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94009267-E90F-48EE-80EC-316C9B337916}" xr6:coauthVersionLast="47" xr6:coauthVersionMax="47" xr10:uidLastSave="{00000000-0000-0000-0000-000000000000}"/>
  <bookViews>
    <workbookView xWindow="28680" yWindow="-120" windowWidth="29040" windowHeight="15720" activeTab="1" xr2:uid="{07D7F6E0-B15F-4967-BF41-832A11F65370}"/>
  </bookViews>
  <sheets>
    <sheet name="SubSector Analysis" sheetId="3" r:id="rId1"/>
    <sheet name="Nifty 750 Analysis" sheetId="2" r:id="rId2"/>
    <sheet name="Price_Filter_12_07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7" i="3"/>
  <c r="I4" i="3"/>
  <c r="I2" i="3"/>
  <c r="I13" i="3"/>
  <c r="I14" i="3"/>
  <c r="I15" i="3"/>
  <c r="I16" i="3"/>
  <c r="I17" i="3"/>
  <c r="I18" i="3"/>
  <c r="I19" i="3"/>
  <c r="I20" i="3"/>
  <c r="I21" i="3"/>
  <c r="I22" i="3"/>
  <c r="I23" i="3"/>
  <c r="I25" i="3"/>
  <c r="I32" i="3"/>
  <c r="I29" i="3"/>
  <c r="I9" i="3"/>
  <c r="I31" i="3"/>
  <c r="I35" i="3"/>
  <c r="I56" i="3"/>
  <c r="I34" i="3"/>
  <c r="I6" i="3"/>
  <c r="I5" i="3"/>
  <c r="I39" i="3"/>
  <c r="I26" i="3"/>
  <c r="I64" i="3"/>
  <c r="I30" i="3"/>
  <c r="I11" i="3"/>
  <c r="I55" i="3"/>
  <c r="I48" i="3"/>
  <c r="I24" i="3"/>
  <c r="I10" i="3"/>
  <c r="I36" i="3"/>
  <c r="I8" i="3"/>
  <c r="I43" i="3"/>
  <c r="I27" i="3"/>
  <c r="I28" i="3"/>
  <c r="I52" i="3"/>
  <c r="I53" i="3"/>
  <c r="I54" i="3"/>
  <c r="I44" i="3"/>
  <c r="I85" i="3"/>
  <c r="I40" i="3"/>
  <c r="I57" i="3"/>
  <c r="I42" i="3"/>
  <c r="I76" i="3"/>
  <c r="I33" i="3"/>
  <c r="I47" i="3"/>
  <c r="I50" i="3"/>
  <c r="I12" i="3"/>
  <c r="I82" i="3"/>
  <c r="I58" i="3"/>
  <c r="I46" i="3"/>
  <c r="I49" i="3"/>
  <c r="I61" i="3"/>
  <c r="I79" i="3"/>
  <c r="I80" i="3"/>
  <c r="I37" i="3"/>
  <c r="I38" i="3"/>
  <c r="I41" i="3"/>
  <c r="I51" i="3"/>
  <c r="I95" i="3"/>
  <c r="I63" i="3"/>
  <c r="I67" i="3"/>
  <c r="I91" i="3"/>
  <c r="I77" i="3"/>
  <c r="I68" i="3"/>
  <c r="I78" i="3"/>
  <c r="I59" i="3"/>
  <c r="I84" i="3"/>
  <c r="I62" i="3"/>
  <c r="I90" i="3"/>
  <c r="I65" i="3"/>
  <c r="I45" i="3"/>
  <c r="I87" i="3"/>
  <c r="I92" i="3"/>
  <c r="I88" i="3"/>
  <c r="I60" i="3"/>
  <c r="I101" i="3"/>
  <c r="I98" i="3"/>
  <c r="I89" i="3"/>
  <c r="I96" i="3"/>
  <c r="I75" i="3"/>
  <c r="I94" i="3"/>
  <c r="I108" i="3"/>
  <c r="I86" i="3"/>
  <c r="I100" i="3"/>
  <c r="I116" i="3"/>
  <c r="I83" i="3"/>
  <c r="I107" i="3"/>
  <c r="I66" i="3"/>
  <c r="I106" i="3"/>
  <c r="I81" i="3"/>
  <c r="I99" i="3"/>
  <c r="I102" i="3"/>
  <c r="I69" i="3"/>
  <c r="I70" i="3"/>
  <c r="I71" i="3"/>
  <c r="I72" i="3"/>
  <c r="I73" i="3"/>
  <c r="I74" i="3"/>
  <c r="I103" i="3"/>
  <c r="I113" i="3"/>
  <c r="I109" i="3"/>
  <c r="I110" i="3"/>
  <c r="I115" i="3"/>
  <c r="I117" i="3"/>
  <c r="I111" i="3"/>
  <c r="I93" i="3"/>
  <c r="I112" i="3"/>
  <c r="I105" i="3"/>
  <c r="I97" i="3"/>
  <c r="I118" i="3"/>
  <c r="I114" i="3"/>
  <c r="I120" i="3"/>
  <c r="I104" i="3"/>
  <c r="I119" i="3"/>
  <c r="I121" i="3"/>
  <c r="I122" i="3"/>
  <c r="B2" i="3"/>
  <c r="G2" i="3" s="1"/>
  <c r="B25" i="3"/>
  <c r="D25" i="3" s="1"/>
  <c r="B7" i="3"/>
  <c r="G7" i="3" s="1"/>
  <c r="B47" i="3"/>
  <c r="R47" i="3" s="1"/>
  <c r="B26" i="3"/>
  <c r="F26" i="3" s="1"/>
  <c r="B6" i="3"/>
  <c r="R6" i="3" s="1"/>
  <c r="B92" i="3"/>
  <c r="R92" i="3" s="1"/>
  <c r="B30" i="3"/>
  <c r="R30" i="3" s="1"/>
  <c r="B9" i="3"/>
  <c r="R9" i="3" s="1"/>
  <c r="B29" i="3"/>
  <c r="R29" i="3" s="1"/>
  <c r="B5" i="3"/>
  <c r="F5" i="3" s="1"/>
  <c r="B48" i="3"/>
  <c r="R48" i="3" s="1"/>
  <c r="B41" i="3"/>
  <c r="R41" i="3" s="1"/>
  <c r="B94" i="3"/>
  <c r="G94" i="3" s="1"/>
  <c r="B57" i="3"/>
  <c r="F57" i="3" s="1"/>
  <c r="B55" i="3"/>
  <c r="H55" i="3" s="1"/>
  <c r="B13" i="3"/>
  <c r="E13" i="3" s="1"/>
  <c r="B111" i="3"/>
  <c r="D111" i="3" s="1"/>
  <c r="B46" i="3"/>
  <c r="B109" i="3"/>
  <c r="R109" i="3" s="1"/>
  <c r="B27" i="3"/>
  <c r="R27" i="3" s="1"/>
  <c r="B66" i="3"/>
  <c r="R66" i="3" s="1"/>
  <c r="B107" i="3"/>
  <c r="R107" i="3" s="1"/>
  <c r="B24" i="3"/>
  <c r="R24" i="3" s="1"/>
  <c r="B76" i="3"/>
  <c r="R76" i="3" s="1"/>
  <c r="B103" i="3"/>
  <c r="B83" i="3"/>
  <c r="F83" i="3" s="1"/>
  <c r="B32" i="3"/>
  <c r="F32" i="3" s="1"/>
  <c r="B28" i="3"/>
  <c r="F28" i="3" s="1"/>
  <c r="B80" i="3"/>
  <c r="F80" i="3" s="1"/>
  <c r="B86" i="3"/>
  <c r="R86" i="3" s="1"/>
  <c r="B11" i="3"/>
  <c r="E11" i="3" s="1"/>
  <c r="B85" i="3"/>
  <c r="R85" i="3" s="1"/>
  <c r="B53" i="3"/>
  <c r="F53" i="3" s="1"/>
  <c r="B59" i="3"/>
  <c r="F59" i="3" s="1"/>
  <c r="B40" i="3"/>
  <c r="R40" i="3" s="1"/>
  <c r="B15" i="3"/>
  <c r="B91" i="3"/>
  <c r="R91" i="3" s="1"/>
  <c r="B79" i="3"/>
  <c r="F79" i="3" s="1"/>
  <c r="B101" i="3"/>
  <c r="R101" i="3" s="1"/>
  <c r="B78" i="3"/>
  <c r="R78" i="3" s="1"/>
  <c r="B89" i="3"/>
  <c r="E89" i="3" s="1"/>
  <c r="B52" i="3"/>
  <c r="D52" i="3" s="1"/>
  <c r="B98" i="3"/>
  <c r="G98" i="3" s="1"/>
  <c r="B118" i="3"/>
  <c r="R118" i="3" s="1"/>
  <c r="B8" i="3"/>
  <c r="R8" i="3" s="1"/>
  <c r="B42" i="3"/>
  <c r="R42" i="3" s="1"/>
  <c r="B35" i="3"/>
  <c r="R35" i="3" s="1"/>
  <c r="B56" i="3"/>
  <c r="E56" i="3" s="1"/>
  <c r="B88" i="3"/>
  <c r="G88" i="3" s="1"/>
  <c r="B60" i="3"/>
  <c r="H60" i="3" s="1"/>
  <c r="B102" i="3"/>
  <c r="R102" i="3" s="1"/>
  <c r="B106" i="3"/>
  <c r="F106" i="3" s="1"/>
  <c r="B39" i="3"/>
  <c r="B87" i="3"/>
  <c r="R87" i="3" s="1"/>
  <c r="B37" i="3"/>
  <c r="R37" i="3" s="1"/>
  <c r="B33" i="3"/>
  <c r="R33" i="3" s="1"/>
  <c r="B10" i="3"/>
  <c r="R10" i="3" s="1"/>
  <c r="B45" i="3"/>
  <c r="R45" i="3" s="1"/>
  <c r="B16" i="3"/>
  <c r="R16" i="3" s="1"/>
  <c r="B100" i="3"/>
  <c r="B34" i="3"/>
  <c r="G34" i="3" s="1"/>
  <c r="B17" i="3"/>
  <c r="R17" i="3" s="1"/>
  <c r="B51" i="3"/>
  <c r="R51" i="3" s="1"/>
  <c r="B95" i="3"/>
  <c r="F95" i="3" s="1"/>
  <c r="B64" i="3"/>
  <c r="D64" i="3" s="1"/>
  <c r="B63" i="3"/>
  <c r="G63" i="3" s="1"/>
  <c r="B18" i="3"/>
  <c r="E18" i="3" s="1"/>
  <c r="B108" i="3"/>
  <c r="R108" i="3" s="1"/>
  <c r="B84" i="3"/>
  <c r="R84" i="3" s="1"/>
  <c r="B22" i="3"/>
  <c r="R22" i="3" s="1"/>
  <c r="B110" i="3"/>
  <c r="R110" i="3" s="1"/>
  <c r="B3" i="3"/>
  <c r="F3" i="3" s="1"/>
  <c r="B58" i="3"/>
  <c r="F58" i="3" s="1"/>
  <c r="B36" i="3"/>
  <c r="D36" i="3" s="1"/>
  <c r="B38" i="3"/>
  <c r="G38" i="3" s="1"/>
  <c r="B61" i="3"/>
  <c r="F61" i="3" s="1"/>
  <c r="B43" i="3"/>
  <c r="R43" i="3" s="1"/>
  <c r="B44" i="3"/>
  <c r="G44" i="3" s="1"/>
  <c r="B19" i="3"/>
  <c r="F19" i="3" s="1"/>
  <c r="B114" i="3"/>
  <c r="E114" i="3" s="1"/>
  <c r="B82" i="3"/>
  <c r="R82" i="3" s="1"/>
  <c r="B14" i="3"/>
  <c r="H14" i="3" s="1"/>
  <c r="B62" i="3"/>
  <c r="R62" i="3" s="1"/>
  <c r="B113" i="3"/>
  <c r="G113" i="3" s="1"/>
  <c r="B4" i="3"/>
  <c r="F4" i="3" s="1"/>
  <c r="B117" i="3"/>
  <c r="R117" i="3" s="1"/>
  <c r="B96" i="3"/>
  <c r="R96" i="3" s="1"/>
  <c r="B67" i="3"/>
  <c r="D67" i="3" s="1"/>
  <c r="B65" i="3"/>
  <c r="R65" i="3" s="1"/>
  <c r="B23" i="3"/>
  <c r="D23" i="3" s="1"/>
  <c r="B20" i="3"/>
  <c r="D20" i="3" s="1"/>
  <c r="B75" i="3"/>
  <c r="R75" i="3" s="1"/>
  <c r="B99" i="3"/>
  <c r="G99" i="3" s="1"/>
  <c r="B93" i="3"/>
  <c r="R93" i="3" s="1"/>
  <c r="B81" i="3"/>
  <c r="R81" i="3" s="1"/>
  <c r="B49" i="3"/>
  <c r="F49" i="3" s="1"/>
  <c r="B54" i="3"/>
  <c r="F54" i="3" s="1"/>
  <c r="B116" i="3"/>
  <c r="D116" i="3" s="1"/>
  <c r="B69" i="3"/>
  <c r="D69" i="3" s="1"/>
  <c r="B31" i="3"/>
  <c r="F31" i="3" s="1"/>
  <c r="B68" i="3"/>
  <c r="H68" i="3" s="1"/>
  <c r="B50" i="3"/>
  <c r="E50" i="3" s="1"/>
  <c r="B112" i="3"/>
  <c r="R112" i="3" s="1"/>
  <c r="B77" i="3"/>
  <c r="D77" i="3" s="1"/>
  <c r="B120" i="3"/>
  <c r="E120" i="3" s="1"/>
  <c r="B12" i="3"/>
  <c r="R12" i="3" s="1"/>
  <c r="B119" i="3"/>
  <c r="R119" i="3" s="1"/>
  <c r="B70" i="3"/>
  <c r="R70" i="3" s="1"/>
  <c r="B21" i="3"/>
  <c r="E21" i="3" s="1"/>
  <c r="B105" i="3"/>
  <c r="B115" i="3"/>
  <c r="R115" i="3" s="1"/>
  <c r="B104" i="3"/>
  <c r="E104" i="3" s="1"/>
  <c r="B121" i="3"/>
  <c r="R121" i="3" s="1"/>
  <c r="B97" i="3"/>
  <c r="R97" i="3" s="1"/>
  <c r="B90" i="3"/>
  <c r="F90" i="3" s="1"/>
  <c r="B73" i="3"/>
  <c r="R73" i="3" s="1"/>
  <c r="B71" i="3"/>
  <c r="R71" i="3" s="1"/>
  <c r="B72" i="3"/>
  <c r="D72" i="3" s="1"/>
  <c r="B122" i="3"/>
  <c r="R122" i="3" s="1"/>
  <c r="B74" i="3"/>
  <c r="H74" i="3" s="1"/>
  <c r="AQ438" i="2"/>
  <c r="AQ589" i="2"/>
  <c r="AQ689" i="2"/>
  <c r="AQ322" i="2"/>
  <c r="AQ163" i="2"/>
  <c r="AQ241" i="2"/>
  <c r="AQ583" i="2"/>
  <c r="AQ363" i="2"/>
  <c r="AQ657" i="2"/>
  <c r="AQ498" i="2"/>
  <c r="AQ347" i="2"/>
  <c r="AQ690" i="2"/>
  <c r="AQ504" i="2"/>
  <c r="AQ414" i="2"/>
  <c r="AQ370" i="2"/>
  <c r="AQ150" i="2"/>
  <c r="AQ282" i="2"/>
  <c r="AQ198" i="2"/>
  <c r="AQ11" i="2"/>
  <c r="AQ667" i="2"/>
  <c r="AQ164" i="2"/>
  <c r="AQ459" i="2"/>
  <c r="AQ426" i="2"/>
  <c r="AQ100" i="2"/>
  <c r="AQ213" i="2"/>
  <c r="AQ161" i="2"/>
  <c r="AQ410" i="2"/>
  <c r="AQ131" i="2"/>
  <c r="AQ704" i="2"/>
  <c r="AQ554" i="2"/>
  <c r="AQ141" i="2"/>
  <c r="AQ530" i="2"/>
  <c r="AQ77" i="2"/>
  <c r="AQ49" i="2"/>
  <c r="AQ367" i="2"/>
  <c r="AQ9" i="2"/>
  <c r="AQ175" i="2"/>
  <c r="AQ650" i="2"/>
  <c r="AQ592" i="2"/>
  <c r="AQ191" i="2"/>
  <c r="AQ23" i="2"/>
  <c r="AQ556" i="2"/>
  <c r="AQ361" i="2"/>
  <c r="AQ412" i="2"/>
  <c r="AQ139" i="2"/>
  <c r="AQ312" i="2"/>
  <c r="AQ10" i="2"/>
  <c r="AQ250" i="2"/>
  <c r="AQ142" i="2"/>
  <c r="AQ43" i="2"/>
  <c r="AQ67" i="2"/>
  <c r="AQ28" i="2"/>
  <c r="AQ291" i="2"/>
  <c r="AQ202" i="2"/>
  <c r="AQ231" i="2"/>
  <c r="AQ524" i="2"/>
  <c r="AQ639" i="2"/>
  <c r="AQ529" i="2"/>
  <c r="AQ319" i="2"/>
  <c r="AQ172" i="2"/>
  <c r="AQ143" i="2"/>
  <c r="AQ404" i="2"/>
  <c r="AQ146" i="2"/>
  <c r="AQ472" i="2"/>
  <c r="AQ165" i="2"/>
  <c r="AQ494" i="2"/>
  <c r="AQ691" i="2"/>
  <c r="AQ183" i="2"/>
  <c r="AQ327" i="2"/>
  <c r="AQ342" i="2"/>
  <c r="AQ317" i="2"/>
  <c r="AQ179" i="2"/>
  <c r="AQ3" i="2"/>
  <c r="AQ98" i="2"/>
  <c r="AQ537" i="2"/>
  <c r="AQ433" i="2"/>
  <c r="AQ290" i="2"/>
  <c r="AQ122" i="2"/>
  <c r="AQ356" i="2"/>
  <c r="AQ173" i="2"/>
  <c r="AQ167" i="2"/>
  <c r="AQ4" i="2"/>
  <c r="AQ32" i="2"/>
  <c r="AQ46" i="2"/>
  <c r="AQ65" i="2"/>
  <c r="AQ320" i="2"/>
  <c r="AQ568" i="2"/>
  <c r="AQ603" i="2"/>
  <c r="AQ634" i="2"/>
  <c r="AQ14" i="2"/>
  <c r="AQ40" i="2"/>
  <c r="AQ246" i="2"/>
  <c r="AQ525" i="2"/>
  <c r="AQ302" i="2"/>
  <c r="AQ526" i="2"/>
  <c r="AQ148" i="2"/>
  <c r="AQ136" i="2"/>
  <c r="AQ266" i="2"/>
  <c r="AQ186" i="2"/>
  <c r="AQ315" i="2"/>
  <c r="AQ207" i="2"/>
  <c r="AQ619" i="2"/>
  <c r="AQ314" i="2"/>
  <c r="AQ108" i="2"/>
  <c r="AQ548" i="2"/>
  <c r="AQ559" i="2"/>
  <c r="AQ424" i="2"/>
  <c r="AQ278" i="2"/>
  <c r="AQ484" i="2"/>
  <c r="AQ160" i="2"/>
  <c r="AQ19" i="2"/>
  <c r="AQ364" i="2"/>
  <c r="AQ68" i="2"/>
  <c r="AQ265" i="2"/>
  <c r="AQ178" i="2"/>
  <c r="AQ375" i="2"/>
  <c r="AQ588" i="2"/>
  <c r="AQ506" i="2"/>
  <c r="AQ262" i="2"/>
  <c r="AQ328" i="2"/>
  <c r="AQ338" i="2"/>
  <c r="AQ313" i="2"/>
  <c r="AQ427" i="2"/>
  <c r="AQ352" i="2"/>
  <c r="AQ206" i="2"/>
  <c r="AQ55" i="2"/>
  <c r="AQ2" i="2"/>
  <c r="AQ71" i="2"/>
  <c r="AQ93" i="2"/>
  <c r="AQ288" i="2"/>
  <c r="AQ168" i="2"/>
  <c r="AQ171" i="2"/>
  <c r="AQ455" i="2"/>
  <c r="AQ83" i="2"/>
  <c r="AQ169" i="2"/>
  <c r="AQ237" i="2"/>
  <c r="AQ557" i="2"/>
  <c r="AQ80" i="2"/>
  <c r="AQ703" i="2"/>
  <c r="AQ170" i="2"/>
  <c r="AQ44" i="2"/>
  <c r="AQ7" i="2"/>
  <c r="AQ129" i="2"/>
  <c r="AQ194" i="2"/>
  <c r="AQ337" i="2"/>
  <c r="AQ155" i="2"/>
  <c r="AQ110" i="2"/>
  <c r="AQ258" i="2"/>
  <c r="AQ368" i="2"/>
  <c r="AQ387" i="2"/>
  <c r="AQ339" i="2"/>
  <c r="AQ309" i="2"/>
  <c r="AQ465" i="2"/>
  <c r="AQ17" i="2"/>
  <c r="AQ712" i="2"/>
  <c r="AQ467" i="2"/>
  <c r="AQ149" i="2"/>
  <c r="AQ185" i="2"/>
  <c r="AQ501" i="2"/>
  <c r="AQ33" i="2"/>
  <c r="AQ73" i="2"/>
  <c r="AQ382" i="2"/>
  <c r="AQ513" i="2"/>
  <c r="AQ582" i="2"/>
  <c r="AQ632" i="2"/>
  <c r="AQ439" i="2"/>
  <c r="AQ533" i="2"/>
  <c r="AQ447" i="2"/>
  <c r="AQ618" i="2"/>
  <c r="AQ199" i="2"/>
  <c r="AQ15" i="2"/>
  <c r="AQ543" i="2"/>
  <c r="AQ565" i="2"/>
  <c r="AQ78" i="2"/>
  <c r="AQ283" i="2"/>
  <c r="AQ661" i="2"/>
  <c r="AQ385" i="2"/>
  <c r="AQ235" i="2"/>
  <c r="AQ461" i="2"/>
  <c r="AQ323" i="2"/>
  <c r="AQ587" i="2"/>
  <c r="AQ76" i="2"/>
  <c r="AQ192" i="2"/>
  <c r="AQ242" i="2"/>
  <c r="AQ272" i="2"/>
  <c r="AQ709" i="2"/>
  <c r="AQ232" i="2"/>
  <c r="AQ156" i="2"/>
  <c r="AQ432" i="2"/>
  <c r="AQ415" i="2"/>
  <c r="AQ502" i="2"/>
  <c r="AQ605" i="2"/>
  <c r="AQ215" i="2"/>
  <c r="AQ683" i="2"/>
  <c r="AQ637" i="2"/>
  <c r="AQ157" i="2"/>
  <c r="AQ331" i="2"/>
  <c r="AQ497" i="2"/>
  <c r="AQ470" i="2"/>
  <c r="AQ69" i="2"/>
  <c r="AQ393" i="2"/>
  <c r="AQ222" i="2"/>
  <c r="AQ701" i="2"/>
  <c r="AQ88" i="2"/>
  <c r="AQ74" i="2"/>
  <c r="AQ397" i="2"/>
  <c r="AQ128" i="2"/>
  <c r="AQ151" i="2"/>
  <c r="AQ584" i="2"/>
  <c r="AQ452" i="2"/>
  <c r="AQ521" i="2"/>
  <c r="AQ545" i="2"/>
  <c r="AQ622" i="2"/>
  <c r="AQ321" i="2"/>
  <c r="AQ120" i="2"/>
  <c r="AQ53" i="2"/>
  <c r="AQ372" i="2"/>
  <c r="AQ578" i="2"/>
  <c r="AQ514" i="2"/>
  <c r="AQ400" i="2"/>
  <c r="AQ130" i="2"/>
  <c r="AQ714" i="2"/>
  <c r="AQ38" i="2"/>
  <c r="AQ158" i="2"/>
  <c r="AQ39" i="2"/>
  <c r="AQ666" i="2"/>
  <c r="AQ503" i="2"/>
  <c r="AQ509" i="2"/>
  <c r="AQ362" i="2"/>
  <c r="AQ399" i="2"/>
  <c r="AQ275" i="2"/>
  <c r="AQ324" i="2"/>
  <c r="AQ72" i="2"/>
  <c r="AQ162" i="2"/>
  <c r="AQ434" i="2"/>
  <c r="AQ221" i="2"/>
  <c r="AQ376" i="2"/>
  <c r="AQ153" i="2"/>
  <c r="AQ718" i="2"/>
  <c r="AQ182" i="2"/>
  <c r="AQ542" i="2"/>
  <c r="AQ535" i="2"/>
  <c r="AQ486" i="2"/>
  <c r="AQ344" i="2"/>
  <c r="AQ22" i="2"/>
  <c r="AQ727" i="2"/>
  <c r="AQ374" i="2"/>
  <c r="AQ386" i="2"/>
  <c r="AQ458" i="2"/>
  <c r="AQ84" i="2"/>
  <c r="AQ18" i="2"/>
  <c r="AQ91" i="2"/>
  <c r="AQ5" i="2"/>
  <c r="AQ279" i="2"/>
  <c r="AQ520" i="2"/>
  <c r="AQ660" i="2"/>
  <c r="AQ383" i="2"/>
  <c r="AQ326" i="2"/>
  <c r="AQ489" i="2"/>
  <c r="AQ6" i="2"/>
  <c r="AQ702" i="2"/>
  <c r="AQ201" i="2"/>
  <c r="AQ463" i="2"/>
  <c r="AQ444" i="2"/>
  <c r="AQ600" i="2"/>
  <c r="AQ94" i="2"/>
  <c r="AQ449" i="2"/>
  <c r="AQ205" i="2"/>
  <c r="AQ209" i="2"/>
  <c r="AQ333" i="2"/>
  <c r="AQ227" i="2"/>
  <c r="AQ428" i="2"/>
  <c r="AQ693" i="2"/>
  <c r="AQ490" i="2"/>
  <c r="AQ137" i="2"/>
  <c r="AQ570" i="2"/>
  <c r="AQ598" i="2"/>
  <c r="AQ464" i="2"/>
  <c r="AQ117" i="2"/>
  <c r="AQ118" i="2"/>
  <c r="AQ518" i="2"/>
  <c r="AQ228" i="2"/>
  <c r="AQ547" i="2"/>
  <c r="AQ104" i="2"/>
  <c r="AQ523" i="2"/>
  <c r="AQ544" i="2"/>
  <c r="AQ92" i="2"/>
  <c r="AQ13" i="2"/>
  <c r="AQ378" i="2"/>
  <c r="AQ89" i="2"/>
  <c r="AQ56" i="2"/>
  <c r="AQ721" i="2"/>
  <c r="AQ274" i="2"/>
  <c r="AQ572" i="2"/>
  <c r="AQ244" i="2"/>
  <c r="AQ466" i="2"/>
  <c r="AQ303" i="2"/>
  <c r="AQ64" i="2"/>
  <c r="AQ42" i="2"/>
  <c r="AQ336" i="2"/>
  <c r="AQ57" i="2"/>
  <c r="AQ126" i="2"/>
  <c r="AQ601" i="2"/>
  <c r="AQ676" i="2"/>
  <c r="AQ58" i="2"/>
  <c r="AQ511" i="2"/>
  <c r="AQ105" i="2"/>
  <c r="AQ180" i="2"/>
  <c r="AQ59" i="2"/>
  <c r="AQ211" i="2"/>
  <c r="AQ20" i="2"/>
  <c r="AQ477" i="2"/>
  <c r="AQ407" i="2"/>
  <c r="AQ625" i="2"/>
  <c r="AQ293" i="2"/>
  <c r="AQ680" i="2"/>
  <c r="AQ453" i="2"/>
  <c r="AQ135" i="2"/>
  <c r="AQ562" i="2"/>
  <c r="AQ263" i="2"/>
  <c r="AQ217" i="2"/>
  <c r="AQ460" i="2"/>
  <c r="AQ697" i="2"/>
  <c r="AQ457" i="2"/>
  <c r="AQ641" i="2"/>
  <c r="AQ25" i="2"/>
  <c r="AQ574" i="2"/>
  <c r="AQ409" i="2"/>
  <c r="AQ366" i="2"/>
  <c r="AQ210" i="2"/>
  <c r="AQ558" i="2"/>
  <c r="AQ95" i="2"/>
  <c r="AQ724" i="2"/>
  <c r="AQ527" i="2"/>
  <c r="AQ29" i="2"/>
  <c r="AQ510" i="2"/>
  <c r="AQ208" i="2"/>
  <c r="AQ664" i="2"/>
  <c r="AQ401" i="2"/>
  <c r="AQ289" i="2"/>
  <c r="AQ233" i="2"/>
  <c r="AQ642" i="2"/>
  <c r="AQ234" i="2"/>
  <c r="AQ391" i="2"/>
  <c r="AQ435" i="2"/>
  <c r="AQ355" i="2"/>
  <c r="AQ159" i="2"/>
  <c r="AQ181" i="2"/>
  <c r="AQ481" i="2"/>
  <c r="AQ508" i="2"/>
  <c r="AQ41" i="2"/>
  <c r="AQ325" i="2"/>
  <c r="AQ21" i="2"/>
  <c r="AQ394" i="2"/>
  <c r="AQ50" i="2"/>
  <c r="AQ532" i="2"/>
  <c r="AQ318" i="2"/>
  <c r="AQ369" i="2"/>
  <c r="AQ81" i="2"/>
  <c r="AQ70" i="2"/>
  <c r="AQ652" i="2"/>
  <c r="AQ343" i="2"/>
  <c r="AQ115" i="2"/>
  <c r="AQ116" i="2"/>
  <c r="AQ610" i="2"/>
  <c r="AQ539" i="2"/>
  <c r="AQ474" i="2"/>
  <c r="AQ112" i="2"/>
  <c r="AQ238" i="2"/>
  <c r="AQ60" i="2"/>
  <c r="AQ36" i="2"/>
  <c r="AQ195" i="2"/>
  <c r="AQ430" i="2"/>
  <c r="AQ184" i="2"/>
  <c r="AQ640" i="2"/>
  <c r="AQ576" i="2"/>
  <c r="AQ26" i="2"/>
  <c r="AQ476" i="2"/>
  <c r="AQ260" i="2"/>
  <c r="AQ127" i="2"/>
  <c r="AQ311" i="2"/>
  <c r="AQ114" i="2"/>
  <c r="AQ643" i="2"/>
  <c r="AQ174" i="2"/>
  <c r="AQ51" i="2"/>
  <c r="AQ255" i="2"/>
  <c r="AQ257" i="2"/>
  <c r="AQ340" i="2"/>
  <c r="AQ300" i="2"/>
  <c r="AQ595" i="2"/>
  <c r="AQ411" i="2"/>
  <c r="AQ594" i="2"/>
  <c r="AQ285" i="2"/>
  <c r="AQ144" i="2"/>
  <c r="AQ177" i="2"/>
  <c r="AQ656" i="2"/>
  <c r="AQ602" i="2"/>
  <c r="AQ145" i="2"/>
  <c r="AQ719" i="2"/>
  <c r="AQ478" i="2"/>
  <c r="AQ249" i="2"/>
  <c r="AQ441" i="2"/>
  <c r="AQ103" i="2"/>
  <c r="AQ212" i="2"/>
  <c r="AQ551" i="2"/>
  <c r="AQ284" i="2"/>
  <c r="AQ247" i="2"/>
  <c r="AQ154" i="2"/>
  <c r="AQ482" i="2"/>
  <c r="AQ329" i="2"/>
  <c r="AQ567" i="2"/>
  <c r="AQ277" i="2"/>
  <c r="AQ243" i="2"/>
  <c r="AQ204" i="2"/>
  <c r="AQ188" i="2"/>
  <c r="AQ380" i="2"/>
  <c r="AQ450" i="2"/>
  <c r="AQ678" i="2"/>
  <c r="AQ688" i="2"/>
  <c r="AQ345" i="2"/>
  <c r="AQ16" i="2"/>
  <c r="AQ616" i="2"/>
  <c r="AQ516" i="2"/>
  <c r="AQ187" i="2"/>
  <c r="AQ577" i="2"/>
  <c r="AQ479" i="2"/>
  <c r="AQ720" i="2"/>
  <c r="AQ566" i="2"/>
  <c r="AQ230" i="2"/>
  <c r="AQ121" i="2"/>
  <c r="AQ651" i="2"/>
  <c r="AQ264" i="2"/>
  <c r="AQ252" i="2"/>
  <c r="AQ419" i="2"/>
  <c r="AQ480" i="2"/>
  <c r="AQ52" i="2"/>
  <c r="AQ421" i="2"/>
  <c r="AQ316" i="2"/>
  <c r="AQ219" i="2"/>
  <c r="AQ47" i="2"/>
  <c r="AQ358" i="2"/>
  <c r="AQ166" i="2"/>
  <c r="AQ193" i="2"/>
  <c r="AQ715" i="2"/>
  <c r="AQ8" i="2"/>
  <c r="AQ34" i="2"/>
  <c r="AQ403" i="2"/>
  <c r="AQ623" i="2"/>
  <c r="AQ27" i="2"/>
  <c r="AQ90" i="2"/>
  <c r="AQ579" i="2"/>
  <c r="AQ405" i="2"/>
  <c r="AQ75" i="2"/>
  <c r="AQ522" i="2"/>
  <c r="AQ496" i="2"/>
  <c r="AQ54" i="2"/>
  <c r="AQ515" i="2"/>
  <c r="AQ190" i="2"/>
  <c r="AQ620" i="2"/>
  <c r="AQ462" i="2"/>
  <c r="AQ305" i="2"/>
  <c r="AQ271" i="2"/>
  <c r="AQ725" i="2"/>
  <c r="AQ531" i="2"/>
  <c r="AQ101" i="2"/>
  <c r="AQ647" i="2"/>
  <c r="AQ351" i="2"/>
  <c r="AQ499" i="2"/>
  <c r="AQ87" i="2"/>
  <c r="AQ269" i="2"/>
  <c r="AQ552" i="2"/>
  <c r="AQ448" i="2"/>
  <c r="AQ350" i="2"/>
  <c r="AQ296" i="2"/>
  <c r="AQ216" i="2"/>
  <c r="AQ590" i="2"/>
  <c r="AQ536" i="2"/>
  <c r="AQ251" i="2"/>
  <c r="AQ66" i="2"/>
  <c r="AQ133" i="2"/>
  <c r="AQ12" i="2"/>
  <c r="AQ259" i="2"/>
  <c r="AQ429" i="2"/>
  <c r="AQ443" i="2"/>
  <c r="AQ381" i="2"/>
  <c r="AQ445" i="2"/>
  <c r="AQ417" i="2"/>
  <c r="AQ723" i="2"/>
  <c r="AQ488" i="2"/>
  <c r="AQ86" i="2"/>
  <c r="AQ189" i="2"/>
  <c r="AQ357" i="2"/>
  <c r="AQ35" i="2"/>
  <c r="AQ353" i="2"/>
  <c r="AQ267" i="2"/>
  <c r="AQ292" i="2"/>
  <c r="AQ528" i="2"/>
  <c r="AQ379" i="2"/>
  <c r="AQ673" i="2"/>
  <c r="AQ631" i="2"/>
  <c r="AQ107" i="2"/>
  <c r="AQ507" i="2"/>
  <c r="AQ469" i="2"/>
  <c r="AQ644" i="2"/>
  <c r="AQ621" i="2"/>
  <c r="AQ61" i="2"/>
  <c r="AQ239" i="2"/>
  <c r="AQ473" i="2"/>
  <c r="AQ245" i="2"/>
  <c r="AQ563" i="2"/>
  <c r="AQ82" i="2"/>
  <c r="AQ280" i="2"/>
  <c r="AQ214" i="2"/>
  <c r="AQ655" i="2"/>
  <c r="AQ446" i="2"/>
  <c r="AQ30" i="2"/>
  <c r="AQ593" i="2"/>
  <c r="AQ348" i="2"/>
  <c r="AQ555" i="2"/>
  <c r="AQ37" i="2"/>
  <c r="AQ550" i="2"/>
  <c r="AQ268" i="2"/>
  <c r="AQ310" i="2"/>
  <c r="AQ240" i="2"/>
  <c r="AQ398" i="2"/>
  <c r="AQ440" i="2"/>
  <c r="AQ636" i="2"/>
  <c r="AQ306" i="2"/>
  <c r="AQ493" i="2"/>
  <c r="AQ495" i="2"/>
  <c r="AQ717" i="2"/>
  <c r="AQ45" i="2"/>
  <c r="AQ371" i="2"/>
  <c r="AQ416" i="2"/>
  <c r="AQ617" i="2"/>
  <c r="AQ203" i="2"/>
  <c r="AQ716" i="2"/>
  <c r="AQ31" i="2"/>
  <c r="AQ298" i="2"/>
  <c r="AQ377" i="2"/>
  <c r="AQ295" i="2"/>
  <c r="AQ48" i="2"/>
  <c r="AQ686" i="2"/>
  <c r="AQ229" i="2"/>
  <c r="AQ273" i="2"/>
  <c r="AQ471" i="2"/>
  <c r="AQ604" i="2"/>
  <c r="AQ663" i="2"/>
  <c r="AQ671" i="2"/>
  <c r="AQ63" i="2"/>
  <c r="AQ638" i="2"/>
  <c r="AQ276" i="2"/>
  <c r="AQ308" i="2"/>
  <c r="AQ365" i="2"/>
  <c r="AQ649" i="2"/>
  <c r="AQ580" i="2"/>
  <c r="AQ85" i="2"/>
  <c r="AQ662" i="2"/>
  <c r="AQ685" i="2"/>
  <c r="AQ630" i="2"/>
  <c r="AQ152" i="2"/>
  <c r="AQ132" i="2"/>
  <c r="AQ360" i="2"/>
  <c r="AQ96" i="2"/>
  <c r="AQ125" i="2"/>
  <c r="AQ304" i="2"/>
  <c r="AQ123" i="2"/>
  <c r="AQ388" i="2"/>
  <c r="AQ581" i="2"/>
  <c r="AQ79" i="2"/>
  <c r="AQ330" i="2"/>
  <c r="AQ437" i="2"/>
  <c r="AQ454" i="2"/>
  <c r="AQ420" i="2"/>
  <c r="AQ253" i="2"/>
  <c r="AQ705" i="2"/>
  <c r="AQ261" i="2"/>
  <c r="AQ113" i="2"/>
  <c r="AQ134" i="2"/>
  <c r="AQ549" i="2"/>
  <c r="AQ699" i="2"/>
  <c r="AQ297" i="2"/>
  <c r="AQ456" i="2"/>
  <c r="AQ147" i="2"/>
  <c r="AQ384" i="2"/>
  <c r="AQ62" i="2"/>
  <c r="AQ200" i="2"/>
  <c r="AQ218" i="2"/>
  <c r="AQ102" i="2"/>
  <c r="AQ346" i="2"/>
  <c r="AQ596" i="2"/>
  <c r="AQ196" i="2"/>
  <c r="AQ692" i="2"/>
  <c r="AQ236" i="2"/>
  <c r="AQ119" i="2"/>
  <c r="AQ270" i="2"/>
  <c r="AQ256" i="2"/>
  <c r="AQ608" i="2"/>
  <c r="AQ392" i="2"/>
  <c r="AQ627" i="2"/>
  <c r="AQ613" i="2"/>
  <c r="AQ564" i="2"/>
  <c r="AQ197" i="2"/>
  <c r="AQ106" i="2"/>
  <c r="AQ138" i="2"/>
  <c r="AQ553" i="2"/>
  <c r="AQ491" i="2"/>
  <c r="AQ225" i="2"/>
  <c r="AQ99" i="2"/>
  <c r="AQ694" i="2"/>
  <c r="AQ698" i="2"/>
  <c r="AQ538" i="2"/>
  <c r="AQ614" i="2"/>
  <c r="AQ373" i="2"/>
  <c r="AQ442" i="2"/>
  <c r="AQ624" i="2"/>
  <c r="AQ111" i="2"/>
  <c r="AQ413" i="2"/>
  <c r="AQ534" i="2"/>
  <c r="AQ645" i="2"/>
  <c r="AQ485" i="2"/>
  <c r="AQ335" i="2"/>
  <c r="AQ710" i="2"/>
  <c r="AQ607" i="2"/>
  <c r="AQ97" i="2"/>
  <c r="AQ569" i="2"/>
  <c r="AQ226" i="2"/>
  <c r="AQ301" i="2"/>
  <c r="AQ687" i="2"/>
  <c r="AQ628" i="2"/>
  <c r="AQ612" i="2"/>
  <c r="AQ299" i="2"/>
  <c r="AQ220" i="2"/>
  <c r="AQ109" i="2"/>
  <c r="AQ519" i="2"/>
  <c r="AQ281" i="2"/>
  <c r="AQ224" i="2"/>
  <c r="AQ354" i="2"/>
  <c r="AQ629" i="2"/>
  <c r="AQ512" i="2"/>
  <c r="AQ436" i="2"/>
  <c r="AQ659" i="2"/>
  <c r="AQ124" i="2"/>
  <c r="AQ341" i="2"/>
  <c r="AQ176" i="2"/>
  <c r="AQ334" i="2"/>
  <c r="AQ425" i="2"/>
  <c r="AQ402" i="2"/>
  <c r="AQ684" i="2"/>
  <c r="AQ332" i="2"/>
  <c r="AQ408" i="2"/>
  <c r="AQ695" i="2"/>
  <c r="AQ571" i="2"/>
  <c r="AQ585" i="2"/>
  <c r="AQ658" i="2"/>
  <c r="AQ359" i="2"/>
  <c r="AQ654" i="2"/>
  <c r="AQ573" i="2"/>
  <c r="AQ483" i="2"/>
  <c r="AQ248" i="2"/>
  <c r="AQ560" i="2"/>
  <c r="AQ140" i="2"/>
  <c r="AQ500" i="2"/>
  <c r="AQ307" i="2"/>
  <c r="AQ475" i="2"/>
  <c r="AQ665" i="2"/>
  <c r="AQ696" i="2"/>
  <c r="AQ468" i="2"/>
  <c r="AQ505" i="2"/>
  <c r="AQ294" i="2"/>
  <c r="AQ492" i="2"/>
  <c r="AQ546" i="2"/>
  <c r="AQ254" i="2"/>
  <c r="AQ677" i="2"/>
  <c r="AQ517" i="2"/>
  <c r="AQ406" i="2"/>
  <c r="AQ422" i="2"/>
  <c r="AQ586" i="2"/>
  <c r="AQ615" i="2"/>
  <c r="AQ287" i="2"/>
  <c r="AQ349" i="2"/>
  <c r="AQ597" i="2"/>
  <c r="AQ633" i="2"/>
  <c r="AQ540" i="2"/>
  <c r="AQ223" i="2"/>
  <c r="AQ674" i="2"/>
  <c r="AQ591" i="2"/>
  <c r="AQ599" i="2"/>
  <c r="AQ423" i="2"/>
  <c r="AQ451" i="2"/>
  <c r="AQ669" i="2"/>
  <c r="AQ395" i="2"/>
  <c r="AQ418" i="2"/>
  <c r="AQ708" i="2"/>
  <c r="AQ389" i="2"/>
  <c r="AQ635" i="2"/>
  <c r="AQ722" i="2"/>
  <c r="AQ286" i="2"/>
  <c r="AQ611" i="2"/>
  <c r="AQ396" i="2"/>
  <c r="AQ706" i="2"/>
  <c r="AQ431" i="2"/>
  <c r="AQ390" i="2"/>
  <c r="AQ541" i="2"/>
  <c r="AQ609" i="2"/>
  <c r="AQ681" i="2"/>
  <c r="AQ675" i="2"/>
  <c r="AQ626" i="2"/>
  <c r="AQ670" i="2"/>
  <c r="AQ487" i="2"/>
  <c r="AQ707" i="2"/>
  <c r="AQ682" i="2"/>
  <c r="AQ653" i="2"/>
  <c r="AQ575" i="2"/>
  <c r="AQ672" i="2"/>
  <c r="AQ561" i="2"/>
  <c r="AQ606" i="2"/>
  <c r="AQ679" i="2"/>
  <c r="AQ711" i="2"/>
  <c r="AQ646" i="2"/>
  <c r="AQ668" i="2"/>
  <c r="AQ648" i="2"/>
  <c r="AQ713" i="2"/>
  <c r="AQ700" i="2"/>
  <c r="AQ726" i="2"/>
  <c r="AQ24" i="2"/>
  <c r="AK438" i="2"/>
  <c r="AK589" i="2"/>
  <c r="AK689" i="2"/>
  <c r="AK322" i="2"/>
  <c r="AK163" i="2"/>
  <c r="AK241" i="2"/>
  <c r="AK583" i="2"/>
  <c r="AK363" i="2"/>
  <c r="AK657" i="2"/>
  <c r="AK498" i="2"/>
  <c r="AK347" i="2"/>
  <c r="AK690" i="2"/>
  <c r="AK504" i="2"/>
  <c r="AK414" i="2"/>
  <c r="AK370" i="2"/>
  <c r="AR370" i="2" s="1"/>
  <c r="AK150" i="2"/>
  <c r="AK282" i="2"/>
  <c r="AK198" i="2"/>
  <c r="AK11" i="2"/>
  <c r="AK667" i="2"/>
  <c r="AR667" i="2" s="1"/>
  <c r="AK164" i="2"/>
  <c r="AK459" i="2"/>
  <c r="AR459" i="2" s="1"/>
  <c r="AK426" i="2"/>
  <c r="AK100" i="2"/>
  <c r="AK213" i="2"/>
  <c r="AK161" i="2"/>
  <c r="AK410" i="2"/>
  <c r="AK131" i="2"/>
  <c r="C16" i="3" s="1"/>
  <c r="AK704" i="2"/>
  <c r="AR704" i="2" s="1"/>
  <c r="AK554" i="2"/>
  <c r="AR554" i="2" s="1"/>
  <c r="AK141" i="2"/>
  <c r="AK530" i="2"/>
  <c r="AK77" i="2"/>
  <c r="AK49" i="2"/>
  <c r="AK367" i="2"/>
  <c r="AR367" i="2" s="1"/>
  <c r="AK9" i="2"/>
  <c r="AK175" i="2"/>
  <c r="AK650" i="2"/>
  <c r="AR650" i="2" s="1"/>
  <c r="AK592" i="2"/>
  <c r="AK191" i="2"/>
  <c r="AK23" i="2"/>
  <c r="AK556" i="2"/>
  <c r="AK361" i="2"/>
  <c r="AK412" i="2"/>
  <c r="AK139" i="2"/>
  <c r="AK312" i="2"/>
  <c r="AR312" i="2" s="1"/>
  <c r="AK10" i="2"/>
  <c r="AK250" i="2"/>
  <c r="AK142" i="2"/>
  <c r="AK43" i="2"/>
  <c r="AK67" i="2"/>
  <c r="AK28" i="2"/>
  <c r="AK291" i="2"/>
  <c r="AK202" i="2"/>
  <c r="AK231" i="2"/>
  <c r="AK524" i="2"/>
  <c r="AK639" i="2"/>
  <c r="AR639" i="2" s="1"/>
  <c r="AK529" i="2"/>
  <c r="AK319" i="2"/>
  <c r="AK172" i="2"/>
  <c r="AK143" i="2"/>
  <c r="AK404" i="2"/>
  <c r="AK146" i="2"/>
  <c r="AK472" i="2"/>
  <c r="AK165" i="2"/>
  <c r="AK494" i="2"/>
  <c r="AK691" i="2"/>
  <c r="AR691" i="2" s="1"/>
  <c r="AK183" i="2"/>
  <c r="AK327" i="2"/>
  <c r="AR327" i="2" s="1"/>
  <c r="AK342" i="2"/>
  <c r="AR342" i="2" s="1"/>
  <c r="AK317" i="2"/>
  <c r="AK179" i="2"/>
  <c r="AR179" i="2" s="1"/>
  <c r="AK3" i="2"/>
  <c r="AK98" i="2"/>
  <c r="AK537" i="2"/>
  <c r="AK433" i="2"/>
  <c r="AK290" i="2"/>
  <c r="AK122" i="2"/>
  <c r="AR122" i="2" s="1"/>
  <c r="AK356" i="2"/>
  <c r="AK173" i="2"/>
  <c r="AK167" i="2"/>
  <c r="AK4" i="2"/>
  <c r="AK32" i="2"/>
  <c r="AK46" i="2"/>
  <c r="AK65" i="2"/>
  <c r="AK320" i="2"/>
  <c r="AK568" i="2"/>
  <c r="AR568" i="2" s="1"/>
  <c r="AK603" i="2"/>
  <c r="AK634" i="2"/>
  <c r="AR634" i="2" s="1"/>
  <c r="AK14" i="2"/>
  <c r="AK40" i="2"/>
  <c r="AK246" i="2"/>
  <c r="AK525" i="2"/>
  <c r="AK302" i="2"/>
  <c r="AK526" i="2"/>
  <c r="AK148" i="2"/>
  <c r="AK136" i="2"/>
  <c r="AK266" i="2"/>
  <c r="AR266" i="2" s="1"/>
  <c r="AK186" i="2"/>
  <c r="AR186" i="2" s="1"/>
  <c r="AK315" i="2"/>
  <c r="AK207" i="2"/>
  <c r="AK619" i="2"/>
  <c r="AK314" i="2"/>
  <c r="AK108" i="2"/>
  <c r="AK548" i="2"/>
  <c r="AR548" i="2" s="1"/>
  <c r="AK559" i="2"/>
  <c r="AK424" i="2"/>
  <c r="AK278" i="2"/>
  <c r="AR278" i="2" s="1"/>
  <c r="AK484" i="2"/>
  <c r="AK160" i="2"/>
  <c r="AK19" i="2"/>
  <c r="AK364" i="2"/>
  <c r="AK68" i="2"/>
  <c r="AK265" i="2"/>
  <c r="AK178" i="2"/>
  <c r="AK375" i="2"/>
  <c r="AK588" i="2"/>
  <c r="AR588" i="2" s="1"/>
  <c r="AK506" i="2"/>
  <c r="AK262" i="2"/>
  <c r="AK328" i="2"/>
  <c r="AK338" i="2"/>
  <c r="AK313" i="2"/>
  <c r="AK427" i="2"/>
  <c r="AK352" i="2"/>
  <c r="AK206" i="2"/>
  <c r="AK55" i="2"/>
  <c r="AK2" i="2"/>
  <c r="AK71" i="2"/>
  <c r="AK93" i="2"/>
  <c r="AK288" i="2"/>
  <c r="AR288" i="2" s="1"/>
  <c r="AK168" i="2"/>
  <c r="AK171" i="2"/>
  <c r="AK455" i="2"/>
  <c r="AK83" i="2"/>
  <c r="AK169" i="2"/>
  <c r="AK237" i="2"/>
  <c r="AK557" i="2"/>
  <c r="AK80" i="2"/>
  <c r="AK703" i="2"/>
  <c r="AR703" i="2" s="1"/>
  <c r="AK170" i="2"/>
  <c r="AK44" i="2"/>
  <c r="AK7" i="2"/>
  <c r="AK129" i="2"/>
  <c r="AK194" i="2"/>
  <c r="AK337" i="2"/>
  <c r="AK155" i="2"/>
  <c r="AR155" i="2" s="1"/>
  <c r="AK110" i="2"/>
  <c r="AK258" i="2"/>
  <c r="AK368" i="2"/>
  <c r="AK387" i="2"/>
  <c r="AK339" i="2"/>
  <c r="AR339" i="2" s="1"/>
  <c r="AK309" i="2"/>
  <c r="AK465" i="2"/>
  <c r="AK17" i="2"/>
  <c r="AK712" i="2"/>
  <c r="AR712" i="2" s="1"/>
  <c r="AK467" i="2"/>
  <c r="AK149" i="2"/>
  <c r="AK185" i="2"/>
  <c r="AK501" i="2"/>
  <c r="AK33" i="2"/>
  <c r="AK73" i="2"/>
  <c r="AK382" i="2"/>
  <c r="AK513" i="2"/>
  <c r="AK582" i="2"/>
  <c r="AK632" i="2"/>
  <c r="AR632" i="2" s="1"/>
  <c r="AK439" i="2"/>
  <c r="AR439" i="2" s="1"/>
  <c r="AK533" i="2"/>
  <c r="AR533" i="2" s="1"/>
  <c r="AK447" i="2"/>
  <c r="AK618" i="2"/>
  <c r="AK199" i="2"/>
  <c r="AR199" i="2" s="1"/>
  <c r="AK15" i="2"/>
  <c r="AK543" i="2"/>
  <c r="AK565" i="2"/>
  <c r="AK78" i="2"/>
  <c r="AK283" i="2"/>
  <c r="AK661" i="2"/>
  <c r="AK385" i="2"/>
  <c r="AK235" i="2"/>
  <c r="AK461" i="2"/>
  <c r="AK323" i="2"/>
  <c r="AK587" i="2"/>
  <c r="AK76" i="2"/>
  <c r="AK192" i="2"/>
  <c r="AK242" i="2"/>
  <c r="AK272" i="2"/>
  <c r="AK709" i="2"/>
  <c r="AR709" i="2" s="1"/>
  <c r="AK232" i="2"/>
  <c r="AK156" i="2"/>
  <c r="AR156" i="2" s="1"/>
  <c r="AK432" i="2"/>
  <c r="AK415" i="2"/>
  <c r="AK502" i="2"/>
  <c r="AK605" i="2"/>
  <c r="AK215" i="2"/>
  <c r="AK683" i="2"/>
  <c r="AR683" i="2" s="1"/>
  <c r="AK637" i="2"/>
  <c r="AR637" i="2" s="1"/>
  <c r="AK157" i="2"/>
  <c r="AK331" i="2"/>
  <c r="AK497" i="2"/>
  <c r="AR497" i="2" s="1"/>
  <c r="AK470" i="2"/>
  <c r="C21" i="3" s="1"/>
  <c r="AK69" i="2"/>
  <c r="AK393" i="2"/>
  <c r="AK222" i="2"/>
  <c r="AK701" i="2"/>
  <c r="AR701" i="2" s="1"/>
  <c r="AK88" i="2"/>
  <c r="AK74" i="2"/>
  <c r="AK397" i="2"/>
  <c r="AK128" i="2"/>
  <c r="AK151" i="2"/>
  <c r="AK584" i="2"/>
  <c r="AK452" i="2"/>
  <c r="AK521" i="2"/>
  <c r="AK545" i="2"/>
  <c r="AK622" i="2"/>
  <c r="AR622" i="2" s="1"/>
  <c r="AK321" i="2"/>
  <c r="AK120" i="2"/>
  <c r="C39" i="3" s="1"/>
  <c r="AK53" i="2"/>
  <c r="AK372" i="2"/>
  <c r="AK578" i="2"/>
  <c r="AK514" i="2"/>
  <c r="AR514" i="2" s="1"/>
  <c r="AK400" i="2"/>
  <c r="AK130" i="2"/>
  <c r="AK714" i="2"/>
  <c r="AR714" i="2" s="1"/>
  <c r="AK38" i="2"/>
  <c r="AK158" i="2"/>
  <c r="AK39" i="2"/>
  <c r="AK666" i="2"/>
  <c r="AR666" i="2" s="1"/>
  <c r="AK503" i="2"/>
  <c r="AK509" i="2"/>
  <c r="AK362" i="2"/>
  <c r="AR362" i="2" s="1"/>
  <c r="AK399" i="2"/>
  <c r="AK275" i="2"/>
  <c r="AK324" i="2"/>
  <c r="AK72" i="2"/>
  <c r="AR72" i="2" s="1"/>
  <c r="AK162" i="2"/>
  <c r="AR162" i="2" s="1"/>
  <c r="AK434" i="2"/>
  <c r="AK221" i="2"/>
  <c r="AK376" i="2"/>
  <c r="AK153" i="2"/>
  <c r="AK718" i="2"/>
  <c r="AR718" i="2" s="1"/>
  <c r="AK182" i="2"/>
  <c r="AR182" i="2" s="1"/>
  <c r="AK542" i="2"/>
  <c r="AR542" i="2" s="1"/>
  <c r="AK535" i="2"/>
  <c r="AR535" i="2" s="1"/>
  <c r="AK486" i="2"/>
  <c r="AR486" i="2" s="1"/>
  <c r="AK344" i="2"/>
  <c r="AK22" i="2"/>
  <c r="AK727" i="2"/>
  <c r="AR727" i="2" s="1"/>
  <c r="AK374" i="2"/>
  <c r="AK386" i="2"/>
  <c r="AK458" i="2"/>
  <c r="AK84" i="2"/>
  <c r="AK18" i="2"/>
  <c r="AK91" i="2"/>
  <c r="AK5" i="2"/>
  <c r="AK279" i="2"/>
  <c r="AK520" i="2"/>
  <c r="AK660" i="2"/>
  <c r="AR660" i="2" s="1"/>
  <c r="AK383" i="2"/>
  <c r="AK326" i="2"/>
  <c r="AK489" i="2"/>
  <c r="AK6" i="2"/>
  <c r="AK702" i="2"/>
  <c r="AR702" i="2" s="1"/>
  <c r="AK201" i="2"/>
  <c r="AK463" i="2"/>
  <c r="AR463" i="2" s="1"/>
  <c r="AK444" i="2"/>
  <c r="AK600" i="2"/>
  <c r="AK94" i="2"/>
  <c r="AR94" i="2" s="1"/>
  <c r="AK449" i="2"/>
  <c r="AR449" i="2" s="1"/>
  <c r="AK205" i="2"/>
  <c r="AK209" i="2"/>
  <c r="AK333" i="2"/>
  <c r="AK227" i="2"/>
  <c r="AK428" i="2"/>
  <c r="AK693" i="2"/>
  <c r="AR693" i="2" s="1"/>
  <c r="AK490" i="2"/>
  <c r="AK137" i="2"/>
  <c r="AK570" i="2"/>
  <c r="AK598" i="2"/>
  <c r="AK464" i="2"/>
  <c r="AR464" i="2" s="1"/>
  <c r="AK117" i="2"/>
  <c r="AK118" i="2"/>
  <c r="AK518" i="2"/>
  <c r="AK228" i="2"/>
  <c r="AK547" i="2"/>
  <c r="AK104" i="2"/>
  <c r="AK523" i="2"/>
  <c r="AK544" i="2"/>
  <c r="AK92" i="2"/>
  <c r="AK13" i="2"/>
  <c r="AK378" i="2"/>
  <c r="AK89" i="2"/>
  <c r="AK56" i="2"/>
  <c r="AK721" i="2"/>
  <c r="AR721" i="2" s="1"/>
  <c r="AK274" i="2"/>
  <c r="AK572" i="2"/>
  <c r="AK244" i="2"/>
  <c r="AK466" i="2"/>
  <c r="AK303" i="2"/>
  <c r="AK64" i="2"/>
  <c r="AK42" i="2"/>
  <c r="AK336" i="2"/>
  <c r="AK57" i="2"/>
  <c r="AK126" i="2"/>
  <c r="AK601" i="2"/>
  <c r="AR601" i="2" s="1"/>
  <c r="AK676" i="2"/>
  <c r="AR676" i="2" s="1"/>
  <c r="AK58" i="2"/>
  <c r="AK511" i="2"/>
  <c r="AK105" i="2"/>
  <c r="AK180" i="2"/>
  <c r="AK59" i="2"/>
  <c r="AK211" i="2"/>
  <c r="AK20" i="2"/>
  <c r="AK477" i="2"/>
  <c r="AK407" i="2"/>
  <c r="AK625" i="2"/>
  <c r="AR625" i="2" s="1"/>
  <c r="AK293" i="2"/>
  <c r="AK680" i="2"/>
  <c r="AR680" i="2" s="1"/>
  <c r="AK453" i="2"/>
  <c r="AK135" i="2"/>
  <c r="AK562" i="2"/>
  <c r="AR562" i="2" s="1"/>
  <c r="AK263" i="2"/>
  <c r="AK217" i="2"/>
  <c r="AK460" i="2"/>
  <c r="AK697" i="2"/>
  <c r="AR697" i="2" s="1"/>
  <c r="AK457" i="2"/>
  <c r="AK641" i="2"/>
  <c r="AR641" i="2" s="1"/>
  <c r="AK25" i="2"/>
  <c r="AK574" i="2"/>
  <c r="AR574" i="2" s="1"/>
  <c r="AK409" i="2"/>
  <c r="AK366" i="2"/>
  <c r="AK210" i="2"/>
  <c r="AK558" i="2"/>
  <c r="AR558" i="2" s="1"/>
  <c r="AK95" i="2"/>
  <c r="AK724" i="2"/>
  <c r="AR724" i="2" s="1"/>
  <c r="AK527" i="2"/>
  <c r="AK29" i="2"/>
  <c r="AK510" i="2"/>
  <c r="AR510" i="2" s="1"/>
  <c r="AK208" i="2"/>
  <c r="AK664" i="2"/>
  <c r="AR664" i="2" s="1"/>
  <c r="AK401" i="2"/>
  <c r="AK289" i="2"/>
  <c r="AK233" i="2"/>
  <c r="AK642" i="2"/>
  <c r="AR642" i="2" s="1"/>
  <c r="AK234" i="2"/>
  <c r="AK391" i="2"/>
  <c r="AK435" i="2"/>
  <c r="AR435" i="2" s="1"/>
  <c r="AK355" i="2"/>
  <c r="AK159" i="2"/>
  <c r="AK181" i="2"/>
  <c r="AK481" i="2"/>
  <c r="AR481" i="2" s="1"/>
  <c r="AK508" i="2"/>
  <c r="AK41" i="2"/>
  <c r="AK325" i="2"/>
  <c r="AK21" i="2"/>
  <c r="AK394" i="2"/>
  <c r="AK50" i="2"/>
  <c r="AK532" i="2"/>
  <c r="AR532" i="2" s="1"/>
  <c r="AK318" i="2"/>
  <c r="AK369" i="2"/>
  <c r="AK81" i="2"/>
  <c r="AK70" i="2"/>
  <c r="AK652" i="2"/>
  <c r="AR652" i="2" s="1"/>
  <c r="AK343" i="2"/>
  <c r="AK115" i="2"/>
  <c r="AK116" i="2"/>
  <c r="AK610" i="2"/>
  <c r="AK539" i="2"/>
  <c r="AK474" i="2"/>
  <c r="AK112" i="2"/>
  <c r="AK238" i="2"/>
  <c r="AK60" i="2"/>
  <c r="AK36" i="2"/>
  <c r="AK195" i="2"/>
  <c r="AK430" i="2"/>
  <c r="AK184" i="2"/>
  <c r="AK640" i="2"/>
  <c r="AK576" i="2"/>
  <c r="AK26" i="2"/>
  <c r="AK476" i="2"/>
  <c r="AK260" i="2"/>
  <c r="AK127" i="2"/>
  <c r="AK311" i="2"/>
  <c r="AK114" i="2"/>
  <c r="AK643" i="2"/>
  <c r="AK174" i="2"/>
  <c r="AR174" i="2" s="1"/>
  <c r="AK51" i="2"/>
  <c r="AK255" i="2"/>
  <c r="AK257" i="2"/>
  <c r="AK340" i="2"/>
  <c r="AK300" i="2"/>
  <c r="AK595" i="2"/>
  <c r="AK411" i="2"/>
  <c r="AK594" i="2"/>
  <c r="AR594" i="2" s="1"/>
  <c r="AK285" i="2"/>
  <c r="AK144" i="2"/>
  <c r="AK177" i="2"/>
  <c r="AK656" i="2"/>
  <c r="AR656" i="2" s="1"/>
  <c r="AK602" i="2"/>
  <c r="AK145" i="2"/>
  <c r="AK719" i="2"/>
  <c r="AR719" i="2" s="1"/>
  <c r="AK478" i="2"/>
  <c r="AK249" i="2"/>
  <c r="AK441" i="2"/>
  <c r="AK103" i="2"/>
  <c r="AK212" i="2"/>
  <c r="AK551" i="2"/>
  <c r="AK284" i="2"/>
  <c r="AK247" i="2"/>
  <c r="AK154" i="2"/>
  <c r="AK482" i="2"/>
  <c r="AK329" i="2"/>
  <c r="AK567" i="2"/>
  <c r="AK277" i="2"/>
  <c r="AK243" i="2"/>
  <c r="AK204" i="2"/>
  <c r="AK188" i="2"/>
  <c r="AK380" i="2"/>
  <c r="AK450" i="2"/>
  <c r="AR450" i="2" s="1"/>
  <c r="AK678" i="2"/>
  <c r="AK688" i="2"/>
  <c r="AR688" i="2" s="1"/>
  <c r="AK345" i="2"/>
  <c r="AK16" i="2"/>
  <c r="AK616" i="2"/>
  <c r="AR616" i="2" s="1"/>
  <c r="AK516" i="2"/>
  <c r="AK187" i="2"/>
  <c r="AK577" i="2"/>
  <c r="AK479" i="2"/>
  <c r="AK720" i="2"/>
  <c r="AR720" i="2" s="1"/>
  <c r="AK566" i="2"/>
  <c r="AK230" i="2"/>
  <c r="AK121" i="2"/>
  <c r="AK651" i="2"/>
  <c r="AR651" i="2" s="1"/>
  <c r="AK264" i="2"/>
  <c r="AK252" i="2"/>
  <c r="AK419" i="2"/>
  <c r="AR419" i="2" s="1"/>
  <c r="AK480" i="2"/>
  <c r="AK52" i="2"/>
  <c r="AK421" i="2"/>
  <c r="AK316" i="2"/>
  <c r="AK219" i="2"/>
  <c r="AK47" i="2"/>
  <c r="AK358" i="2"/>
  <c r="AK166" i="2"/>
  <c r="AK193" i="2"/>
  <c r="AR193" i="2" s="1"/>
  <c r="AK715" i="2"/>
  <c r="AR715" i="2" s="1"/>
  <c r="AK8" i="2"/>
  <c r="AK34" i="2"/>
  <c r="AK403" i="2"/>
  <c r="AK623" i="2"/>
  <c r="AK27" i="2"/>
  <c r="AK90" i="2"/>
  <c r="AK579" i="2"/>
  <c r="AR579" i="2" s="1"/>
  <c r="AK405" i="2"/>
  <c r="AK75" i="2"/>
  <c r="AK522" i="2"/>
  <c r="AK496" i="2"/>
  <c r="AK54" i="2"/>
  <c r="AK515" i="2"/>
  <c r="AK190" i="2"/>
  <c r="AK620" i="2"/>
  <c r="AK462" i="2"/>
  <c r="AK305" i="2"/>
  <c r="AK271" i="2"/>
  <c r="AK725" i="2"/>
  <c r="AR725" i="2" s="1"/>
  <c r="AK531" i="2"/>
  <c r="AK101" i="2"/>
  <c r="AK647" i="2"/>
  <c r="AR647" i="2" s="1"/>
  <c r="AK351" i="2"/>
  <c r="AK499" i="2"/>
  <c r="AK87" i="2"/>
  <c r="AK269" i="2"/>
  <c r="AK552" i="2"/>
  <c r="AK448" i="2"/>
  <c r="AK350" i="2"/>
  <c r="AK296" i="2"/>
  <c r="AK216" i="2"/>
  <c r="AK590" i="2"/>
  <c r="AK536" i="2"/>
  <c r="AK251" i="2"/>
  <c r="AK66" i="2"/>
  <c r="AK133" i="2"/>
  <c r="AK12" i="2"/>
  <c r="AK259" i="2"/>
  <c r="AK429" i="2"/>
  <c r="AK443" i="2"/>
  <c r="AK381" i="2"/>
  <c r="AK445" i="2"/>
  <c r="AK417" i="2"/>
  <c r="AK723" i="2"/>
  <c r="AR723" i="2" s="1"/>
  <c r="AK488" i="2"/>
  <c r="AK86" i="2"/>
  <c r="AK189" i="2"/>
  <c r="AK357" i="2"/>
  <c r="AK35" i="2"/>
  <c r="AK353" i="2"/>
  <c r="AK267" i="2"/>
  <c r="AK292" i="2"/>
  <c r="AK528" i="2"/>
  <c r="AK379" i="2"/>
  <c r="AK673" i="2"/>
  <c r="AK631" i="2"/>
  <c r="AK107" i="2"/>
  <c r="AK507" i="2"/>
  <c r="AK469" i="2"/>
  <c r="AK644" i="2"/>
  <c r="AR644" i="2" s="1"/>
  <c r="AK621" i="2"/>
  <c r="AR621" i="2" s="1"/>
  <c r="AK61" i="2"/>
  <c r="AK239" i="2"/>
  <c r="AK473" i="2"/>
  <c r="AK245" i="2"/>
  <c r="AK563" i="2"/>
  <c r="AR563" i="2" s="1"/>
  <c r="AK82" i="2"/>
  <c r="AK280" i="2"/>
  <c r="AK214" i="2"/>
  <c r="AK655" i="2"/>
  <c r="AR655" i="2" s="1"/>
  <c r="AK446" i="2"/>
  <c r="AR446" i="2" s="1"/>
  <c r="AK30" i="2"/>
  <c r="AK593" i="2"/>
  <c r="AK348" i="2"/>
  <c r="AR348" i="2" s="1"/>
  <c r="AK555" i="2"/>
  <c r="AK37" i="2"/>
  <c r="AK550" i="2"/>
  <c r="AK268" i="2"/>
  <c r="AK310" i="2"/>
  <c r="AK240" i="2"/>
  <c r="AK398" i="2"/>
  <c r="AK440" i="2"/>
  <c r="AK636" i="2"/>
  <c r="AR636" i="2" s="1"/>
  <c r="AK306" i="2"/>
  <c r="AR306" i="2" s="1"/>
  <c r="AK493" i="2"/>
  <c r="AR493" i="2" s="1"/>
  <c r="AK495" i="2"/>
  <c r="AR495" i="2" s="1"/>
  <c r="AK717" i="2"/>
  <c r="AR717" i="2" s="1"/>
  <c r="AK45" i="2"/>
  <c r="AK371" i="2"/>
  <c r="AK416" i="2"/>
  <c r="AK617" i="2"/>
  <c r="AR617" i="2" s="1"/>
  <c r="AK203" i="2"/>
  <c r="AK716" i="2"/>
  <c r="AR716" i="2" s="1"/>
  <c r="AK31" i="2"/>
  <c r="AK298" i="2"/>
  <c r="AK377" i="2"/>
  <c r="AK295" i="2"/>
  <c r="AK48" i="2"/>
  <c r="AK686" i="2"/>
  <c r="AR686" i="2" s="1"/>
  <c r="AK229" i="2"/>
  <c r="AK273" i="2"/>
  <c r="AK471" i="2"/>
  <c r="AR471" i="2" s="1"/>
  <c r="AK604" i="2"/>
  <c r="AR604" i="2" s="1"/>
  <c r="AK663" i="2"/>
  <c r="AK671" i="2"/>
  <c r="AK63" i="2"/>
  <c r="AK638" i="2"/>
  <c r="AR638" i="2" s="1"/>
  <c r="AK276" i="2"/>
  <c r="AK308" i="2"/>
  <c r="AR308" i="2" s="1"/>
  <c r="AK365" i="2"/>
  <c r="AK649" i="2"/>
  <c r="AR649" i="2" s="1"/>
  <c r="AK580" i="2"/>
  <c r="AK85" i="2"/>
  <c r="AK662" i="2"/>
  <c r="AR662" i="2" s="1"/>
  <c r="AK685" i="2"/>
  <c r="AR685" i="2" s="1"/>
  <c r="AK630" i="2"/>
  <c r="AR630" i="2" s="1"/>
  <c r="AK152" i="2"/>
  <c r="AK132" i="2"/>
  <c r="AK360" i="2"/>
  <c r="AK96" i="2"/>
  <c r="AK125" i="2"/>
  <c r="AK304" i="2"/>
  <c r="AK123" i="2"/>
  <c r="AK388" i="2"/>
  <c r="AR388" i="2" s="1"/>
  <c r="AK581" i="2"/>
  <c r="AK79" i="2"/>
  <c r="AK330" i="2"/>
  <c r="AK437" i="2"/>
  <c r="AK454" i="2"/>
  <c r="AK420" i="2"/>
  <c r="AK253" i="2"/>
  <c r="AK705" i="2"/>
  <c r="AR705" i="2" s="1"/>
  <c r="AK261" i="2"/>
  <c r="AK113" i="2"/>
  <c r="AK134" i="2"/>
  <c r="AK549" i="2"/>
  <c r="AK699" i="2"/>
  <c r="AR699" i="2" s="1"/>
  <c r="AK297" i="2"/>
  <c r="AK456" i="2"/>
  <c r="AK147" i="2"/>
  <c r="AK384" i="2"/>
  <c r="AK62" i="2"/>
  <c r="AK200" i="2"/>
  <c r="AK218" i="2"/>
  <c r="AK102" i="2"/>
  <c r="AK346" i="2"/>
  <c r="AK596" i="2"/>
  <c r="AR596" i="2" s="1"/>
  <c r="AK196" i="2"/>
  <c r="AK692" i="2"/>
  <c r="AR692" i="2" s="1"/>
  <c r="AK236" i="2"/>
  <c r="AK119" i="2"/>
  <c r="AK270" i="2"/>
  <c r="AK256" i="2"/>
  <c r="AK608" i="2"/>
  <c r="AR608" i="2" s="1"/>
  <c r="AK392" i="2"/>
  <c r="AK627" i="2"/>
  <c r="AK613" i="2"/>
  <c r="AR613" i="2" s="1"/>
  <c r="AK564" i="2"/>
  <c r="AR564" i="2" s="1"/>
  <c r="AK197" i="2"/>
  <c r="AK106" i="2"/>
  <c r="AK138" i="2"/>
  <c r="AK553" i="2"/>
  <c r="AR553" i="2" s="1"/>
  <c r="AK491" i="2"/>
  <c r="AR491" i="2" s="1"/>
  <c r="AK225" i="2"/>
  <c r="AK99" i="2"/>
  <c r="AK694" i="2"/>
  <c r="AR694" i="2" s="1"/>
  <c r="AK698" i="2"/>
  <c r="AR698" i="2" s="1"/>
  <c r="AK538" i="2"/>
  <c r="AK614" i="2"/>
  <c r="AR614" i="2" s="1"/>
  <c r="AK373" i="2"/>
  <c r="AK442" i="2"/>
  <c r="AK624" i="2"/>
  <c r="AK111" i="2"/>
  <c r="AK413" i="2"/>
  <c r="AK534" i="2"/>
  <c r="AK645" i="2"/>
  <c r="AR645" i="2" s="1"/>
  <c r="AK485" i="2"/>
  <c r="AK335" i="2"/>
  <c r="AK710" i="2"/>
  <c r="AR710" i="2" s="1"/>
  <c r="AK607" i="2"/>
  <c r="AK97" i="2"/>
  <c r="AK569" i="2"/>
  <c r="AK226" i="2"/>
  <c r="AK301" i="2"/>
  <c r="AK687" i="2"/>
  <c r="AR687" i="2" s="1"/>
  <c r="AK628" i="2"/>
  <c r="AK612" i="2"/>
  <c r="AR612" i="2" s="1"/>
  <c r="AK299" i="2"/>
  <c r="AR299" i="2" s="1"/>
  <c r="AK220" i="2"/>
  <c r="AK109" i="2"/>
  <c r="AK519" i="2"/>
  <c r="AR519" i="2" s="1"/>
  <c r="AK281" i="2"/>
  <c r="AK224" i="2"/>
  <c r="AK354" i="2"/>
  <c r="AK629" i="2"/>
  <c r="AK512" i="2"/>
  <c r="AK436" i="2"/>
  <c r="AK659" i="2"/>
  <c r="AR659" i="2" s="1"/>
  <c r="AK124" i="2"/>
  <c r="AR124" i="2" s="1"/>
  <c r="AK341" i="2"/>
  <c r="AK176" i="2"/>
  <c r="AK334" i="2"/>
  <c r="AK425" i="2"/>
  <c r="AK402" i="2"/>
  <c r="AK684" i="2"/>
  <c r="AK332" i="2"/>
  <c r="AK408" i="2"/>
  <c r="AR408" i="2" s="1"/>
  <c r="AK695" i="2"/>
  <c r="AR695" i="2" s="1"/>
  <c r="AK571" i="2"/>
  <c r="AK585" i="2"/>
  <c r="AK658" i="2"/>
  <c r="AR658" i="2" s="1"/>
  <c r="AK359" i="2"/>
  <c r="AK654" i="2"/>
  <c r="AK573" i="2"/>
  <c r="AK483" i="2"/>
  <c r="AK248" i="2"/>
  <c r="AK560" i="2"/>
  <c r="AK140" i="2"/>
  <c r="AK500" i="2"/>
  <c r="AK307" i="2"/>
  <c r="AK475" i="2"/>
  <c r="AK665" i="2"/>
  <c r="AR665" i="2" s="1"/>
  <c r="AK696" i="2"/>
  <c r="AR696" i="2" s="1"/>
  <c r="AK468" i="2"/>
  <c r="AK505" i="2"/>
  <c r="AK294" i="2"/>
  <c r="AK492" i="2"/>
  <c r="AK546" i="2"/>
  <c r="AK254" i="2"/>
  <c r="AK677" i="2"/>
  <c r="AR677" i="2" s="1"/>
  <c r="AK517" i="2"/>
  <c r="AR517" i="2" s="1"/>
  <c r="AK406" i="2"/>
  <c r="AK422" i="2"/>
  <c r="AK586" i="2"/>
  <c r="AR586" i="2" s="1"/>
  <c r="AK615" i="2"/>
  <c r="AR615" i="2" s="1"/>
  <c r="AK287" i="2"/>
  <c r="AK349" i="2"/>
  <c r="AK597" i="2"/>
  <c r="AK633" i="2"/>
  <c r="AK540" i="2"/>
  <c r="AK223" i="2"/>
  <c r="AK674" i="2"/>
  <c r="AR674" i="2" s="1"/>
  <c r="AK591" i="2"/>
  <c r="AK599" i="2"/>
  <c r="AK423" i="2"/>
  <c r="AK451" i="2"/>
  <c r="AK669" i="2"/>
  <c r="AR669" i="2" s="1"/>
  <c r="AK395" i="2"/>
  <c r="AR395" i="2" s="1"/>
  <c r="AK418" i="2"/>
  <c r="AK708" i="2"/>
  <c r="AR708" i="2" s="1"/>
  <c r="AK389" i="2"/>
  <c r="AK635" i="2"/>
  <c r="AK722" i="2"/>
  <c r="AR722" i="2" s="1"/>
  <c r="AK286" i="2"/>
  <c r="AK611" i="2"/>
  <c r="AR611" i="2" s="1"/>
  <c r="AK396" i="2"/>
  <c r="AK706" i="2"/>
  <c r="AR706" i="2" s="1"/>
  <c r="AK431" i="2"/>
  <c r="AK390" i="2"/>
  <c r="AK541" i="2"/>
  <c r="AK609" i="2"/>
  <c r="AR609" i="2" s="1"/>
  <c r="AK681" i="2"/>
  <c r="AR681" i="2" s="1"/>
  <c r="AK675" i="2"/>
  <c r="AR675" i="2" s="1"/>
  <c r="AK626" i="2"/>
  <c r="AR626" i="2" s="1"/>
  <c r="AK670" i="2"/>
  <c r="AK487" i="2"/>
  <c r="AK707" i="2"/>
  <c r="AR707" i="2" s="1"/>
  <c r="AK682" i="2"/>
  <c r="AR682" i="2" s="1"/>
  <c r="AK653" i="2"/>
  <c r="AR653" i="2" s="1"/>
  <c r="AK575" i="2"/>
  <c r="AK672" i="2"/>
  <c r="AR672" i="2" s="1"/>
  <c r="AK561" i="2"/>
  <c r="AR561" i="2" s="1"/>
  <c r="AK606" i="2"/>
  <c r="AR606" i="2" s="1"/>
  <c r="AK679" i="2"/>
  <c r="AR679" i="2" s="1"/>
  <c r="AK711" i="2"/>
  <c r="AR711" i="2" s="1"/>
  <c r="AK646" i="2"/>
  <c r="AR646" i="2" s="1"/>
  <c r="AK668" i="2"/>
  <c r="AR668" i="2" s="1"/>
  <c r="AK648" i="2"/>
  <c r="AK713" i="2"/>
  <c r="AR713" i="2" s="1"/>
  <c r="AK700" i="2"/>
  <c r="AR700" i="2" s="1"/>
  <c r="AK726" i="2"/>
  <c r="AR726" i="2" s="1"/>
  <c r="AK24" i="2"/>
  <c r="AH438" i="2"/>
  <c r="AH589" i="2"/>
  <c r="AH689" i="2"/>
  <c r="AH322" i="2"/>
  <c r="AH163" i="2"/>
  <c r="AH241" i="2"/>
  <c r="AH583" i="2"/>
  <c r="AH363" i="2"/>
  <c r="AH657" i="2"/>
  <c r="AH498" i="2"/>
  <c r="AH347" i="2"/>
  <c r="AH690" i="2"/>
  <c r="AH504" i="2"/>
  <c r="AH414" i="2"/>
  <c r="AH370" i="2"/>
  <c r="AH150" i="2"/>
  <c r="AH282" i="2"/>
  <c r="AH198" i="2"/>
  <c r="AH11" i="2"/>
  <c r="AH667" i="2"/>
  <c r="AH164" i="2"/>
  <c r="AH459" i="2"/>
  <c r="AH426" i="2"/>
  <c r="AH100" i="2"/>
  <c r="AH213" i="2"/>
  <c r="AH161" i="2"/>
  <c r="AH410" i="2"/>
  <c r="AH131" i="2"/>
  <c r="AH704" i="2"/>
  <c r="AH554" i="2"/>
  <c r="AH141" i="2"/>
  <c r="AH530" i="2"/>
  <c r="AH77" i="2"/>
  <c r="AH49" i="2"/>
  <c r="AH367" i="2"/>
  <c r="AH9" i="2"/>
  <c r="AH175" i="2"/>
  <c r="AH650" i="2"/>
  <c r="AH592" i="2"/>
  <c r="AH191" i="2"/>
  <c r="AH23" i="2"/>
  <c r="AH556" i="2"/>
  <c r="AH361" i="2"/>
  <c r="AH412" i="2"/>
  <c r="AH139" i="2"/>
  <c r="AH312" i="2"/>
  <c r="AH10" i="2"/>
  <c r="AH250" i="2"/>
  <c r="AH142" i="2"/>
  <c r="AH43" i="2"/>
  <c r="AH67" i="2"/>
  <c r="AH28" i="2"/>
  <c r="AH291" i="2"/>
  <c r="AH202" i="2"/>
  <c r="AH231" i="2"/>
  <c r="AH524" i="2"/>
  <c r="AH639" i="2"/>
  <c r="AH529" i="2"/>
  <c r="AH319" i="2"/>
  <c r="AH172" i="2"/>
  <c r="AH143" i="2"/>
  <c r="AH404" i="2"/>
  <c r="AH146" i="2"/>
  <c r="AH472" i="2"/>
  <c r="AH165" i="2"/>
  <c r="AH494" i="2"/>
  <c r="AH691" i="2"/>
  <c r="AH183" i="2"/>
  <c r="AH327" i="2"/>
  <c r="AH342" i="2"/>
  <c r="AH317" i="2"/>
  <c r="AH179" i="2"/>
  <c r="AH3" i="2"/>
  <c r="AH98" i="2"/>
  <c r="AH537" i="2"/>
  <c r="AH433" i="2"/>
  <c r="AH290" i="2"/>
  <c r="AH122" i="2"/>
  <c r="AH356" i="2"/>
  <c r="AH173" i="2"/>
  <c r="AH167" i="2"/>
  <c r="AH4" i="2"/>
  <c r="AH32" i="2"/>
  <c r="AH46" i="2"/>
  <c r="AH65" i="2"/>
  <c r="AH320" i="2"/>
  <c r="AH568" i="2"/>
  <c r="AH603" i="2"/>
  <c r="AH634" i="2"/>
  <c r="AH14" i="2"/>
  <c r="AH40" i="2"/>
  <c r="AH246" i="2"/>
  <c r="AH525" i="2"/>
  <c r="AH302" i="2"/>
  <c r="AH526" i="2"/>
  <c r="AH148" i="2"/>
  <c r="AH136" i="2"/>
  <c r="AH266" i="2"/>
  <c r="AH186" i="2"/>
  <c r="AH315" i="2"/>
  <c r="AH207" i="2"/>
  <c r="AH619" i="2"/>
  <c r="AH314" i="2"/>
  <c r="AH108" i="2"/>
  <c r="AH548" i="2"/>
  <c r="AH559" i="2"/>
  <c r="AH424" i="2"/>
  <c r="AH278" i="2"/>
  <c r="AH484" i="2"/>
  <c r="AH160" i="2"/>
  <c r="AH19" i="2"/>
  <c r="AH364" i="2"/>
  <c r="AH68" i="2"/>
  <c r="AH265" i="2"/>
  <c r="AH178" i="2"/>
  <c r="AH375" i="2"/>
  <c r="AH588" i="2"/>
  <c r="AH506" i="2"/>
  <c r="AH262" i="2"/>
  <c r="AH328" i="2"/>
  <c r="AH338" i="2"/>
  <c r="AH313" i="2"/>
  <c r="AH427" i="2"/>
  <c r="AH352" i="2"/>
  <c r="AH206" i="2"/>
  <c r="AH55" i="2"/>
  <c r="AH2" i="2"/>
  <c r="AH71" i="2"/>
  <c r="AH93" i="2"/>
  <c r="AH288" i="2"/>
  <c r="AH168" i="2"/>
  <c r="AH171" i="2"/>
  <c r="AH455" i="2"/>
  <c r="AH83" i="2"/>
  <c r="AH169" i="2"/>
  <c r="AH237" i="2"/>
  <c r="AH557" i="2"/>
  <c r="AH80" i="2"/>
  <c r="AH703" i="2"/>
  <c r="AH170" i="2"/>
  <c r="AH44" i="2"/>
  <c r="AH7" i="2"/>
  <c r="AH129" i="2"/>
  <c r="AH194" i="2"/>
  <c r="AH337" i="2"/>
  <c r="AH155" i="2"/>
  <c r="AH110" i="2"/>
  <c r="AH258" i="2"/>
  <c r="AH368" i="2"/>
  <c r="AH387" i="2"/>
  <c r="AH339" i="2"/>
  <c r="AH309" i="2"/>
  <c r="AH465" i="2"/>
  <c r="AH17" i="2"/>
  <c r="AH712" i="2"/>
  <c r="AH467" i="2"/>
  <c r="AH149" i="2"/>
  <c r="AH185" i="2"/>
  <c r="AH501" i="2"/>
  <c r="AH33" i="2"/>
  <c r="AH73" i="2"/>
  <c r="AH382" i="2"/>
  <c r="AH513" i="2"/>
  <c r="AH582" i="2"/>
  <c r="AH632" i="2"/>
  <c r="AH439" i="2"/>
  <c r="AH533" i="2"/>
  <c r="AH447" i="2"/>
  <c r="AH618" i="2"/>
  <c r="AH199" i="2"/>
  <c r="AH15" i="2"/>
  <c r="AH543" i="2"/>
  <c r="AH565" i="2"/>
  <c r="AH78" i="2"/>
  <c r="AH283" i="2"/>
  <c r="AH661" i="2"/>
  <c r="AH385" i="2"/>
  <c r="AH235" i="2"/>
  <c r="AH461" i="2"/>
  <c r="AH323" i="2"/>
  <c r="AH587" i="2"/>
  <c r="AH76" i="2"/>
  <c r="AH192" i="2"/>
  <c r="AH242" i="2"/>
  <c r="AH272" i="2"/>
  <c r="AH709" i="2"/>
  <c r="AH232" i="2"/>
  <c r="AH156" i="2"/>
  <c r="AH432" i="2"/>
  <c r="AH415" i="2"/>
  <c r="O12" i="3" s="1"/>
  <c r="AH502" i="2"/>
  <c r="AH605" i="2"/>
  <c r="AH215" i="2"/>
  <c r="AH683" i="2"/>
  <c r="AH637" i="2"/>
  <c r="AH157" i="2"/>
  <c r="AH331" i="2"/>
  <c r="AH497" i="2"/>
  <c r="AH470" i="2"/>
  <c r="AH69" i="2"/>
  <c r="AH393" i="2"/>
  <c r="AH222" i="2"/>
  <c r="AH701" i="2"/>
  <c r="AH88" i="2"/>
  <c r="AH74" i="2"/>
  <c r="AH397" i="2"/>
  <c r="AH128" i="2"/>
  <c r="AH151" i="2"/>
  <c r="AH584" i="2"/>
  <c r="AH452" i="2"/>
  <c r="AH521" i="2"/>
  <c r="AH545" i="2"/>
  <c r="AH622" i="2"/>
  <c r="AH321" i="2"/>
  <c r="AH120" i="2"/>
  <c r="AH53" i="2"/>
  <c r="AH372" i="2"/>
  <c r="AH578" i="2"/>
  <c r="AH514" i="2"/>
  <c r="AH400" i="2"/>
  <c r="AH130" i="2"/>
  <c r="AH714" i="2"/>
  <c r="AH38" i="2"/>
  <c r="AH158" i="2"/>
  <c r="AH39" i="2"/>
  <c r="AH666" i="2"/>
  <c r="AH503" i="2"/>
  <c r="AH509" i="2"/>
  <c r="AH362" i="2"/>
  <c r="AH399" i="2"/>
  <c r="AH275" i="2"/>
  <c r="AH324" i="2"/>
  <c r="AH72" i="2"/>
  <c r="AH162" i="2"/>
  <c r="AH434" i="2"/>
  <c r="AH221" i="2"/>
  <c r="AH376" i="2"/>
  <c r="AH153" i="2"/>
  <c r="AH718" i="2"/>
  <c r="AH182" i="2"/>
  <c r="AH542" i="2"/>
  <c r="AH535" i="2"/>
  <c r="AH486" i="2"/>
  <c r="AH344" i="2"/>
  <c r="AH22" i="2"/>
  <c r="AH727" i="2"/>
  <c r="AH374" i="2"/>
  <c r="AH386" i="2"/>
  <c r="AH458" i="2"/>
  <c r="AH84" i="2"/>
  <c r="AH18" i="2"/>
  <c r="AH91" i="2"/>
  <c r="AH5" i="2"/>
  <c r="AH279" i="2"/>
  <c r="AH520" i="2"/>
  <c r="AH660" i="2"/>
  <c r="AH383" i="2"/>
  <c r="AH326" i="2"/>
  <c r="AH489" i="2"/>
  <c r="AH6" i="2"/>
  <c r="AH702" i="2"/>
  <c r="AH201" i="2"/>
  <c r="AH463" i="2"/>
  <c r="AH444" i="2"/>
  <c r="AH600" i="2"/>
  <c r="AH94" i="2"/>
  <c r="AH449" i="2"/>
  <c r="AH205" i="2"/>
  <c r="AH209" i="2"/>
  <c r="AH333" i="2"/>
  <c r="AH227" i="2"/>
  <c r="AH428" i="2"/>
  <c r="AH693" i="2"/>
  <c r="AH490" i="2"/>
  <c r="AH137" i="2"/>
  <c r="AH570" i="2"/>
  <c r="AH598" i="2"/>
  <c r="AH464" i="2"/>
  <c r="AH117" i="2"/>
  <c r="AH118" i="2"/>
  <c r="AH518" i="2"/>
  <c r="AH228" i="2"/>
  <c r="AH547" i="2"/>
  <c r="AH104" i="2"/>
  <c r="AH523" i="2"/>
  <c r="AH544" i="2"/>
  <c r="AH92" i="2"/>
  <c r="AH13" i="2"/>
  <c r="AH378" i="2"/>
  <c r="AH89" i="2"/>
  <c r="AH56" i="2"/>
  <c r="AH721" i="2"/>
  <c r="AH274" i="2"/>
  <c r="AH572" i="2"/>
  <c r="AH244" i="2"/>
  <c r="AH466" i="2"/>
  <c r="AH303" i="2"/>
  <c r="AH64" i="2"/>
  <c r="AH42" i="2"/>
  <c r="AH336" i="2"/>
  <c r="AH57" i="2"/>
  <c r="AH126" i="2"/>
  <c r="AH601" i="2"/>
  <c r="AH676" i="2"/>
  <c r="AH58" i="2"/>
  <c r="AH511" i="2"/>
  <c r="AH105" i="2"/>
  <c r="AH180" i="2"/>
  <c r="AH59" i="2"/>
  <c r="AH211" i="2"/>
  <c r="AH20" i="2"/>
  <c r="AH477" i="2"/>
  <c r="AH407" i="2"/>
  <c r="AH625" i="2"/>
  <c r="AH293" i="2"/>
  <c r="AH680" i="2"/>
  <c r="AH453" i="2"/>
  <c r="AH135" i="2"/>
  <c r="AH562" i="2"/>
  <c r="AH263" i="2"/>
  <c r="AH217" i="2"/>
  <c r="AH460" i="2"/>
  <c r="AH697" i="2"/>
  <c r="AH457" i="2"/>
  <c r="AH641" i="2"/>
  <c r="AH25" i="2"/>
  <c r="AH574" i="2"/>
  <c r="AH409" i="2"/>
  <c r="AH366" i="2"/>
  <c r="AH210" i="2"/>
  <c r="AH558" i="2"/>
  <c r="AH95" i="2"/>
  <c r="AH724" i="2"/>
  <c r="AH527" i="2"/>
  <c r="AH29" i="2"/>
  <c r="AH510" i="2"/>
  <c r="AH208" i="2"/>
  <c r="AH664" i="2"/>
  <c r="AH401" i="2"/>
  <c r="AH289" i="2"/>
  <c r="AH233" i="2"/>
  <c r="AH642" i="2"/>
  <c r="AH234" i="2"/>
  <c r="AH391" i="2"/>
  <c r="AH435" i="2"/>
  <c r="AH355" i="2"/>
  <c r="AH159" i="2"/>
  <c r="AH181" i="2"/>
  <c r="AH481" i="2"/>
  <c r="AH508" i="2"/>
  <c r="AH41" i="2"/>
  <c r="AH325" i="2"/>
  <c r="AH21" i="2"/>
  <c r="AH394" i="2"/>
  <c r="AH50" i="2"/>
  <c r="AH532" i="2"/>
  <c r="AH318" i="2"/>
  <c r="AH369" i="2"/>
  <c r="AH81" i="2"/>
  <c r="AH70" i="2"/>
  <c r="AH652" i="2"/>
  <c r="AH343" i="2"/>
  <c r="AH115" i="2"/>
  <c r="AH116" i="2"/>
  <c r="AH610" i="2"/>
  <c r="AH539" i="2"/>
  <c r="AH474" i="2"/>
  <c r="AH112" i="2"/>
  <c r="AH238" i="2"/>
  <c r="AH60" i="2"/>
  <c r="AH36" i="2"/>
  <c r="AH195" i="2"/>
  <c r="AH430" i="2"/>
  <c r="AH184" i="2"/>
  <c r="AH640" i="2"/>
  <c r="AH576" i="2"/>
  <c r="AH26" i="2"/>
  <c r="AH476" i="2"/>
  <c r="AH260" i="2"/>
  <c r="AH127" i="2"/>
  <c r="AH311" i="2"/>
  <c r="AH114" i="2"/>
  <c r="AH643" i="2"/>
  <c r="AH174" i="2"/>
  <c r="AH51" i="2"/>
  <c r="AH255" i="2"/>
  <c r="AH257" i="2"/>
  <c r="AH340" i="2"/>
  <c r="AH300" i="2"/>
  <c r="AH595" i="2"/>
  <c r="AH411" i="2"/>
  <c r="AH594" i="2"/>
  <c r="AH285" i="2"/>
  <c r="AH144" i="2"/>
  <c r="AH177" i="2"/>
  <c r="AH656" i="2"/>
  <c r="AH602" i="2"/>
  <c r="AH145" i="2"/>
  <c r="AH719" i="2"/>
  <c r="AH478" i="2"/>
  <c r="AH249" i="2"/>
  <c r="AH441" i="2"/>
  <c r="AH103" i="2"/>
  <c r="AH212" i="2"/>
  <c r="AH551" i="2"/>
  <c r="AH284" i="2"/>
  <c r="AH247" i="2"/>
  <c r="AH154" i="2"/>
  <c r="AH482" i="2"/>
  <c r="AH329" i="2"/>
  <c r="AH567" i="2"/>
  <c r="AH277" i="2"/>
  <c r="AH243" i="2"/>
  <c r="AH204" i="2"/>
  <c r="AH188" i="2"/>
  <c r="AH380" i="2"/>
  <c r="AH450" i="2"/>
  <c r="AH678" i="2"/>
  <c r="AH688" i="2"/>
  <c r="AH345" i="2"/>
  <c r="AH16" i="2"/>
  <c r="AH616" i="2"/>
  <c r="AH516" i="2"/>
  <c r="AH187" i="2"/>
  <c r="AH577" i="2"/>
  <c r="AH479" i="2"/>
  <c r="AH720" i="2"/>
  <c r="AH566" i="2"/>
  <c r="AH230" i="2"/>
  <c r="AH121" i="2"/>
  <c r="AH651" i="2"/>
  <c r="AH264" i="2"/>
  <c r="AH252" i="2"/>
  <c r="AH419" i="2"/>
  <c r="AH480" i="2"/>
  <c r="AH52" i="2"/>
  <c r="AH421" i="2"/>
  <c r="AH316" i="2"/>
  <c r="AH219" i="2"/>
  <c r="AH47" i="2"/>
  <c r="AH358" i="2"/>
  <c r="AH166" i="2"/>
  <c r="AH193" i="2"/>
  <c r="AH715" i="2"/>
  <c r="AH8" i="2"/>
  <c r="AH34" i="2"/>
  <c r="AH403" i="2"/>
  <c r="AH623" i="2"/>
  <c r="AH27" i="2"/>
  <c r="AH90" i="2"/>
  <c r="AH579" i="2"/>
  <c r="AH405" i="2"/>
  <c r="AH75" i="2"/>
  <c r="AH522" i="2"/>
  <c r="AH496" i="2"/>
  <c r="AH54" i="2"/>
  <c r="AH515" i="2"/>
  <c r="AH190" i="2"/>
  <c r="AH620" i="2"/>
  <c r="AH462" i="2"/>
  <c r="AH305" i="2"/>
  <c r="AH271" i="2"/>
  <c r="AH725" i="2"/>
  <c r="AH531" i="2"/>
  <c r="AH101" i="2"/>
  <c r="AH647" i="2"/>
  <c r="AH351" i="2"/>
  <c r="AH499" i="2"/>
  <c r="AH87" i="2"/>
  <c r="AH269" i="2"/>
  <c r="AH552" i="2"/>
  <c r="AH448" i="2"/>
  <c r="AH350" i="2"/>
  <c r="AH296" i="2"/>
  <c r="AH216" i="2"/>
  <c r="AH590" i="2"/>
  <c r="AH536" i="2"/>
  <c r="AH251" i="2"/>
  <c r="AH66" i="2"/>
  <c r="AH133" i="2"/>
  <c r="AH12" i="2"/>
  <c r="AH259" i="2"/>
  <c r="AH429" i="2"/>
  <c r="AH443" i="2"/>
  <c r="AH381" i="2"/>
  <c r="AH445" i="2"/>
  <c r="AH417" i="2"/>
  <c r="AH723" i="2"/>
  <c r="AH488" i="2"/>
  <c r="AH86" i="2"/>
  <c r="AH189" i="2"/>
  <c r="AH357" i="2"/>
  <c r="AH35" i="2"/>
  <c r="AH353" i="2"/>
  <c r="AH267" i="2"/>
  <c r="AH292" i="2"/>
  <c r="AH528" i="2"/>
  <c r="AH379" i="2"/>
  <c r="AH673" i="2"/>
  <c r="AH631" i="2"/>
  <c r="AH107" i="2"/>
  <c r="AH507" i="2"/>
  <c r="AH469" i="2"/>
  <c r="AH644" i="2"/>
  <c r="AH621" i="2"/>
  <c r="AH61" i="2"/>
  <c r="AH239" i="2"/>
  <c r="AH473" i="2"/>
  <c r="AH245" i="2"/>
  <c r="AH563" i="2"/>
  <c r="AH82" i="2"/>
  <c r="AH280" i="2"/>
  <c r="AH214" i="2"/>
  <c r="AH655" i="2"/>
  <c r="AH446" i="2"/>
  <c r="AH30" i="2"/>
  <c r="AH593" i="2"/>
  <c r="AH348" i="2"/>
  <c r="AH555" i="2"/>
  <c r="AH37" i="2"/>
  <c r="AH550" i="2"/>
  <c r="AH268" i="2"/>
  <c r="AH310" i="2"/>
  <c r="AH240" i="2"/>
  <c r="AH398" i="2"/>
  <c r="AH440" i="2"/>
  <c r="AH636" i="2"/>
  <c r="AH306" i="2"/>
  <c r="AH493" i="2"/>
  <c r="AH495" i="2"/>
  <c r="AH717" i="2"/>
  <c r="AH45" i="2"/>
  <c r="O13" i="3" s="1"/>
  <c r="AH371" i="2"/>
  <c r="AH416" i="2"/>
  <c r="AH617" i="2"/>
  <c r="AH203" i="2"/>
  <c r="AH716" i="2"/>
  <c r="AH31" i="2"/>
  <c r="AH298" i="2"/>
  <c r="AH377" i="2"/>
  <c r="AH295" i="2"/>
  <c r="AH48" i="2"/>
  <c r="AH686" i="2"/>
  <c r="AH229" i="2"/>
  <c r="AH273" i="2"/>
  <c r="AH471" i="2"/>
  <c r="AH604" i="2"/>
  <c r="AH663" i="2"/>
  <c r="AH671" i="2"/>
  <c r="AH63" i="2"/>
  <c r="AH638" i="2"/>
  <c r="AH276" i="2"/>
  <c r="AH308" i="2"/>
  <c r="AH365" i="2"/>
  <c r="AH649" i="2"/>
  <c r="AH580" i="2"/>
  <c r="AH85" i="2"/>
  <c r="AH662" i="2"/>
  <c r="AH685" i="2"/>
  <c r="AH630" i="2"/>
  <c r="AH152" i="2"/>
  <c r="AH132" i="2"/>
  <c r="AH360" i="2"/>
  <c r="AH96" i="2"/>
  <c r="AH125" i="2"/>
  <c r="AH304" i="2"/>
  <c r="AH123" i="2"/>
  <c r="AH388" i="2"/>
  <c r="AH581" i="2"/>
  <c r="AH79" i="2"/>
  <c r="AH330" i="2"/>
  <c r="AH437" i="2"/>
  <c r="AH454" i="2"/>
  <c r="AH420" i="2"/>
  <c r="AH253" i="2"/>
  <c r="AH705" i="2"/>
  <c r="AH261" i="2"/>
  <c r="AH113" i="2"/>
  <c r="AH134" i="2"/>
  <c r="AH549" i="2"/>
  <c r="AH699" i="2"/>
  <c r="AH297" i="2"/>
  <c r="AH456" i="2"/>
  <c r="AH147" i="2"/>
  <c r="AH384" i="2"/>
  <c r="AH62" i="2"/>
  <c r="AH200" i="2"/>
  <c r="AH218" i="2"/>
  <c r="AH102" i="2"/>
  <c r="AH346" i="2"/>
  <c r="AH596" i="2"/>
  <c r="AH196" i="2"/>
  <c r="AH692" i="2"/>
  <c r="AH236" i="2"/>
  <c r="AH119" i="2"/>
  <c r="AH270" i="2"/>
  <c r="AH256" i="2"/>
  <c r="AH608" i="2"/>
  <c r="AH392" i="2"/>
  <c r="AH627" i="2"/>
  <c r="AH613" i="2"/>
  <c r="AH564" i="2"/>
  <c r="AH197" i="2"/>
  <c r="AH106" i="2"/>
  <c r="AH138" i="2"/>
  <c r="AH553" i="2"/>
  <c r="AH491" i="2"/>
  <c r="AH225" i="2"/>
  <c r="AH99" i="2"/>
  <c r="AH694" i="2"/>
  <c r="AH698" i="2"/>
  <c r="AH538" i="2"/>
  <c r="AH614" i="2"/>
  <c r="AH373" i="2"/>
  <c r="AH442" i="2"/>
  <c r="AH624" i="2"/>
  <c r="AH111" i="2"/>
  <c r="AH413" i="2"/>
  <c r="AH534" i="2"/>
  <c r="AH645" i="2"/>
  <c r="AH485" i="2"/>
  <c r="AH335" i="2"/>
  <c r="AH710" i="2"/>
  <c r="AH607" i="2"/>
  <c r="AH97" i="2"/>
  <c r="AH569" i="2"/>
  <c r="AH226" i="2"/>
  <c r="AH301" i="2"/>
  <c r="AH687" i="2"/>
  <c r="AH628" i="2"/>
  <c r="AH612" i="2"/>
  <c r="AH299" i="2"/>
  <c r="AH220" i="2"/>
  <c r="AH109" i="2"/>
  <c r="AH519" i="2"/>
  <c r="AH281" i="2"/>
  <c r="AH224" i="2"/>
  <c r="AH354" i="2"/>
  <c r="AH629" i="2"/>
  <c r="AH512" i="2"/>
  <c r="AH436" i="2"/>
  <c r="AH659" i="2"/>
  <c r="AH124" i="2"/>
  <c r="AH341" i="2"/>
  <c r="AH176" i="2"/>
  <c r="AH334" i="2"/>
  <c r="AH425" i="2"/>
  <c r="AH402" i="2"/>
  <c r="AH684" i="2"/>
  <c r="AH332" i="2"/>
  <c r="AH408" i="2"/>
  <c r="AH695" i="2"/>
  <c r="AH571" i="2"/>
  <c r="AH585" i="2"/>
  <c r="AH658" i="2"/>
  <c r="AH359" i="2"/>
  <c r="AH654" i="2"/>
  <c r="AH573" i="2"/>
  <c r="AH483" i="2"/>
  <c r="AH248" i="2"/>
  <c r="AH560" i="2"/>
  <c r="AH140" i="2"/>
  <c r="AH500" i="2"/>
  <c r="AH307" i="2"/>
  <c r="AH475" i="2"/>
  <c r="AH665" i="2"/>
  <c r="AH696" i="2"/>
  <c r="AH468" i="2"/>
  <c r="AH505" i="2"/>
  <c r="AH294" i="2"/>
  <c r="AH492" i="2"/>
  <c r="AH546" i="2"/>
  <c r="AH254" i="2"/>
  <c r="AH677" i="2"/>
  <c r="AH517" i="2"/>
  <c r="AH406" i="2"/>
  <c r="AH422" i="2"/>
  <c r="AH586" i="2"/>
  <c r="AH615" i="2"/>
  <c r="AH287" i="2"/>
  <c r="AH349" i="2"/>
  <c r="AH597" i="2"/>
  <c r="AH633" i="2"/>
  <c r="AH540" i="2"/>
  <c r="AH223" i="2"/>
  <c r="AH674" i="2"/>
  <c r="AH591" i="2"/>
  <c r="AH599" i="2"/>
  <c r="AH423" i="2"/>
  <c r="AH451" i="2"/>
  <c r="AH669" i="2"/>
  <c r="AH395" i="2"/>
  <c r="AH418" i="2"/>
  <c r="AH708" i="2"/>
  <c r="AH389" i="2"/>
  <c r="AH635" i="2"/>
  <c r="AH722" i="2"/>
  <c r="AH286" i="2"/>
  <c r="AH611" i="2"/>
  <c r="AH396" i="2"/>
  <c r="AH706" i="2"/>
  <c r="AH431" i="2"/>
  <c r="AH390" i="2"/>
  <c r="AH541" i="2"/>
  <c r="AH609" i="2"/>
  <c r="AH681" i="2"/>
  <c r="AH675" i="2"/>
  <c r="O122" i="3" s="1"/>
  <c r="AH626" i="2"/>
  <c r="AH670" i="2"/>
  <c r="AH487" i="2"/>
  <c r="AH707" i="2"/>
  <c r="AH682" i="2"/>
  <c r="AH653" i="2"/>
  <c r="AH575" i="2"/>
  <c r="AH672" i="2"/>
  <c r="AH561" i="2"/>
  <c r="AH606" i="2"/>
  <c r="AH679" i="2"/>
  <c r="AH711" i="2"/>
  <c r="AH646" i="2"/>
  <c r="AH668" i="2"/>
  <c r="AH648" i="2"/>
  <c r="AH713" i="2"/>
  <c r="AH700" i="2"/>
  <c r="AH726" i="2"/>
  <c r="AH24" i="2"/>
  <c r="AG438" i="2"/>
  <c r="AG589" i="2"/>
  <c r="AG689" i="2"/>
  <c r="AG322" i="2"/>
  <c r="AG163" i="2"/>
  <c r="AG241" i="2"/>
  <c r="AG583" i="2"/>
  <c r="AG363" i="2"/>
  <c r="AG657" i="2"/>
  <c r="AG498" i="2"/>
  <c r="AG347" i="2"/>
  <c r="AG690" i="2"/>
  <c r="AG504" i="2"/>
  <c r="AG414" i="2"/>
  <c r="AG370" i="2"/>
  <c r="AG150" i="2"/>
  <c r="AG282" i="2"/>
  <c r="AG198" i="2"/>
  <c r="AG11" i="2"/>
  <c r="AG667" i="2"/>
  <c r="AG164" i="2"/>
  <c r="AG459" i="2"/>
  <c r="AG426" i="2"/>
  <c r="AG100" i="2"/>
  <c r="AG213" i="2"/>
  <c r="AG161" i="2"/>
  <c r="AG410" i="2"/>
  <c r="AG131" i="2"/>
  <c r="N16" i="3" s="1"/>
  <c r="AG704" i="2"/>
  <c r="AG554" i="2"/>
  <c r="AG141" i="2"/>
  <c r="AG530" i="2"/>
  <c r="AG77" i="2"/>
  <c r="AG49" i="2"/>
  <c r="AG367" i="2"/>
  <c r="AG9" i="2"/>
  <c r="AG175" i="2"/>
  <c r="AG650" i="2"/>
  <c r="AG592" i="2"/>
  <c r="AG191" i="2"/>
  <c r="AG23" i="2"/>
  <c r="AG556" i="2"/>
  <c r="AG361" i="2"/>
  <c r="AG412" i="2"/>
  <c r="AG139" i="2"/>
  <c r="AG312" i="2"/>
  <c r="AG10" i="2"/>
  <c r="AG250" i="2"/>
  <c r="AG142" i="2"/>
  <c r="AG43" i="2"/>
  <c r="AG67" i="2"/>
  <c r="AG28" i="2"/>
  <c r="AG291" i="2"/>
  <c r="AG202" i="2"/>
  <c r="AG231" i="2"/>
  <c r="AG524" i="2"/>
  <c r="AG639" i="2"/>
  <c r="AG529" i="2"/>
  <c r="AG319" i="2"/>
  <c r="AG172" i="2"/>
  <c r="AG143" i="2"/>
  <c r="AG404" i="2"/>
  <c r="AG146" i="2"/>
  <c r="AG472" i="2"/>
  <c r="AG165" i="2"/>
  <c r="AG494" i="2"/>
  <c r="AG691" i="2"/>
  <c r="AG183" i="2"/>
  <c r="AG327" i="2"/>
  <c r="AG342" i="2"/>
  <c r="AG317" i="2"/>
  <c r="AG179" i="2"/>
  <c r="AG3" i="2"/>
  <c r="AG98" i="2"/>
  <c r="AG537" i="2"/>
  <c r="AG433" i="2"/>
  <c r="AG290" i="2"/>
  <c r="AG122" i="2"/>
  <c r="AG356" i="2"/>
  <c r="AG173" i="2"/>
  <c r="AG167" i="2"/>
  <c r="AG4" i="2"/>
  <c r="AG32" i="2"/>
  <c r="AG46" i="2"/>
  <c r="AG65" i="2"/>
  <c r="AG320" i="2"/>
  <c r="AG568" i="2"/>
  <c r="AG603" i="2"/>
  <c r="AG634" i="2"/>
  <c r="AG14" i="2"/>
  <c r="AG40" i="2"/>
  <c r="AG246" i="2"/>
  <c r="AG525" i="2"/>
  <c r="AG302" i="2"/>
  <c r="AG526" i="2"/>
  <c r="AG148" i="2"/>
  <c r="AG136" i="2"/>
  <c r="AG266" i="2"/>
  <c r="AG186" i="2"/>
  <c r="AG315" i="2"/>
  <c r="AG207" i="2"/>
  <c r="AG619" i="2"/>
  <c r="AG314" i="2"/>
  <c r="AG108" i="2"/>
  <c r="AG548" i="2"/>
  <c r="AG559" i="2"/>
  <c r="AG424" i="2"/>
  <c r="AG278" i="2"/>
  <c r="N23" i="3" s="1"/>
  <c r="AG484" i="2"/>
  <c r="AG160" i="2"/>
  <c r="AG19" i="2"/>
  <c r="AG364" i="2"/>
  <c r="AG68" i="2"/>
  <c r="AG265" i="2"/>
  <c r="AG178" i="2"/>
  <c r="AG375" i="2"/>
  <c r="AG588" i="2"/>
  <c r="AG506" i="2"/>
  <c r="AG262" i="2"/>
  <c r="AG328" i="2"/>
  <c r="AG338" i="2"/>
  <c r="AG313" i="2"/>
  <c r="AG427" i="2"/>
  <c r="AG352" i="2"/>
  <c r="AG206" i="2"/>
  <c r="AG55" i="2"/>
  <c r="AG2" i="2"/>
  <c r="AG71" i="2"/>
  <c r="AG93" i="2"/>
  <c r="AG288" i="2"/>
  <c r="AG168" i="2"/>
  <c r="AG171" i="2"/>
  <c r="AG455" i="2"/>
  <c r="AG83" i="2"/>
  <c r="AG169" i="2"/>
  <c r="AG237" i="2"/>
  <c r="AG557" i="2"/>
  <c r="AG80" i="2"/>
  <c r="AG703" i="2"/>
  <c r="AG170" i="2"/>
  <c r="AG44" i="2"/>
  <c r="AG7" i="2"/>
  <c r="AG129" i="2"/>
  <c r="AG194" i="2"/>
  <c r="AG337" i="2"/>
  <c r="AG155" i="2"/>
  <c r="AG110" i="2"/>
  <c r="AG258" i="2"/>
  <c r="AG368" i="2"/>
  <c r="AG387" i="2"/>
  <c r="AG339" i="2"/>
  <c r="AG309" i="2"/>
  <c r="AG465" i="2"/>
  <c r="AG17" i="2"/>
  <c r="AG712" i="2"/>
  <c r="AG467" i="2"/>
  <c r="AG149" i="2"/>
  <c r="AG185" i="2"/>
  <c r="AG501" i="2"/>
  <c r="AG33" i="2"/>
  <c r="AG73" i="2"/>
  <c r="AG382" i="2"/>
  <c r="AG513" i="2"/>
  <c r="AG582" i="2"/>
  <c r="AG632" i="2"/>
  <c r="AG439" i="2"/>
  <c r="AG533" i="2"/>
  <c r="AG447" i="2"/>
  <c r="AG618" i="2"/>
  <c r="AG199" i="2"/>
  <c r="AG15" i="2"/>
  <c r="AG543" i="2"/>
  <c r="AG565" i="2"/>
  <c r="AG78" i="2"/>
  <c r="AG283" i="2"/>
  <c r="AG661" i="2"/>
  <c r="AG385" i="2"/>
  <c r="AG235" i="2"/>
  <c r="AG461" i="2"/>
  <c r="AG323" i="2"/>
  <c r="AG587" i="2"/>
  <c r="AG76" i="2"/>
  <c r="AG192" i="2"/>
  <c r="AG242" i="2"/>
  <c r="AG272" i="2"/>
  <c r="AG709" i="2"/>
  <c r="AG232" i="2"/>
  <c r="AG156" i="2"/>
  <c r="AG432" i="2"/>
  <c r="AG415" i="2"/>
  <c r="AG502" i="2"/>
  <c r="AG605" i="2"/>
  <c r="AG215" i="2"/>
  <c r="AG683" i="2"/>
  <c r="AG637" i="2"/>
  <c r="AG157" i="2"/>
  <c r="AG331" i="2"/>
  <c r="AG497" i="2"/>
  <c r="AG470" i="2"/>
  <c r="N21" i="3" s="1"/>
  <c r="AG69" i="2"/>
  <c r="AG393" i="2"/>
  <c r="AG222" i="2"/>
  <c r="AG701" i="2"/>
  <c r="AG88" i="2"/>
  <c r="AG74" i="2"/>
  <c r="AG397" i="2"/>
  <c r="AG128" i="2"/>
  <c r="AG151" i="2"/>
  <c r="AG584" i="2"/>
  <c r="AG452" i="2"/>
  <c r="AG521" i="2"/>
  <c r="AG545" i="2"/>
  <c r="AG622" i="2"/>
  <c r="AG321" i="2"/>
  <c r="AG120" i="2"/>
  <c r="N39" i="3" s="1"/>
  <c r="AG53" i="2"/>
  <c r="AG372" i="2"/>
  <c r="AG578" i="2"/>
  <c r="AG514" i="2"/>
  <c r="AG400" i="2"/>
  <c r="AG130" i="2"/>
  <c r="AG714" i="2"/>
  <c r="AG38" i="2"/>
  <c r="AG158" i="2"/>
  <c r="AG39" i="2"/>
  <c r="AG666" i="2"/>
  <c r="AG503" i="2"/>
  <c r="AG509" i="2"/>
  <c r="AG362" i="2"/>
  <c r="AG399" i="2"/>
  <c r="AG275" i="2"/>
  <c r="AG324" i="2"/>
  <c r="AG72" i="2"/>
  <c r="AG162" i="2"/>
  <c r="AG434" i="2"/>
  <c r="AG221" i="2"/>
  <c r="AG376" i="2"/>
  <c r="AG153" i="2"/>
  <c r="AG718" i="2"/>
  <c r="AG182" i="2"/>
  <c r="AG542" i="2"/>
  <c r="AG535" i="2"/>
  <c r="AG486" i="2"/>
  <c r="AG344" i="2"/>
  <c r="AG22" i="2"/>
  <c r="AG727" i="2"/>
  <c r="AG374" i="2"/>
  <c r="AG386" i="2"/>
  <c r="AG458" i="2"/>
  <c r="AG84" i="2"/>
  <c r="AG18" i="2"/>
  <c r="AG91" i="2"/>
  <c r="AG5" i="2"/>
  <c r="AG279" i="2"/>
  <c r="AG520" i="2"/>
  <c r="AG660" i="2"/>
  <c r="AG383" i="2"/>
  <c r="AG326" i="2"/>
  <c r="AG489" i="2"/>
  <c r="AG6" i="2"/>
  <c r="AG702" i="2"/>
  <c r="AG201" i="2"/>
  <c r="AG463" i="2"/>
  <c r="AG444" i="2"/>
  <c r="AG600" i="2"/>
  <c r="AG94" i="2"/>
  <c r="AG449" i="2"/>
  <c r="AG205" i="2"/>
  <c r="AG209" i="2"/>
  <c r="AG333" i="2"/>
  <c r="AG227" i="2"/>
  <c r="AG428" i="2"/>
  <c r="AG693" i="2"/>
  <c r="AG490" i="2"/>
  <c r="AG137" i="2"/>
  <c r="AG570" i="2"/>
  <c r="AG598" i="2"/>
  <c r="AG464" i="2"/>
  <c r="AG117" i="2"/>
  <c r="AG118" i="2"/>
  <c r="AG518" i="2"/>
  <c r="AG228" i="2"/>
  <c r="AG547" i="2"/>
  <c r="AG104" i="2"/>
  <c r="AG523" i="2"/>
  <c r="AG544" i="2"/>
  <c r="AG92" i="2"/>
  <c r="AG13" i="2"/>
  <c r="AG378" i="2"/>
  <c r="AG89" i="2"/>
  <c r="AG56" i="2"/>
  <c r="AG721" i="2"/>
  <c r="AG274" i="2"/>
  <c r="AG572" i="2"/>
  <c r="AG244" i="2"/>
  <c r="AG466" i="2"/>
  <c r="AG303" i="2"/>
  <c r="AG64" i="2"/>
  <c r="AG42" i="2"/>
  <c r="AG336" i="2"/>
  <c r="AG57" i="2"/>
  <c r="AG126" i="2"/>
  <c r="AG601" i="2"/>
  <c r="AG676" i="2"/>
  <c r="AG58" i="2"/>
  <c r="AG511" i="2"/>
  <c r="AG105" i="2"/>
  <c r="AG180" i="2"/>
  <c r="AG59" i="2"/>
  <c r="AG211" i="2"/>
  <c r="AG20" i="2"/>
  <c r="AG477" i="2"/>
  <c r="AG407" i="2"/>
  <c r="AG625" i="2"/>
  <c r="AG293" i="2"/>
  <c r="AG680" i="2"/>
  <c r="AG453" i="2"/>
  <c r="AG135" i="2"/>
  <c r="AG562" i="2"/>
  <c r="AG263" i="2"/>
  <c r="AG217" i="2"/>
  <c r="AG460" i="2"/>
  <c r="AG697" i="2"/>
  <c r="AG457" i="2"/>
  <c r="AG641" i="2"/>
  <c r="AG25" i="2"/>
  <c r="AG574" i="2"/>
  <c r="AG409" i="2"/>
  <c r="AG366" i="2"/>
  <c r="AG210" i="2"/>
  <c r="AG558" i="2"/>
  <c r="AG95" i="2"/>
  <c r="AG724" i="2"/>
  <c r="AG527" i="2"/>
  <c r="AG29" i="2"/>
  <c r="AG510" i="2"/>
  <c r="AG208" i="2"/>
  <c r="AG664" i="2"/>
  <c r="AG401" i="2"/>
  <c r="AG289" i="2"/>
  <c r="AG233" i="2"/>
  <c r="AG642" i="2"/>
  <c r="AG234" i="2"/>
  <c r="AG391" i="2"/>
  <c r="AG435" i="2"/>
  <c r="AG355" i="2"/>
  <c r="AG159" i="2"/>
  <c r="AG181" i="2"/>
  <c r="AG481" i="2"/>
  <c r="AG508" i="2"/>
  <c r="AG41" i="2"/>
  <c r="AG325" i="2"/>
  <c r="AG21" i="2"/>
  <c r="AG394" i="2"/>
  <c r="AG50" i="2"/>
  <c r="AG532" i="2"/>
  <c r="AG318" i="2"/>
  <c r="AG369" i="2"/>
  <c r="AG81" i="2"/>
  <c r="AG70" i="2"/>
  <c r="AG652" i="2"/>
  <c r="AG343" i="2"/>
  <c r="AG115" i="2"/>
  <c r="AG116" i="2"/>
  <c r="AG610" i="2"/>
  <c r="AG539" i="2"/>
  <c r="AG474" i="2"/>
  <c r="AG112" i="2"/>
  <c r="AG238" i="2"/>
  <c r="AG60" i="2"/>
  <c r="AG36" i="2"/>
  <c r="AG195" i="2"/>
  <c r="AG430" i="2"/>
  <c r="AG184" i="2"/>
  <c r="AG640" i="2"/>
  <c r="AG576" i="2"/>
  <c r="AG26" i="2"/>
  <c r="AG476" i="2"/>
  <c r="AG260" i="2"/>
  <c r="AG127" i="2"/>
  <c r="AG311" i="2"/>
  <c r="AG114" i="2"/>
  <c r="AG643" i="2"/>
  <c r="AG174" i="2"/>
  <c r="AG51" i="2"/>
  <c r="AG255" i="2"/>
  <c r="AG257" i="2"/>
  <c r="AG340" i="2"/>
  <c r="AG300" i="2"/>
  <c r="AG595" i="2"/>
  <c r="AG411" i="2"/>
  <c r="AG594" i="2"/>
  <c r="AG285" i="2"/>
  <c r="AG144" i="2"/>
  <c r="AG177" i="2"/>
  <c r="AG656" i="2"/>
  <c r="AG602" i="2"/>
  <c r="AG145" i="2"/>
  <c r="AG719" i="2"/>
  <c r="AG478" i="2"/>
  <c r="AG249" i="2"/>
  <c r="AG441" i="2"/>
  <c r="AG103" i="2"/>
  <c r="AG212" i="2"/>
  <c r="AG551" i="2"/>
  <c r="AG284" i="2"/>
  <c r="AG247" i="2"/>
  <c r="AG154" i="2"/>
  <c r="AG482" i="2"/>
  <c r="AG329" i="2"/>
  <c r="AG567" i="2"/>
  <c r="AG277" i="2"/>
  <c r="AG243" i="2"/>
  <c r="AG204" i="2"/>
  <c r="AG188" i="2"/>
  <c r="AG380" i="2"/>
  <c r="AG450" i="2"/>
  <c r="AG678" i="2"/>
  <c r="AG688" i="2"/>
  <c r="AG345" i="2"/>
  <c r="AG16" i="2"/>
  <c r="AG616" i="2"/>
  <c r="AG516" i="2"/>
  <c r="AG187" i="2"/>
  <c r="AG577" i="2"/>
  <c r="AG479" i="2"/>
  <c r="AG720" i="2"/>
  <c r="AG566" i="2"/>
  <c r="AG230" i="2"/>
  <c r="AG121" i="2"/>
  <c r="AG651" i="2"/>
  <c r="AG264" i="2"/>
  <c r="AG252" i="2"/>
  <c r="AG419" i="2"/>
  <c r="AG480" i="2"/>
  <c r="AG52" i="2"/>
  <c r="AG421" i="2"/>
  <c r="AG316" i="2"/>
  <c r="AG219" i="2"/>
  <c r="AG47" i="2"/>
  <c r="AG358" i="2"/>
  <c r="AG166" i="2"/>
  <c r="AG193" i="2"/>
  <c r="AG715" i="2"/>
  <c r="AG8" i="2"/>
  <c r="AG34" i="2"/>
  <c r="AG403" i="2"/>
  <c r="AG623" i="2"/>
  <c r="AG27" i="2"/>
  <c r="AG90" i="2"/>
  <c r="AG579" i="2"/>
  <c r="AG405" i="2"/>
  <c r="AG75" i="2"/>
  <c r="AG522" i="2"/>
  <c r="AG496" i="2"/>
  <c r="AG54" i="2"/>
  <c r="AG515" i="2"/>
  <c r="AG190" i="2"/>
  <c r="AG620" i="2"/>
  <c r="AG462" i="2"/>
  <c r="AG305" i="2"/>
  <c r="AG271" i="2"/>
  <c r="AG725" i="2"/>
  <c r="AG531" i="2"/>
  <c r="AG101" i="2"/>
  <c r="AG647" i="2"/>
  <c r="AG351" i="2"/>
  <c r="AG499" i="2"/>
  <c r="AG87" i="2"/>
  <c r="AG269" i="2"/>
  <c r="AG552" i="2"/>
  <c r="AG448" i="2"/>
  <c r="AG350" i="2"/>
  <c r="AG296" i="2"/>
  <c r="AG216" i="2"/>
  <c r="AG590" i="2"/>
  <c r="AG536" i="2"/>
  <c r="AG251" i="2"/>
  <c r="AG66" i="2"/>
  <c r="AG133" i="2"/>
  <c r="AG12" i="2"/>
  <c r="AG259" i="2"/>
  <c r="AG429" i="2"/>
  <c r="AG443" i="2"/>
  <c r="AG381" i="2"/>
  <c r="AG445" i="2"/>
  <c r="AG417" i="2"/>
  <c r="AG723" i="2"/>
  <c r="AG488" i="2"/>
  <c r="AG86" i="2"/>
  <c r="AG189" i="2"/>
  <c r="AG357" i="2"/>
  <c r="AG35" i="2"/>
  <c r="AG353" i="2"/>
  <c r="AG267" i="2"/>
  <c r="AG292" i="2"/>
  <c r="AG528" i="2"/>
  <c r="AG379" i="2"/>
  <c r="AG673" i="2"/>
  <c r="AG631" i="2"/>
  <c r="AG107" i="2"/>
  <c r="AG507" i="2"/>
  <c r="AG469" i="2"/>
  <c r="AG644" i="2"/>
  <c r="AG621" i="2"/>
  <c r="AG61" i="2"/>
  <c r="AG239" i="2"/>
  <c r="AG473" i="2"/>
  <c r="AG245" i="2"/>
  <c r="AG563" i="2"/>
  <c r="AG82" i="2"/>
  <c r="AG280" i="2"/>
  <c r="AG214" i="2"/>
  <c r="AG655" i="2"/>
  <c r="AG446" i="2"/>
  <c r="AG30" i="2"/>
  <c r="AG593" i="2"/>
  <c r="AG348" i="2"/>
  <c r="AG555" i="2"/>
  <c r="AG37" i="2"/>
  <c r="AG550" i="2"/>
  <c r="AG268" i="2"/>
  <c r="AG310" i="2"/>
  <c r="AG240" i="2"/>
  <c r="AG398" i="2"/>
  <c r="AG440" i="2"/>
  <c r="AG636" i="2"/>
  <c r="AG306" i="2"/>
  <c r="AG493" i="2"/>
  <c r="AG495" i="2"/>
  <c r="AG717" i="2"/>
  <c r="AG45" i="2"/>
  <c r="AG371" i="2"/>
  <c r="AG416" i="2"/>
  <c r="AG617" i="2"/>
  <c r="AG203" i="2"/>
  <c r="AG716" i="2"/>
  <c r="AG31" i="2"/>
  <c r="AG298" i="2"/>
  <c r="AG377" i="2"/>
  <c r="AG295" i="2"/>
  <c r="AG48" i="2"/>
  <c r="AG686" i="2"/>
  <c r="AG229" i="2"/>
  <c r="AG273" i="2"/>
  <c r="AG471" i="2"/>
  <c r="AG604" i="2"/>
  <c r="AG663" i="2"/>
  <c r="AG671" i="2"/>
  <c r="AG63" i="2"/>
  <c r="AG638" i="2"/>
  <c r="AG276" i="2"/>
  <c r="AG308" i="2"/>
  <c r="AG365" i="2"/>
  <c r="AG649" i="2"/>
  <c r="AG580" i="2"/>
  <c r="AG85" i="2"/>
  <c r="AG662" i="2"/>
  <c r="AG685" i="2"/>
  <c r="AG630" i="2"/>
  <c r="AG152" i="2"/>
  <c r="AG132" i="2"/>
  <c r="AG360" i="2"/>
  <c r="AG96" i="2"/>
  <c r="AG125" i="2"/>
  <c r="AG304" i="2"/>
  <c r="AG123" i="2"/>
  <c r="AG388" i="2"/>
  <c r="AG581" i="2"/>
  <c r="AG79" i="2"/>
  <c r="AG330" i="2"/>
  <c r="AG437" i="2"/>
  <c r="AG454" i="2"/>
  <c r="AG420" i="2"/>
  <c r="AG253" i="2"/>
  <c r="AG705" i="2"/>
  <c r="AG261" i="2"/>
  <c r="AG113" i="2"/>
  <c r="AG134" i="2"/>
  <c r="AG549" i="2"/>
  <c r="AG699" i="2"/>
  <c r="AG297" i="2"/>
  <c r="AG456" i="2"/>
  <c r="AG147" i="2"/>
  <c r="AG384" i="2"/>
  <c r="AG62" i="2"/>
  <c r="AG200" i="2"/>
  <c r="AG218" i="2"/>
  <c r="AG102" i="2"/>
  <c r="AG346" i="2"/>
  <c r="AG596" i="2"/>
  <c r="AG196" i="2"/>
  <c r="AG692" i="2"/>
  <c r="AG236" i="2"/>
  <c r="AG119" i="2"/>
  <c r="AG270" i="2"/>
  <c r="AG256" i="2"/>
  <c r="AG608" i="2"/>
  <c r="AG392" i="2"/>
  <c r="AG627" i="2"/>
  <c r="AG613" i="2"/>
  <c r="AG564" i="2"/>
  <c r="AG197" i="2"/>
  <c r="AG106" i="2"/>
  <c r="AG138" i="2"/>
  <c r="AG553" i="2"/>
  <c r="AG491" i="2"/>
  <c r="AG225" i="2"/>
  <c r="AG99" i="2"/>
  <c r="AG694" i="2"/>
  <c r="AG698" i="2"/>
  <c r="AG538" i="2"/>
  <c r="AG614" i="2"/>
  <c r="AG373" i="2"/>
  <c r="AG442" i="2"/>
  <c r="AG624" i="2"/>
  <c r="AG111" i="2"/>
  <c r="AG413" i="2"/>
  <c r="AG534" i="2"/>
  <c r="AG645" i="2"/>
  <c r="AG485" i="2"/>
  <c r="AG335" i="2"/>
  <c r="AG710" i="2"/>
  <c r="AG607" i="2"/>
  <c r="AG97" i="2"/>
  <c r="AG569" i="2"/>
  <c r="AG226" i="2"/>
  <c r="AG301" i="2"/>
  <c r="AG687" i="2"/>
  <c r="AG628" i="2"/>
  <c r="AG612" i="2"/>
  <c r="AG299" i="2"/>
  <c r="AG220" i="2"/>
  <c r="AG109" i="2"/>
  <c r="AG519" i="2"/>
  <c r="AG281" i="2"/>
  <c r="AG224" i="2"/>
  <c r="AG354" i="2"/>
  <c r="AG629" i="2"/>
  <c r="AG512" i="2"/>
  <c r="AG436" i="2"/>
  <c r="AG659" i="2"/>
  <c r="AG124" i="2"/>
  <c r="AG341" i="2"/>
  <c r="AG176" i="2"/>
  <c r="AG334" i="2"/>
  <c r="AG425" i="2"/>
  <c r="AG402" i="2"/>
  <c r="AG684" i="2"/>
  <c r="AG332" i="2"/>
  <c r="AG408" i="2"/>
  <c r="AG695" i="2"/>
  <c r="AG571" i="2"/>
  <c r="AG585" i="2"/>
  <c r="AG658" i="2"/>
  <c r="AG359" i="2"/>
  <c r="AG654" i="2"/>
  <c r="AG573" i="2"/>
  <c r="AG483" i="2"/>
  <c r="AG248" i="2"/>
  <c r="AG560" i="2"/>
  <c r="AG140" i="2"/>
  <c r="AG500" i="2"/>
  <c r="AG307" i="2"/>
  <c r="AG475" i="2"/>
  <c r="AG665" i="2"/>
  <c r="AG696" i="2"/>
  <c r="AG468" i="2"/>
  <c r="AG505" i="2"/>
  <c r="AG294" i="2"/>
  <c r="AG492" i="2"/>
  <c r="AG546" i="2"/>
  <c r="AG254" i="2"/>
  <c r="AG677" i="2"/>
  <c r="AG517" i="2"/>
  <c r="AG406" i="2"/>
  <c r="AG422" i="2"/>
  <c r="AG586" i="2"/>
  <c r="AG615" i="2"/>
  <c r="AG287" i="2"/>
  <c r="AG349" i="2"/>
  <c r="AG597" i="2"/>
  <c r="AG633" i="2"/>
  <c r="AG540" i="2"/>
  <c r="AG223" i="2"/>
  <c r="AG674" i="2"/>
  <c r="AG591" i="2"/>
  <c r="AG599" i="2"/>
  <c r="AG423" i="2"/>
  <c r="AG451" i="2"/>
  <c r="AG669" i="2"/>
  <c r="AG395" i="2"/>
  <c r="AG418" i="2"/>
  <c r="AG708" i="2"/>
  <c r="AG389" i="2"/>
  <c r="AG635" i="2"/>
  <c r="AG722" i="2"/>
  <c r="AG286" i="2"/>
  <c r="AG611" i="2"/>
  <c r="AG396" i="2"/>
  <c r="AG706" i="2"/>
  <c r="AG431" i="2"/>
  <c r="AG390" i="2"/>
  <c r="AG541" i="2"/>
  <c r="AG609" i="2"/>
  <c r="AG681" i="2"/>
  <c r="AG675" i="2"/>
  <c r="AG626" i="2"/>
  <c r="AG670" i="2"/>
  <c r="AG487" i="2"/>
  <c r="AG707" i="2"/>
  <c r="AG682" i="2"/>
  <c r="AG653" i="2"/>
  <c r="AG575" i="2"/>
  <c r="AG672" i="2"/>
  <c r="AG561" i="2"/>
  <c r="AG606" i="2"/>
  <c r="AG679" i="2"/>
  <c r="AG711" i="2"/>
  <c r="AG646" i="2"/>
  <c r="AG668" i="2"/>
  <c r="AG648" i="2"/>
  <c r="AG713" i="2"/>
  <c r="AG700" i="2"/>
  <c r="AG726" i="2"/>
  <c r="AG24" i="2"/>
  <c r="AF438" i="2"/>
  <c r="AF589" i="2"/>
  <c r="AF689" i="2"/>
  <c r="AF322" i="2"/>
  <c r="AF163" i="2"/>
  <c r="AF241" i="2"/>
  <c r="AF583" i="2"/>
  <c r="AF363" i="2"/>
  <c r="AF657" i="2"/>
  <c r="AF498" i="2"/>
  <c r="AF347" i="2"/>
  <c r="AF690" i="2"/>
  <c r="AF504" i="2"/>
  <c r="AF414" i="2"/>
  <c r="AF370" i="2"/>
  <c r="AF150" i="2"/>
  <c r="AF282" i="2"/>
  <c r="AF198" i="2"/>
  <c r="AF11" i="2"/>
  <c r="AF667" i="2"/>
  <c r="AF164" i="2"/>
  <c r="AF459" i="2"/>
  <c r="AF426" i="2"/>
  <c r="AF100" i="2"/>
  <c r="AF213" i="2"/>
  <c r="AF161" i="2"/>
  <c r="AF410" i="2"/>
  <c r="AF131" i="2"/>
  <c r="AF704" i="2"/>
  <c r="AF554" i="2"/>
  <c r="AF141" i="2"/>
  <c r="AF530" i="2"/>
  <c r="AF77" i="2"/>
  <c r="AF49" i="2"/>
  <c r="AF367" i="2"/>
  <c r="AF9" i="2"/>
  <c r="AF175" i="2"/>
  <c r="AF650" i="2"/>
  <c r="AF592" i="2"/>
  <c r="AF191" i="2"/>
  <c r="AF23" i="2"/>
  <c r="AF556" i="2"/>
  <c r="AF361" i="2"/>
  <c r="AF412" i="2"/>
  <c r="AF139" i="2"/>
  <c r="AF312" i="2"/>
  <c r="AF10" i="2"/>
  <c r="AF250" i="2"/>
  <c r="AF142" i="2"/>
  <c r="AF43" i="2"/>
  <c r="AF67" i="2"/>
  <c r="AF28" i="2"/>
  <c r="AF291" i="2"/>
  <c r="AF202" i="2"/>
  <c r="AF231" i="2"/>
  <c r="AF524" i="2"/>
  <c r="AF639" i="2"/>
  <c r="AF529" i="2"/>
  <c r="AF319" i="2"/>
  <c r="AF172" i="2"/>
  <c r="AF143" i="2"/>
  <c r="AF404" i="2"/>
  <c r="AF146" i="2"/>
  <c r="AF472" i="2"/>
  <c r="AF165" i="2"/>
  <c r="AF494" i="2"/>
  <c r="AF691" i="2"/>
  <c r="AF183" i="2"/>
  <c r="AF327" i="2"/>
  <c r="AF342" i="2"/>
  <c r="AF317" i="2"/>
  <c r="AF179" i="2"/>
  <c r="AF3" i="2"/>
  <c r="AF98" i="2"/>
  <c r="AF537" i="2"/>
  <c r="AF433" i="2"/>
  <c r="AF290" i="2"/>
  <c r="AF122" i="2"/>
  <c r="AF356" i="2"/>
  <c r="AF173" i="2"/>
  <c r="AF167" i="2"/>
  <c r="AF4" i="2"/>
  <c r="AF32" i="2"/>
  <c r="AF46" i="2"/>
  <c r="AF65" i="2"/>
  <c r="AF320" i="2"/>
  <c r="AF568" i="2"/>
  <c r="AF603" i="2"/>
  <c r="AF634" i="2"/>
  <c r="AF14" i="2"/>
  <c r="AF40" i="2"/>
  <c r="AF246" i="2"/>
  <c r="AF525" i="2"/>
  <c r="AF302" i="2"/>
  <c r="AF526" i="2"/>
  <c r="AF148" i="2"/>
  <c r="AF136" i="2"/>
  <c r="AF266" i="2"/>
  <c r="AF186" i="2"/>
  <c r="AF315" i="2"/>
  <c r="AF207" i="2"/>
  <c r="AF619" i="2"/>
  <c r="AF314" i="2"/>
  <c r="AF108" i="2"/>
  <c r="AF548" i="2"/>
  <c r="AF559" i="2"/>
  <c r="AF424" i="2"/>
  <c r="AF278" i="2"/>
  <c r="M23" i="3" s="1"/>
  <c r="AF484" i="2"/>
  <c r="AF160" i="2"/>
  <c r="AF19" i="2"/>
  <c r="AF364" i="2"/>
  <c r="AF68" i="2"/>
  <c r="AF265" i="2"/>
  <c r="AF178" i="2"/>
  <c r="AF375" i="2"/>
  <c r="AF588" i="2"/>
  <c r="AF506" i="2"/>
  <c r="AF262" i="2"/>
  <c r="AF328" i="2"/>
  <c r="AF338" i="2"/>
  <c r="AF313" i="2"/>
  <c r="AF427" i="2"/>
  <c r="AF352" i="2"/>
  <c r="AF206" i="2"/>
  <c r="AF55" i="2"/>
  <c r="AF2" i="2"/>
  <c r="AF71" i="2"/>
  <c r="AF93" i="2"/>
  <c r="AF288" i="2"/>
  <c r="AF168" i="2"/>
  <c r="AF171" i="2"/>
  <c r="AF455" i="2"/>
  <c r="AF83" i="2"/>
  <c r="AF169" i="2"/>
  <c r="AF237" i="2"/>
  <c r="AF557" i="2"/>
  <c r="AF80" i="2"/>
  <c r="AF703" i="2"/>
  <c r="AF170" i="2"/>
  <c r="AF44" i="2"/>
  <c r="AF7" i="2"/>
  <c r="AF129" i="2"/>
  <c r="AF194" i="2"/>
  <c r="AF337" i="2"/>
  <c r="AF155" i="2"/>
  <c r="AF110" i="2"/>
  <c r="AF258" i="2"/>
  <c r="AF368" i="2"/>
  <c r="AF387" i="2"/>
  <c r="AF339" i="2"/>
  <c r="AF309" i="2"/>
  <c r="AF465" i="2"/>
  <c r="AF17" i="2"/>
  <c r="AF712" i="2"/>
  <c r="AF467" i="2"/>
  <c r="AF149" i="2"/>
  <c r="AF185" i="2"/>
  <c r="AF501" i="2"/>
  <c r="AF33" i="2"/>
  <c r="AF73" i="2"/>
  <c r="AF382" i="2"/>
  <c r="AF513" i="2"/>
  <c r="AF582" i="2"/>
  <c r="AF632" i="2"/>
  <c r="AF439" i="2"/>
  <c r="AF533" i="2"/>
  <c r="AF447" i="2"/>
  <c r="AF618" i="2"/>
  <c r="AF199" i="2"/>
  <c r="AF15" i="2"/>
  <c r="AF543" i="2"/>
  <c r="AF565" i="2"/>
  <c r="AF78" i="2"/>
  <c r="AF283" i="2"/>
  <c r="AF661" i="2"/>
  <c r="AF385" i="2"/>
  <c r="AF235" i="2"/>
  <c r="AF461" i="2"/>
  <c r="AF323" i="2"/>
  <c r="AF587" i="2"/>
  <c r="AF76" i="2"/>
  <c r="AF192" i="2"/>
  <c r="AF242" i="2"/>
  <c r="AF272" i="2"/>
  <c r="AF709" i="2"/>
  <c r="AF232" i="2"/>
  <c r="AF156" i="2"/>
  <c r="AF432" i="2"/>
  <c r="AF415" i="2"/>
  <c r="M12" i="3" s="1"/>
  <c r="AF502" i="2"/>
  <c r="AF605" i="2"/>
  <c r="AF215" i="2"/>
  <c r="AF683" i="2"/>
  <c r="AF637" i="2"/>
  <c r="AF157" i="2"/>
  <c r="AF331" i="2"/>
  <c r="AF497" i="2"/>
  <c r="AF470" i="2"/>
  <c r="AF69" i="2"/>
  <c r="AF393" i="2"/>
  <c r="AF222" i="2"/>
  <c r="AF701" i="2"/>
  <c r="AF88" i="2"/>
  <c r="AF74" i="2"/>
  <c r="AF397" i="2"/>
  <c r="AF128" i="2"/>
  <c r="AF151" i="2"/>
  <c r="AF584" i="2"/>
  <c r="AF452" i="2"/>
  <c r="AF521" i="2"/>
  <c r="AF545" i="2"/>
  <c r="AF622" i="2"/>
  <c r="AF321" i="2"/>
  <c r="AF120" i="2"/>
  <c r="AF53" i="2"/>
  <c r="AF372" i="2"/>
  <c r="AF578" i="2"/>
  <c r="AF514" i="2"/>
  <c r="AF400" i="2"/>
  <c r="AF130" i="2"/>
  <c r="AF714" i="2"/>
  <c r="AF38" i="2"/>
  <c r="AF158" i="2"/>
  <c r="AF39" i="2"/>
  <c r="AF666" i="2"/>
  <c r="AF503" i="2"/>
  <c r="AF509" i="2"/>
  <c r="AF362" i="2"/>
  <c r="AF399" i="2"/>
  <c r="AF275" i="2"/>
  <c r="AF324" i="2"/>
  <c r="AF72" i="2"/>
  <c r="AF162" i="2"/>
  <c r="AF434" i="2"/>
  <c r="AF221" i="2"/>
  <c r="AF376" i="2"/>
  <c r="AF153" i="2"/>
  <c r="AF718" i="2"/>
  <c r="AF182" i="2"/>
  <c r="AF542" i="2"/>
  <c r="AF535" i="2"/>
  <c r="AF486" i="2"/>
  <c r="AF344" i="2"/>
  <c r="AF22" i="2"/>
  <c r="AF727" i="2"/>
  <c r="AF374" i="2"/>
  <c r="AF386" i="2"/>
  <c r="AF458" i="2"/>
  <c r="AF84" i="2"/>
  <c r="AF18" i="2"/>
  <c r="AF91" i="2"/>
  <c r="AF5" i="2"/>
  <c r="AF279" i="2"/>
  <c r="AF520" i="2"/>
  <c r="AF660" i="2"/>
  <c r="AF383" i="2"/>
  <c r="AF326" i="2"/>
  <c r="AF489" i="2"/>
  <c r="AF6" i="2"/>
  <c r="AF702" i="2"/>
  <c r="AF201" i="2"/>
  <c r="AF463" i="2"/>
  <c r="AF444" i="2"/>
  <c r="AF600" i="2"/>
  <c r="AF94" i="2"/>
  <c r="AF449" i="2"/>
  <c r="AF205" i="2"/>
  <c r="AF209" i="2"/>
  <c r="AF333" i="2"/>
  <c r="AF227" i="2"/>
  <c r="AF428" i="2"/>
  <c r="AF693" i="2"/>
  <c r="AF490" i="2"/>
  <c r="AF137" i="2"/>
  <c r="AF570" i="2"/>
  <c r="AF598" i="2"/>
  <c r="AF464" i="2"/>
  <c r="AF117" i="2"/>
  <c r="AF118" i="2"/>
  <c r="AF518" i="2"/>
  <c r="AF228" i="2"/>
  <c r="AF547" i="2"/>
  <c r="AF104" i="2"/>
  <c r="AF523" i="2"/>
  <c r="AF544" i="2"/>
  <c r="AF92" i="2"/>
  <c r="AF13" i="2"/>
  <c r="AF378" i="2"/>
  <c r="AF89" i="2"/>
  <c r="AF56" i="2"/>
  <c r="AF721" i="2"/>
  <c r="AF274" i="2"/>
  <c r="AF572" i="2"/>
  <c r="AF244" i="2"/>
  <c r="AF466" i="2"/>
  <c r="AF303" i="2"/>
  <c r="AF64" i="2"/>
  <c r="AF42" i="2"/>
  <c r="AF336" i="2"/>
  <c r="AF57" i="2"/>
  <c r="AF126" i="2"/>
  <c r="AF601" i="2"/>
  <c r="AF676" i="2"/>
  <c r="AF58" i="2"/>
  <c r="AF511" i="2"/>
  <c r="AF105" i="2"/>
  <c r="AF180" i="2"/>
  <c r="AF59" i="2"/>
  <c r="AF211" i="2"/>
  <c r="AF20" i="2"/>
  <c r="AF477" i="2"/>
  <c r="AF407" i="2"/>
  <c r="AF625" i="2"/>
  <c r="AF293" i="2"/>
  <c r="AF680" i="2"/>
  <c r="AF453" i="2"/>
  <c r="AF135" i="2"/>
  <c r="AF562" i="2"/>
  <c r="AF263" i="2"/>
  <c r="AF217" i="2"/>
  <c r="AF460" i="2"/>
  <c r="AF697" i="2"/>
  <c r="AF457" i="2"/>
  <c r="AF641" i="2"/>
  <c r="AF25" i="2"/>
  <c r="AF574" i="2"/>
  <c r="AF409" i="2"/>
  <c r="AF366" i="2"/>
  <c r="AF210" i="2"/>
  <c r="AF558" i="2"/>
  <c r="AF95" i="2"/>
  <c r="AF724" i="2"/>
  <c r="AF527" i="2"/>
  <c r="AF29" i="2"/>
  <c r="AF510" i="2"/>
  <c r="AF208" i="2"/>
  <c r="AF664" i="2"/>
  <c r="AF401" i="2"/>
  <c r="AF289" i="2"/>
  <c r="AF233" i="2"/>
  <c r="AF642" i="2"/>
  <c r="AF234" i="2"/>
  <c r="AF391" i="2"/>
  <c r="AF435" i="2"/>
  <c r="AF355" i="2"/>
  <c r="AF159" i="2"/>
  <c r="AF181" i="2"/>
  <c r="AF481" i="2"/>
  <c r="AF508" i="2"/>
  <c r="AF41" i="2"/>
  <c r="AF325" i="2"/>
  <c r="AF21" i="2"/>
  <c r="AF394" i="2"/>
  <c r="AF50" i="2"/>
  <c r="AF532" i="2"/>
  <c r="AF318" i="2"/>
  <c r="AF369" i="2"/>
  <c r="AF81" i="2"/>
  <c r="AF70" i="2"/>
  <c r="AF652" i="2"/>
  <c r="AF343" i="2"/>
  <c r="AF115" i="2"/>
  <c r="AF116" i="2"/>
  <c r="AF610" i="2"/>
  <c r="AF539" i="2"/>
  <c r="AF474" i="2"/>
  <c r="AF112" i="2"/>
  <c r="AF238" i="2"/>
  <c r="AF60" i="2"/>
  <c r="AF36" i="2"/>
  <c r="AF195" i="2"/>
  <c r="AF430" i="2"/>
  <c r="AF184" i="2"/>
  <c r="AF640" i="2"/>
  <c r="AF576" i="2"/>
  <c r="AF26" i="2"/>
  <c r="AF476" i="2"/>
  <c r="AF260" i="2"/>
  <c r="AF127" i="2"/>
  <c r="AF311" i="2"/>
  <c r="AF114" i="2"/>
  <c r="AF643" i="2"/>
  <c r="AF174" i="2"/>
  <c r="AF51" i="2"/>
  <c r="AF255" i="2"/>
  <c r="AF257" i="2"/>
  <c r="AF340" i="2"/>
  <c r="AF300" i="2"/>
  <c r="AF595" i="2"/>
  <c r="AF411" i="2"/>
  <c r="AF594" i="2"/>
  <c r="AF285" i="2"/>
  <c r="AF144" i="2"/>
  <c r="AF177" i="2"/>
  <c r="AF656" i="2"/>
  <c r="AF602" i="2"/>
  <c r="AF145" i="2"/>
  <c r="AF719" i="2"/>
  <c r="AF478" i="2"/>
  <c r="AF249" i="2"/>
  <c r="AF441" i="2"/>
  <c r="AF103" i="2"/>
  <c r="AF212" i="2"/>
  <c r="AF551" i="2"/>
  <c r="AF284" i="2"/>
  <c r="AF247" i="2"/>
  <c r="AF154" i="2"/>
  <c r="AF482" i="2"/>
  <c r="AF329" i="2"/>
  <c r="AF567" i="2"/>
  <c r="AF277" i="2"/>
  <c r="AF243" i="2"/>
  <c r="AF204" i="2"/>
  <c r="AF188" i="2"/>
  <c r="AF380" i="2"/>
  <c r="AF450" i="2"/>
  <c r="AF678" i="2"/>
  <c r="AF688" i="2"/>
  <c r="AF345" i="2"/>
  <c r="AF16" i="2"/>
  <c r="AF616" i="2"/>
  <c r="AF516" i="2"/>
  <c r="AF187" i="2"/>
  <c r="AF577" i="2"/>
  <c r="AF479" i="2"/>
  <c r="AF720" i="2"/>
  <c r="AF566" i="2"/>
  <c r="AF230" i="2"/>
  <c r="AF121" i="2"/>
  <c r="AF651" i="2"/>
  <c r="AF264" i="2"/>
  <c r="AF252" i="2"/>
  <c r="AF419" i="2"/>
  <c r="AF480" i="2"/>
  <c r="AF52" i="2"/>
  <c r="AF421" i="2"/>
  <c r="AF316" i="2"/>
  <c r="AF219" i="2"/>
  <c r="AF47" i="2"/>
  <c r="AF358" i="2"/>
  <c r="AF166" i="2"/>
  <c r="AF193" i="2"/>
  <c r="AF715" i="2"/>
  <c r="AF8" i="2"/>
  <c r="AF34" i="2"/>
  <c r="AF403" i="2"/>
  <c r="AF623" i="2"/>
  <c r="AF27" i="2"/>
  <c r="AF90" i="2"/>
  <c r="AF579" i="2"/>
  <c r="AF405" i="2"/>
  <c r="AF75" i="2"/>
  <c r="AF522" i="2"/>
  <c r="AF496" i="2"/>
  <c r="AF54" i="2"/>
  <c r="AF515" i="2"/>
  <c r="AF190" i="2"/>
  <c r="AF620" i="2"/>
  <c r="AF462" i="2"/>
  <c r="AF305" i="2"/>
  <c r="AF271" i="2"/>
  <c r="AF725" i="2"/>
  <c r="AF531" i="2"/>
  <c r="AF101" i="2"/>
  <c r="AF647" i="2"/>
  <c r="AF351" i="2"/>
  <c r="AF499" i="2"/>
  <c r="AF87" i="2"/>
  <c r="AF269" i="2"/>
  <c r="AF552" i="2"/>
  <c r="AF448" i="2"/>
  <c r="AF350" i="2"/>
  <c r="AF296" i="2"/>
  <c r="AF216" i="2"/>
  <c r="AF590" i="2"/>
  <c r="AF536" i="2"/>
  <c r="AF251" i="2"/>
  <c r="AF66" i="2"/>
  <c r="AF133" i="2"/>
  <c r="AF12" i="2"/>
  <c r="AF259" i="2"/>
  <c r="AF429" i="2"/>
  <c r="AF443" i="2"/>
  <c r="AF381" i="2"/>
  <c r="AF445" i="2"/>
  <c r="AF417" i="2"/>
  <c r="AF723" i="2"/>
  <c r="AF488" i="2"/>
  <c r="AF86" i="2"/>
  <c r="AF189" i="2"/>
  <c r="AF357" i="2"/>
  <c r="AF35" i="2"/>
  <c r="AF353" i="2"/>
  <c r="AF267" i="2"/>
  <c r="AF292" i="2"/>
  <c r="AF528" i="2"/>
  <c r="AF379" i="2"/>
  <c r="AF673" i="2"/>
  <c r="AF631" i="2"/>
  <c r="AF107" i="2"/>
  <c r="AF507" i="2"/>
  <c r="AF469" i="2"/>
  <c r="AF644" i="2"/>
  <c r="AF621" i="2"/>
  <c r="AF61" i="2"/>
  <c r="AF239" i="2"/>
  <c r="AF473" i="2"/>
  <c r="AF245" i="2"/>
  <c r="AF563" i="2"/>
  <c r="AF82" i="2"/>
  <c r="AF280" i="2"/>
  <c r="AF214" i="2"/>
  <c r="AF655" i="2"/>
  <c r="AF446" i="2"/>
  <c r="AF30" i="2"/>
  <c r="AF593" i="2"/>
  <c r="AF348" i="2"/>
  <c r="AF555" i="2"/>
  <c r="AF37" i="2"/>
  <c r="AF550" i="2"/>
  <c r="AF268" i="2"/>
  <c r="AF310" i="2"/>
  <c r="AF240" i="2"/>
  <c r="AF398" i="2"/>
  <c r="AF440" i="2"/>
  <c r="AF636" i="2"/>
  <c r="AF306" i="2"/>
  <c r="AF493" i="2"/>
  <c r="AF495" i="2"/>
  <c r="AF717" i="2"/>
  <c r="AF45" i="2"/>
  <c r="M13" i="3" s="1"/>
  <c r="AF371" i="2"/>
  <c r="AF416" i="2"/>
  <c r="AF617" i="2"/>
  <c r="AF203" i="2"/>
  <c r="AF716" i="2"/>
  <c r="AF31" i="2"/>
  <c r="AF298" i="2"/>
  <c r="AF377" i="2"/>
  <c r="AF295" i="2"/>
  <c r="AF48" i="2"/>
  <c r="AF686" i="2"/>
  <c r="AF229" i="2"/>
  <c r="AF273" i="2"/>
  <c r="AF471" i="2"/>
  <c r="AF604" i="2"/>
  <c r="AF663" i="2"/>
  <c r="AF671" i="2"/>
  <c r="AF63" i="2"/>
  <c r="AF638" i="2"/>
  <c r="AF276" i="2"/>
  <c r="AF308" i="2"/>
  <c r="AF365" i="2"/>
  <c r="AF649" i="2"/>
  <c r="AF580" i="2"/>
  <c r="AF85" i="2"/>
  <c r="AF662" i="2"/>
  <c r="AF685" i="2"/>
  <c r="AF630" i="2"/>
  <c r="AF152" i="2"/>
  <c r="AF132" i="2"/>
  <c r="AF360" i="2"/>
  <c r="AF96" i="2"/>
  <c r="AF125" i="2"/>
  <c r="AF304" i="2"/>
  <c r="AF123" i="2"/>
  <c r="AF388" i="2"/>
  <c r="AF581" i="2"/>
  <c r="AF79" i="2"/>
  <c r="AF330" i="2"/>
  <c r="AF437" i="2"/>
  <c r="AF454" i="2"/>
  <c r="AF420" i="2"/>
  <c r="AF253" i="2"/>
  <c r="AF705" i="2"/>
  <c r="AF261" i="2"/>
  <c r="AF113" i="2"/>
  <c r="AF134" i="2"/>
  <c r="AF549" i="2"/>
  <c r="AF699" i="2"/>
  <c r="AF297" i="2"/>
  <c r="AF456" i="2"/>
  <c r="AF147" i="2"/>
  <c r="AF384" i="2"/>
  <c r="AF62" i="2"/>
  <c r="AF200" i="2"/>
  <c r="AF218" i="2"/>
  <c r="AF102" i="2"/>
  <c r="AF346" i="2"/>
  <c r="AF596" i="2"/>
  <c r="AF196" i="2"/>
  <c r="AF692" i="2"/>
  <c r="AF236" i="2"/>
  <c r="AF119" i="2"/>
  <c r="AF270" i="2"/>
  <c r="AF256" i="2"/>
  <c r="AF608" i="2"/>
  <c r="AF392" i="2"/>
  <c r="AF627" i="2"/>
  <c r="AF613" i="2"/>
  <c r="AF564" i="2"/>
  <c r="AF197" i="2"/>
  <c r="AF106" i="2"/>
  <c r="AF138" i="2"/>
  <c r="AF553" i="2"/>
  <c r="AF491" i="2"/>
  <c r="AF225" i="2"/>
  <c r="AF99" i="2"/>
  <c r="AF694" i="2"/>
  <c r="AF698" i="2"/>
  <c r="AF538" i="2"/>
  <c r="AF614" i="2"/>
  <c r="AF373" i="2"/>
  <c r="AF442" i="2"/>
  <c r="AF624" i="2"/>
  <c r="AF111" i="2"/>
  <c r="AF413" i="2"/>
  <c r="AF534" i="2"/>
  <c r="AF645" i="2"/>
  <c r="AF485" i="2"/>
  <c r="AF335" i="2"/>
  <c r="AF710" i="2"/>
  <c r="AF607" i="2"/>
  <c r="AF97" i="2"/>
  <c r="AF569" i="2"/>
  <c r="AF226" i="2"/>
  <c r="AF301" i="2"/>
  <c r="AF687" i="2"/>
  <c r="AF628" i="2"/>
  <c r="AF612" i="2"/>
  <c r="AF299" i="2"/>
  <c r="AF220" i="2"/>
  <c r="AF109" i="2"/>
  <c r="AF519" i="2"/>
  <c r="AF281" i="2"/>
  <c r="AF224" i="2"/>
  <c r="AF354" i="2"/>
  <c r="AF629" i="2"/>
  <c r="AF512" i="2"/>
  <c r="AF436" i="2"/>
  <c r="AF659" i="2"/>
  <c r="AF124" i="2"/>
  <c r="AF341" i="2"/>
  <c r="AF176" i="2"/>
  <c r="AF334" i="2"/>
  <c r="AF425" i="2"/>
  <c r="AF402" i="2"/>
  <c r="AF684" i="2"/>
  <c r="AF332" i="2"/>
  <c r="AF408" i="2"/>
  <c r="AF695" i="2"/>
  <c r="AF571" i="2"/>
  <c r="AF585" i="2"/>
  <c r="AF658" i="2"/>
  <c r="AF359" i="2"/>
  <c r="AF654" i="2"/>
  <c r="AF573" i="2"/>
  <c r="AF483" i="2"/>
  <c r="AF248" i="2"/>
  <c r="AF560" i="2"/>
  <c r="AF140" i="2"/>
  <c r="AF500" i="2"/>
  <c r="AF307" i="2"/>
  <c r="AF475" i="2"/>
  <c r="AF665" i="2"/>
  <c r="AF696" i="2"/>
  <c r="AF468" i="2"/>
  <c r="AF505" i="2"/>
  <c r="AF294" i="2"/>
  <c r="AF492" i="2"/>
  <c r="AF546" i="2"/>
  <c r="AF254" i="2"/>
  <c r="AF677" i="2"/>
  <c r="AF517" i="2"/>
  <c r="AF406" i="2"/>
  <c r="AF422" i="2"/>
  <c r="AF586" i="2"/>
  <c r="AF615" i="2"/>
  <c r="AF287" i="2"/>
  <c r="AF349" i="2"/>
  <c r="AF597" i="2"/>
  <c r="AF633" i="2"/>
  <c r="AF540" i="2"/>
  <c r="AF223" i="2"/>
  <c r="AF674" i="2"/>
  <c r="AF591" i="2"/>
  <c r="AF599" i="2"/>
  <c r="AF423" i="2"/>
  <c r="AF451" i="2"/>
  <c r="AF669" i="2"/>
  <c r="AF395" i="2"/>
  <c r="AF418" i="2"/>
  <c r="AF708" i="2"/>
  <c r="AF389" i="2"/>
  <c r="AF635" i="2"/>
  <c r="AF722" i="2"/>
  <c r="AF286" i="2"/>
  <c r="AF611" i="2"/>
  <c r="AF396" i="2"/>
  <c r="AF706" i="2"/>
  <c r="AF431" i="2"/>
  <c r="AF390" i="2"/>
  <c r="AF541" i="2"/>
  <c r="AF609" i="2"/>
  <c r="AF681" i="2"/>
  <c r="AF675" i="2"/>
  <c r="M122" i="3" s="1"/>
  <c r="AF626" i="2"/>
  <c r="AF670" i="2"/>
  <c r="AF487" i="2"/>
  <c r="AF707" i="2"/>
  <c r="AF682" i="2"/>
  <c r="AF653" i="2"/>
  <c r="AF575" i="2"/>
  <c r="AF672" i="2"/>
  <c r="AF561" i="2"/>
  <c r="AF606" i="2"/>
  <c r="AF679" i="2"/>
  <c r="AF711" i="2"/>
  <c r="AF646" i="2"/>
  <c r="AF668" i="2"/>
  <c r="AF648" i="2"/>
  <c r="AF713" i="2"/>
  <c r="AF700" i="2"/>
  <c r="AF726" i="2"/>
  <c r="AF24" i="2"/>
  <c r="AE438" i="2"/>
  <c r="AE589" i="2"/>
  <c r="AE689" i="2"/>
  <c r="AE322" i="2"/>
  <c r="AE163" i="2"/>
  <c r="AE241" i="2"/>
  <c r="AE583" i="2"/>
  <c r="AE363" i="2"/>
  <c r="AE657" i="2"/>
  <c r="AE498" i="2"/>
  <c r="AE347" i="2"/>
  <c r="AE690" i="2"/>
  <c r="AE504" i="2"/>
  <c r="AE414" i="2"/>
  <c r="AE370" i="2"/>
  <c r="AE150" i="2"/>
  <c r="AE282" i="2"/>
  <c r="AE198" i="2"/>
  <c r="AE11" i="2"/>
  <c r="AE667" i="2"/>
  <c r="AE164" i="2"/>
  <c r="AE459" i="2"/>
  <c r="AE426" i="2"/>
  <c r="AE100" i="2"/>
  <c r="AE213" i="2"/>
  <c r="AE161" i="2"/>
  <c r="AE410" i="2"/>
  <c r="AE131" i="2"/>
  <c r="L16" i="3" s="1"/>
  <c r="AE704" i="2"/>
  <c r="AE554" i="2"/>
  <c r="AE141" i="2"/>
  <c r="AE530" i="2"/>
  <c r="AE77" i="2"/>
  <c r="AE49" i="2"/>
  <c r="AE367" i="2"/>
  <c r="AE9" i="2"/>
  <c r="AE175" i="2"/>
  <c r="AE650" i="2"/>
  <c r="AE592" i="2"/>
  <c r="AE191" i="2"/>
  <c r="AE23" i="2"/>
  <c r="AE556" i="2"/>
  <c r="AE361" i="2"/>
  <c r="AE412" i="2"/>
  <c r="AE139" i="2"/>
  <c r="AE312" i="2"/>
  <c r="AE10" i="2"/>
  <c r="AE250" i="2"/>
  <c r="AE142" i="2"/>
  <c r="AE43" i="2"/>
  <c r="AE67" i="2"/>
  <c r="AE28" i="2"/>
  <c r="AE291" i="2"/>
  <c r="AE202" i="2"/>
  <c r="AE231" i="2"/>
  <c r="AE524" i="2"/>
  <c r="AE639" i="2"/>
  <c r="AE529" i="2"/>
  <c r="AE319" i="2"/>
  <c r="AE172" i="2"/>
  <c r="AE143" i="2"/>
  <c r="AE404" i="2"/>
  <c r="AE146" i="2"/>
  <c r="AE472" i="2"/>
  <c r="AE165" i="2"/>
  <c r="AE494" i="2"/>
  <c r="AE691" i="2"/>
  <c r="AE183" i="2"/>
  <c r="AE327" i="2"/>
  <c r="AE342" i="2"/>
  <c r="AE317" i="2"/>
  <c r="AE179" i="2"/>
  <c r="AE3" i="2"/>
  <c r="AE98" i="2"/>
  <c r="AE537" i="2"/>
  <c r="AE433" i="2"/>
  <c r="AE290" i="2"/>
  <c r="AE122" i="2"/>
  <c r="AE356" i="2"/>
  <c r="AE173" i="2"/>
  <c r="AE167" i="2"/>
  <c r="AE4" i="2"/>
  <c r="AE32" i="2"/>
  <c r="AE46" i="2"/>
  <c r="AE65" i="2"/>
  <c r="AE320" i="2"/>
  <c r="AE568" i="2"/>
  <c r="AE603" i="2"/>
  <c r="AE634" i="2"/>
  <c r="AE14" i="2"/>
  <c r="AE40" i="2"/>
  <c r="AE246" i="2"/>
  <c r="AE525" i="2"/>
  <c r="AE302" i="2"/>
  <c r="AE526" i="2"/>
  <c r="AE148" i="2"/>
  <c r="AE136" i="2"/>
  <c r="AE266" i="2"/>
  <c r="AE186" i="2"/>
  <c r="AE315" i="2"/>
  <c r="AE207" i="2"/>
  <c r="AE619" i="2"/>
  <c r="AE314" i="2"/>
  <c r="AE108" i="2"/>
  <c r="AE548" i="2"/>
  <c r="AE559" i="2"/>
  <c r="AE424" i="2"/>
  <c r="AE278" i="2"/>
  <c r="L23" i="3" s="1"/>
  <c r="AE484" i="2"/>
  <c r="AE160" i="2"/>
  <c r="AE19" i="2"/>
  <c r="AE364" i="2"/>
  <c r="AE68" i="2"/>
  <c r="AE265" i="2"/>
  <c r="AE178" i="2"/>
  <c r="AE375" i="2"/>
  <c r="AE588" i="2"/>
  <c r="AE506" i="2"/>
  <c r="AE262" i="2"/>
  <c r="AE328" i="2"/>
  <c r="AE338" i="2"/>
  <c r="AE313" i="2"/>
  <c r="AE427" i="2"/>
  <c r="AE352" i="2"/>
  <c r="AE206" i="2"/>
  <c r="AE55" i="2"/>
  <c r="AE2" i="2"/>
  <c r="AE71" i="2"/>
  <c r="AE93" i="2"/>
  <c r="AE288" i="2"/>
  <c r="AE168" i="2"/>
  <c r="AE171" i="2"/>
  <c r="AE455" i="2"/>
  <c r="AE83" i="2"/>
  <c r="AE169" i="2"/>
  <c r="AE237" i="2"/>
  <c r="L113" i="3" s="1"/>
  <c r="AE557" i="2"/>
  <c r="AE80" i="2"/>
  <c r="AE703" i="2"/>
  <c r="AE170" i="2"/>
  <c r="AE44" i="2"/>
  <c r="AE7" i="2"/>
  <c r="AE129" i="2"/>
  <c r="AE194" i="2"/>
  <c r="AE337" i="2"/>
  <c r="AE155" i="2"/>
  <c r="AE110" i="2"/>
  <c r="AE258" i="2"/>
  <c r="AE368" i="2"/>
  <c r="AE387" i="2"/>
  <c r="AE339" i="2"/>
  <c r="AE309" i="2"/>
  <c r="AE465" i="2"/>
  <c r="AE17" i="2"/>
  <c r="AE712" i="2"/>
  <c r="AE467" i="2"/>
  <c r="AE149" i="2"/>
  <c r="AE185" i="2"/>
  <c r="AE501" i="2"/>
  <c r="AE33" i="2"/>
  <c r="AE73" i="2"/>
  <c r="AE382" i="2"/>
  <c r="AE513" i="2"/>
  <c r="AE582" i="2"/>
  <c r="AE632" i="2"/>
  <c r="AE439" i="2"/>
  <c r="AE533" i="2"/>
  <c r="AE447" i="2"/>
  <c r="AE618" i="2"/>
  <c r="AE199" i="2"/>
  <c r="AE15" i="2"/>
  <c r="AE543" i="2"/>
  <c r="AE565" i="2"/>
  <c r="AE78" i="2"/>
  <c r="AE283" i="2"/>
  <c r="AE661" i="2"/>
  <c r="AE385" i="2"/>
  <c r="AE235" i="2"/>
  <c r="AE461" i="2"/>
  <c r="AE323" i="2"/>
  <c r="AE587" i="2"/>
  <c r="AE76" i="2"/>
  <c r="AE192" i="2"/>
  <c r="AE242" i="2"/>
  <c r="AE272" i="2"/>
  <c r="AE709" i="2"/>
  <c r="AE232" i="2"/>
  <c r="AE156" i="2"/>
  <c r="AE432" i="2"/>
  <c r="AE415" i="2"/>
  <c r="AE502" i="2"/>
  <c r="AE605" i="2"/>
  <c r="AE215" i="2"/>
  <c r="AE683" i="2"/>
  <c r="AE637" i="2"/>
  <c r="AE157" i="2"/>
  <c r="AE331" i="2"/>
  <c r="AE497" i="2"/>
  <c r="AE470" i="2"/>
  <c r="L21" i="3" s="1"/>
  <c r="AE69" i="2"/>
  <c r="AE393" i="2"/>
  <c r="AE222" i="2"/>
  <c r="AE701" i="2"/>
  <c r="AE88" i="2"/>
  <c r="AE74" i="2"/>
  <c r="AE397" i="2"/>
  <c r="AE128" i="2"/>
  <c r="AE151" i="2"/>
  <c r="AE584" i="2"/>
  <c r="AE452" i="2"/>
  <c r="AE521" i="2"/>
  <c r="AE545" i="2"/>
  <c r="AE622" i="2"/>
  <c r="AE321" i="2"/>
  <c r="AE120" i="2"/>
  <c r="L39" i="3" s="1"/>
  <c r="AE53" i="2"/>
  <c r="AE372" i="2"/>
  <c r="AE578" i="2"/>
  <c r="AE514" i="2"/>
  <c r="AE400" i="2"/>
  <c r="AE130" i="2"/>
  <c r="AE714" i="2"/>
  <c r="AE38" i="2"/>
  <c r="AE158" i="2"/>
  <c r="AE39" i="2"/>
  <c r="AE666" i="2"/>
  <c r="AE503" i="2"/>
  <c r="AE509" i="2"/>
  <c r="AE362" i="2"/>
  <c r="AE399" i="2"/>
  <c r="AE275" i="2"/>
  <c r="AE324" i="2"/>
  <c r="AE72" i="2"/>
  <c r="AE162" i="2"/>
  <c r="AE434" i="2"/>
  <c r="AE221" i="2"/>
  <c r="AE376" i="2"/>
  <c r="AE153" i="2"/>
  <c r="AE718" i="2"/>
  <c r="AE182" i="2"/>
  <c r="AE542" i="2"/>
  <c r="AE535" i="2"/>
  <c r="AE486" i="2"/>
  <c r="AE344" i="2"/>
  <c r="AE22" i="2"/>
  <c r="AE727" i="2"/>
  <c r="AE374" i="2"/>
  <c r="AE386" i="2"/>
  <c r="AE458" i="2"/>
  <c r="AE84" i="2"/>
  <c r="AE18" i="2"/>
  <c r="AE91" i="2"/>
  <c r="AE5" i="2"/>
  <c r="AE279" i="2"/>
  <c r="AE520" i="2"/>
  <c r="AE660" i="2"/>
  <c r="AE383" i="2"/>
  <c r="AE326" i="2"/>
  <c r="AE489" i="2"/>
  <c r="AE6" i="2"/>
  <c r="AE702" i="2"/>
  <c r="AE201" i="2"/>
  <c r="AE463" i="2"/>
  <c r="AE444" i="2"/>
  <c r="AE600" i="2"/>
  <c r="AE94" i="2"/>
  <c r="AE449" i="2"/>
  <c r="AE205" i="2"/>
  <c r="AE209" i="2"/>
  <c r="AE333" i="2"/>
  <c r="AE227" i="2"/>
  <c r="AE428" i="2"/>
  <c r="AE693" i="2"/>
  <c r="AE490" i="2"/>
  <c r="AE137" i="2"/>
  <c r="AE570" i="2"/>
  <c r="AE598" i="2"/>
  <c r="AE464" i="2"/>
  <c r="AE117" i="2"/>
  <c r="AE118" i="2"/>
  <c r="AE518" i="2"/>
  <c r="AE228" i="2"/>
  <c r="AE547" i="2"/>
  <c r="AE104" i="2"/>
  <c r="AE523" i="2"/>
  <c r="AE544" i="2"/>
  <c r="AE92" i="2"/>
  <c r="AE13" i="2"/>
  <c r="AE378" i="2"/>
  <c r="AE89" i="2"/>
  <c r="AE56" i="2"/>
  <c r="AE721" i="2"/>
  <c r="AE274" i="2"/>
  <c r="AE572" i="2"/>
  <c r="AE244" i="2"/>
  <c r="AE466" i="2"/>
  <c r="AE303" i="2"/>
  <c r="AE64" i="2"/>
  <c r="AE42" i="2"/>
  <c r="AE336" i="2"/>
  <c r="AE57" i="2"/>
  <c r="AE126" i="2"/>
  <c r="AE601" i="2"/>
  <c r="AE676" i="2"/>
  <c r="AE58" i="2"/>
  <c r="AE511" i="2"/>
  <c r="AE105" i="2"/>
  <c r="AE180" i="2"/>
  <c r="AE59" i="2"/>
  <c r="AE211" i="2"/>
  <c r="AE20" i="2"/>
  <c r="AE477" i="2"/>
  <c r="AE407" i="2"/>
  <c r="AE625" i="2"/>
  <c r="AE293" i="2"/>
  <c r="AE680" i="2"/>
  <c r="AE453" i="2"/>
  <c r="AE135" i="2"/>
  <c r="AE562" i="2"/>
  <c r="AE263" i="2"/>
  <c r="AE217" i="2"/>
  <c r="AE460" i="2"/>
  <c r="AE697" i="2"/>
  <c r="AE457" i="2"/>
  <c r="AE641" i="2"/>
  <c r="AE25" i="2"/>
  <c r="AE574" i="2"/>
  <c r="AE409" i="2"/>
  <c r="AE366" i="2"/>
  <c r="AE210" i="2"/>
  <c r="AE558" i="2"/>
  <c r="AE95" i="2"/>
  <c r="AE724" i="2"/>
  <c r="AE527" i="2"/>
  <c r="AE29" i="2"/>
  <c r="AE510" i="2"/>
  <c r="AE208" i="2"/>
  <c r="AE664" i="2"/>
  <c r="AE401" i="2"/>
  <c r="AE289" i="2"/>
  <c r="AE233" i="2"/>
  <c r="AE642" i="2"/>
  <c r="AE234" i="2"/>
  <c r="AE391" i="2"/>
  <c r="AE435" i="2"/>
  <c r="AE355" i="2"/>
  <c r="AE159" i="2"/>
  <c r="AE181" i="2"/>
  <c r="AE481" i="2"/>
  <c r="AE508" i="2"/>
  <c r="AE41" i="2"/>
  <c r="AE325" i="2"/>
  <c r="AE21" i="2"/>
  <c r="AE394" i="2"/>
  <c r="AE50" i="2"/>
  <c r="AE532" i="2"/>
  <c r="AE318" i="2"/>
  <c r="AE369" i="2"/>
  <c r="AE81" i="2"/>
  <c r="AE70" i="2"/>
  <c r="AE652" i="2"/>
  <c r="AE343" i="2"/>
  <c r="AE115" i="2"/>
  <c r="AE116" i="2"/>
  <c r="AE610" i="2"/>
  <c r="AE539" i="2"/>
  <c r="AE474" i="2"/>
  <c r="AE112" i="2"/>
  <c r="AE238" i="2"/>
  <c r="AE60" i="2"/>
  <c r="AE36" i="2"/>
  <c r="AE195" i="2"/>
  <c r="AE430" i="2"/>
  <c r="AE184" i="2"/>
  <c r="AE640" i="2"/>
  <c r="AE576" i="2"/>
  <c r="AE26" i="2"/>
  <c r="AE476" i="2"/>
  <c r="AE260" i="2"/>
  <c r="AE127" i="2"/>
  <c r="AE311" i="2"/>
  <c r="AE114" i="2"/>
  <c r="AE643" i="2"/>
  <c r="AE174" i="2"/>
  <c r="AE51" i="2"/>
  <c r="AE255" i="2"/>
  <c r="AE257" i="2"/>
  <c r="AE340" i="2"/>
  <c r="AE300" i="2"/>
  <c r="AE595" i="2"/>
  <c r="AE411" i="2"/>
  <c r="AE594" i="2"/>
  <c r="AE285" i="2"/>
  <c r="AE144" i="2"/>
  <c r="AE177" i="2"/>
  <c r="AE656" i="2"/>
  <c r="AE602" i="2"/>
  <c r="AE145" i="2"/>
  <c r="AE719" i="2"/>
  <c r="AE478" i="2"/>
  <c r="AE249" i="2"/>
  <c r="AE441" i="2"/>
  <c r="AE103" i="2"/>
  <c r="AE212" i="2"/>
  <c r="AE551" i="2"/>
  <c r="AE284" i="2"/>
  <c r="AE247" i="2"/>
  <c r="AE154" i="2"/>
  <c r="AE482" i="2"/>
  <c r="AE329" i="2"/>
  <c r="AE567" i="2"/>
  <c r="AE277" i="2"/>
  <c r="AE243" i="2"/>
  <c r="AE204" i="2"/>
  <c r="AE188" i="2"/>
  <c r="AE380" i="2"/>
  <c r="AE450" i="2"/>
  <c r="AE678" i="2"/>
  <c r="AE688" i="2"/>
  <c r="AE345" i="2"/>
  <c r="AE16" i="2"/>
  <c r="AE616" i="2"/>
  <c r="AE516" i="2"/>
  <c r="AE187" i="2"/>
  <c r="AE577" i="2"/>
  <c r="AE479" i="2"/>
  <c r="AE720" i="2"/>
  <c r="AE566" i="2"/>
  <c r="AE230" i="2"/>
  <c r="AE121" i="2"/>
  <c r="AE651" i="2"/>
  <c r="AE264" i="2"/>
  <c r="AE252" i="2"/>
  <c r="AE419" i="2"/>
  <c r="AE480" i="2"/>
  <c r="AE52" i="2"/>
  <c r="AE421" i="2"/>
  <c r="AE316" i="2"/>
  <c r="AE219" i="2"/>
  <c r="AE47" i="2"/>
  <c r="AE358" i="2"/>
  <c r="AE166" i="2"/>
  <c r="AE193" i="2"/>
  <c r="AE715" i="2"/>
  <c r="AE8" i="2"/>
  <c r="AE34" i="2"/>
  <c r="AE403" i="2"/>
  <c r="AE623" i="2"/>
  <c r="AE27" i="2"/>
  <c r="AE90" i="2"/>
  <c r="AE579" i="2"/>
  <c r="AE405" i="2"/>
  <c r="AE75" i="2"/>
  <c r="AE522" i="2"/>
  <c r="AE496" i="2"/>
  <c r="AE54" i="2"/>
  <c r="AE515" i="2"/>
  <c r="AE190" i="2"/>
  <c r="AE620" i="2"/>
  <c r="AE462" i="2"/>
  <c r="AE305" i="2"/>
  <c r="AE271" i="2"/>
  <c r="AE725" i="2"/>
  <c r="AE531" i="2"/>
  <c r="AE101" i="2"/>
  <c r="AE647" i="2"/>
  <c r="AE351" i="2"/>
  <c r="AE499" i="2"/>
  <c r="AE87" i="2"/>
  <c r="AE269" i="2"/>
  <c r="AE552" i="2"/>
  <c r="AE448" i="2"/>
  <c r="AE350" i="2"/>
  <c r="AE296" i="2"/>
  <c r="AE216" i="2"/>
  <c r="AE590" i="2"/>
  <c r="AE536" i="2"/>
  <c r="AE251" i="2"/>
  <c r="AE66" i="2"/>
  <c r="AE133" i="2"/>
  <c r="AE12" i="2"/>
  <c r="AE259" i="2"/>
  <c r="AE429" i="2"/>
  <c r="AE443" i="2"/>
  <c r="AE381" i="2"/>
  <c r="AE445" i="2"/>
  <c r="AE417" i="2"/>
  <c r="AE723" i="2"/>
  <c r="AE488" i="2"/>
  <c r="AE86" i="2"/>
  <c r="AE189" i="2"/>
  <c r="AE357" i="2"/>
  <c r="AE35" i="2"/>
  <c r="AE353" i="2"/>
  <c r="AE267" i="2"/>
  <c r="AE292" i="2"/>
  <c r="AE528" i="2"/>
  <c r="AE379" i="2"/>
  <c r="AE673" i="2"/>
  <c r="AE631" i="2"/>
  <c r="AE107" i="2"/>
  <c r="AE507" i="2"/>
  <c r="AE469" i="2"/>
  <c r="AE644" i="2"/>
  <c r="AE621" i="2"/>
  <c r="AE61" i="2"/>
  <c r="AE239" i="2"/>
  <c r="AE473" i="2"/>
  <c r="AE245" i="2"/>
  <c r="AE563" i="2"/>
  <c r="AE82" i="2"/>
  <c r="AE280" i="2"/>
  <c r="AE214" i="2"/>
  <c r="AE655" i="2"/>
  <c r="AE446" i="2"/>
  <c r="AE30" i="2"/>
  <c r="AE593" i="2"/>
  <c r="AE348" i="2"/>
  <c r="AE555" i="2"/>
  <c r="AE37" i="2"/>
  <c r="AE550" i="2"/>
  <c r="AE268" i="2"/>
  <c r="AE310" i="2"/>
  <c r="AE240" i="2"/>
  <c r="AE398" i="2"/>
  <c r="AE440" i="2"/>
  <c r="AE636" i="2"/>
  <c r="AE306" i="2"/>
  <c r="AE493" i="2"/>
  <c r="AE495" i="2"/>
  <c r="AE717" i="2"/>
  <c r="AE45" i="2"/>
  <c r="AE371" i="2"/>
  <c r="AE416" i="2"/>
  <c r="AE617" i="2"/>
  <c r="AE203" i="2"/>
  <c r="AE716" i="2"/>
  <c r="AE31" i="2"/>
  <c r="AE298" i="2"/>
  <c r="AE377" i="2"/>
  <c r="AE295" i="2"/>
  <c r="AE48" i="2"/>
  <c r="AE686" i="2"/>
  <c r="AE229" i="2"/>
  <c r="AE273" i="2"/>
  <c r="AE471" i="2"/>
  <c r="AE604" i="2"/>
  <c r="AE663" i="2"/>
  <c r="AE671" i="2"/>
  <c r="AE63" i="2"/>
  <c r="AE638" i="2"/>
  <c r="AE276" i="2"/>
  <c r="AE308" i="2"/>
  <c r="AE365" i="2"/>
  <c r="AE649" i="2"/>
  <c r="AE580" i="2"/>
  <c r="AE85" i="2"/>
  <c r="AE662" i="2"/>
  <c r="AE685" i="2"/>
  <c r="AE630" i="2"/>
  <c r="AE152" i="2"/>
  <c r="AE132" i="2"/>
  <c r="AE360" i="2"/>
  <c r="AE96" i="2"/>
  <c r="AE125" i="2"/>
  <c r="AE304" i="2"/>
  <c r="AE123" i="2"/>
  <c r="AE388" i="2"/>
  <c r="AE581" i="2"/>
  <c r="AE79" i="2"/>
  <c r="AE330" i="2"/>
  <c r="AE437" i="2"/>
  <c r="AE454" i="2"/>
  <c r="AE420" i="2"/>
  <c r="AE253" i="2"/>
  <c r="AE705" i="2"/>
  <c r="AE261" i="2"/>
  <c r="AE113" i="2"/>
  <c r="AE134" i="2"/>
  <c r="AE549" i="2"/>
  <c r="AE699" i="2"/>
  <c r="AE297" i="2"/>
  <c r="AE456" i="2"/>
  <c r="AE147" i="2"/>
  <c r="AE384" i="2"/>
  <c r="AE62" i="2"/>
  <c r="AE200" i="2"/>
  <c r="AE218" i="2"/>
  <c r="AE102" i="2"/>
  <c r="AE346" i="2"/>
  <c r="AE596" i="2"/>
  <c r="AE196" i="2"/>
  <c r="AE692" i="2"/>
  <c r="AE236" i="2"/>
  <c r="AE119" i="2"/>
  <c r="AE270" i="2"/>
  <c r="AE256" i="2"/>
  <c r="AE608" i="2"/>
  <c r="AE392" i="2"/>
  <c r="AE627" i="2"/>
  <c r="AE613" i="2"/>
  <c r="AE564" i="2"/>
  <c r="AE197" i="2"/>
  <c r="AE106" i="2"/>
  <c r="AE138" i="2"/>
  <c r="AE553" i="2"/>
  <c r="AE491" i="2"/>
  <c r="AE225" i="2"/>
  <c r="AE99" i="2"/>
  <c r="AE694" i="2"/>
  <c r="AE698" i="2"/>
  <c r="AE538" i="2"/>
  <c r="AE614" i="2"/>
  <c r="AE373" i="2"/>
  <c r="AE442" i="2"/>
  <c r="AE624" i="2"/>
  <c r="AE111" i="2"/>
  <c r="AE413" i="2"/>
  <c r="AE534" i="2"/>
  <c r="AE645" i="2"/>
  <c r="AE485" i="2"/>
  <c r="AE335" i="2"/>
  <c r="AE710" i="2"/>
  <c r="AE607" i="2"/>
  <c r="AE97" i="2"/>
  <c r="AE569" i="2"/>
  <c r="AE226" i="2"/>
  <c r="AE301" i="2"/>
  <c r="AE687" i="2"/>
  <c r="AE628" i="2"/>
  <c r="AE612" i="2"/>
  <c r="AE299" i="2"/>
  <c r="AE220" i="2"/>
  <c r="AE109" i="2"/>
  <c r="AE519" i="2"/>
  <c r="AE281" i="2"/>
  <c r="AE224" i="2"/>
  <c r="AE354" i="2"/>
  <c r="AE629" i="2"/>
  <c r="AE512" i="2"/>
  <c r="AE436" i="2"/>
  <c r="AE659" i="2"/>
  <c r="AE124" i="2"/>
  <c r="AE341" i="2"/>
  <c r="AE176" i="2"/>
  <c r="AE334" i="2"/>
  <c r="AE425" i="2"/>
  <c r="AE402" i="2"/>
  <c r="AE684" i="2"/>
  <c r="AE332" i="2"/>
  <c r="AE408" i="2"/>
  <c r="AE695" i="2"/>
  <c r="AE571" i="2"/>
  <c r="AE585" i="2"/>
  <c r="AE658" i="2"/>
  <c r="AE359" i="2"/>
  <c r="AE654" i="2"/>
  <c r="AE573" i="2"/>
  <c r="AE483" i="2"/>
  <c r="AE248" i="2"/>
  <c r="AE560" i="2"/>
  <c r="AE140" i="2"/>
  <c r="AE500" i="2"/>
  <c r="AE307" i="2"/>
  <c r="AE475" i="2"/>
  <c r="AE665" i="2"/>
  <c r="AE696" i="2"/>
  <c r="AE468" i="2"/>
  <c r="AE505" i="2"/>
  <c r="AE294" i="2"/>
  <c r="AE492" i="2"/>
  <c r="AE546" i="2"/>
  <c r="AE254" i="2"/>
  <c r="AE677" i="2"/>
  <c r="AE517" i="2"/>
  <c r="AE406" i="2"/>
  <c r="AE422" i="2"/>
  <c r="AE586" i="2"/>
  <c r="AE615" i="2"/>
  <c r="AE287" i="2"/>
  <c r="AE349" i="2"/>
  <c r="AE597" i="2"/>
  <c r="AE633" i="2"/>
  <c r="AE540" i="2"/>
  <c r="AE223" i="2"/>
  <c r="AE674" i="2"/>
  <c r="AE591" i="2"/>
  <c r="AE599" i="2"/>
  <c r="AE423" i="2"/>
  <c r="AE451" i="2"/>
  <c r="AE669" i="2"/>
  <c r="AE395" i="2"/>
  <c r="AE418" i="2"/>
  <c r="AE708" i="2"/>
  <c r="AE389" i="2"/>
  <c r="AE635" i="2"/>
  <c r="AE722" i="2"/>
  <c r="AE286" i="2"/>
  <c r="AE611" i="2"/>
  <c r="AE396" i="2"/>
  <c r="AE706" i="2"/>
  <c r="AE431" i="2"/>
  <c r="AE390" i="2"/>
  <c r="AE541" i="2"/>
  <c r="AE609" i="2"/>
  <c r="AE681" i="2"/>
  <c r="AE675" i="2"/>
  <c r="AE626" i="2"/>
  <c r="AE670" i="2"/>
  <c r="AE487" i="2"/>
  <c r="AE707" i="2"/>
  <c r="AE682" i="2"/>
  <c r="AE653" i="2"/>
  <c r="AE575" i="2"/>
  <c r="AE672" i="2"/>
  <c r="AE561" i="2"/>
  <c r="AE606" i="2"/>
  <c r="AE679" i="2"/>
  <c r="AE711" i="2"/>
  <c r="AE646" i="2"/>
  <c r="AE668" i="2"/>
  <c r="AE648" i="2"/>
  <c r="AE713" i="2"/>
  <c r="AE700" i="2"/>
  <c r="AE726" i="2"/>
  <c r="AE24" i="2"/>
  <c r="AD438" i="2"/>
  <c r="AD589" i="2"/>
  <c r="AD689" i="2"/>
  <c r="AD322" i="2"/>
  <c r="AD163" i="2"/>
  <c r="AD241" i="2"/>
  <c r="AD583" i="2"/>
  <c r="AD363" i="2"/>
  <c r="AD657" i="2"/>
  <c r="AD498" i="2"/>
  <c r="AD347" i="2"/>
  <c r="AD690" i="2"/>
  <c r="AD504" i="2"/>
  <c r="AD414" i="2"/>
  <c r="AD370" i="2"/>
  <c r="AD150" i="2"/>
  <c r="AD282" i="2"/>
  <c r="AD198" i="2"/>
  <c r="AD11" i="2"/>
  <c r="AD667" i="2"/>
  <c r="AD164" i="2"/>
  <c r="AD459" i="2"/>
  <c r="AD426" i="2"/>
  <c r="AD100" i="2"/>
  <c r="AD213" i="2"/>
  <c r="AD161" i="2"/>
  <c r="AD410" i="2"/>
  <c r="AD131" i="2"/>
  <c r="K16" i="3" s="1"/>
  <c r="AD704" i="2"/>
  <c r="AD554" i="2"/>
  <c r="AD141" i="2"/>
  <c r="AD530" i="2"/>
  <c r="AD77" i="2"/>
  <c r="AD49" i="2"/>
  <c r="AD367" i="2"/>
  <c r="AD9" i="2"/>
  <c r="AD175" i="2"/>
  <c r="AD650" i="2"/>
  <c r="AD592" i="2"/>
  <c r="AD191" i="2"/>
  <c r="AD23" i="2"/>
  <c r="AD556" i="2"/>
  <c r="AD361" i="2"/>
  <c r="AD412" i="2"/>
  <c r="AD139" i="2"/>
  <c r="AD312" i="2"/>
  <c r="AD10" i="2"/>
  <c r="AD250" i="2"/>
  <c r="AD142" i="2"/>
  <c r="AD43" i="2"/>
  <c r="AD67" i="2"/>
  <c r="AD28" i="2"/>
  <c r="AD291" i="2"/>
  <c r="AD202" i="2"/>
  <c r="AD231" i="2"/>
  <c r="AD524" i="2"/>
  <c r="AD639" i="2"/>
  <c r="AD529" i="2"/>
  <c r="AD319" i="2"/>
  <c r="AD172" i="2"/>
  <c r="AD143" i="2"/>
  <c r="AD404" i="2"/>
  <c r="AD146" i="2"/>
  <c r="AD472" i="2"/>
  <c r="AD165" i="2"/>
  <c r="AD494" i="2"/>
  <c r="AD691" i="2"/>
  <c r="AD183" i="2"/>
  <c r="AD327" i="2"/>
  <c r="AD342" i="2"/>
  <c r="AD317" i="2"/>
  <c r="AD179" i="2"/>
  <c r="AD3" i="2"/>
  <c r="AD98" i="2"/>
  <c r="AD537" i="2"/>
  <c r="AD433" i="2"/>
  <c r="AD290" i="2"/>
  <c r="AD122" i="2"/>
  <c r="AD356" i="2"/>
  <c r="AD173" i="2"/>
  <c r="AD167" i="2"/>
  <c r="AD4" i="2"/>
  <c r="AD32" i="2"/>
  <c r="AD46" i="2"/>
  <c r="AD65" i="2"/>
  <c r="AD320" i="2"/>
  <c r="AD568" i="2"/>
  <c r="AD603" i="2"/>
  <c r="AD634" i="2"/>
  <c r="AD14" i="2"/>
  <c r="AD40" i="2"/>
  <c r="AD246" i="2"/>
  <c r="AD525" i="2"/>
  <c r="AD302" i="2"/>
  <c r="AD526" i="2"/>
  <c r="AD148" i="2"/>
  <c r="AD136" i="2"/>
  <c r="AD266" i="2"/>
  <c r="AD186" i="2"/>
  <c r="AD315" i="2"/>
  <c r="AD207" i="2"/>
  <c r="AD619" i="2"/>
  <c r="AD314" i="2"/>
  <c r="AD108" i="2"/>
  <c r="AD548" i="2"/>
  <c r="AD559" i="2"/>
  <c r="AD424" i="2"/>
  <c r="AD278" i="2"/>
  <c r="K23" i="3" s="1"/>
  <c r="AD484" i="2"/>
  <c r="AD160" i="2"/>
  <c r="AD19" i="2"/>
  <c r="AD364" i="2"/>
  <c r="AD68" i="2"/>
  <c r="AD265" i="2"/>
  <c r="AD178" i="2"/>
  <c r="AD375" i="2"/>
  <c r="AD588" i="2"/>
  <c r="AD506" i="2"/>
  <c r="AD262" i="2"/>
  <c r="AD328" i="2"/>
  <c r="AD338" i="2"/>
  <c r="AD313" i="2"/>
  <c r="AD427" i="2"/>
  <c r="AD352" i="2"/>
  <c r="AD206" i="2"/>
  <c r="AD55" i="2"/>
  <c r="AD2" i="2"/>
  <c r="AD71" i="2"/>
  <c r="AD93" i="2"/>
  <c r="AD288" i="2"/>
  <c r="AD168" i="2"/>
  <c r="AD171" i="2"/>
  <c r="AD455" i="2"/>
  <c r="AD83" i="2"/>
  <c r="AD169" i="2"/>
  <c r="AD237" i="2"/>
  <c r="K113" i="3" s="1"/>
  <c r="AD557" i="2"/>
  <c r="AD80" i="2"/>
  <c r="AD703" i="2"/>
  <c r="K74" i="3" s="1"/>
  <c r="AD170" i="2"/>
  <c r="AD44" i="2"/>
  <c r="AD7" i="2"/>
  <c r="AD129" i="2"/>
  <c r="AD194" i="2"/>
  <c r="AD337" i="2"/>
  <c r="AD155" i="2"/>
  <c r="AD110" i="2"/>
  <c r="AD258" i="2"/>
  <c r="AD368" i="2"/>
  <c r="AD387" i="2"/>
  <c r="AD339" i="2"/>
  <c r="AD309" i="2"/>
  <c r="AD465" i="2"/>
  <c r="AD17" i="2"/>
  <c r="AD712" i="2"/>
  <c r="AD467" i="2"/>
  <c r="AD149" i="2"/>
  <c r="AD185" i="2"/>
  <c r="AD501" i="2"/>
  <c r="AD33" i="2"/>
  <c r="AD73" i="2"/>
  <c r="AD382" i="2"/>
  <c r="AD513" i="2"/>
  <c r="AD582" i="2"/>
  <c r="AD632" i="2"/>
  <c r="AD439" i="2"/>
  <c r="AD533" i="2"/>
  <c r="AD447" i="2"/>
  <c r="AD618" i="2"/>
  <c r="AD199" i="2"/>
  <c r="AD15" i="2"/>
  <c r="AD543" i="2"/>
  <c r="AD565" i="2"/>
  <c r="AD78" i="2"/>
  <c r="AD283" i="2"/>
  <c r="AD661" i="2"/>
  <c r="AD385" i="2"/>
  <c r="AD235" i="2"/>
  <c r="AD461" i="2"/>
  <c r="AD323" i="2"/>
  <c r="AD587" i="2"/>
  <c r="AD76" i="2"/>
  <c r="AD192" i="2"/>
  <c r="AD242" i="2"/>
  <c r="AD272" i="2"/>
  <c r="AD709" i="2"/>
  <c r="AD232" i="2"/>
  <c r="AD156" i="2"/>
  <c r="AD432" i="2"/>
  <c r="AD415" i="2"/>
  <c r="K12" i="3" s="1"/>
  <c r="AD502" i="2"/>
  <c r="AD605" i="2"/>
  <c r="AD215" i="2"/>
  <c r="AD683" i="2"/>
  <c r="AD637" i="2"/>
  <c r="AD157" i="2"/>
  <c r="AD331" i="2"/>
  <c r="AD497" i="2"/>
  <c r="AD470" i="2"/>
  <c r="K21" i="3" s="1"/>
  <c r="AD69" i="2"/>
  <c r="AD393" i="2"/>
  <c r="AD222" i="2"/>
  <c r="AD701" i="2"/>
  <c r="AD88" i="2"/>
  <c r="AD74" i="2"/>
  <c r="AD397" i="2"/>
  <c r="AD128" i="2"/>
  <c r="AD151" i="2"/>
  <c r="AD584" i="2"/>
  <c r="AD452" i="2"/>
  <c r="AD521" i="2"/>
  <c r="AD545" i="2"/>
  <c r="AD622" i="2"/>
  <c r="AD321" i="2"/>
  <c r="AD120" i="2"/>
  <c r="AD53" i="2"/>
  <c r="AD372" i="2"/>
  <c r="AD578" i="2"/>
  <c r="AD514" i="2"/>
  <c r="AD400" i="2"/>
  <c r="AD130" i="2"/>
  <c r="AD714" i="2"/>
  <c r="AD38" i="2"/>
  <c r="AD158" i="2"/>
  <c r="AD39" i="2"/>
  <c r="AD666" i="2"/>
  <c r="AD503" i="2"/>
  <c r="AD509" i="2"/>
  <c r="AD362" i="2"/>
  <c r="AD399" i="2"/>
  <c r="AD275" i="2"/>
  <c r="AD324" i="2"/>
  <c r="AD72" i="2"/>
  <c r="AD162" i="2"/>
  <c r="AD434" i="2"/>
  <c r="AD221" i="2"/>
  <c r="AD376" i="2"/>
  <c r="AD153" i="2"/>
  <c r="AD718" i="2"/>
  <c r="AD182" i="2"/>
  <c r="AD542" i="2"/>
  <c r="AD535" i="2"/>
  <c r="AD486" i="2"/>
  <c r="AD344" i="2"/>
  <c r="AD22" i="2"/>
  <c r="AD727" i="2"/>
  <c r="AD374" i="2"/>
  <c r="AD386" i="2"/>
  <c r="AD458" i="2"/>
  <c r="AD84" i="2"/>
  <c r="AD18" i="2"/>
  <c r="AD91" i="2"/>
  <c r="AD5" i="2"/>
  <c r="AD279" i="2"/>
  <c r="AD520" i="2"/>
  <c r="AD660" i="2"/>
  <c r="AD383" i="2"/>
  <c r="AD326" i="2"/>
  <c r="AD489" i="2"/>
  <c r="AD6" i="2"/>
  <c r="AD702" i="2"/>
  <c r="AD201" i="2"/>
  <c r="AD463" i="2"/>
  <c r="AD444" i="2"/>
  <c r="AD600" i="2"/>
  <c r="AD94" i="2"/>
  <c r="AD449" i="2"/>
  <c r="AD205" i="2"/>
  <c r="AD209" i="2"/>
  <c r="AD333" i="2"/>
  <c r="AD227" i="2"/>
  <c r="AD428" i="2"/>
  <c r="AD693" i="2"/>
  <c r="AD490" i="2"/>
  <c r="AD137" i="2"/>
  <c r="AD570" i="2"/>
  <c r="AD598" i="2"/>
  <c r="AD464" i="2"/>
  <c r="AD117" i="2"/>
  <c r="AD118" i="2"/>
  <c r="AD518" i="2"/>
  <c r="AD228" i="2"/>
  <c r="AD547" i="2"/>
  <c r="AD104" i="2"/>
  <c r="AD523" i="2"/>
  <c r="AD544" i="2"/>
  <c r="AD92" i="2"/>
  <c r="AD13" i="2"/>
  <c r="AD378" i="2"/>
  <c r="AD89" i="2"/>
  <c r="AD56" i="2"/>
  <c r="AD721" i="2"/>
  <c r="AD274" i="2"/>
  <c r="AD572" i="2"/>
  <c r="AD244" i="2"/>
  <c r="AD466" i="2"/>
  <c r="AD303" i="2"/>
  <c r="AD64" i="2"/>
  <c r="AD42" i="2"/>
  <c r="AD336" i="2"/>
  <c r="AD57" i="2"/>
  <c r="AD126" i="2"/>
  <c r="AD601" i="2"/>
  <c r="AD676" i="2"/>
  <c r="AD58" i="2"/>
  <c r="AD511" i="2"/>
  <c r="AD105" i="2"/>
  <c r="AD180" i="2"/>
  <c r="AD59" i="2"/>
  <c r="AD211" i="2"/>
  <c r="AD20" i="2"/>
  <c r="AD477" i="2"/>
  <c r="AD407" i="2"/>
  <c r="AD625" i="2"/>
  <c r="AD293" i="2"/>
  <c r="AD680" i="2"/>
  <c r="AD453" i="2"/>
  <c r="AD135" i="2"/>
  <c r="AD562" i="2"/>
  <c r="AD263" i="2"/>
  <c r="AD217" i="2"/>
  <c r="AD460" i="2"/>
  <c r="AD697" i="2"/>
  <c r="AD457" i="2"/>
  <c r="AD641" i="2"/>
  <c r="AD25" i="2"/>
  <c r="AD574" i="2"/>
  <c r="AD409" i="2"/>
  <c r="AD366" i="2"/>
  <c r="AD210" i="2"/>
  <c r="AD558" i="2"/>
  <c r="AD95" i="2"/>
  <c r="AD724" i="2"/>
  <c r="AD527" i="2"/>
  <c r="AD29" i="2"/>
  <c r="AD510" i="2"/>
  <c r="AD208" i="2"/>
  <c r="AD664" i="2"/>
  <c r="AD401" i="2"/>
  <c r="AD289" i="2"/>
  <c r="AD233" i="2"/>
  <c r="AD642" i="2"/>
  <c r="AD234" i="2"/>
  <c r="AD391" i="2"/>
  <c r="AD435" i="2"/>
  <c r="AD355" i="2"/>
  <c r="AD159" i="2"/>
  <c r="AD181" i="2"/>
  <c r="AD481" i="2"/>
  <c r="AD508" i="2"/>
  <c r="AD41" i="2"/>
  <c r="AD325" i="2"/>
  <c r="AD21" i="2"/>
  <c r="AD394" i="2"/>
  <c r="AD50" i="2"/>
  <c r="K27" i="3" s="1"/>
  <c r="AD532" i="2"/>
  <c r="AD318" i="2"/>
  <c r="AD369" i="2"/>
  <c r="AD81" i="2"/>
  <c r="AD70" i="2"/>
  <c r="AD652" i="2"/>
  <c r="AD343" i="2"/>
  <c r="AD115" i="2"/>
  <c r="AD116" i="2"/>
  <c r="AD610" i="2"/>
  <c r="AD539" i="2"/>
  <c r="AD474" i="2"/>
  <c r="AD112" i="2"/>
  <c r="AD238" i="2"/>
  <c r="AD60" i="2"/>
  <c r="AD36" i="2"/>
  <c r="AD195" i="2"/>
  <c r="AD430" i="2"/>
  <c r="AD184" i="2"/>
  <c r="AD640" i="2"/>
  <c r="AD576" i="2"/>
  <c r="AD26" i="2"/>
  <c r="AD476" i="2"/>
  <c r="AD260" i="2"/>
  <c r="AD127" i="2"/>
  <c r="AD311" i="2"/>
  <c r="AD114" i="2"/>
  <c r="AD643" i="2"/>
  <c r="AD174" i="2"/>
  <c r="AD51" i="2"/>
  <c r="AD255" i="2"/>
  <c r="AD257" i="2"/>
  <c r="AD340" i="2"/>
  <c r="AD300" i="2"/>
  <c r="AD595" i="2"/>
  <c r="AD411" i="2"/>
  <c r="AD594" i="2"/>
  <c r="AD285" i="2"/>
  <c r="AD144" i="2"/>
  <c r="AD177" i="2"/>
  <c r="AD656" i="2"/>
  <c r="AD602" i="2"/>
  <c r="AD145" i="2"/>
  <c r="AD719" i="2"/>
  <c r="AD478" i="2"/>
  <c r="AD249" i="2"/>
  <c r="AD441" i="2"/>
  <c r="AD103" i="2"/>
  <c r="AD212" i="2"/>
  <c r="AD551" i="2"/>
  <c r="AD284" i="2"/>
  <c r="AD247" i="2"/>
  <c r="AD154" i="2"/>
  <c r="AD482" i="2"/>
  <c r="AD329" i="2"/>
  <c r="AD567" i="2"/>
  <c r="AD277" i="2"/>
  <c r="AD243" i="2"/>
  <c r="AD204" i="2"/>
  <c r="AD188" i="2"/>
  <c r="AD380" i="2"/>
  <c r="AD450" i="2"/>
  <c r="AD678" i="2"/>
  <c r="AD688" i="2"/>
  <c r="AD345" i="2"/>
  <c r="AD16" i="2"/>
  <c r="AD616" i="2"/>
  <c r="AD516" i="2"/>
  <c r="AD187" i="2"/>
  <c r="AD577" i="2"/>
  <c r="AD479" i="2"/>
  <c r="AD720" i="2"/>
  <c r="AD566" i="2"/>
  <c r="AD230" i="2"/>
  <c r="AD121" i="2"/>
  <c r="AD651" i="2"/>
  <c r="AD264" i="2"/>
  <c r="AD252" i="2"/>
  <c r="AD419" i="2"/>
  <c r="AD480" i="2"/>
  <c r="AD52" i="2"/>
  <c r="AD421" i="2"/>
  <c r="AD316" i="2"/>
  <c r="AD219" i="2"/>
  <c r="AD47" i="2"/>
  <c r="AD358" i="2"/>
  <c r="AD166" i="2"/>
  <c r="AD193" i="2"/>
  <c r="AD715" i="2"/>
  <c r="AD8" i="2"/>
  <c r="AD34" i="2"/>
  <c r="AD403" i="2"/>
  <c r="AD623" i="2"/>
  <c r="AD27" i="2"/>
  <c r="AD90" i="2"/>
  <c r="AD579" i="2"/>
  <c r="AD405" i="2"/>
  <c r="AD75" i="2"/>
  <c r="AD522" i="2"/>
  <c r="AD496" i="2"/>
  <c r="AD54" i="2"/>
  <c r="AD515" i="2"/>
  <c r="AD190" i="2"/>
  <c r="AD620" i="2"/>
  <c r="AD462" i="2"/>
  <c r="AD305" i="2"/>
  <c r="AD271" i="2"/>
  <c r="AD725" i="2"/>
  <c r="AD531" i="2"/>
  <c r="AD101" i="2"/>
  <c r="AD647" i="2"/>
  <c r="AD351" i="2"/>
  <c r="AD499" i="2"/>
  <c r="AD87" i="2"/>
  <c r="AD269" i="2"/>
  <c r="AD552" i="2"/>
  <c r="AD448" i="2"/>
  <c r="AD350" i="2"/>
  <c r="AD296" i="2"/>
  <c r="AD216" i="2"/>
  <c r="AD590" i="2"/>
  <c r="AD536" i="2"/>
  <c r="AD251" i="2"/>
  <c r="AD66" i="2"/>
  <c r="AD133" i="2"/>
  <c r="AD12" i="2"/>
  <c r="AD259" i="2"/>
  <c r="AD429" i="2"/>
  <c r="AD443" i="2"/>
  <c r="AD381" i="2"/>
  <c r="AD445" i="2"/>
  <c r="AD417" i="2"/>
  <c r="AD723" i="2"/>
  <c r="AD488" i="2"/>
  <c r="AD86" i="2"/>
  <c r="AD189" i="2"/>
  <c r="AD357" i="2"/>
  <c r="AD35" i="2"/>
  <c r="AD353" i="2"/>
  <c r="AD267" i="2"/>
  <c r="AD292" i="2"/>
  <c r="AD528" i="2"/>
  <c r="AD379" i="2"/>
  <c r="AD673" i="2"/>
  <c r="AD631" i="2"/>
  <c r="AD107" i="2"/>
  <c r="AD507" i="2"/>
  <c r="AD469" i="2"/>
  <c r="AD644" i="2"/>
  <c r="AD621" i="2"/>
  <c r="AD61" i="2"/>
  <c r="AD239" i="2"/>
  <c r="AD473" i="2"/>
  <c r="AD245" i="2"/>
  <c r="AD563" i="2"/>
  <c r="AD82" i="2"/>
  <c r="AD280" i="2"/>
  <c r="AD214" i="2"/>
  <c r="AD655" i="2"/>
  <c r="AD446" i="2"/>
  <c r="AD30" i="2"/>
  <c r="AD593" i="2"/>
  <c r="AD348" i="2"/>
  <c r="AD555" i="2"/>
  <c r="AD37" i="2"/>
  <c r="AD550" i="2"/>
  <c r="AD268" i="2"/>
  <c r="AD310" i="2"/>
  <c r="AD240" i="2"/>
  <c r="AD398" i="2"/>
  <c r="AD440" i="2"/>
  <c r="AD636" i="2"/>
  <c r="AD306" i="2"/>
  <c r="AD493" i="2"/>
  <c r="AD495" i="2"/>
  <c r="AD717" i="2"/>
  <c r="AD45" i="2"/>
  <c r="K13" i="3" s="1"/>
  <c r="AD371" i="2"/>
  <c r="AD416" i="2"/>
  <c r="AD617" i="2"/>
  <c r="AD203" i="2"/>
  <c r="AD716" i="2"/>
  <c r="AD31" i="2"/>
  <c r="AD298" i="2"/>
  <c r="AD377" i="2"/>
  <c r="AD295" i="2"/>
  <c r="AD48" i="2"/>
  <c r="AD686" i="2"/>
  <c r="AD229" i="2"/>
  <c r="AD273" i="2"/>
  <c r="AD471" i="2"/>
  <c r="AD604" i="2"/>
  <c r="AD663" i="2"/>
  <c r="AD671" i="2"/>
  <c r="AD63" i="2"/>
  <c r="AD638" i="2"/>
  <c r="AD276" i="2"/>
  <c r="AD308" i="2"/>
  <c r="AD365" i="2"/>
  <c r="AD649" i="2"/>
  <c r="AD580" i="2"/>
  <c r="K50" i="3" s="1"/>
  <c r="AD85" i="2"/>
  <c r="AD662" i="2"/>
  <c r="AD685" i="2"/>
  <c r="AD630" i="2"/>
  <c r="AD152" i="2"/>
  <c r="AD132" i="2"/>
  <c r="AD360" i="2"/>
  <c r="AD96" i="2"/>
  <c r="AD125" i="2"/>
  <c r="AD304" i="2"/>
  <c r="AD123" i="2"/>
  <c r="AD388" i="2"/>
  <c r="AD581" i="2"/>
  <c r="AD79" i="2"/>
  <c r="AD330" i="2"/>
  <c r="AD437" i="2"/>
  <c r="AD454" i="2"/>
  <c r="AD420" i="2"/>
  <c r="AD253" i="2"/>
  <c r="AD705" i="2"/>
  <c r="AD261" i="2"/>
  <c r="AD113" i="2"/>
  <c r="AD134" i="2"/>
  <c r="AD549" i="2"/>
  <c r="K104" i="3" s="1"/>
  <c r="AD699" i="2"/>
  <c r="AD297" i="2"/>
  <c r="AD456" i="2"/>
  <c r="AD147" i="2"/>
  <c r="AD384" i="2"/>
  <c r="AD62" i="2"/>
  <c r="AD200" i="2"/>
  <c r="AD218" i="2"/>
  <c r="AD102" i="2"/>
  <c r="AD346" i="2"/>
  <c r="AD596" i="2"/>
  <c r="AD196" i="2"/>
  <c r="AD692" i="2"/>
  <c r="AD236" i="2"/>
  <c r="AD119" i="2"/>
  <c r="AD270" i="2"/>
  <c r="AD256" i="2"/>
  <c r="AD608" i="2"/>
  <c r="AD392" i="2"/>
  <c r="AD627" i="2"/>
  <c r="AD613" i="2"/>
  <c r="AD564" i="2"/>
  <c r="AD197" i="2"/>
  <c r="AD106" i="2"/>
  <c r="AD138" i="2"/>
  <c r="AD553" i="2"/>
  <c r="AD491" i="2"/>
  <c r="AD225" i="2"/>
  <c r="AD99" i="2"/>
  <c r="AD694" i="2"/>
  <c r="AD698" i="2"/>
  <c r="AD538" i="2"/>
  <c r="AD614" i="2"/>
  <c r="AD373" i="2"/>
  <c r="AD442" i="2"/>
  <c r="AD624" i="2"/>
  <c r="AD111" i="2"/>
  <c r="AD413" i="2"/>
  <c r="AD534" i="2"/>
  <c r="AD645" i="2"/>
  <c r="AD485" i="2"/>
  <c r="AD335" i="2"/>
  <c r="AD710" i="2"/>
  <c r="AD607" i="2"/>
  <c r="AD97" i="2"/>
  <c r="AD569" i="2"/>
  <c r="AD226" i="2"/>
  <c r="AD301" i="2"/>
  <c r="AD687" i="2"/>
  <c r="AD628" i="2"/>
  <c r="AD612" i="2"/>
  <c r="AD299" i="2"/>
  <c r="AD220" i="2"/>
  <c r="AD109" i="2"/>
  <c r="AD519" i="2"/>
  <c r="AD281" i="2"/>
  <c r="AD224" i="2"/>
  <c r="AD354" i="2"/>
  <c r="AD629" i="2"/>
  <c r="AD512" i="2"/>
  <c r="AD436" i="2"/>
  <c r="AD659" i="2"/>
  <c r="AD124" i="2"/>
  <c r="AD341" i="2"/>
  <c r="AD176" i="2"/>
  <c r="AD334" i="2"/>
  <c r="AD425" i="2"/>
  <c r="AD402" i="2"/>
  <c r="AD684" i="2"/>
  <c r="AD332" i="2"/>
  <c r="AD408" i="2"/>
  <c r="AD695" i="2"/>
  <c r="AD571" i="2"/>
  <c r="AD585" i="2"/>
  <c r="AD658" i="2"/>
  <c r="AD359" i="2"/>
  <c r="AD654" i="2"/>
  <c r="AD573" i="2"/>
  <c r="AD483" i="2"/>
  <c r="AD248" i="2"/>
  <c r="AD560" i="2"/>
  <c r="AD140" i="2"/>
  <c r="AD500" i="2"/>
  <c r="AD307" i="2"/>
  <c r="AD475" i="2"/>
  <c r="AD665" i="2"/>
  <c r="AD696" i="2"/>
  <c r="AD468" i="2"/>
  <c r="AD505" i="2"/>
  <c r="AD294" i="2"/>
  <c r="AD492" i="2"/>
  <c r="AD546" i="2"/>
  <c r="AD254" i="2"/>
  <c r="AD677" i="2"/>
  <c r="AD517" i="2"/>
  <c r="AD406" i="2"/>
  <c r="AD422" i="2"/>
  <c r="AD586" i="2"/>
  <c r="AD615" i="2"/>
  <c r="AD287" i="2"/>
  <c r="AD349" i="2"/>
  <c r="AD597" i="2"/>
  <c r="AD633" i="2"/>
  <c r="AD540" i="2"/>
  <c r="AD223" i="2"/>
  <c r="AD674" i="2"/>
  <c r="AD591" i="2"/>
  <c r="AD599" i="2"/>
  <c r="AD423" i="2"/>
  <c r="AD451" i="2"/>
  <c r="AD669" i="2"/>
  <c r="AD395" i="2"/>
  <c r="AD418" i="2"/>
  <c r="AD708" i="2"/>
  <c r="AD389" i="2"/>
  <c r="AD635" i="2"/>
  <c r="AD722" i="2"/>
  <c r="AD286" i="2"/>
  <c r="AD611" i="2"/>
  <c r="AD396" i="2"/>
  <c r="AD706" i="2"/>
  <c r="AD431" i="2"/>
  <c r="AD390" i="2"/>
  <c r="AD541" i="2"/>
  <c r="AD609" i="2"/>
  <c r="AD681" i="2"/>
  <c r="AD675" i="2"/>
  <c r="K122" i="3" s="1"/>
  <c r="AD626" i="2"/>
  <c r="AD670" i="2"/>
  <c r="AD487" i="2"/>
  <c r="AD707" i="2"/>
  <c r="AD682" i="2"/>
  <c r="AD653" i="2"/>
  <c r="AD575" i="2"/>
  <c r="AD672" i="2"/>
  <c r="AD561" i="2"/>
  <c r="AD606" i="2"/>
  <c r="AD679" i="2"/>
  <c r="AD711" i="2"/>
  <c r="AD646" i="2"/>
  <c r="AD668" i="2"/>
  <c r="AD648" i="2"/>
  <c r="AD713" i="2"/>
  <c r="AD700" i="2"/>
  <c r="AD726" i="2"/>
  <c r="AD24" i="2"/>
  <c r="AC438" i="2"/>
  <c r="AC589" i="2"/>
  <c r="AC689" i="2"/>
  <c r="AC322" i="2"/>
  <c r="AC163" i="2"/>
  <c r="AC241" i="2"/>
  <c r="AC583" i="2"/>
  <c r="AC363" i="2"/>
  <c r="AC657" i="2"/>
  <c r="AC498" i="2"/>
  <c r="AC347" i="2"/>
  <c r="AC690" i="2"/>
  <c r="AC504" i="2"/>
  <c r="AC414" i="2"/>
  <c r="AC370" i="2"/>
  <c r="AC150" i="2"/>
  <c r="AC282" i="2"/>
  <c r="AC198" i="2"/>
  <c r="AC11" i="2"/>
  <c r="AC667" i="2"/>
  <c r="AC164" i="2"/>
  <c r="AC459" i="2"/>
  <c r="AC426" i="2"/>
  <c r="AC100" i="2"/>
  <c r="AC213" i="2"/>
  <c r="AC161" i="2"/>
  <c r="AC410" i="2"/>
  <c r="AC131" i="2"/>
  <c r="AC704" i="2"/>
  <c r="AC554" i="2"/>
  <c r="AC141" i="2"/>
  <c r="AC530" i="2"/>
  <c r="AC77" i="2"/>
  <c r="AC49" i="2"/>
  <c r="AC367" i="2"/>
  <c r="AC9" i="2"/>
  <c r="AC175" i="2"/>
  <c r="AC650" i="2"/>
  <c r="AC592" i="2"/>
  <c r="AC191" i="2"/>
  <c r="AC23" i="2"/>
  <c r="AC556" i="2"/>
  <c r="AC361" i="2"/>
  <c r="AC412" i="2"/>
  <c r="AC139" i="2"/>
  <c r="AC312" i="2"/>
  <c r="AC10" i="2"/>
  <c r="AC250" i="2"/>
  <c r="AC142" i="2"/>
  <c r="AC43" i="2"/>
  <c r="AC67" i="2"/>
  <c r="AC28" i="2"/>
  <c r="AC291" i="2"/>
  <c r="AC202" i="2"/>
  <c r="AC231" i="2"/>
  <c r="AC524" i="2"/>
  <c r="AC639" i="2"/>
  <c r="AC529" i="2"/>
  <c r="AC319" i="2"/>
  <c r="AC172" i="2"/>
  <c r="AC143" i="2"/>
  <c r="AC404" i="2"/>
  <c r="AC146" i="2"/>
  <c r="AC472" i="2"/>
  <c r="AC165" i="2"/>
  <c r="AC494" i="2"/>
  <c r="AC691" i="2"/>
  <c r="AC183" i="2"/>
  <c r="AC327" i="2"/>
  <c r="AC342" i="2"/>
  <c r="AC317" i="2"/>
  <c r="AC179" i="2"/>
  <c r="AC3" i="2"/>
  <c r="AC98" i="2"/>
  <c r="AC537" i="2"/>
  <c r="AC433" i="2"/>
  <c r="AC290" i="2"/>
  <c r="AC122" i="2"/>
  <c r="AC356" i="2"/>
  <c r="AC173" i="2"/>
  <c r="AC167" i="2"/>
  <c r="AC4" i="2"/>
  <c r="AC32" i="2"/>
  <c r="AC46" i="2"/>
  <c r="AC65" i="2"/>
  <c r="AC320" i="2"/>
  <c r="AC568" i="2"/>
  <c r="AC603" i="2"/>
  <c r="AC634" i="2"/>
  <c r="AC14" i="2"/>
  <c r="AC40" i="2"/>
  <c r="AC246" i="2"/>
  <c r="AC525" i="2"/>
  <c r="AC302" i="2"/>
  <c r="AC526" i="2"/>
  <c r="AC148" i="2"/>
  <c r="AC136" i="2"/>
  <c r="AC266" i="2"/>
  <c r="AC186" i="2"/>
  <c r="AC315" i="2"/>
  <c r="AC207" i="2"/>
  <c r="AC619" i="2"/>
  <c r="AC314" i="2"/>
  <c r="AC108" i="2"/>
  <c r="AC548" i="2"/>
  <c r="AC559" i="2"/>
  <c r="AC424" i="2"/>
  <c r="AC278" i="2"/>
  <c r="AC484" i="2"/>
  <c r="AC160" i="2"/>
  <c r="AC19" i="2"/>
  <c r="AC364" i="2"/>
  <c r="AC68" i="2"/>
  <c r="AC265" i="2"/>
  <c r="AC178" i="2"/>
  <c r="AC375" i="2"/>
  <c r="AC588" i="2"/>
  <c r="AC506" i="2"/>
  <c r="AC262" i="2"/>
  <c r="AC328" i="2"/>
  <c r="AC338" i="2"/>
  <c r="AC313" i="2"/>
  <c r="AC427" i="2"/>
  <c r="AC352" i="2"/>
  <c r="AC206" i="2"/>
  <c r="AC55" i="2"/>
  <c r="AC2" i="2"/>
  <c r="AC71" i="2"/>
  <c r="AC93" i="2"/>
  <c r="AC288" i="2"/>
  <c r="AC168" i="2"/>
  <c r="AC171" i="2"/>
  <c r="AC455" i="2"/>
  <c r="AC83" i="2"/>
  <c r="AC169" i="2"/>
  <c r="AC237" i="2"/>
  <c r="AC557" i="2"/>
  <c r="AC80" i="2"/>
  <c r="AC703" i="2"/>
  <c r="AC170" i="2"/>
  <c r="AC44" i="2"/>
  <c r="AC7" i="2"/>
  <c r="AC129" i="2"/>
  <c r="AC194" i="2"/>
  <c r="AC337" i="2"/>
  <c r="AC155" i="2"/>
  <c r="AC110" i="2"/>
  <c r="AC258" i="2"/>
  <c r="AC368" i="2"/>
  <c r="AC387" i="2"/>
  <c r="AC339" i="2"/>
  <c r="AC309" i="2"/>
  <c r="AC465" i="2"/>
  <c r="AC17" i="2"/>
  <c r="AC712" i="2"/>
  <c r="AC467" i="2"/>
  <c r="AC149" i="2"/>
  <c r="AC185" i="2"/>
  <c r="AC501" i="2"/>
  <c r="AC33" i="2"/>
  <c r="AC73" i="2"/>
  <c r="AC382" i="2"/>
  <c r="AC513" i="2"/>
  <c r="AC582" i="2"/>
  <c r="AC632" i="2"/>
  <c r="AC439" i="2"/>
  <c r="AC533" i="2"/>
  <c r="AC447" i="2"/>
  <c r="AC618" i="2"/>
  <c r="AC199" i="2"/>
  <c r="AC15" i="2"/>
  <c r="AC543" i="2"/>
  <c r="AC565" i="2"/>
  <c r="AC78" i="2"/>
  <c r="AC283" i="2"/>
  <c r="AC661" i="2"/>
  <c r="AC385" i="2"/>
  <c r="AC235" i="2"/>
  <c r="AC461" i="2"/>
  <c r="AC323" i="2"/>
  <c r="AC587" i="2"/>
  <c r="AC76" i="2"/>
  <c r="AC192" i="2"/>
  <c r="AC242" i="2"/>
  <c r="AC272" i="2"/>
  <c r="AC709" i="2"/>
  <c r="AC232" i="2"/>
  <c r="AC156" i="2"/>
  <c r="AC432" i="2"/>
  <c r="AC415" i="2"/>
  <c r="AC502" i="2"/>
  <c r="AC605" i="2"/>
  <c r="AC215" i="2"/>
  <c r="AC683" i="2"/>
  <c r="AC637" i="2"/>
  <c r="AC157" i="2"/>
  <c r="AC331" i="2"/>
  <c r="AC497" i="2"/>
  <c r="AC470" i="2"/>
  <c r="AC69" i="2"/>
  <c r="AC393" i="2"/>
  <c r="AC222" i="2"/>
  <c r="AC701" i="2"/>
  <c r="AC88" i="2"/>
  <c r="AC74" i="2"/>
  <c r="AC397" i="2"/>
  <c r="AC128" i="2"/>
  <c r="AC151" i="2"/>
  <c r="AC584" i="2"/>
  <c r="AC452" i="2"/>
  <c r="AC521" i="2"/>
  <c r="AC545" i="2"/>
  <c r="AC622" i="2"/>
  <c r="AC321" i="2"/>
  <c r="AC120" i="2"/>
  <c r="AC53" i="2"/>
  <c r="AC372" i="2"/>
  <c r="AC578" i="2"/>
  <c r="AC514" i="2"/>
  <c r="AC400" i="2"/>
  <c r="AC130" i="2"/>
  <c r="AC714" i="2"/>
  <c r="AC38" i="2"/>
  <c r="AC158" i="2"/>
  <c r="AC39" i="2"/>
  <c r="AC666" i="2"/>
  <c r="AC503" i="2"/>
  <c r="AC509" i="2"/>
  <c r="AC362" i="2"/>
  <c r="AC399" i="2"/>
  <c r="AC275" i="2"/>
  <c r="AC324" i="2"/>
  <c r="AC72" i="2"/>
  <c r="AC162" i="2"/>
  <c r="AC434" i="2"/>
  <c r="AC221" i="2"/>
  <c r="AC376" i="2"/>
  <c r="AC153" i="2"/>
  <c r="AC718" i="2"/>
  <c r="AC182" i="2"/>
  <c r="AC542" i="2"/>
  <c r="AC535" i="2"/>
  <c r="AC486" i="2"/>
  <c r="AC344" i="2"/>
  <c r="AC22" i="2"/>
  <c r="AC727" i="2"/>
  <c r="AC374" i="2"/>
  <c r="AC386" i="2"/>
  <c r="AC458" i="2"/>
  <c r="AC84" i="2"/>
  <c r="AC18" i="2"/>
  <c r="AC91" i="2"/>
  <c r="AC5" i="2"/>
  <c r="AC279" i="2"/>
  <c r="AC520" i="2"/>
  <c r="AC660" i="2"/>
  <c r="AC383" i="2"/>
  <c r="AC326" i="2"/>
  <c r="AC489" i="2"/>
  <c r="AC6" i="2"/>
  <c r="AC702" i="2"/>
  <c r="AC201" i="2"/>
  <c r="AC463" i="2"/>
  <c r="AC444" i="2"/>
  <c r="AC600" i="2"/>
  <c r="AC94" i="2"/>
  <c r="AC449" i="2"/>
  <c r="AC205" i="2"/>
  <c r="AC209" i="2"/>
  <c r="AC333" i="2"/>
  <c r="AC227" i="2"/>
  <c r="AC428" i="2"/>
  <c r="AC693" i="2"/>
  <c r="AC490" i="2"/>
  <c r="AC137" i="2"/>
  <c r="AC570" i="2"/>
  <c r="AC598" i="2"/>
  <c r="AC464" i="2"/>
  <c r="AC117" i="2"/>
  <c r="AC118" i="2"/>
  <c r="AC518" i="2"/>
  <c r="AC228" i="2"/>
  <c r="AC547" i="2"/>
  <c r="AC104" i="2"/>
  <c r="AC523" i="2"/>
  <c r="AC544" i="2"/>
  <c r="AC92" i="2"/>
  <c r="AC13" i="2"/>
  <c r="AC378" i="2"/>
  <c r="AC89" i="2"/>
  <c r="AC56" i="2"/>
  <c r="AC721" i="2"/>
  <c r="AC274" i="2"/>
  <c r="AC572" i="2"/>
  <c r="AC244" i="2"/>
  <c r="AC466" i="2"/>
  <c r="AC303" i="2"/>
  <c r="AC64" i="2"/>
  <c r="AC42" i="2"/>
  <c r="AC336" i="2"/>
  <c r="AC57" i="2"/>
  <c r="AC126" i="2"/>
  <c r="AC601" i="2"/>
  <c r="AC676" i="2"/>
  <c r="AC58" i="2"/>
  <c r="AC511" i="2"/>
  <c r="AC105" i="2"/>
  <c r="AC180" i="2"/>
  <c r="AC59" i="2"/>
  <c r="AC211" i="2"/>
  <c r="AC20" i="2"/>
  <c r="AC477" i="2"/>
  <c r="AC407" i="2"/>
  <c r="AC625" i="2"/>
  <c r="AC293" i="2"/>
  <c r="AC680" i="2"/>
  <c r="AC453" i="2"/>
  <c r="AC135" i="2"/>
  <c r="AC562" i="2"/>
  <c r="AC263" i="2"/>
  <c r="AC217" i="2"/>
  <c r="AC460" i="2"/>
  <c r="AC697" i="2"/>
  <c r="AC457" i="2"/>
  <c r="AC641" i="2"/>
  <c r="AC25" i="2"/>
  <c r="AC574" i="2"/>
  <c r="AC409" i="2"/>
  <c r="AC366" i="2"/>
  <c r="AC210" i="2"/>
  <c r="AC558" i="2"/>
  <c r="AC95" i="2"/>
  <c r="AC724" i="2"/>
  <c r="AC527" i="2"/>
  <c r="AC29" i="2"/>
  <c r="AC510" i="2"/>
  <c r="AC208" i="2"/>
  <c r="AC664" i="2"/>
  <c r="AC401" i="2"/>
  <c r="AC289" i="2"/>
  <c r="AC233" i="2"/>
  <c r="AC642" i="2"/>
  <c r="AC234" i="2"/>
  <c r="AC391" i="2"/>
  <c r="AC435" i="2"/>
  <c r="AC355" i="2"/>
  <c r="AC159" i="2"/>
  <c r="AC181" i="2"/>
  <c r="AC481" i="2"/>
  <c r="AC508" i="2"/>
  <c r="AC41" i="2"/>
  <c r="AC325" i="2"/>
  <c r="AC21" i="2"/>
  <c r="AC394" i="2"/>
  <c r="AC50" i="2"/>
  <c r="AC532" i="2"/>
  <c r="AC318" i="2"/>
  <c r="AC369" i="2"/>
  <c r="AC81" i="2"/>
  <c r="AC70" i="2"/>
  <c r="AC652" i="2"/>
  <c r="AC343" i="2"/>
  <c r="AC115" i="2"/>
  <c r="AC116" i="2"/>
  <c r="AC610" i="2"/>
  <c r="AC539" i="2"/>
  <c r="AC474" i="2"/>
  <c r="AC112" i="2"/>
  <c r="AC238" i="2"/>
  <c r="AC60" i="2"/>
  <c r="AC36" i="2"/>
  <c r="AC195" i="2"/>
  <c r="AC430" i="2"/>
  <c r="AC184" i="2"/>
  <c r="AC640" i="2"/>
  <c r="AC576" i="2"/>
  <c r="AC26" i="2"/>
  <c r="AC476" i="2"/>
  <c r="AC260" i="2"/>
  <c r="AC127" i="2"/>
  <c r="AC311" i="2"/>
  <c r="AC114" i="2"/>
  <c r="AC643" i="2"/>
  <c r="AC174" i="2"/>
  <c r="AC51" i="2"/>
  <c r="AC255" i="2"/>
  <c r="AC257" i="2"/>
  <c r="AC340" i="2"/>
  <c r="AC300" i="2"/>
  <c r="AC595" i="2"/>
  <c r="AC411" i="2"/>
  <c r="AC594" i="2"/>
  <c r="AC285" i="2"/>
  <c r="AC144" i="2"/>
  <c r="AC177" i="2"/>
  <c r="AC656" i="2"/>
  <c r="AC602" i="2"/>
  <c r="AC145" i="2"/>
  <c r="AC719" i="2"/>
  <c r="AC478" i="2"/>
  <c r="AC249" i="2"/>
  <c r="AC441" i="2"/>
  <c r="AC103" i="2"/>
  <c r="AC212" i="2"/>
  <c r="AC551" i="2"/>
  <c r="AC284" i="2"/>
  <c r="AC247" i="2"/>
  <c r="AC154" i="2"/>
  <c r="AC482" i="2"/>
  <c r="AC329" i="2"/>
  <c r="AC567" i="2"/>
  <c r="AC277" i="2"/>
  <c r="AC243" i="2"/>
  <c r="AC204" i="2"/>
  <c r="AC188" i="2"/>
  <c r="AC380" i="2"/>
  <c r="AC450" i="2"/>
  <c r="AC678" i="2"/>
  <c r="AC688" i="2"/>
  <c r="AC345" i="2"/>
  <c r="AC16" i="2"/>
  <c r="AC616" i="2"/>
  <c r="AC516" i="2"/>
  <c r="AC187" i="2"/>
  <c r="AC577" i="2"/>
  <c r="AC479" i="2"/>
  <c r="AC720" i="2"/>
  <c r="AC566" i="2"/>
  <c r="AC230" i="2"/>
  <c r="AC121" i="2"/>
  <c r="AC651" i="2"/>
  <c r="AC264" i="2"/>
  <c r="AC252" i="2"/>
  <c r="AC419" i="2"/>
  <c r="AC480" i="2"/>
  <c r="AC52" i="2"/>
  <c r="AC421" i="2"/>
  <c r="AC316" i="2"/>
  <c r="AC219" i="2"/>
  <c r="AC47" i="2"/>
  <c r="AC358" i="2"/>
  <c r="AC166" i="2"/>
  <c r="AC193" i="2"/>
  <c r="AC715" i="2"/>
  <c r="AC8" i="2"/>
  <c r="AC34" i="2"/>
  <c r="AC403" i="2"/>
  <c r="AC623" i="2"/>
  <c r="AC27" i="2"/>
  <c r="AC90" i="2"/>
  <c r="AC579" i="2"/>
  <c r="AC405" i="2"/>
  <c r="AC75" i="2"/>
  <c r="AC522" i="2"/>
  <c r="AC496" i="2"/>
  <c r="AC54" i="2"/>
  <c r="AC515" i="2"/>
  <c r="AC190" i="2"/>
  <c r="AC620" i="2"/>
  <c r="AC462" i="2"/>
  <c r="AC305" i="2"/>
  <c r="AC271" i="2"/>
  <c r="AC725" i="2"/>
  <c r="AC531" i="2"/>
  <c r="AC101" i="2"/>
  <c r="AC647" i="2"/>
  <c r="AC351" i="2"/>
  <c r="AC499" i="2"/>
  <c r="AC87" i="2"/>
  <c r="AC269" i="2"/>
  <c r="AC552" i="2"/>
  <c r="AC448" i="2"/>
  <c r="AC350" i="2"/>
  <c r="AC296" i="2"/>
  <c r="AC216" i="2"/>
  <c r="AC590" i="2"/>
  <c r="AC536" i="2"/>
  <c r="AC251" i="2"/>
  <c r="AC66" i="2"/>
  <c r="AC133" i="2"/>
  <c r="AC12" i="2"/>
  <c r="AC259" i="2"/>
  <c r="AC429" i="2"/>
  <c r="AC443" i="2"/>
  <c r="AC381" i="2"/>
  <c r="AC445" i="2"/>
  <c r="AC417" i="2"/>
  <c r="AC723" i="2"/>
  <c r="AC488" i="2"/>
  <c r="AC86" i="2"/>
  <c r="AC189" i="2"/>
  <c r="AC357" i="2"/>
  <c r="AC35" i="2"/>
  <c r="AC353" i="2"/>
  <c r="AC267" i="2"/>
  <c r="AC292" i="2"/>
  <c r="AC528" i="2"/>
  <c r="AC379" i="2"/>
  <c r="AC673" i="2"/>
  <c r="AC631" i="2"/>
  <c r="AC107" i="2"/>
  <c r="AC507" i="2"/>
  <c r="AC469" i="2"/>
  <c r="AC644" i="2"/>
  <c r="AC621" i="2"/>
  <c r="AC61" i="2"/>
  <c r="AC239" i="2"/>
  <c r="AC473" i="2"/>
  <c r="AC245" i="2"/>
  <c r="AC563" i="2"/>
  <c r="AC82" i="2"/>
  <c r="AC280" i="2"/>
  <c r="AC214" i="2"/>
  <c r="AC655" i="2"/>
  <c r="AC446" i="2"/>
  <c r="AC30" i="2"/>
  <c r="AC593" i="2"/>
  <c r="AC348" i="2"/>
  <c r="AC555" i="2"/>
  <c r="AC37" i="2"/>
  <c r="AC550" i="2"/>
  <c r="AC268" i="2"/>
  <c r="AC310" i="2"/>
  <c r="AC240" i="2"/>
  <c r="AC398" i="2"/>
  <c r="AC440" i="2"/>
  <c r="AC636" i="2"/>
  <c r="AC306" i="2"/>
  <c r="AC493" i="2"/>
  <c r="AC495" i="2"/>
  <c r="AC717" i="2"/>
  <c r="AC45" i="2"/>
  <c r="AC371" i="2"/>
  <c r="AC416" i="2"/>
  <c r="AC617" i="2"/>
  <c r="AC203" i="2"/>
  <c r="AC716" i="2"/>
  <c r="AC31" i="2"/>
  <c r="AC298" i="2"/>
  <c r="AC377" i="2"/>
  <c r="AC295" i="2"/>
  <c r="AC48" i="2"/>
  <c r="AC686" i="2"/>
  <c r="AC229" i="2"/>
  <c r="AC273" i="2"/>
  <c r="AC471" i="2"/>
  <c r="AC604" i="2"/>
  <c r="AC663" i="2"/>
  <c r="AC671" i="2"/>
  <c r="AC63" i="2"/>
  <c r="AC638" i="2"/>
  <c r="AC276" i="2"/>
  <c r="AC308" i="2"/>
  <c r="AC365" i="2"/>
  <c r="AC649" i="2"/>
  <c r="AC580" i="2"/>
  <c r="AC85" i="2"/>
  <c r="AC662" i="2"/>
  <c r="AC685" i="2"/>
  <c r="AC630" i="2"/>
  <c r="AC152" i="2"/>
  <c r="AC132" i="2"/>
  <c r="AC360" i="2"/>
  <c r="AC96" i="2"/>
  <c r="AC125" i="2"/>
  <c r="AC304" i="2"/>
  <c r="AC123" i="2"/>
  <c r="AC388" i="2"/>
  <c r="AC581" i="2"/>
  <c r="AC79" i="2"/>
  <c r="AC330" i="2"/>
  <c r="AC437" i="2"/>
  <c r="AC454" i="2"/>
  <c r="AC420" i="2"/>
  <c r="AC253" i="2"/>
  <c r="AC705" i="2"/>
  <c r="AC261" i="2"/>
  <c r="AC113" i="2"/>
  <c r="AC134" i="2"/>
  <c r="AC549" i="2"/>
  <c r="AC699" i="2"/>
  <c r="AC297" i="2"/>
  <c r="AC456" i="2"/>
  <c r="AC147" i="2"/>
  <c r="AC384" i="2"/>
  <c r="AC62" i="2"/>
  <c r="AC200" i="2"/>
  <c r="AC218" i="2"/>
  <c r="AC102" i="2"/>
  <c r="AC346" i="2"/>
  <c r="AC596" i="2"/>
  <c r="AC196" i="2"/>
  <c r="AC692" i="2"/>
  <c r="AC236" i="2"/>
  <c r="AC119" i="2"/>
  <c r="AC270" i="2"/>
  <c r="AC256" i="2"/>
  <c r="AC608" i="2"/>
  <c r="AC392" i="2"/>
  <c r="AC627" i="2"/>
  <c r="AC613" i="2"/>
  <c r="AC564" i="2"/>
  <c r="AC197" i="2"/>
  <c r="AC106" i="2"/>
  <c r="AC138" i="2"/>
  <c r="AC553" i="2"/>
  <c r="AC491" i="2"/>
  <c r="AC225" i="2"/>
  <c r="AC99" i="2"/>
  <c r="AC694" i="2"/>
  <c r="AC698" i="2"/>
  <c r="AC538" i="2"/>
  <c r="AC614" i="2"/>
  <c r="AC373" i="2"/>
  <c r="AC442" i="2"/>
  <c r="AC624" i="2"/>
  <c r="AC111" i="2"/>
  <c r="AC413" i="2"/>
  <c r="AC534" i="2"/>
  <c r="AC645" i="2"/>
  <c r="AC485" i="2"/>
  <c r="AC335" i="2"/>
  <c r="AC710" i="2"/>
  <c r="AC607" i="2"/>
  <c r="AC97" i="2"/>
  <c r="AC569" i="2"/>
  <c r="AC226" i="2"/>
  <c r="AC301" i="2"/>
  <c r="AC687" i="2"/>
  <c r="AC628" i="2"/>
  <c r="AC612" i="2"/>
  <c r="AC299" i="2"/>
  <c r="AC220" i="2"/>
  <c r="AC109" i="2"/>
  <c r="AC519" i="2"/>
  <c r="AC281" i="2"/>
  <c r="AC224" i="2"/>
  <c r="AC354" i="2"/>
  <c r="AC629" i="2"/>
  <c r="AC512" i="2"/>
  <c r="AC436" i="2"/>
  <c r="AC659" i="2"/>
  <c r="AC124" i="2"/>
  <c r="AC341" i="2"/>
  <c r="AC176" i="2"/>
  <c r="AC334" i="2"/>
  <c r="AC425" i="2"/>
  <c r="AC402" i="2"/>
  <c r="AC684" i="2"/>
  <c r="AC332" i="2"/>
  <c r="AC408" i="2"/>
  <c r="AC695" i="2"/>
  <c r="AC571" i="2"/>
  <c r="AC585" i="2"/>
  <c r="AC658" i="2"/>
  <c r="AC359" i="2"/>
  <c r="AC654" i="2"/>
  <c r="AC573" i="2"/>
  <c r="AC483" i="2"/>
  <c r="AC248" i="2"/>
  <c r="AC560" i="2"/>
  <c r="AC140" i="2"/>
  <c r="AC500" i="2"/>
  <c r="AC307" i="2"/>
  <c r="AC475" i="2"/>
  <c r="AC665" i="2"/>
  <c r="AC696" i="2"/>
  <c r="AC468" i="2"/>
  <c r="AC505" i="2"/>
  <c r="AC294" i="2"/>
  <c r="AC492" i="2"/>
  <c r="AC546" i="2"/>
  <c r="AC254" i="2"/>
  <c r="AC677" i="2"/>
  <c r="AC517" i="2"/>
  <c r="AC406" i="2"/>
  <c r="AC422" i="2"/>
  <c r="AC586" i="2"/>
  <c r="AC615" i="2"/>
  <c r="AC287" i="2"/>
  <c r="AC349" i="2"/>
  <c r="AC597" i="2"/>
  <c r="AC633" i="2"/>
  <c r="AC540" i="2"/>
  <c r="AC223" i="2"/>
  <c r="AC674" i="2"/>
  <c r="AC591" i="2"/>
  <c r="AC599" i="2"/>
  <c r="AC423" i="2"/>
  <c r="AC451" i="2"/>
  <c r="AC669" i="2"/>
  <c r="AC395" i="2"/>
  <c r="AC418" i="2"/>
  <c r="AC708" i="2"/>
  <c r="AC389" i="2"/>
  <c r="AC635" i="2"/>
  <c r="AC722" i="2"/>
  <c r="AC286" i="2"/>
  <c r="AC611" i="2"/>
  <c r="AC396" i="2"/>
  <c r="AC706" i="2"/>
  <c r="AC431" i="2"/>
  <c r="AC390" i="2"/>
  <c r="AC541" i="2"/>
  <c r="AC609" i="2"/>
  <c r="AC681" i="2"/>
  <c r="AC675" i="2"/>
  <c r="AC626" i="2"/>
  <c r="AC670" i="2"/>
  <c r="AC487" i="2"/>
  <c r="AC707" i="2"/>
  <c r="AC682" i="2"/>
  <c r="AC653" i="2"/>
  <c r="AC575" i="2"/>
  <c r="AC672" i="2"/>
  <c r="AC561" i="2"/>
  <c r="AC606" i="2"/>
  <c r="AC679" i="2"/>
  <c r="AC711" i="2"/>
  <c r="AC646" i="2"/>
  <c r="AC668" i="2"/>
  <c r="AC648" i="2"/>
  <c r="AC713" i="2"/>
  <c r="AC700" i="2"/>
  <c r="AC726" i="2"/>
  <c r="AC24" i="2"/>
  <c r="U438" i="2"/>
  <c r="U589" i="2"/>
  <c r="U689" i="2"/>
  <c r="U322" i="2"/>
  <c r="U163" i="2"/>
  <c r="U241" i="2"/>
  <c r="U583" i="2"/>
  <c r="U363" i="2"/>
  <c r="U657" i="2"/>
  <c r="U498" i="2"/>
  <c r="U347" i="2"/>
  <c r="U690" i="2"/>
  <c r="U504" i="2"/>
  <c r="U414" i="2"/>
  <c r="U370" i="2"/>
  <c r="U150" i="2"/>
  <c r="U282" i="2"/>
  <c r="U198" i="2"/>
  <c r="U11" i="2"/>
  <c r="U667" i="2"/>
  <c r="U164" i="2"/>
  <c r="U459" i="2"/>
  <c r="U426" i="2"/>
  <c r="U100" i="2"/>
  <c r="U213" i="2"/>
  <c r="U161" i="2"/>
  <c r="U410" i="2"/>
  <c r="U131" i="2"/>
  <c r="U704" i="2"/>
  <c r="U554" i="2"/>
  <c r="U141" i="2"/>
  <c r="U530" i="2"/>
  <c r="U77" i="2"/>
  <c r="U49" i="2"/>
  <c r="U367" i="2"/>
  <c r="U9" i="2"/>
  <c r="U175" i="2"/>
  <c r="U650" i="2"/>
  <c r="U592" i="2"/>
  <c r="U191" i="2"/>
  <c r="U23" i="2"/>
  <c r="U556" i="2"/>
  <c r="U361" i="2"/>
  <c r="U412" i="2"/>
  <c r="U139" i="2"/>
  <c r="U312" i="2"/>
  <c r="U10" i="2"/>
  <c r="U250" i="2"/>
  <c r="U142" i="2"/>
  <c r="U43" i="2"/>
  <c r="U67" i="2"/>
  <c r="U28" i="2"/>
  <c r="U291" i="2"/>
  <c r="U202" i="2"/>
  <c r="U231" i="2"/>
  <c r="U524" i="2"/>
  <c r="U639" i="2"/>
  <c r="U529" i="2"/>
  <c r="U319" i="2"/>
  <c r="U172" i="2"/>
  <c r="U143" i="2"/>
  <c r="U404" i="2"/>
  <c r="U146" i="2"/>
  <c r="U472" i="2"/>
  <c r="U165" i="2"/>
  <c r="U494" i="2"/>
  <c r="U691" i="2"/>
  <c r="U183" i="2"/>
  <c r="U327" i="2"/>
  <c r="U342" i="2"/>
  <c r="U317" i="2"/>
  <c r="U179" i="2"/>
  <c r="U3" i="2"/>
  <c r="U98" i="2"/>
  <c r="U537" i="2"/>
  <c r="U433" i="2"/>
  <c r="U290" i="2"/>
  <c r="U122" i="2"/>
  <c r="U356" i="2"/>
  <c r="U173" i="2"/>
  <c r="U167" i="2"/>
  <c r="U4" i="2"/>
  <c r="U32" i="2"/>
  <c r="U46" i="2"/>
  <c r="U65" i="2"/>
  <c r="U320" i="2"/>
  <c r="U568" i="2"/>
  <c r="U603" i="2"/>
  <c r="U634" i="2"/>
  <c r="U14" i="2"/>
  <c r="U40" i="2"/>
  <c r="U246" i="2"/>
  <c r="U525" i="2"/>
  <c r="U302" i="2"/>
  <c r="U526" i="2"/>
  <c r="U148" i="2"/>
  <c r="U136" i="2"/>
  <c r="U266" i="2"/>
  <c r="U186" i="2"/>
  <c r="U315" i="2"/>
  <c r="U207" i="2"/>
  <c r="U619" i="2"/>
  <c r="U314" i="2"/>
  <c r="U108" i="2"/>
  <c r="U548" i="2"/>
  <c r="U559" i="2"/>
  <c r="U424" i="2"/>
  <c r="U278" i="2"/>
  <c r="T23" i="3" s="1"/>
  <c r="U484" i="2"/>
  <c r="U160" i="2"/>
  <c r="U19" i="2"/>
  <c r="U364" i="2"/>
  <c r="U68" i="2"/>
  <c r="U265" i="2"/>
  <c r="U178" i="2"/>
  <c r="U375" i="2"/>
  <c r="U588" i="2"/>
  <c r="U506" i="2"/>
  <c r="U262" i="2"/>
  <c r="U328" i="2"/>
  <c r="U338" i="2"/>
  <c r="U313" i="2"/>
  <c r="U427" i="2"/>
  <c r="U352" i="2"/>
  <c r="U206" i="2"/>
  <c r="U55" i="2"/>
  <c r="U2" i="2"/>
  <c r="U71" i="2"/>
  <c r="U93" i="2"/>
  <c r="U288" i="2"/>
  <c r="U168" i="2"/>
  <c r="U171" i="2"/>
  <c r="U455" i="2"/>
  <c r="U83" i="2"/>
  <c r="U169" i="2"/>
  <c r="U237" i="2"/>
  <c r="U557" i="2"/>
  <c r="U80" i="2"/>
  <c r="U703" i="2"/>
  <c r="U170" i="2"/>
  <c r="U44" i="2"/>
  <c r="U7" i="2"/>
  <c r="U129" i="2"/>
  <c r="U194" i="2"/>
  <c r="U337" i="2"/>
  <c r="U155" i="2"/>
  <c r="U110" i="2"/>
  <c r="U258" i="2"/>
  <c r="U368" i="2"/>
  <c r="U387" i="2"/>
  <c r="U339" i="2"/>
  <c r="U309" i="2"/>
  <c r="U465" i="2"/>
  <c r="U17" i="2"/>
  <c r="U712" i="2"/>
  <c r="U467" i="2"/>
  <c r="U149" i="2"/>
  <c r="U185" i="2"/>
  <c r="U501" i="2"/>
  <c r="U33" i="2"/>
  <c r="U73" i="2"/>
  <c r="U382" i="2"/>
  <c r="U513" i="2"/>
  <c r="U582" i="2"/>
  <c r="U632" i="2"/>
  <c r="U439" i="2"/>
  <c r="U533" i="2"/>
  <c r="U447" i="2"/>
  <c r="U618" i="2"/>
  <c r="U199" i="2"/>
  <c r="U15" i="2"/>
  <c r="U543" i="2"/>
  <c r="U565" i="2"/>
  <c r="U78" i="2"/>
  <c r="U283" i="2"/>
  <c r="U661" i="2"/>
  <c r="U385" i="2"/>
  <c r="U235" i="2"/>
  <c r="U461" i="2"/>
  <c r="U323" i="2"/>
  <c r="U587" i="2"/>
  <c r="U76" i="2"/>
  <c r="U192" i="2"/>
  <c r="U242" i="2"/>
  <c r="U272" i="2"/>
  <c r="U709" i="2"/>
  <c r="U232" i="2"/>
  <c r="U156" i="2"/>
  <c r="U432" i="2"/>
  <c r="U415" i="2"/>
  <c r="T12" i="3" s="1"/>
  <c r="U502" i="2"/>
  <c r="U605" i="2"/>
  <c r="U215" i="2"/>
  <c r="U683" i="2"/>
  <c r="U637" i="2"/>
  <c r="U157" i="2"/>
  <c r="U331" i="2"/>
  <c r="U497" i="2"/>
  <c r="U470" i="2"/>
  <c r="U69" i="2"/>
  <c r="U393" i="2"/>
  <c r="U222" i="2"/>
  <c r="U701" i="2"/>
  <c r="U88" i="2"/>
  <c r="U74" i="2"/>
  <c r="U397" i="2"/>
  <c r="U128" i="2"/>
  <c r="U151" i="2"/>
  <c r="U584" i="2"/>
  <c r="U452" i="2"/>
  <c r="U521" i="2"/>
  <c r="U545" i="2"/>
  <c r="U622" i="2"/>
  <c r="U321" i="2"/>
  <c r="U120" i="2"/>
  <c r="U53" i="2"/>
  <c r="U372" i="2"/>
  <c r="U578" i="2"/>
  <c r="U514" i="2"/>
  <c r="U400" i="2"/>
  <c r="U130" i="2"/>
  <c r="U714" i="2"/>
  <c r="U38" i="2"/>
  <c r="U158" i="2"/>
  <c r="U39" i="2"/>
  <c r="U666" i="2"/>
  <c r="U503" i="2"/>
  <c r="U509" i="2"/>
  <c r="U362" i="2"/>
  <c r="U399" i="2"/>
  <c r="U275" i="2"/>
  <c r="U324" i="2"/>
  <c r="U72" i="2"/>
  <c r="U162" i="2"/>
  <c r="U434" i="2"/>
  <c r="U221" i="2"/>
  <c r="U376" i="2"/>
  <c r="U153" i="2"/>
  <c r="U718" i="2"/>
  <c r="U182" i="2"/>
  <c r="U542" i="2"/>
  <c r="U535" i="2"/>
  <c r="U486" i="2"/>
  <c r="U344" i="2"/>
  <c r="U22" i="2"/>
  <c r="U727" i="2"/>
  <c r="U374" i="2"/>
  <c r="U386" i="2"/>
  <c r="U458" i="2"/>
  <c r="U84" i="2"/>
  <c r="U18" i="2"/>
  <c r="U91" i="2"/>
  <c r="U5" i="2"/>
  <c r="U279" i="2"/>
  <c r="U520" i="2"/>
  <c r="U660" i="2"/>
  <c r="U383" i="2"/>
  <c r="U326" i="2"/>
  <c r="U489" i="2"/>
  <c r="U6" i="2"/>
  <c r="U702" i="2"/>
  <c r="U201" i="2"/>
  <c r="U463" i="2"/>
  <c r="U444" i="2"/>
  <c r="U600" i="2"/>
  <c r="U94" i="2"/>
  <c r="U449" i="2"/>
  <c r="U205" i="2"/>
  <c r="U209" i="2"/>
  <c r="U333" i="2"/>
  <c r="U227" i="2"/>
  <c r="U428" i="2"/>
  <c r="U693" i="2"/>
  <c r="U490" i="2"/>
  <c r="U137" i="2"/>
  <c r="U570" i="2"/>
  <c r="U598" i="2"/>
  <c r="U464" i="2"/>
  <c r="U117" i="2"/>
  <c r="U118" i="2"/>
  <c r="U518" i="2"/>
  <c r="U228" i="2"/>
  <c r="U547" i="2"/>
  <c r="U104" i="2"/>
  <c r="U523" i="2"/>
  <c r="U544" i="2"/>
  <c r="U92" i="2"/>
  <c r="U13" i="2"/>
  <c r="U378" i="2"/>
  <c r="U89" i="2"/>
  <c r="U56" i="2"/>
  <c r="U721" i="2"/>
  <c r="U274" i="2"/>
  <c r="U572" i="2"/>
  <c r="U244" i="2"/>
  <c r="U466" i="2"/>
  <c r="U303" i="2"/>
  <c r="U64" i="2"/>
  <c r="U42" i="2"/>
  <c r="U336" i="2"/>
  <c r="U57" i="2"/>
  <c r="U126" i="2"/>
  <c r="U601" i="2"/>
  <c r="U676" i="2"/>
  <c r="U58" i="2"/>
  <c r="U511" i="2"/>
  <c r="U105" i="2"/>
  <c r="U180" i="2"/>
  <c r="U59" i="2"/>
  <c r="U211" i="2"/>
  <c r="U20" i="2"/>
  <c r="U477" i="2"/>
  <c r="U407" i="2"/>
  <c r="U625" i="2"/>
  <c r="U293" i="2"/>
  <c r="U680" i="2"/>
  <c r="U453" i="2"/>
  <c r="U135" i="2"/>
  <c r="U562" i="2"/>
  <c r="U263" i="2"/>
  <c r="U217" i="2"/>
  <c r="U460" i="2"/>
  <c r="T70" i="3" s="1"/>
  <c r="U697" i="2"/>
  <c r="U457" i="2"/>
  <c r="U641" i="2"/>
  <c r="U25" i="2"/>
  <c r="U574" i="2"/>
  <c r="U409" i="2"/>
  <c r="U366" i="2"/>
  <c r="U210" i="2"/>
  <c r="U558" i="2"/>
  <c r="U95" i="2"/>
  <c r="U724" i="2"/>
  <c r="U527" i="2"/>
  <c r="U29" i="2"/>
  <c r="U510" i="2"/>
  <c r="U208" i="2"/>
  <c r="U664" i="2"/>
  <c r="U401" i="2"/>
  <c r="U289" i="2"/>
  <c r="U233" i="2"/>
  <c r="U642" i="2"/>
  <c r="U234" i="2"/>
  <c r="U391" i="2"/>
  <c r="U435" i="2"/>
  <c r="U355" i="2"/>
  <c r="U159" i="2"/>
  <c r="U181" i="2"/>
  <c r="U481" i="2"/>
  <c r="U508" i="2"/>
  <c r="U41" i="2"/>
  <c r="U325" i="2"/>
  <c r="U21" i="2"/>
  <c r="U394" i="2"/>
  <c r="U50" i="2"/>
  <c r="U532" i="2"/>
  <c r="U318" i="2"/>
  <c r="U369" i="2"/>
  <c r="U81" i="2"/>
  <c r="U70" i="2"/>
  <c r="U652" i="2"/>
  <c r="U343" i="2"/>
  <c r="U115" i="2"/>
  <c r="U116" i="2"/>
  <c r="U610" i="2"/>
  <c r="U539" i="2"/>
  <c r="U474" i="2"/>
  <c r="U112" i="2"/>
  <c r="U238" i="2"/>
  <c r="U60" i="2"/>
  <c r="U36" i="2"/>
  <c r="U195" i="2"/>
  <c r="U430" i="2"/>
  <c r="U184" i="2"/>
  <c r="U640" i="2"/>
  <c r="U576" i="2"/>
  <c r="U26" i="2"/>
  <c r="U476" i="2"/>
  <c r="U260" i="2"/>
  <c r="U127" i="2"/>
  <c r="U311" i="2"/>
  <c r="U114" i="2"/>
  <c r="U643" i="2"/>
  <c r="U174" i="2"/>
  <c r="U51" i="2"/>
  <c r="U255" i="2"/>
  <c r="U257" i="2"/>
  <c r="U340" i="2"/>
  <c r="U300" i="2"/>
  <c r="U595" i="2"/>
  <c r="U411" i="2"/>
  <c r="U594" i="2"/>
  <c r="U285" i="2"/>
  <c r="U144" i="2"/>
  <c r="U177" i="2"/>
  <c r="U656" i="2"/>
  <c r="U602" i="2"/>
  <c r="U145" i="2"/>
  <c r="U719" i="2"/>
  <c r="U478" i="2"/>
  <c r="U249" i="2"/>
  <c r="U441" i="2"/>
  <c r="U103" i="2"/>
  <c r="U212" i="2"/>
  <c r="U551" i="2"/>
  <c r="U284" i="2"/>
  <c r="U247" i="2"/>
  <c r="U154" i="2"/>
  <c r="U482" i="2"/>
  <c r="U329" i="2"/>
  <c r="U567" i="2"/>
  <c r="U277" i="2"/>
  <c r="U243" i="2"/>
  <c r="U204" i="2"/>
  <c r="U188" i="2"/>
  <c r="U380" i="2"/>
  <c r="U450" i="2"/>
  <c r="U678" i="2"/>
  <c r="U688" i="2"/>
  <c r="U345" i="2"/>
  <c r="U16" i="2"/>
  <c r="U616" i="2"/>
  <c r="U516" i="2"/>
  <c r="U187" i="2"/>
  <c r="U577" i="2"/>
  <c r="U479" i="2"/>
  <c r="U720" i="2"/>
  <c r="U566" i="2"/>
  <c r="U230" i="2"/>
  <c r="U121" i="2"/>
  <c r="U651" i="2"/>
  <c r="U264" i="2"/>
  <c r="U252" i="2"/>
  <c r="U419" i="2"/>
  <c r="U480" i="2"/>
  <c r="U52" i="2"/>
  <c r="U421" i="2"/>
  <c r="U316" i="2"/>
  <c r="U219" i="2"/>
  <c r="U47" i="2"/>
  <c r="U358" i="2"/>
  <c r="U166" i="2"/>
  <c r="U193" i="2"/>
  <c r="U715" i="2"/>
  <c r="U8" i="2"/>
  <c r="U34" i="2"/>
  <c r="U403" i="2"/>
  <c r="U623" i="2"/>
  <c r="U27" i="2"/>
  <c r="U90" i="2"/>
  <c r="U579" i="2"/>
  <c r="U405" i="2"/>
  <c r="U75" i="2"/>
  <c r="U522" i="2"/>
  <c r="U496" i="2"/>
  <c r="U54" i="2"/>
  <c r="U515" i="2"/>
  <c r="U190" i="2"/>
  <c r="U620" i="2"/>
  <c r="U462" i="2"/>
  <c r="U305" i="2"/>
  <c r="U271" i="2"/>
  <c r="U725" i="2"/>
  <c r="U531" i="2"/>
  <c r="U101" i="2"/>
  <c r="U647" i="2"/>
  <c r="U351" i="2"/>
  <c r="U499" i="2"/>
  <c r="U87" i="2"/>
  <c r="U269" i="2"/>
  <c r="U552" i="2"/>
  <c r="U448" i="2"/>
  <c r="U350" i="2"/>
  <c r="U296" i="2"/>
  <c r="U216" i="2"/>
  <c r="U590" i="2"/>
  <c r="U536" i="2"/>
  <c r="U251" i="2"/>
  <c r="U66" i="2"/>
  <c r="U133" i="2"/>
  <c r="U12" i="2"/>
  <c r="U259" i="2"/>
  <c r="U429" i="2"/>
  <c r="U443" i="2"/>
  <c r="U381" i="2"/>
  <c r="U445" i="2"/>
  <c r="U417" i="2"/>
  <c r="U723" i="2"/>
  <c r="U488" i="2"/>
  <c r="U86" i="2"/>
  <c r="U189" i="2"/>
  <c r="U357" i="2"/>
  <c r="U35" i="2"/>
  <c r="U353" i="2"/>
  <c r="U267" i="2"/>
  <c r="U292" i="2"/>
  <c r="U528" i="2"/>
  <c r="U379" i="2"/>
  <c r="U673" i="2"/>
  <c r="U631" i="2"/>
  <c r="U107" i="2"/>
  <c r="U507" i="2"/>
  <c r="U469" i="2"/>
  <c r="U644" i="2"/>
  <c r="U621" i="2"/>
  <c r="U61" i="2"/>
  <c r="U239" i="2"/>
  <c r="U473" i="2"/>
  <c r="U245" i="2"/>
  <c r="U563" i="2"/>
  <c r="U82" i="2"/>
  <c r="U280" i="2"/>
  <c r="U214" i="2"/>
  <c r="U655" i="2"/>
  <c r="U446" i="2"/>
  <c r="U30" i="2"/>
  <c r="U593" i="2"/>
  <c r="U348" i="2"/>
  <c r="U555" i="2"/>
  <c r="U37" i="2"/>
  <c r="U550" i="2"/>
  <c r="U268" i="2"/>
  <c r="U310" i="2"/>
  <c r="U240" i="2"/>
  <c r="U398" i="2"/>
  <c r="U440" i="2"/>
  <c r="U636" i="2"/>
  <c r="U306" i="2"/>
  <c r="U493" i="2"/>
  <c r="U495" i="2"/>
  <c r="U717" i="2"/>
  <c r="U45" i="2"/>
  <c r="T13" i="3" s="1"/>
  <c r="U371" i="2"/>
  <c r="U416" i="2"/>
  <c r="U617" i="2"/>
  <c r="U203" i="2"/>
  <c r="U716" i="2"/>
  <c r="U31" i="2"/>
  <c r="U298" i="2"/>
  <c r="U377" i="2"/>
  <c r="U295" i="2"/>
  <c r="U48" i="2"/>
  <c r="U686" i="2"/>
  <c r="U229" i="2"/>
  <c r="U273" i="2"/>
  <c r="U471" i="2"/>
  <c r="U604" i="2"/>
  <c r="U663" i="2"/>
  <c r="U671" i="2"/>
  <c r="U63" i="2"/>
  <c r="U638" i="2"/>
  <c r="U276" i="2"/>
  <c r="U308" i="2"/>
  <c r="U365" i="2"/>
  <c r="U649" i="2"/>
  <c r="U580" i="2"/>
  <c r="U85" i="2"/>
  <c r="U662" i="2"/>
  <c r="U685" i="2"/>
  <c r="U630" i="2"/>
  <c r="U152" i="2"/>
  <c r="U132" i="2"/>
  <c r="U360" i="2"/>
  <c r="U96" i="2"/>
  <c r="U125" i="2"/>
  <c r="U304" i="2"/>
  <c r="U123" i="2"/>
  <c r="U388" i="2"/>
  <c r="U581" i="2"/>
  <c r="U79" i="2"/>
  <c r="U330" i="2"/>
  <c r="U437" i="2"/>
  <c r="U454" i="2"/>
  <c r="U420" i="2"/>
  <c r="U253" i="2"/>
  <c r="U705" i="2"/>
  <c r="U261" i="2"/>
  <c r="U113" i="2"/>
  <c r="U134" i="2"/>
  <c r="U549" i="2"/>
  <c r="U699" i="2"/>
  <c r="U297" i="2"/>
  <c r="U456" i="2"/>
  <c r="U147" i="2"/>
  <c r="U384" i="2"/>
  <c r="U62" i="2"/>
  <c r="U200" i="2"/>
  <c r="U218" i="2"/>
  <c r="U102" i="2"/>
  <c r="U346" i="2"/>
  <c r="U596" i="2"/>
  <c r="U196" i="2"/>
  <c r="U692" i="2"/>
  <c r="U236" i="2"/>
  <c r="U119" i="2"/>
  <c r="U270" i="2"/>
  <c r="U256" i="2"/>
  <c r="U608" i="2"/>
  <c r="U392" i="2"/>
  <c r="U627" i="2"/>
  <c r="U613" i="2"/>
  <c r="U564" i="2"/>
  <c r="U197" i="2"/>
  <c r="U106" i="2"/>
  <c r="U138" i="2"/>
  <c r="U553" i="2"/>
  <c r="U491" i="2"/>
  <c r="U225" i="2"/>
  <c r="U99" i="2"/>
  <c r="U694" i="2"/>
  <c r="U698" i="2"/>
  <c r="U538" i="2"/>
  <c r="U614" i="2"/>
  <c r="U373" i="2"/>
  <c r="U442" i="2"/>
  <c r="U624" i="2"/>
  <c r="U111" i="2"/>
  <c r="U413" i="2"/>
  <c r="U534" i="2"/>
  <c r="U645" i="2"/>
  <c r="U485" i="2"/>
  <c r="U335" i="2"/>
  <c r="U710" i="2"/>
  <c r="U607" i="2"/>
  <c r="U97" i="2"/>
  <c r="U569" i="2"/>
  <c r="U226" i="2"/>
  <c r="U301" i="2"/>
  <c r="U687" i="2"/>
  <c r="U628" i="2"/>
  <c r="U612" i="2"/>
  <c r="U299" i="2"/>
  <c r="U220" i="2"/>
  <c r="U109" i="2"/>
  <c r="U519" i="2"/>
  <c r="U281" i="2"/>
  <c r="U224" i="2"/>
  <c r="U354" i="2"/>
  <c r="U629" i="2"/>
  <c r="U512" i="2"/>
  <c r="U436" i="2"/>
  <c r="U659" i="2"/>
  <c r="U124" i="2"/>
  <c r="U341" i="2"/>
  <c r="U176" i="2"/>
  <c r="U334" i="2"/>
  <c r="U425" i="2"/>
  <c r="U402" i="2"/>
  <c r="U684" i="2"/>
  <c r="U332" i="2"/>
  <c r="U408" i="2"/>
  <c r="U695" i="2"/>
  <c r="U571" i="2"/>
  <c r="U585" i="2"/>
  <c r="U658" i="2"/>
  <c r="U359" i="2"/>
  <c r="U654" i="2"/>
  <c r="U573" i="2"/>
  <c r="U483" i="2"/>
  <c r="U248" i="2"/>
  <c r="U560" i="2"/>
  <c r="U140" i="2"/>
  <c r="U500" i="2"/>
  <c r="U307" i="2"/>
  <c r="U475" i="2"/>
  <c r="U665" i="2"/>
  <c r="U696" i="2"/>
  <c r="U468" i="2"/>
  <c r="U505" i="2"/>
  <c r="U294" i="2"/>
  <c r="U492" i="2"/>
  <c r="U546" i="2"/>
  <c r="U254" i="2"/>
  <c r="U677" i="2"/>
  <c r="U517" i="2"/>
  <c r="U406" i="2"/>
  <c r="U422" i="2"/>
  <c r="U586" i="2"/>
  <c r="U615" i="2"/>
  <c r="U287" i="2"/>
  <c r="U349" i="2"/>
  <c r="U597" i="2"/>
  <c r="U633" i="2"/>
  <c r="U540" i="2"/>
  <c r="U223" i="2"/>
  <c r="U674" i="2"/>
  <c r="U591" i="2"/>
  <c r="U599" i="2"/>
  <c r="U423" i="2"/>
  <c r="U451" i="2"/>
  <c r="U669" i="2"/>
  <c r="U395" i="2"/>
  <c r="U418" i="2"/>
  <c r="U708" i="2"/>
  <c r="U389" i="2"/>
  <c r="U635" i="2"/>
  <c r="U722" i="2"/>
  <c r="U286" i="2"/>
  <c r="U611" i="2"/>
  <c r="U396" i="2"/>
  <c r="U706" i="2"/>
  <c r="U431" i="2"/>
  <c r="U390" i="2"/>
  <c r="U541" i="2"/>
  <c r="U609" i="2"/>
  <c r="U681" i="2"/>
  <c r="U675" i="2"/>
  <c r="T122" i="3" s="1"/>
  <c r="U626" i="2"/>
  <c r="U670" i="2"/>
  <c r="U487" i="2"/>
  <c r="U707" i="2"/>
  <c r="U682" i="2"/>
  <c r="U653" i="2"/>
  <c r="U575" i="2"/>
  <c r="U672" i="2"/>
  <c r="U561" i="2"/>
  <c r="U606" i="2"/>
  <c r="U679" i="2"/>
  <c r="U711" i="2"/>
  <c r="U646" i="2"/>
  <c r="U668" i="2"/>
  <c r="U648" i="2"/>
  <c r="U713" i="2"/>
  <c r="U700" i="2"/>
  <c r="U726" i="2"/>
  <c r="U24" i="2"/>
  <c r="T438" i="2"/>
  <c r="T589" i="2"/>
  <c r="T689" i="2"/>
  <c r="T322" i="2"/>
  <c r="T163" i="2"/>
  <c r="T241" i="2"/>
  <c r="T583" i="2"/>
  <c r="T363" i="2"/>
  <c r="T657" i="2"/>
  <c r="T498" i="2"/>
  <c r="T347" i="2"/>
  <c r="T690" i="2"/>
  <c r="T504" i="2"/>
  <c r="T414" i="2"/>
  <c r="T370" i="2"/>
  <c r="T150" i="2"/>
  <c r="T282" i="2"/>
  <c r="T198" i="2"/>
  <c r="T11" i="2"/>
  <c r="T667" i="2"/>
  <c r="T164" i="2"/>
  <c r="T459" i="2"/>
  <c r="T426" i="2"/>
  <c r="T100" i="2"/>
  <c r="T213" i="2"/>
  <c r="T161" i="2"/>
  <c r="T410" i="2"/>
  <c r="T131" i="2"/>
  <c r="S16" i="3" s="1"/>
  <c r="T704" i="2"/>
  <c r="T554" i="2"/>
  <c r="T141" i="2"/>
  <c r="T530" i="2"/>
  <c r="T77" i="2"/>
  <c r="T49" i="2"/>
  <c r="T367" i="2"/>
  <c r="T9" i="2"/>
  <c r="T175" i="2"/>
  <c r="T650" i="2"/>
  <c r="T592" i="2"/>
  <c r="T191" i="2"/>
  <c r="T23" i="2"/>
  <c r="T556" i="2"/>
  <c r="T361" i="2"/>
  <c r="T412" i="2"/>
  <c r="T139" i="2"/>
  <c r="T312" i="2"/>
  <c r="T10" i="2"/>
  <c r="T250" i="2"/>
  <c r="T142" i="2"/>
  <c r="T43" i="2"/>
  <c r="T67" i="2"/>
  <c r="T28" i="2"/>
  <c r="T291" i="2"/>
  <c r="T202" i="2"/>
  <c r="T231" i="2"/>
  <c r="T524" i="2"/>
  <c r="T639" i="2"/>
  <c r="T529" i="2"/>
  <c r="T319" i="2"/>
  <c r="T172" i="2"/>
  <c r="T143" i="2"/>
  <c r="T404" i="2"/>
  <c r="T146" i="2"/>
  <c r="T472" i="2"/>
  <c r="T165" i="2"/>
  <c r="T494" i="2"/>
  <c r="T691" i="2"/>
  <c r="T183" i="2"/>
  <c r="T327" i="2"/>
  <c r="T342" i="2"/>
  <c r="T317" i="2"/>
  <c r="T179" i="2"/>
  <c r="T3" i="2"/>
  <c r="T98" i="2"/>
  <c r="T537" i="2"/>
  <c r="T433" i="2"/>
  <c r="T290" i="2"/>
  <c r="T122" i="2"/>
  <c r="T356" i="2"/>
  <c r="T173" i="2"/>
  <c r="T167" i="2"/>
  <c r="T4" i="2"/>
  <c r="T32" i="2"/>
  <c r="T46" i="2"/>
  <c r="T65" i="2"/>
  <c r="T320" i="2"/>
  <c r="T568" i="2"/>
  <c r="T603" i="2"/>
  <c r="T634" i="2"/>
  <c r="T14" i="2"/>
  <c r="T40" i="2"/>
  <c r="T246" i="2"/>
  <c r="T525" i="2"/>
  <c r="T302" i="2"/>
  <c r="T526" i="2"/>
  <c r="T148" i="2"/>
  <c r="T136" i="2"/>
  <c r="T266" i="2"/>
  <c r="T186" i="2"/>
  <c r="T315" i="2"/>
  <c r="T207" i="2"/>
  <c r="T619" i="2"/>
  <c r="T314" i="2"/>
  <c r="T108" i="2"/>
  <c r="T548" i="2"/>
  <c r="T559" i="2"/>
  <c r="T424" i="2"/>
  <c r="T278" i="2"/>
  <c r="S23" i="3" s="1"/>
  <c r="T484" i="2"/>
  <c r="T160" i="2"/>
  <c r="T19" i="2"/>
  <c r="T364" i="2"/>
  <c r="T68" i="2"/>
  <c r="T265" i="2"/>
  <c r="T178" i="2"/>
  <c r="T375" i="2"/>
  <c r="T588" i="2"/>
  <c r="T506" i="2"/>
  <c r="T262" i="2"/>
  <c r="T328" i="2"/>
  <c r="T338" i="2"/>
  <c r="T313" i="2"/>
  <c r="T427" i="2"/>
  <c r="T352" i="2"/>
  <c r="T206" i="2"/>
  <c r="T55" i="2"/>
  <c r="T2" i="2"/>
  <c r="T71" i="2"/>
  <c r="T93" i="2"/>
  <c r="T288" i="2"/>
  <c r="T168" i="2"/>
  <c r="T171" i="2"/>
  <c r="T455" i="2"/>
  <c r="T83" i="2"/>
  <c r="T169" i="2"/>
  <c r="T237" i="2"/>
  <c r="S113" i="3" s="1"/>
  <c r="T557" i="2"/>
  <c r="T80" i="2"/>
  <c r="T703" i="2"/>
  <c r="T170" i="2"/>
  <c r="T44" i="2"/>
  <c r="T7" i="2"/>
  <c r="T129" i="2"/>
  <c r="T194" i="2"/>
  <c r="T337" i="2"/>
  <c r="T155" i="2"/>
  <c r="T110" i="2"/>
  <c r="T258" i="2"/>
  <c r="T368" i="2"/>
  <c r="T387" i="2"/>
  <c r="T339" i="2"/>
  <c r="T309" i="2"/>
  <c r="T465" i="2"/>
  <c r="T17" i="2"/>
  <c r="T712" i="2"/>
  <c r="T467" i="2"/>
  <c r="T149" i="2"/>
  <c r="T185" i="2"/>
  <c r="T501" i="2"/>
  <c r="T33" i="2"/>
  <c r="T73" i="2"/>
  <c r="T382" i="2"/>
  <c r="T513" i="2"/>
  <c r="T582" i="2"/>
  <c r="T632" i="2"/>
  <c r="T439" i="2"/>
  <c r="T533" i="2"/>
  <c r="T447" i="2"/>
  <c r="T618" i="2"/>
  <c r="T199" i="2"/>
  <c r="T15" i="2"/>
  <c r="T543" i="2"/>
  <c r="T565" i="2"/>
  <c r="T78" i="2"/>
  <c r="T283" i="2"/>
  <c r="T661" i="2"/>
  <c r="T385" i="2"/>
  <c r="T235" i="2"/>
  <c r="T461" i="2"/>
  <c r="T323" i="2"/>
  <c r="T587" i="2"/>
  <c r="T76" i="2"/>
  <c r="T192" i="2"/>
  <c r="T242" i="2"/>
  <c r="T272" i="2"/>
  <c r="T709" i="2"/>
  <c r="T232" i="2"/>
  <c r="T156" i="2"/>
  <c r="T432" i="2"/>
  <c r="T415" i="2"/>
  <c r="T502" i="2"/>
  <c r="T605" i="2"/>
  <c r="T215" i="2"/>
  <c r="T683" i="2"/>
  <c r="T637" i="2"/>
  <c r="T157" i="2"/>
  <c r="T331" i="2"/>
  <c r="T497" i="2"/>
  <c r="T470" i="2"/>
  <c r="S21" i="3" s="1"/>
  <c r="T69" i="2"/>
  <c r="T393" i="2"/>
  <c r="T222" i="2"/>
  <c r="T701" i="2"/>
  <c r="T88" i="2"/>
  <c r="T74" i="2"/>
  <c r="T397" i="2"/>
  <c r="T128" i="2"/>
  <c r="T151" i="2"/>
  <c r="T584" i="2"/>
  <c r="T452" i="2"/>
  <c r="T521" i="2"/>
  <c r="T545" i="2"/>
  <c r="T622" i="2"/>
  <c r="T321" i="2"/>
  <c r="T120" i="2"/>
  <c r="S39" i="3" s="1"/>
  <c r="T53" i="2"/>
  <c r="T372" i="2"/>
  <c r="T578" i="2"/>
  <c r="T514" i="2"/>
  <c r="T400" i="2"/>
  <c r="T130" i="2"/>
  <c r="T714" i="2"/>
  <c r="T38" i="2"/>
  <c r="T158" i="2"/>
  <c r="T39" i="2"/>
  <c r="T666" i="2"/>
  <c r="T503" i="2"/>
  <c r="T509" i="2"/>
  <c r="T362" i="2"/>
  <c r="T399" i="2"/>
  <c r="T275" i="2"/>
  <c r="T324" i="2"/>
  <c r="T72" i="2"/>
  <c r="T162" i="2"/>
  <c r="T434" i="2"/>
  <c r="T221" i="2"/>
  <c r="T376" i="2"/>
  <c r="T153" i="2"/>
  <c r="T718" i="2"/>
  <c r="T182" i="2"/>
  <c r="T542" i="2"/>
  <c r="T535" i="2"/>
  <c r="T486" i="2"/>
  <c r="T344" i="2"/>
  <c r="T22" i="2"/>
  <c r="T727" i="2"/>
  <c r="T374" i="2"/>
  <c r="T386" i="2"/>
  <c r="T458" i="2"/>
  <c r="T84" i="2"/>
  <c r="T18" i="2"/>
  <c r="T91" i="2"/>
  <c r="T5" i="2"/>
  <c r="T279" i="2"/>
  <c r="T520" i="2"/>
  <c r="T660" i="2"/>
  <c r="T383" i="2"/>
  <c r="T326" i="2"/>
  <c r="T489" i="2"/>
  <c r="T6" i="2"/>
  <c r="T702" i="2"/>
  <c r="T201" i="2"/>
  <c r="T463" i="2"/>
  <c r="T444" i="2"/>
  <c r="T600" i="2"/>
  <c r="T94" i="2"/>
  <c r="T449" i="2"/>
  <c r="T205" i="2"/>
  <c r="T209" i="2"/>
  <c r="T333" i="2"/>
  <c r="T227" i="2"/>
  <c r="T428" i="2"/>
  <c r="T693" i="2"/>
  <c r="T490" i="2"/>
  <c r="T137" i="2"/>
  <c r="T570" i="2"/>
  <c r="T598" i="2"/>
  <c r="T464" i="2"/>
  <c r="T117" i="2"/>
  <c r="T118" i="2"/>
  <c r="T518" i="2"/>
  <c r="T228" i="2"/>
  <c r="T547" i="2"/>
  <c r="T104" i="2"/>
  <c r="T523" i="2"/>
  <c r="T544" i="2"/>
  <c r="T92" i="2"/>
  <c r="T13" i="2"/>
  <c r="T378" i="2"/>
  <c r="T89" i="2"/>
  <c r="T56" i="2"/>
  <c r="T721" i="2"/>
  <c r="T274" i="2"/>
  <c r="T572" i="2"/>
  <c r="T244" i="2"/>
  <c r="T466" i="2"/>
  <c r="T303" i="2"/>
  <c r="T64" i="2"/>
  <c r="T42" i="2"/>
  <c r="T336" i="2"/>
  <c r="T57" i="2"/>
  <c r="T126" i="2"/>
  <c r="T601" i="2"/>
  <c r="T676" i="2"/>
  <c r="T58" i="2"/>
  <c r="T511" i="2"/>
  <c r="T105" i="2"/>
  <c r="T180" i="2"/>
  <c r="T59" i="2"/>
  <c r="T211" i="2"/>
  <c r="T20" i="2"/>
  <c r="T477" i="2"/>
  <c r="T407" i="2"/>
  <c r="T625" i="2"/>
  <c r="T293" i="2"/>
  <c r="T680" i="2"/>
  <c r="T453" i="2"/>
  <c r="T135" i="2"/>
  <c r="T562" i="2"/>
  <c r="T263" i="2"/>
  <c r="T217" i="2"/>
  <c r="T460" i="2"/>
  <c r="T697" i="2"/>
  <c r="T457" i="2"/>
  <c r="T641" i="2"/>
  <c r="T25" i="2"/>
  <c r="T574" i="2"/>
  <c r="T409" i="2"/>
  <c r="T366" i="2"/>
  <c r="T210" i="2"/>
  <c r="T558" i="2"/>
  <c r="T95" i="2"/>
  <c r="T724" i="2"/>
  <c r="T527" i="2"/>
  <c r="T29" i="2"/>
  <c r="T510" i="2"/>
  <c r="T208" i="2"/>
  <c r="T664" i="2"/>
  <c r="T401" i="2"/>
  <c r="T289" i="2"/>
  <c r="T233" i="2"/>
  <c r="T642" i="2"/>
  <c r="T234" i="2"/>
  <c r="T391" i="2"/>
  <c r="T435" i="2"/>
  <c r="T355" i="2"/>
  <c r="T159" i="2"/>
  <c r="T181" i="2"/>
  <c r="T481" i="2"/>
  <c r="T508" i="2"/>
  <c r="T41" i="2"/>
  <c r="T325" i="2"/>
  <c r="T21" i="2"/>
  <c r="T394" i="2"/>
  <c r="T50" i="2"/>
  <c r="T532" i="2"/>
  <c r="T318" i="2"/>
  <c r="T369" i="2"/>
  <c r="T81" i="2"/>
  <c r="T70" i="2"/>
  <c r="T652" i="2"/>
  <c r="T343" i="2"/>
  <c r="T115" i="2"/>
  <c r="T116" i="2"/>
  <c r="T610" i="2"/>
  <c r="T539" i="2"/>
  <c r="T474" i="2"/>
  <c r="T112" i="2"/>
  <c r="T238" i="2"/>
  <c r="T60" i="2"/>
  <c r="T36" i="2"/>
  <c r="T195" i="2"/>
  <c r="T430" i="2"/>
  <c r="T184" i="2"/>
  <c r="T640" i="2"/>
  <c r="T576" i="2"/>
  <c r="T26" i="2"/>
  <c r="T476" i="2"/>
  <c r="T260" i="2"/>
  <c r="T127" i="2"/>
  <c r="T311" i="2"/>
  <c r="T114" i="2"/>
  <c r="T643" i="2"/>
  <c r="T174" i="2"/>
  <c r="T51" i="2"/>
  <c r="T255" i="2"/>
  <c r="T257" i="2"/>
  <c r="T340" i="2"/>
  <c r="T300" i="2"/>
  <c r="T595" i="2"/>
  <c r="T411" i="2"/>
  <c r="T594" i="2"/>
  <c r="T285" i="2"/>
  <c r="T144" i="2"/>
  <c r="T177" i="2"/>
  <c r="T656" i="2"/>
  <c r="T602" i="2"/>
  <c r="T145" i="2"/>
  <c r="T719" i="2"/>
  <c r="T478" i="2"/>
  <c r="T249" i="2"/>
  <c r="T441" i="2"/>
  <c r="T103" i="2"/>
  <c r="T212" i="2"/>
  <c r="T551" i="2"/>
  <c r="T284" i="2"/>
  <c r="T247" i="2"/>
  <c r="T154" i="2"/>
  <c r="T482" i="2"/>
  <c r="T329" i="2"/>
  <c r="T567" i="2"/>
  <c r="T277" i="2"/>
  <c r="T243" i="2"/>
  <c r="T204" i="2"/>
  <c r="T188" i="2"/>
  <c r="T380" i="2"/>
  <c r="T450" i="2"/>
  <c r="T678" i="2"/>
  <c r="T688" i="2"/>
  <c r="T345" i="2"/>
  <c r="T16" i="2"/>
  <c r="T616" i="2"/>
  <c r="T516" i="2"/>
  <c r="T187" i="2"/>
  <c r="T577" i="2"/>
  <c r="T479" i="2"/>
  <c r="T720" i="2"/>
  <c r="T566" i="2"/>
  <c r="T230" i="2"/>
  <c r="T121" i="2"/>
  <c r="T651" i="2"/>
  <c r="T264" i="2"/>
  <c r="T252" i="2"/>
  <c r="T419" i="2"/>
  <c r="T480" i="2"/>
  <c r="T52" i="2"/>
  <c r="T421" i="2"/>
  <c r="T316" i="2"/>
  <c r="T219" i="2"/>
  <c r="T47" i="2"/>
  <c r="T358" i="2"/>
  <c r="T166" i="2"/>
  <c r="T193" i="2"/>
  <c r="T715" i="2"/>
  <c r="T8" i="2"/>
  <c r="T34" i="2"/>
  <c r="T403" i="2"/>
  <c r="T623" i="2"/>
  <c r="T27" i="2"/>
  <c r="T90" i="2"/>
  <c r="T579" i="2"/>
  <c r="T405" i="2"/>
  <c r="T75" i="2"/>
  <c r="T522" i="2"/>
  <c r="T496" i="2"/>
  <c r="T54" i="2"/>
  <c r="T515" i="2"/>
  <c r="T190" i="2"/>
  <c r="T620" i="2"/>
  <c r="T462" i="2"/>
  <c r="T305" i="2"/>
  <c r="T271" i="2"/>
  <c r="T725" i="2"/>
  <c r="T531" i="2"/>
  <c r="T101" i="2"/>
  <c r="T647" i="2"/>
  <c r="T351" i="2"/>
  <c r="T499" i="2"/>
  <c r="T87" i="2"/>
  <c r="T269" i="2"/>
  <c r="T552" i="2"/>
  <c r="T448" i="2"/>
  <c r="T350" i="2"/>
  <c r="T296" i="2"/>
  <c r="T216" i="2"/>
  <c r="T590" i="2"/>
  <c r="T536" i="2"/>
  <c r="T251" i="2"/>
  <c r="T66" i="2"/>
  <c r="T133" i="2"/>
  <c r="T12" i="2"/>
  <c r="T259" i="2"/>
  <c r="T429" i="2"/>
  <c r="T443" i="2"/>
  <c r="T381" i="2"/>
  <c r="T445" i="2"/>
  <c r="T417" i="2"/>
  <c r="T723" i="2"/>
  <c r="T488" i="2"/>
  <c r="T86" i="2"/>
  <c r="S79" i="3" s="1"/>
  <c r="T189" i="2"/>
  <c r="T357" i="2"/>
  <c r="T35" i="2"/>
  <c r="T353" i="2"/>
  <c r="T267" i="2"/>
  <c r="T292" i="2"/>
  <c r="T528" i="2"/>
  <c r="T379" i="2"/>
  <c r="T673" i="2"/>
  <c r="T631" i="2"/>
  <c r="T107" i="2"/>
  <c r="T507" i="2"/>
  <c r="T469" i="2"/>
  <c r="T644" i="2"/>
  <c r="T621" i="2"/>
  <c r="T61" i="2"/>
  <c r="T239" i="2"/>
  <c r="T473" i="2"/>
  <c r="T245" i="2"/>
  <c r="T563" i="2"/>
  <c r="T82" i="2"/>
  <c r="T280" i="2"/>
  <c r="T214" i="2"/>
  <c r="T655" i="2"/>
  <c r="T446" i="2"/>
  <c r="T30" i="2"/>
  <c r="T593" i="2"/>
  <c r="T348" i="2"/>
  <c r="T555" i="2"/>
  <c r="T37" i="2"/>
  <c r="T550" i="2"/>
  <c r="T268" i="2"/>
  <c r="T310" i="2"/>
  <c r="T240" i="2"/>
  <c r="T398" i="2"/>
  <c r="T440" i="2"/>
  <c r="T636" i="2"/>
  <c r="T306" i="2"/>
  <c r="T493" i="2"/>
  <c r="T495" i="2"/>
  <c r="T717" i="2"/>
  <c r="T45" i="2"/>
  <c r="T371" i="2"/>
  <c r="T416" i="2"/>
  <c r="T617" i="2"/>
  <c r="T203" i="2"/>
  <c r="T716" i="2"/>
  <c r="T31" i="2"/>
  <c r="T298" i="2"/>
  <c r="T377" i="2"/>
  <c r="T295" i="2"/>
  <c r="T48" i="2"/>
  <c r="T686" i="2"/>
  <c r="T229" i="2"/>
  <c r="T273" i="2"/>
  <c r="T471" i="2"/>
  <c r="T604" i="2"/>
  <c r="T663" i="2"/>
  <c r="T671" i="2"/>
  <c r="T63" i="2"/>
  <c r="T638" i="2"/>
  <c r="T276" i="2"/>
  <c r="T308" i="2"/>
  <c r="T365" i="2"/>
  <c r="T649" i="2"/>
  <c r="T580" i="2"/>
  <c r="T85" i="2"/>
  <c r="T662" i="2"/>
  <c r="T685" i="2"/>
  <c r="T630" i="2"/>
  <c r="T152" i="2"/>
  <c r="T132" i="2"/>
  <c r="T360" i="2"/>
  <c r="T96" i="2"/>
  <c r="T125" i="2"/>
  <c r="T304" i="2"/>
  <c r="T123" i="2"/>
  <c r="T388" i="2"/>
  <c r="T581" i="2"/>
  <c r="T79" i="2"/>
  <c r="T330" i="2"/>
  <c r="T437" i="2"/>
  <c r="T454" i="2"/>
  <c r="T420" i="2"/>
  <c r="T253" i="2"/>
  <c r="T705" i="2"/>
  <c r="T261" i="2"/>
  <c r="T113" i="2"/>
  <c r="T134" i="2"/>
  <c r="T549" i="2"/>
  <c r="T699" i="2"/>
  <c r="T297" i="2"/>
  <c r="T456" i="2"/>
  <c r="T147" i="2"/>
  <c r="T384" i="2"/>
  <c r="T62" i="2"/>
  <c r="T200" i="2"/>
  <c r="T218" i="2"/>
  <c r="T102" i="2"/>
  <c r="T346" i="2"/>
  <c r="T596" i="2"/>
  <c r="T196" i="2"/>
  <c r="T692" i="2"/>
  <c r="T236" i="2"/>
  <c r="T119" i="2"/>
  <c r="T270" i="2"/>
  <c r="T256" i="2"/>
  <c r="T608" i="2"/>
  <c r="T392" i="2"/>
  <c r="T627" i="2"/>
  <c r="T613" i="2"/>
  <c r="T564" i="2"/>
  <c r="T197" i="2"/>
  <c r="T106" i="2"/>
  <c r="T138" i="2"/>
  <c r="T553" i="2"/>
  <c r="T491" i="2"/>
  <c r="T225" i="2"/>
  <c r="T99" i="2"/>
  <c r="T694" i="2"/>
  <c r="T698" i="2"/>
  <c r="T538" i="2"/>
  <c r="T614" i="2"/>
  <c r="T373" i="2"/>
  <c r="T442" i="2"/>
  <c r="T624" i="2"/>
  <c r="T111" i="2"/>
  <c r="T413" i="2"/>
  <c r="T534" i="2"/>
  <c r="T645" i="2"/>
  <c r="T485" i="2"/>
  <c r="T335" i="2"/>
  <c r="T710" i="2"/>
  <c r="T607" i="2"/>
  <c r="T97" i="2"/>
  <c r="T569" i="2"/>
  <c r="T226" i="2"/>
  <c r="T301" i="2"/>
  <c r="T687" i="2"/>
  <c r="T628" i="2"/>
  <c r="T612" i="2"/>
  <c r="T299" i="2"/>
  <c r="T220" i="2"/>
  <c r="T109" i="2"/>
  <c r="T519" i="2"/>
  <c r="T281" i="2"/>
  <c r="T224" i="2"/>
  <c r="T354" i="2"/>
  <c r="T629" i="2"/>
  <c r="T512" i="2"/>
  <c r="T436" i="2"/>
  <c r="T659" i="2"/>
  <c r="T124" i="2"/>
  <c r="T341" i="2"/>
  <c r="T176" i="2"/>
  <c r="T334" i="2"/>
  <c r="T425" i="2"/>
  <c r="T402" i="2"/>
  <c r="T684" i="2"/>
  <c r="T332" i="2"/>
  <c r="T408" i="2"/>
  <c r="T695" i="2"/>
  <c r="T571" i="2"/>
  <c r="T585" i="2"/>
  <c r="T658" i="2"/>
  <c r="T359" i="2"/>
  <c r="T654" i="2"/>
  <c r="T573" i="2"/>
  <c r="T483" i="2"/>
  <c r="T248" i="2"/>
  <c r="T560" i="2"/>
  <c r="T140" i="2"/>
  <c r="T500" i="2"/>
  <c r="T307" i="2"/>
  <c r="T475" i="2"/>
  <c r="T665" i="2"/>
  <c r="T696" i="2"/>
  <c r="T468" i="2"/>
  <c r="T505" i="2"/>
  <c r="T294" i="2"/>
  <c r="T492" i="2"/>
  <c r="T546" i="2"/>
  <c r="T254" i="2"/>
  <c r="T677" i="2"/>
  <c r="T517" i="2"/>
  <c r="T406" i="2"/>
  <c r="T422" i="2"/>
  <c r="T586" i="2"/>
  <c r="T615" i="2"/>
  <c r="T287" i="2"/>
  <c r="T349" i="2"/>
  <c r="T597" i="2"/>
  <c r="T633" i="2"/>
  <c r="T540" i="2"/>
  <c r="T223" i="2"/>
  <c r="T674" i="2"/>
  <c r="T591" i="2"/>
  <c r="T599" i="2"/>
  <c r="T423" i="2"/>
  <c r="T451" i="2"/>
  <c r="T669" i="2"/>
  <c r="T395" i="2"/>
  <c r="T418" i="2"/>
  <c r="T708" i="2"/>
  <c r="T389" i="2"/>
  <c r="T635" i="2"/>
  <c r="T722" i="2"/>
  <c r="T286" i="2"/>
  <c r="T611" i="2"/>
  <c r="T396" i="2"/>
  <c r="T706" i="2"/>
  <c r="T431" i="2"/>
  <c r="T390" i="2"/>
  <c r="T541" i="2"/>
  <c r="T609" i="2"/>
  <c r="T681" i="2"/>
  <c r="T675" i="2"/>
  <c r="S122" i="3" s="1"/>
  <c r="T626" i="2"/>
  <c r="T670" i="2"/>
  <c r="T487" i="2"/>
  <c r="T707" i="2"/>
  <c r="T682" i="2"/>
  <c r="T653" i="2"/>
  <c r="T575" i="2"/>
  <c r="T672" i="2"/>
  <c r="T561" i="2"/>
  <c r="T606" i="2"/>
  <c r="T679" i="2"/>
  <c r="T711" i="2"/>
  <c r="T646" i="2"/>
  <c r="T668" i="2"/>
  <c r="T648" i="2"/>
  <c r="T713" i="2"/>
  <c r="T700" i="2"/>
  <c r="T726" i="2"/>
  <c r="T24" i="2"/>
  <c r="S438" i="2"/>
  <c r="S589" i="2"/>
  <c r="S689" i="2"/>
  <c r="S322" i="2"/>
  <c r="S163" i="2"/>
  <c r="S241" i="2"/>
  <c r="S583" i="2"/>
  <c r="S363" i="2"/>
  <c r="S657" i="2"/>
  <c r="S498" i="2"/>
  <c r="S347" i="2"/>
  <c r="S690" i="2"/>
  <c r="S504" i="2"/>
  <c r="S414" i="2"/>
  <c r="S370" i="2"/>
  <c r="S150" i="2"/>
  <c r="S282" i="2"/>
  <c r="S198" i="2"/>
  <c r="S11" i="2"/>
  <c r="S667" i="2"/>
  <c r="S164" i="2"/>
  <c r="S459" i="2"/>
  <c r="S426" i="2"/>
  <c r="S100" i="2"/>
  <c r="S213" i="2"/>
  <c r="S161" i="2"/>
  <c r="S410" i="2"/>
  <c r="S131" i="2"/>
  <c r="S704" i="2"/>
  <c r="S554" i="2"/>
  <c r="S141" i="2"/>
  <c r="S530" i="2"/>
  <c r="S77" i="2"/>
  <c r="S49" i="2"/>
  <c r="S367" i="2"/>
  <c r="S9" i="2"/>
  <c r="S175" i="2"/>
  <c r="S650" i="2"/>
  <c r="S592" i="2"/>
  <c r="S191" i="2"/>
  <c r="S23" i="2"/>
  <c r="S556" i="2"/>
  <c r="S361" i="2"/>
  <c r="S412" i="2"/>
  <c r="S139" i="2"/>
  <c r="S312" i="2"/>
  <c r="S10" i="2"/>
  <c r="S250" i="2"/>
  <c r="S142" i="2"/>
  <c r="S43" i="2"/>
  <c r="S67" i="2"/>
  <c r="S28" i="2"/>
  <c r="S291" i="2"/>
  <c r="S202" i="2"/>
  <c r="S231" i="2"/>
  <c r="S524" i="2"/>
  <c r="S639" i="2"/>
  <c r="S529" i="2"/>
  <c r="S319" i="2"/>
  <c r="S172" i="2"/>
  <c r="S143" i="2"/>
  <c r="S404" i="2"/>
  <c r="S146" i="2"/>
  <c r="S472" i="2"/>
  <c r="S165" i="2"/>
  <c r="S494" i="2"/>
  <c r="S691" i="2"/>
  <c r="S183" i="2"/>
  <c r="S327" i="2"/>
  <c r="S342" i="2"/>
  <c r="S317" i="2"/>
  <c r="S179" i="2"/>
  <c r="S3" i="2"/>
  <c r="S98" i="2"/>
  <c r="S537" i="2"/>
  <c r="S433" i="2"/>
  <c r="S290" i="2"/>
  <c r="S122" i="2"/>
  <c r="S356" i="2"/>
  <c r="S173" i="2"/>
  <c r="S167" i="2"/>
  <c r="S4" i="2"/>
  <c r="S32" i="2"/>
  <c r="S46" i="2"/>
  <c r="S65" i="2"/>
  <c r="S320" i="2"/>
  <c r="S568" i="2"/>
  <c r="S603" i="2"/>
  <c r="S634" i="2"/>
  <c r="S14" i="2"/>
  <c r="S40" i="2"/>
  <c r="S246" i="2"/>
  <c r="S525" i="2"/>
  <c r="S302" i="2"/>
  <c r="S526" i="2"/>
  <c r="S148" i="2"/>
  <c r="S136" i="2"/>
  <c r="S266" i="2"/>
  <c r="S186" i="2"/>
  <c r="S315" i="2"/>
  <c r="S207" i="2"/>
  <c r="S619" i="2"/>
  <c r="S314" i="2"/>
  <c r="S108" i="2"/>
  <c r="S548" i="2"/>
  <c r="S559" i="2"/>
  <c r="S424" i="2"/>
  <c r="S278" i="2"/>
  <c r="S484" i="2"/>
  <c r="S160" i="2"/>
  <c r="S19" i="2"/>
  <c r="S364" i="2"/>
  <c r="S68" i="2"/>
  <c r="S265" i="2"/>
  <c r="S178" i="2"/>
  <c r="S375" i="2"/>
  <c r="S588" i="2"/>
  <c r="S506" i="2"/>
  <c r="S262" i="2"/>
  <c r="S328" i="2"/>
  <c r="S338" i="2"/>
  <c r="S313" i="2"/>
  <c r="S427" i="2"/>
  <c r="S352" i="2"/>
  <c r="S206" i="2"/>
  <c r="S55" i="2"/>
  <c r="S2" i="2"/>
  <c r="S71" i="2"/>
  <c r="S93" i="2"/>
  <c r="S288" i="2"/>
  <c r="S168" i="2"/>
  <c r="S171" i="2"/>
  <c r="S455" i="2"/>
  <c r="S83" i="2"/>
  <c r="S169" i="2"/>
  <c r="S237" i="2"/>
  <c r="S557" i="2"/>
  <c r="S80" i="2"/>
  <c r="S703" i="2"/>
  <c r="S170" i="2"/>
  <c r="S44" i="2"/>
  <c r="S7" i="2"/>
  <c r="S129" i="2"/>
  <c r="S194" i="2"/>
  <c r="S337" i="2"/>
  <c r="S155" i="2"/>
  <c r="S110" i="2"/>
  <c r="S258" i="2"/>
  <c r="S368" i="2"/>
  <c r="S387" i="2"/>
  <c r="S339" i="2"/>
  <c r="S309" i="2"/>
  <c r="S465" i="2"/>
  <c r="S17" i="2"/>
  <c r="S712" i="2"/>
  <c r="S467" i="2"/>
  <c r="S149" i="2"/>
  <c r="S185" i="2"/>
  <c r="S501" i="2"/>
  <c r="S33" i="2"/>
  <c r="S73" i="2"/>
  <c r="S382" i="2"/>
  <c r="S513" i="2"/>
  <c r="S582" i="2"/>
  <c r="S632" i="2"/>
  <c r="S439" i="2"/>
  <c r="S533" i="2"/>
  <c r="S447" i="2"/>
  <c r="S618" i="2"/>
  <c r="S199" i="2"/>
  <c r="S15" i="2"/>
  <c r="S543" i="2"/>
  <c r="S565" i="2"/>
  <c r="S78" i="2"/>
  <c r="S283" i="2"/>
  <c r="S661" i="2"/>
  <c r="S385" i="2"/>
  <c r="S235" i="2"/>
  <c r="S461" i="2"/>
  <c r="S323" i="2"/>
  <c r="S587" i="2"/>
  <c r="S76" i="2"/>
  <c r="S192" i="2"/>
  <c r="S242" i="2"/>
  <c r="S272" i="2"/>
  <c r="S709" i="2"/>
  <c r="S232" i="2"/>
  <c r="S156" i="2"/>
  <c r="S432" i="2"/>
  <c r="S415" i="2"/>
  <c r="S502" i="2"/>
  <c r="S605" i="2"/>
  <c r="S215" i="2"/>
  <c r="S683" i="2"/>
  <c r="S637" i="2"/>
  <c r="S157" i="2"/>
  <c r="S331" i="2"/>
  <c r="S497" i="2"/>
  <c r="S470" i="2"/>
  <c r="S69" i="2"/>
  <c r="S393" i="2"/>
  <c r="S222" i="2"/>
  <c r="S701" i="2"/>
  <c r="S88" i="2"/>
  <c r="S74" i="2"/>
  <c r="S397" i="2"/>
  <c r="S128" i="2"/>
  <c r="S151" i="2"/>
  <c r="S584" i="2"/>
  <c r="S452" i="2"/>
  <c r="S521" i="2"/>
  <c r="S545" i="2"/>
  <c r="S622" i="2"/>
  <c r="S321" i="2"/>
  <c r="S120" i="2"/>
  <c r="S53" i="2"/>
  <c r="S372" i="2"/>
  <c r="S578" i="2"/>
  <c r="S514" i="2"/>
  <c r="S400" i="2"/>
  <c r="S130" i="2"/>
  <c r="S714" i="2"/>
  <c r="S38" i="2"/>
  <c r="S158" i="2"/>
  <c r="S39" i="2"/>
  <c r="S666" i="2"/>
  <c r="S503" i="2"/>
  <c r="S509" i="2"/>
  <c r="S362" i="2"/>
  <c r="S399" i="2"/>
  <c r="S275" i="2"/>
  <c r="S324" i="2"/>
  <c r="S72" i="2"/>
  <c r="S162" i="2"/>
  <c r="S434" i="2"/>
  <c r="S221" i="2"/>
  <c r="S376" i="2"/>
  <c r="S153" i="2"/>
  <c r="S718" i="2"/>
  <c r="S182" i="2"/>
  <c r="S542" i="2"/>
  <c r="S535" i="2"/>
  <c r="S486" i="2"/>
  <c r="S344" i="2"/>
  <c r="S22" i="2"/>
  <c r="S727" i="2"/>
  <c r="S374" i="2"/>
  <c r="S386" i="2"/>
  <c r="S458" i="2"/>
  <c r="S84" i="2"/>
  <c r="S18" i="2"/>
  <c r="S91" i="2"/>
  <c r="S5" i="2"/>
  <c r="S279" i="2"/>
  <c r="S520" i="2"/>
  <c r="S660" i="2"/>
  <c r="S383" i="2"/>
  <c r="S326" i="2"/>
  <c r="S489" i="2"/>
  <c r="S6" i="2"/>
  <c r="S702" i="2"/>
  <c r="S201" i="2"/>
  <c r="S463" i="2"/>
  <c r="S444" i="2"/>
  <c r="S600" i="2"/>
  <c r="S94" i="2"/>
  <c r="S449" i="2"/>
  <c r="S205" i="2"/>
  <c r="S209" i="2"/>
  <c r="S333" i="2"/>
  <c r="S227" i="2"/>
  <c r="S428" i="2"/>
  <c r="S693" i="2"/>
  <c r="S490" i="2"/>
  <c r="S137" i="2"/>
  <c r="S570" i="2"/>
  <c r="S598" i="2"/>
  <c r="S464" i="2"/>
  <c r="S117" i="2"/>
  <c r="S118" i="2"/>
  <c r="S518" i="2"/>
  <c r="S228" i="2"/>
  <c r="S547" i="2"/>
  <c r="S104" i="2"/>
  <c r="S523" i="2"/>
  <c r="S544" i="2"/>
  <c r="S92" i="2"/>
  <c r="S13" i="2"/>
  <c r="S378" i="2"/>
  <c r="S89" i="2"/>
  <c r="S56" i="2"/>
  <c r="S721" i="2"/>
  <c r="S274" i="2"/>
  <c r="S572" i="2"/>
  <c r="S244" i="2"/>
  <c r="S466" i="2"/>
  <c r="S303" i="2"/>
  <c r="S64" i="2"/>
  <c r="S42" i="2"/>
  <c r="S336" i="2"/>
  <c r="S57" i="2"/>
  <c r="S126" i="2"/>
  <c r="S601" i="2"/>
  <c r="S676" i="2"/>
  <c r="S58" i="2"/>
  <c r="S511" i="2"/>
  <c r="S105" i="2"/>
  <c r="S180" i="2"/>
  <c r="S59" i="2"/>
  <c r="S211" i="2"/>
  <c r="S20" i="2"/>
  <c r="S477" i="2"/>
  <c r="S407" i="2"/>
  <c r="S625" i="2"/>
  <c r="S293" i="2"/>
  <c r="S680" i="2"/>
  <c r="S453" i="2"/>
  <c r="S135" i="2"/>
  <c r="S562" i="2"/>
  <c r="S263" i="2"/>
  <c r="S217" i="2"/>
  <c r="S460" i="2"/>
  <c r="S697" i="2"/>
  <c r="S457" i="2"/>
  <c r="S641" i="2"/>
  <c r="S25" i="2"/>
  <c r="S574" i="2"/>
  <c r="S409" i="2"/>
  <c r="S366" i="2"/>
  <c r="S210" i="2"/>
  <c r="S558" i="2"/>
  <c r="S95" i="2"/>
  <c r="S724" i="2"/>
  <c r="S527" i="2"/>
  <c r="S29" i="2"/>
  <c r="S510" i="2"/>
  <c r="S208" i="2"/>
  <c r="S664" i="2"/>
  <c r="S401" i="2"/>
  <c r="S289" i="2"/>
  <c r="S233" i="2"/>
  <c r="S642" i="2"/>
  <c r="S234" i="2"/>
  <c r="S391" i="2"/>
  <c r="S435" i="2"/>
  <c r="S355" i="2"/>
  <c r="S159" i="2"/>
  <c r="S181" i="2"/>
  <c r="S481" i="2"/>
  <c r="S508" i="2"/>
  <c r="S41" i="2"/>
  <c r="S325" i="2"/>
  <c r="S21" i="2"/>
  <c r="S394" i="2"/>
  <c r="S50" i="2"/>
  <c r="S532" i="2"/>
  <c r="S318" i="2"/>
  <c r="S369" i="2"/>
  <c r="S81" i="2"/>
  <c r="S70" i="2"/>
  <c r="S652" i="2"/>
  <c r="S343" i="2"/>
  <c r="S115" i="2"/>
  <c r="S116" i="2"/>
  <c r="S610" i="2"/>
  <c r="S539" i="2"/>
  <c r="S474" i="2"/>
  <c r="S112" i="2"/>
  <c r="S238" i="2"/>
  <c r="S60" i="2"/>
  <c r="S36" i="2"/>
  <c r="S195" i="2"/>
  <c r="S430" i="2"/>
  <c r="S184" i="2"/>
  <c r="S640" i="2"/>
  <c r="S576" i="2"/>
  <c r="S26" i="2"/>
  <c r="S476" i="2"/>
  <c r="S260" i="2"/>
  <c r="S127" i="2"/>
  <c r="S311" i="2"/>
  <c r="S114" i="2"/>
  <c r="S643" i="2"/>
  <c r="S174" i="2"/>
  <c r="S51" i="2"/>
  <c r="S255" i="2"/>
  <c r="S257" i="2"/>
  <c r="S340" i="2"/>
  <c r="S300" i="2"/>
  <c r="S595" i="2"/>
  <c r="S411" i="2"/>
  <c r="S594" i="2"/>
  <c r="S285" i="2"/>
  <c r="S144" i="2"/>
  <c r="S177" i="2"/>
  <c r="S656" i="2"/>
  <c r="S602" i="2"/>
  <c r="S145" i="2"/>
  <c r="S719" i="2"/>
  <c r="S478" i="2"/>
  <c r="S249" i="2"/>
  <c r="S441" i="2"/>
  <c r="S103" i="2"/>
  <c r="S212" i="2"/>
  <c r="S551" i="2"/>
  <c r="S284" i="2"/>
  <c r="S247" i="2"/>
  <c r="S154" i="2"/>
  <c r="S482" i="2"/>
  <c r="S329" i="2"/>
  <c r="S567" i="2"/>
  <c r="S277" i="2"/>
  <c r="S243" i="2"/>
  <c r="S204" i="2"/>
  <c r="S188" i="2"/>
  <c r="S380" i="2"/>
  <c r="S450" i="2"/>
  <c r="S678" i="2"/>
  <c r="S688" i="2"/>
  <c r="S345" i="2"/>
  <c r="S16" i="2"/>
  <c r="S616" i="2"/>
  <c r="S516" i="2"/>
  <c r="S187" i="2"/>
  <c r="S577" i="2"/>
  <c r="S479" i="2"/>
  <c r="S720" i="2"/>
  <c r="S566" i="2"/>
  <c r="S230" i="2"/>
  <c r="S121" i="2"/>
  <c r="S651" i="2"/>
  <c r="S264" i="2"/>
  <c r="S252" i="2"/>
  <c r="S419" i="2"/>
  <c r="S480" i="2"/>
  <c r="S52" i="2"/>
  <c r="S421" i="2"/>
  <c r="S316" i="2"/>
  <c r="S219" i="2"/>
  <c r="S47" i="2"/>
  <c r="S358" i="2"/>
  <c r="S166" i="2"/>
  <c r="S193" i="2"/>
  <c r="S715" i="2"/>
  <c r="S8" i="2"/>
  <c r="S34" i="2"/>
  <c r="S403" i="2"/>
  <c r="S623" i="2"/>
  <c r="S27" i="2"/>
  <c r="S90" i="2"/>
  <c r="S579" i="2"/>
  <c r="S405" i="2"/>
  <c r="S75" i="2"/>
  <c r="S522" i="2"/>
  <c r="S496" i="2"/>
  <c r="S54" i="2"/>
  <c r="S515" i="2"/>
  <c r="S190" i="2"/>
  <c r="S620" i="2"/>
  <c r="S462" i="2"/>
  <c r="S305" i="2"/>
  <c r="S271" i="2"/>
  <c r="S725" i="2"/>
  <c r="S531" i="2"/>
  <c r="S101" i="2"/>
  <c r="S647" i="2"/>
  <c r="S351" i="2"/>
  <c r="S499" i="2"/>
  <c r="S87" i="2"/>
  <c r="S269" i="2"/>
  <c r="S552" i="2"/>
  <c r="S448" i="2"/>
  <c r="S350" i="2"/>
  <c r="S296" i="2"/>
  <c r="S216" i="2"/>
  <c r="S590" i="2"/>
  <c r="S536" i="2"/>
  <c r="S251" i="2"/>
  <c r="S66" i="2"/>
  <c r="S133" i="2"/>
  <c r="S12" i="2"/>
  <c r="S259" i="2"/>
  <c r="S429" i="2"/>
  <c r="S443" i="2"/>
  <c r="S381" i="2"/>
  <c r="S445" i="2"/>
  <c r="S417" i="2"/>
  <c r="S723" i="2"/>
  <c r="S488" i="2"/>
  <c r="S86" i="2"/>
  <c r="S189" i="2"/>
  <c r="S357" i="2"/>
  <c r="S35" i="2"/>
  <c r="S353" i="2"/>
  <c r="S267" i="2"/>
  <c r="S292" i="2"/>
  <c r="S528" i="2"/>
  <c r="S379" i="2"/>
  <c r="S673" i="2"/>
  <c r="S631" i="2"/>
  <c r="S107" i="2"/>
  <c r="S507" i="2"/>
  <c r="S469" i="2"/>
  <c r="S644" i="2"/>
  <c r="S621" i="2"/>
  <c r="S61" i="2"/>
  <c r="S239" i="2"/>
  <c r="S473" i="2"/>
  <c r="S245" i="2"/>
  <c r="S563" i="2"/>
  <c r="S82" i="2"/>
  <c r="S280" i="2"/>
  <c r="S214" i="2"/>
  <c r="S655" i="2"/>
  <c r="S446" i="2"/>
  <c r="S30" i="2"/>
  <c r="S593" i="2"/>
  <c r="S348" i="2"/>
  <c r="S555" i="2"/>
  <c r="S37" i="2"/>
  <c r="S550" i="2"/>
  <c r="S268" i="2"/>
  <c r="S310" i="2"/>
  <c r="S240" i="2"/>
  <c r="S398" i="2"/>
  <c r="S440" i="2"/>
  <c r="S636" i="2"/>
  <c r="S306" i="2"/>
  <c r="S493" i="2"/>
  <c r="S495" i="2"/>
  <c r="S717" i="2"/>
  <c r="S45" i="2"/>
  <c r="S371" i="2"/>
  <c r="S416" i="2"/>
  <c r="S617" i="2"/>
  <c r="S203" i="2"/>
  <c r="S716" i="2"/>
  <c r="S31" i="2"/>
  <c r="S298" i="2"/>
  <c r="S377" i="2"/>
  <c r="S295" i="2"/>
  <c r="S48" i="2"/>
  <c r="S686" i="2"/>
  <c r="S229" i="2"/>
  <c r="S273" i="2"/>
  <c r="S471" i="2"/>
  <c r="S604" i="2"/>
  <c r="S663" i="2"/>
  <c r="S671" i="2"/>
  <c r="S63" i="2"/>
  <c r="S638" i="2"/>
  <c r="S276" i="2"/>
  <c r="S308" i="2"/>
  <c r="S365" i="2"/>
  <c r="S649" i="2"/>
  <c r="S580" i="2"/>
  <c r="S85" i="2"/>
  <c r="S662" i="2"/>
  <c r="S685" i="2"/>
  <c r="S630" i="2"/>
  <c r="S152" i="2"/>
  <c r="S132" i="2"/>
  <c r="S360" i="2"/>
  <c r="S96" i="2"/>
  <c r="S125" i="2"/>
  <c r="S304" i="2"/>
  <c r="S123" i="2"/>
  <c r="S388" i="2"/>
  <c r="S581" i="2"/>
  <c r="S79" i="2"/>
  <c r="S330" i="2"/>
  <c r="S437" i="2"/>
  <c r="S454" i="2"/>
  <c r="S420" i="2"/>
  <c r="S253" i="2"/>
  <c r="S705" i="2"/>
  <c r="S261" i="2"/>
  <c r="S113" i="2"/>
  <c r="S134" i="2"/>
  <c r="S549" i="2"/>
  <c r="S699" i="2"/>
  <c r="S297" i="2"/>
  <c r="S456" i="2"/>
  <c r="S147" i="2"/>
  <c r="S384" i="2"/>
  <c r="S62" i="2"/>
  <c r="S200" i="2"/>
  <c r="S218" i="2"/>
  <c r="S102" i="2"/>
  <c r="S346" i="2"/>
  <c r="S596" i="2"/>
  <c r="S196" i="2"/>
  <c r="S692" i="2"/>
  <c r="S236" i="2"/>
  <c r="S119" i="2"/>
  <c r="S270" i="2"/>
  <c r="S256" i="2"/>
  <c r="S608" i="2"/>
  <c r="S392" i="2"/>
  <c r="S627" i="2"/>
  <c r="S613" i="2"/>
  <c r="S564" i="2"/>
  <c r="S197" i="2"/>
  <c r="S106" i="2"/>
  <c r="S138" i="2"/>
  <c r="S553" i="2"/>
  <c r="S491" i="2"/>
  <c r="S225" i="2"/>
  <c r="S99" i="2"/>
  <c r="S694" i="2"/>
  <c r="S698" i="2"/>
  <c r="S538" i="2"/>
  <c r="S614" i="2"/>
  <c r="S373" i="2"/>
  <c r="S442" i="2"/>
  <c r="S624" i="2"/>
  <c r="S111" i="2"/>
  <c r="S413" i="2"/>
  <c r="S534" i="2"/>
  <c r="S645" i="2"/>
  <c r="S485" i="2"/>
  <c r="S335" i="2"/>
  <c r="S710" i="2"/>
  <c r="S607" i="2"/>
  <c r="S97" i="2"/>
  <c r="S569" i="2"/>
  <c r="S226" i="2"/>
  <c r="S301" i="2"/>
  <c r="S687" i="2"/>
  <c r="S628" i="2"/>
  <c r="S612" i="2"/>
  <c r="S299" i="2"/>
  <c r="S220" i="2"/>
  <c r="S109" i="2"/>
  <c r="S519" i="2"/>
  <c r="S281" i="2"/>
  <c r="S224" i="2"/>
  <c r="S354" i="2"/>
  <c r="S629" i="2"/>
  <c r="S512" i="2"/>
  <c r="S436" i="2"/>
  <c r="S659" i="2"/>
  <c r="S124" i="2"/>
  <c r="S341" i="2"/>
  <c r="S176" i="2"/>
  <c r="S334" i="2"/>
  <c r="S425" i="2"/>
  <c r="S402" i="2"/>
  <c r="S684" i="2"/>
  <c r="S332" i="2"/>
  <c r="S408" i="2"/>
  <c r="S695" i="2"/>
  <c r="S571" i="2"/>
  <c r="S585" i="2"/>
  <c r="S658" i="2"/>
  <c r="S359" i="2"/>
  <c r="S654" i="2"/>
  <c r="S573" i="2"/>
  <c r="S483" i="2"/>
  <c r="S248" i="2"/>
  <c r="S560" i="2"/>
  <c r="S140" i="2"/>
  <c r="S500" i="2"/>
  <c r="S307" i="2"/>
  <c r="S475" i="2"/>
  <c r="S665" i="2"/>
  <c r="S696" i="2"/>
  <c r="S468" i="2"/>
  <c r="S505" i="2"/>
  <c r="S294" i="2"/>
  <c r="S492" i="2"/>
  <c r="S546" i="2"/>
  <c r="S254" i="2"/>
  <c r="S677" i="2"/>
  <c r="S517" i="2"/>
  <c r="S406" i="2"/>
  <c r="S422" i="2"/>
  <c r="S586" i="2"/>
  <c r="S615" i="2"/>
  <c r="S287" i="2"/>
  <c r="S349" i="2"/>
  <c r="S597" i="2"/>
  <c r="S633" i="2"/>
  <c r="S540" i="2"/>
  <c r="S223" i="2"/>
  <c r="S674" i="2"/>
  <c r="S591" i="2"/>
  <c r="S599" i="2"/>
  <c r="S423" i="2"/>
  <c r="S451" i="2"/>
  <c r="S669" i="2"/>
  <c r="S395" i="2"/>
  <c r="S418" i="2"/>
  <c r="S708" i="2"/>
  <c r="S389" i="2"/>
  <c r="S635" i="2"/>
  <c r="S722" i="2"/>
  <c r="S286" i="2"/>
  <c r="S611" i="2"/>
  <c r="S396" i="2"/>
  <c r="S706" i="2"/>
  <c r="S431" i="2"/>
  <c r="S390" i="2"/>
  <c r="S541" i="2"/>
  <c r="S609" i="2"/>
  <c r="S681" i="2"/>
  <c r="S675" i="2"/>
  <c r="S626" i="2"/>
  <c r="S670" i="2"/>
  <c r="S487" i="2"/>
  <c r="S707" i="2"/>
  <c r="S682" i="2"/>
  <c r="S653" i="2"/>
  <c r="S575" i="2"/>
  <c r="S672" i="2"/>
  <c r="S561" i="2"/>
  <c r="S606" i="2"/>
  <c r="S679" i="2"/>
  <c r="S711" i="2"/>
  <c r="S646" i="2"/>
  <c r="S668" i="2"/>
  <c r="S648" i="2"/>
  <c r="S713" i="2"/>
  <c r="S700" i="2"/>
  <c r="S726" i="2"/>
  <c r="S24" i="2"/>
  <c r="N438" i="2"/>
  <c r="N589" i="2"/>
  <c r="N689" i="2"/>
  <c r="N322" i="2"/>
  <c r="N163" i="2"/>
  <c r="N241" i="2"/>
  <c r="N583" i="2"/>
  <c r="N363" i="2"/>
  <c r="N657" i="2"/>
  <c r="N498" i="2"/>
  <c r="N347" i="2"/>
  <c r="N690" i="2"/>
  <c r="N504" i="2"/>
  <c r="N414" i="2"/>
  <c r="N370" i="2"/>
  <c r="N150" i="2"/>
  <c r="N282" i="2"/>
  <c r="N198" i="2"/>
  <c r="N11" i="2"/>
  <c r="N667" i="2"/>
  <c r="N164" i="2"/>
  <c r="N459" i="2"/>
  <c r="N426" i="2"/>
  <c r="N100" i="2"/>
  <c r="N213" i="2"/>
  <c r="N161" i="2"/>
  <c r="N410" i="2"/>
  <c r="N131" i="2"/>
  <c r="N704" i="2"/>
  <c r="N554" i="2"/>
  <c r="N141" i="2"/>
  <c r="N530" i="2"/>
  <c r="N77" i="2"/>
  <c r="N49" i="2"/>
  <c r="N367" i="2"/>
  <c r="N9" i="2"/>
  <c r="N175" i="2"/>
  <c r="N650" i="2"/>
  <c r="N592" i="2"/>
  <c r="N191" i="2"/>
  <c r="N23" i="2"/>
  <c r="N556" i="2"/>
  <c r="N361" i="2"/>
  <c r="N412" i="2"/>
  <c r="N139" i="2"/>
  <c r="N312" i="2"/>
  <c r="N10" i="2"/>
  <c r="N250" i="2"/>
  <c r="N142" i="2"/>
  <c r="N43" i="2"/>
  <c r="N67" i="2"/>
  <c r="N28" i="2"/>
  <c r="N291" i="2"/>
  <c r="N202" i="2"/>
  <c r="N231" i="2"/>
  <c r="N524" i="2"/>
  <c r="N639" i="2"/>
  <c r="N529" i="2"/>
  <c r="N319" i="2"/>
  <c r="N172" i="2"/>
  <c r="N143" i="2"/>
  <c r="N404" i="2"/>
  <c r="N146" i="2"/>
  <c r="N472" i="2"/>
  <c r="N165" i="2"/>
  <c r="N494" i="2"/>
  <c r="N691" i="2"/>
  <c r="N183" i="2"/>
  <c r="N327" i="2"/>
  <c r="N342" i="2"/>
  <c r="N317" i="2"/>
  <c r="N179" i="2"/>
  <c r="N3" i="2"/>
  <c r="N98" i="2"/>
  <c r="N537" i="2"/>
  <c r="N433" i="2"/>
  <c r="N290" i="2"/>
  <c r="N122" i="2"/>
  <c r="N356" i="2"/>
  <c r="N173" i="2"/>
  <c r="N167" i="2"/>
  <c r="N4" i="2"/>
  <c r="N32" i="2"/>
  <c r="N46" i="2"/>
  <c r="N65" i="2"/>
  <c r="N320" i="2"/>
  <c r="N568" i="2"/>
  <c r="N603" i="2"/>
  <c r="N634" i="2"/>
  <c r="N14" i="2"/>
  <c r="N40" i="2"/>
  <c r="N246" i="2"/>
  <c r="N525" i="2"/>
  <c r="N302" i="2"/>
  <c r="N526" i="2"/>
  <c r="N148" i="2"/>
  <c r="N136" i="2"/>
  <c r="N266" i="2"/>
  <c r="N186" i="2"/>
  <c r="N315" i="2"/>
  <c r="N207" i="2"/>
  <c r="N619" i="2"/>
  <c r="N314" i="2"/>
  <c r="N108" i="2"/>
  <c r="N548" i="2"/>
  <c r="N559" i="2"/>
  <c r="N424" i="2"/>
  <c r="N278" i="2"/>
  <c r="N484" i="2"/>
  <c r="N160" i="2"/>
  <c r="N19" i="2"/>
  <c r="N364" i="2"/>
  <c r="N68" i="2"/>
  <c r="N265" i="2"/>
  <c r="N178" i="2"/>
  <c r="N375" i="2"/>
  <c r="N588" i="2"/>
  <c r="N506" i="2"/>
  <c r="N262" i="2"/>
  <c r="N328" i="2"/>
  <c r="N338" i="2"/>
  <c r="N313" i="2"/>
  <c r="N427" i="2"/>
  <c r="N352" i="2"/>
  <c r="N206" i="2"/>
  <c r="N55" i="2"/>
  <c r="N2" i="2"/>
  <c r="N71" i="2"/>
  <c r="N93" i="2"/>
  <c r="N288" i="2"/>
  <c r="N168" i="2"/>
  <c r="N171" i="2"/>
  <c r="N455" i="2"/>
  <c r="N83" i="2"/>
  <c r="N169" i="2"/>
  <c r="N237" i="2"/>
  <c r="N557" i="2"/>
  <c r="N80" i="2"/>
  <c r="N703" i="2"/>
  <c r="N170" i="2"/>
  <c r="N44" i="2"/>
  <c r="N7" i="2"/>
  <c r="N129" i="2"/>
  <c r="N194" i="2"/>
  <c r="N337" i="2"/>
  <c r="N155" i="2"/>
  <c r="N110" i="2"/>
  <c r="N258" i="2"/>
  <c r="N368" i="2"/>
  <c r="N387" i="2"/>
  <c r="N339" i="2"/>
  <c r="N309" i="2"/>
  <c r="N465" i="2"/>
  <c r="N17" i="2"/>
  <c r="N712" i="2"/>
  <c r="N467" i="2"/>
  <c r="N149" i="2"/>
  <c r="N185" i="2"/>
  <c r="N501" i="2"/>
  <c r="N33" i="2"/>
  <c r="N73" i="2"/>
  <c r="N382" i="2"/>
  <c r="N513" i="2"/>
  <c r="N582" i="2"/>
  <c r="N632" i="2"/>
  <c r="N439" i="2"/>
  <c r="N533" i="2"/>
  <c r="N447" i="2"/>
  <c r="N618" i="2"/>
  <c r="N199" i="2"/>
  <c r="N15" i="2"/>
  <c r="N543" i="2"/>
  <c r="N565" i="2"/>
  <c r="N78" i="2"/>
  <c r="N283" i="2"/>
  <c r="N661" i="2"/>
  <c r="N385" i="2"/>
  <c r="N235" i="2"/>
  <c r="N461" i="2"/>
  <c r="N323" i="2"/>
  <c r="N587" i="2"/>
  <c r="N76" i="2"/>
  <c r="N192" i="2"/>
  <c r="N242" i="2"/>
  <c r="N272" i="2"/>
  <c r="N709" i="2"/>
  <c r="N232" i="2"/>
  <c r="N156" i="2"/>
  <c r="N432" i="2"/>
  <c r="N415" i="2"/>
  <c r="N502" i="2"/>
  <c r="N605" i="2"/>
  <c r="N215" i="2"/>
  <c r="N683" i="2"/>
  <c r="N637" i="2"/>
  <c r="N157" i="2"/>
  <c r="N331" i="2"/>
  <c r="N497" i="2"/>
  <c r="N470" i="2"/>
  <c r="N69" i="2"/>
  <c r="N393" i="2"/>
  <c r="N222" i="2"/>
  <c r="N701" i="2"/>
  <c r="N88" i="2"/>
  <c r="N74" i="2"/>
  <c r="N397" i="2"/>
  <c r="N128" i="2"/>
  <c r="N151" i="2"/>
  <c r="N584" i="2"/>
  <c r="N452" i="2"/>
  <c r="N521" i="2"/>
  <c r="N545" i="2"/>
  <c r="N622" i="2"/>
  <c r="N321" i="2"/>
  <c r="N120" i="2"/>
  <c r="N53" i="2"/>
  <c r="N372" i="2"/>
  <c r="N578" i="2"/>
  <c r="N514" i="2"/>
  <c r="N400" i="2"/>
  <c r="N130" i="2"/>
  <c r="N714" i="2"/>
  <c r="N38" i="2"/>
  <c r="N158" i="2"/>
  <c r="N39" i="2"/>
  <c r="N666" i="2"/>
  <c r="N503" i="2"/>
  <c r="N509" i="2"/>
  <c r="N362" i="2"/>
  <c r="N399" i="2"/>
  <c r="N275" i="2"/>
  <c r="N324" i="2"/>
  <c r="N72" i="2"/>
  <c r="N162" i="2"/>
  <c r="N434" i="2"/>
  <c r="N221" i="2"/>
  <c r="N376" i="2"/>
  <c r="N153" i="2"/>
  <c r="N718" i="2"/>
  <c r="N182" i="2"/>
  <c r="N542" i="2"/>
  <c r="N535" i="2"/>
  <c r="N486" i="2"/>
  <c r="N344" i="2"/>
  <c r="N22" i="2"/>
  <c r="N727" i="2"/>
  <c r="N374" i="2"/>
  <c r="N386" i="2"/>
  <c r="N458" i="2"/>
  <c r="N84" i="2"/>
  <c r="N18" i="2"/>
  <c r="N91" i="2"/>
  <c r="N5" i="2"/>
  <c r="N279" i="2"/>
  <c r="N520" i="2"/>
  <c r="N660" i="2"/>
  <c r="N383" i="2"/>
  <c r="N326" i="2"/>
  <c r="N489" i="2"/>
  <c r="N6" i="2"/>
  <c r="N702" i="2"/>
  <c r="N201" i="2"/>
  <c r="N463" i="2"/>
  <c r="N444" i="2"/>
  <c r="N600" i="2"/>
  <c r="N94" i="2"/>
  <c r="N449" i="2"/>
  <c r="N205" i="2"/>
  <c r="N209" i="2"/>
  <c r="N333" i="2"/>
  <c r="N227" i="2"/>
  <c r="N428" i="2"/>
  <c r="N693" i="2"/>
  <c r="N490" i="2"/>
  <c r="N137" i="2"/>
  <c r="N570" i="2"/>
  <c r="N598" i="2"/>
  <c r="N464" i="2"/>
  <c r="N117" i="2"/>
  <c r="N118" i="2"/>
  <c r="N518" i="2"/>
  <c r="N228" i="2"/>
  <c r="N547" i="2"/>
  <c r="N104" i="2"/>
  <c r="N523" i="2"/>
  <c r="N544" i="2"/>
  <c r="N92" i="2"/>
  <c r="N13" i="2"/>
  <c r="N378" i="2"/>
  <c r="N89" i="2"/>
  <c r="N56" i="2"/>
  <c r="N721" i="2"/>
  <c r="N274" i="2"/>
  <c r="N572" i="2"/>
  <c r="N244" i="2"/>
  <c r="N466" i="2"/>
  <c r="N303" i="2"/>
  <c r="N64" i="2"/>
  <c r="N42" i="2"/>
  <c r="N336" i="2"/>
  <c r="N57" i="2"/>
  <c r="N126" i="2"/>
  <c r="N601" i="2"/>
  <c r="N676" i="2"/>
  <c r="N58" i="2"/>
  <c r="N511" i="2"/>
  <c r="N105" i="2"/>
  <c r="N180" i="2"/>
  <c r="N59" i="2"/>
  <c r="N211" i="2"/>
  <c r="N20" i="2"/>
  <c r="N477" i="2"/>
  <c r="N407" i="2"/>
  <c r="N625" i="2"/>
  <c r="N293" i="2"/>
  <c r="N680" i="2"/>
  <c r="N453" i="2"/>
  <c r="N135" i="2"/>
  <c r="N562" i="2"/>
  <c r="N263" i="2"/>
  <c r="N217" i="2"/>
  <c r="N460" i="2"/>
  <c r="N697" i="2"/>
  <c r="N457" i="2"/>
  <c r="N641" i="2"/>
  <c r="N25" i="2"/>
  <c r="N574" i="2"/>
  <c r="N409" i="2"/>
  <c r="N366" i="2"/>
  <c r="N210" i="2"/>
  <c r="N558" i="2"/>
  <c r="N95" i="2"/>
  <c r="N724" i="2"/>
  <c r="N527" i="2"/>
  <c r="N29" i="2"/>
  <c r="N510" i="2"/>
  <c r="N208" i="2"/>
  <c r="N664" i="2"/>
  <c r="N401" i="2"/>
  <c r="N289" i="2"/>
  <c r="N233" i="2"/>
  <c r="N642" i="2"/>
  <c r="N234" i="2"/>
  <c r="N391" i="2"/>
  <c r="N435" i="2"/>
  <c r="N355" i="2"/>
  <c r="N159" i="2"/>
  <c r="N181" i="2"/>
  <c r="N481" i="2"/>
  <c r="N508" i="2"/>
  <c r="N41" i="2"/>
  <c r="N325" i="2"/>
  <c r="N21" i="2"/>
  <c r="N394" i="2"/>
  <c r="N50" i="2"/>
  <c r="N532" i="2"/>
  <c r="N318" i="2"/>
  <c r="N369" i="2"/>
  <c r="N81" i="2"/>
  <c r="N70" i="2"/>
  <c r="N652" i="2"/>
  <c r="N343" i="2"/>
  <c r="N115" i="2"/>
  <c r="N116" i="2"/>
  <c r="N610" i="2"/>
  <c r="N539" i="2"/>
  <c r="N474" i="2"/>
  <c r="N112" i="2"/>
  <c r="N238" i="2"/>
  <c r="N60" i="2"/>
  <c r="N36" i="2"/>
  <c r="N195" i="2"/>
  <c r="N430" i="2"/>
  <c r="N184" i="2"/>
  <c r="N640" i="2"/>
  <c r="N576" i="2"/>
  <c r="N26" i="2"/>
  <c r="N476" i="2"/>
  <c r="N260" i="2"/>
  <c r="N127" i="2"/>
  <c r="N311" i="2"/>
  <c r="N114" i="2"/>
  <c r="N643" i="2"/>
  <c r="N174" i="2"/>
  <c r="N51" i="2"/>
  <c r="N255" i="2"/>
  <c r="N257" i="2"/>
  <c r="N340" i="2"/>
  <c r="N300" i="2"/>
  <c r="N595" i="2"/>
  <c r="N411" i="2"/>
  <c r="N594" i="2"/>
  <c r="N285" i="2"/>
  <c r="N144" i="2"/>
  <c r="N177" i="2"/>
  <c r="N656" i="2"/>
  <c r="N602" i="2"/>
  <c r="N145" i="2"/>
  <c r="N719" i="2"/>
  <c r="N478" i="2"/>
  <c r="N249" i="2"/>
  <c r="N441" i="2"/>
  <c r="N103" i="2"/>
  <c r="N212" i="2"/>
  <c r="N551" i="2"/>
  <c r="N284" i="2"/>
  <c r="N247" i="2"/>
  <c r="N154" i="2"/>
  <c r="N482" i="2"/>
  <c r="N329" i="2"/>
  <c r="N567" i="2"/>
  <c r="N277" i="2"/>
  <c r="N243" i="2"/>
  <c r="N204" i="2"/>
  <c r="N188" i="2"/>
  <c r="N380" i="2"/>
  <c r="N450" i="2"/>
  <c r="N678" i="2"/>
  <c r="N688" i="2"/>
  <c r="N345" i="2"/>
  <c r="N16" i="2"/>
  <c r="N616" i="2"/>
  <c r="N516" i="2"/>
  <c r="N187" i="2"/>
  <c r="N577" i="2"/>
  <c r="N479" i="2"/>
  <c r="N720" i="2"/>
  <c r="N566" i="2"/>
  <c r="N230" i="2"/>
  <c r="N121" i="2"/>
  <c r="N651" i="2"/>
  <c r="N264" i="2"/>
  <c r="N252" i="2"/>
  <c r="N419" i="2"/>
  <c r="N480" i="2"/>
  <c r="N52" i="2"/>
  <c r="N421" i="2"/>
  <c r="N316" i="2"/>
  <c r="N219" i="2"/>
  <c r="N47" i="2"/>
  <c r="N358" i="2"/>
  <c r="N166" i="2"/>
  <c r="N193" i="2"/>
  <c r="N715" i="2"/>
  <c r="N8" i="2"/>
  <c r="N34" i="2"/>
  <c r="N403" i="2"/>
  <c r="N623" i="2"/>
  <c r="N27" i="2"/>
  <c r="N90" i="2"/>
  <c r="N579" i="2"/>
  <c r="N405" i="2"/>
  <c r="N75" i="2"/>
  <c r="N522" i="2"/>
  <c r="N496" i="2"/>
  <c r="N54" i="2"/>
  <c r="N515" i="2"/>
  <c r="N190" i="2"/>
  <c r="N620" i="2"/>
  <c r="N462" i="2"/>
  <c r="N305" i="2"/>
  <c r="N271" i="2"/>
  <c r="N725" i="2"/>
  <c r="N531" i="2"/>
  <c r="N101" i="2"/>
  <c r="N647" i="2"/>
  <c r="N351" i="2"/>
  <c r="N499" i="2"/>
  <c r="N87" i="2"/>
  <c r="N269" i="2"/>
  <c r="N552" i="2"/>
  <c r="N448" i="2"/>
  <c r="N350" i="2"/>
  <c r="N296" i="2"/>
  <c r="N216" i="2"/>
  <c r="N590" i="2"/>
  <c r="N536" i="2"/>
  <c r="N251" i="2"/>
  <c r="N66" i="2"/>
  <c r="N133" i="2"/>
  <c r="N12" i="2"/>
  <c r="N259" i="2"/>
  <c r="N429" i="2"/>
  <c r="N443" i="2"/>
  <c r="N381" i="2"/>
  <c r="N445" i="2"/>
  <c r="N417" i="2"/>
  <c r="N723" i="2"/>
  <c r="N488" i="2"/>
  <c r="N86" i="2"/>
  <c r="N189" i="2"/>
  <c r="N357" i="2"/>
  <c r="N35" i="2"/>
  <c r="N353" i="2"/>
  <c r="N267" i="2"/>
  <c r="N292" i="2"/>
  <c r="N528" i="2"/>
  <c r="N379" i="2"/>
  <c r="N673" i="2"/>
  <c r="N631" i="2"/>
  <c r="N107" i="2"/>
  <c r="N507" i="2"/>
  <c r="N469" i="2"/>
  <c r="N644" i="2"/>
  <c r="N621" i="2"/>
  <c r="N61" i="2"/>
  <c r="N239" i="2"/>
  <c r="N473" i="2"/>
  <c r="N245" i="2"/>
  <c r="N563" i="2"/>
  <c r="N82" i="2"/>
  <c r="N280" i="2"/>
  <c r="N214" i="2"/>
  <c r="N655" i="2"/>
  <c r="N446" i="2"/>
  <c r="N30" i="2"/>
  <c r="N593" i="2"/>
  <c r="N348" i="2"/>
  <c r="N555" i="2"/>
  <c r="N37" i="2"/>
  <c r="N550" i="2"/>
  <c r="N268" i="2"/>
  <c r="N310" i="2"/>
  <c r="N240" i="2"/>
  <c r="N398" i="2"/>
  <c r="N440" i="2"/>
  <c r="N636" i="2"/>
  <c r="N306" i="2"/>
  <c r="N493" i="2"/>
  <c r="N495" i="2"/>
  <c r="N717" i="2"/>
  <c r="N45" i="2"/>
  <c r="N371" i="2"/>
  <c r="N416" i="2"/>
  <c r="N617" i="2"/>
  <c r="N203" i="2"/>
  <c r="N716" i="2"/>
  <c r="N31" i="2"/>
  <c r="N298" i="2"/>
  <c r="N377" i="2"/>
  <c r="N295" i="2"/>
  <c r="N48" i="2"/>
  <c r="N686" i="2"/>
  <c r="N229" i="2"/>
  <c r="N273" i="2"/>
  <c r="N471" i="2"/>
  <c r="N604" i="2"/>
  <c r="N663" i="2"/>
  <c r="N671" i="2"/>
  <c r="N63" i="2"/>
  <c r="N638" i="2"/>
  <c r="N276" i="2"/>
  <c r="N308" i="2"/>
  <c r="N365" i="2"/>
  <c r="N649" i="2"/>
  <c r="N580" i="2"/>
  <c r="N85" i="2"/>
  <c r="N662" i="2"/>
  <c r="N685" i="2"/>
  <c r="N630" i="2"/>
  <c r="N152" i="2"/>
  <c r="N132" i="2"/>
  <c r="N360" i="2"/>
  <c r="N96" i="2"/>
  <c r="N125" i="2"/>
  <c r="N304" i="2"/>
  <c r="N123" i="2"/>
  <c r="N388" i="2"/>
  <c r="N581" i="2"/>
  <c r="N79" i="2"/>
  <c r="N330" i="2"/>
  <c r="N437" i="2"/>
  <c r="N454" i="2"/>
  <c r="N420" i="2"/>
  <c r="N253" i="2"/>
  <c r="N705" i="2"/>
  <c r="N261" i="2"/>
  <c r="N113" i="2"/>
  <c r="N134" i="2"/>
  <c r="N549" i="2"/>
  <c r="N699" i="2"/>
  <c r="N297" i="2"/>
  <c r="N456" i="2"/>
  <c r="N147" i="2"/>
  <c r="N384" i="2"/>
  <c r="N62" i="2"/>
  <c r="N200" i="2"/>
  <c r="N218" i="2"/>
  <c r="N102" i="2"/>
  <c r="N346" i="2"/>
  <c r="N596" i="2"/>
  <c r="N196" i="2"/>
  <c r="N692" i="2"/>
  <c r="N236" i="2"/>
  <c r="N119" i="2"/>
  <c r="N270" i="2"/>
  <c r="N256" i="2"/>
  <c r="N608" i="2"/>
  <c r="N392" i="2"/>
  <c r="N627" i="2"/>
  <c r="N613" i="2"/>
  <c r="N564" i="2"/>
  <c r="N197" i="2"/>
  <c r="N106" i="2"/>
  <c r="N138" i="2"/>
  <c r="N553" i="2"/>
  <c r="N491" i="2"/>
  <c r="N225" i="2"/>
  <c r="N99" i="2"/>
  <c r="N694" i="2"/>
  <c r="N698" i="2"/>
  <c r="N538" i="2"/>
  <c r="N614" i="2"/>
  <c r="N373" i="2"/>
  <c r="N442" i="2"/>
  <c r="N624" i="2"/>
  <c r="N111" i="2"/>
  <c r="N413" i="2"/>
  <c r="N534" i="2"/>
  <c r="N645" i="2"/>
  <c r="N485" i="2"/>
  <c r="N335" i="2"/>
  <c r="N710" i="2"/>
  <c r="N607" i="2"/>
  <c r="N97" i="2"/>
  <c r="N569" i="2"/>
  <c r="N226" i="2"/>
  <c r="N301" i="2"/>
  <c r="N687" i="2"/>
  <c r="N628" i="2"/>
  <c r="N612" i="2"/>
  <c r="N299" i="2"/>
  <c r="N220" i="2"/>
  <c r="N109" i="2"/>
  <c r="N519" i="2"/>
  <c r="N281" i="2"/>
  <c r="N224" i="2"/>
  <c r="N354" i="2"/>
  <c r="N629" i="2"/>
  <c r="N512" i="2"/>
  <c r="N436" i="2"/>
  <c r="N659" i="2"/>
  <c r="N124" i="2"/>
  <c r="N341" i="2"/>
  <c r="N176" i="2"/>
  <c r="N334" i="2"/>
  <c r="N425" i="2"/>
  <c r="N402" i="2"/>
  <c r="N684" i="2"/>
  <c r="N332" i="2"/>
  <c r="N408" i="2"/>
  <c r="N695" i="2"/>
  <c r="N571" i="2"/>
  <c r="N585" i="2"/>
  <c r="N658" i="2"/>
  <c r="N359" i="2"/>
  <c r="N654" i="2"/>
  <c r="N573" i="2"/>
  <c r="N483" i="2"/>
  <c r="N248" i="2"/>
  <c r="N560" i="2"/>
  <c r="N140" i="2"/>
  <c r="N500" i="2"/>
  <c r="N307" i="2"/>
  <c r="N475" i="2"/>
  <c r="N665" i="2"/>
  <c r="N696" i="2"/>
  <c r="N468" i="2"/>
  <c r="N505" i="2"/>
  <c r="N294" i="2"/>
  <c r="N492" i="2"/>
  <c r="N546" i="2"/>
  <c r="N254" i="2"/>
  <c r="N677" i="2"/>
  <c r="N517" i="2"/>
  <c r="N406" i="2"/>
  <c r="N422" i="2"/>
  <c r="N586" i="2"/>
  <c r="N615" i="2"/>
  <c r="N287" i="2"/>
  <c r="N349" i="2"/>
  <c r="N597" i="2"/>
  <c r="N633" i="2"/>
  <c r="N540" i="2"/>
  <c r="N223" i="2"/>
  <c r="N674" i="2"/>
  <c r="N591" i="2"/>
  <c r="N599" i="2"/>
  <c r="N423" i="2"/>
  <c r="N451" i="2"/>
  <c r="N669" i="2"/>
  <c r="N395" i="2"/>
  <c r="N418" i="2"/>
  <c r="N708" i="2"/>
  <c r="N389" i="2"/>
  <c r="N635" i="2"/>
  <c r="N722" i="2"/>
  <c r="N286" i="2"/>
  <c r="N611" i="2"/>
  <c r="N396" i="2"/>
  <c r="N706" i="2"/>
  <c r="N431" i="2"/>
  <c r="N390" i="2"/>
  <c r="N541" i="2"/>
  <c r="N609" i="2"/>
  <c r="N681" i="2"/>
  <c r="N675" i="2"/>
  <c r="N626" i="2"/>
  <c r="N670" i="2"/>
  <c r="N487" i="2"/>
  <c r="N707" i="2"/>
  <c r="N682" i="2"/>
  <c r="N653" i="2"/>
  <c r="N575" i="2"/>
  <c r="N672" i="2"/>
  <c r="N561" i="2"/>
  <c r="N606" i="2"/>
  <c r="N679" i="2"/>
  <c r="N711" i="2"/>
  <c r="N646" i="2"/>
  <c r="N668" i="2"/>
  <c r="N648" i="2"/>
  <c r="N713" i="2"/>
  <c r="N700" i="2"/>
  <c r="N726" i="2"/>
  <c r="N24" i="2"/>
  <c r="L438" i="2"/>
  <c r="L589" i="2"/>
  <c r="L689" i="2"/>
  <c r="L322" i="2"/>
  <c r="L163" i="2"/>
  <c r="L241" i="2"/>
  <c r="L583" i="2"/>
  <c r="L363" i="2"/>
  <c r="L657" i="2"/>
  <c r="L498" i="2"/>
  <c r="L347" i="2"/>
  <c r="L690" i="2"/>
  <c r="L504" i="2"/>
  <c r="L414" i="2"/>
  <c r="L370" i="2"/>
  <c r="L150" i="2"/>
  <c r="L282" i="2"/>
  <c r="L198" i="2"/>
  <c r="L11" i="2"/>
  <c r="L667" i="2"/>
  <c r="L164" i="2"/>
  <c r="L459" i="2"/>
  <c r="L426" i="2"/>
  <c r="L100" i="2"/>
  <c r="L213" i="2"/>
  <c r="L161" i="2"/>
  <c r="L410" i="2"/>
  <c r="L131" i="2"/>
  <c r="L704" i="2"/>
  <c r="L554" i="2"/>
  <c r="L141" i="2"/>
  <c r="L530" i="2"/>
  <c r="L77" i="2"/>
  <c r="L49" i="2"/>
  <c r="L367" i="2"/>
  <c r="L9" i="2"/>
  <c r="L175" i="2"/>
  <c r="L650" i="2"/>
  <c r="L592" i="2"/>
  <c r="L191" i="2"/>
  <c r="L23" i="2"/>
  <c r="L556" i="2"/>
  <c r="L361" i="2"/>
  <c r="L412" i="2"/>
  <c r="L139" i="2"/>
  <c r="L312" i="2"/>
  <c r="L10" i="2"/>
  <c r="L250" i="2"/>
  <c r="L142" i="2"/>
  <c r="L43" i="2"/>
  <c r="L67" i="2"/>
  <c r="L28" i="2"/>
  <c r="L291" i="2"/>
  <c r="L202" i="2"/>
  <c r="L231" i="2"/>
  <c r="L524" i="2"/>
  <c r="L639" i="2"/>
  <c r="L529" i="2"/>
  <c r="L319" i="2"/>
  <c r="L172" i="2"/>
  <c r="L143" i="2"/>
  <c r="L404" i="2"/>
  <c r="L146" i="2"/>
  <c r="L472" i="2"/>
  <c r="L165" i="2"/>
  <c r="L494" i="2"/>
  <c r="L691" i="2"/>
  <c r="L183" i="2"/>
  <c r="L327" i="2"/>
  <c r="L342" i="2"/>
  <c r="L317" i="2"/>
  <c r="L179" i="2"/>
  <c r="L3" i="2"/>
  <c r="L98" i="2"/>
  <c r="L537" i="2"/>
  <c r="L433" i="2"/>
  <c r="L290" i="2"/>
  <c r="L122" i="2"/>
  <c r="L356" i="2"/>
  <c r="L173" i="2"/>
  <c r="L167" i="2"/>
  <c r="L4" i="2"/>
  <c r="L32" i="2"/>
  <c r="L46" i="2"/>
  <c r="L65" i="2"/>
  <c r="L320" i="2"/>
  <c r="L568" i="2"/>
  <c r="L603" i="2"/>
  <c r="L634" i="2"/>
  <c r="L14" i="2"/>
  <c r="L40" i="2"/>
  <c r="L246" i="2"/>
  <c r="L525" i="2"/>
  <c r="L302" i="2"/>
  <c r="L526" i="2"/>
  <c r="L148" i="2"/>
  <c r="L136" i="2"/>
  <c r="L266" i="2"/>
  <c r="L186" i="2"/>
  <c r="L315" i="2"/>
  <c r="L207" i="2"/>
  <c r="L619" i="2"/>
  <c r="L314" i="2"/>
  <c r="L108" i="2"/>
  <c r="L548" i="2"/>
  <c r="L559" i="2"/>
  <c r="L424" i="2"/>
  <c r="L278" i="2"/>
  <c r="L484" i="2"/>
  <c r="L160" i="2"/>
  <c r="L19" i="2"/>
  <c r="L364" i="2"/>
  <c r="L68" i="2"/>
  <c r="L265" i="2"/>
  <c r="L178" i="2"/>
  <c r="L375" i="2"/>
  <c r="L588" i="2"/>
  <c r="L506" i="2"/>
  <c r="L262" i="2"/>
  <c r="L328" i="2"/>
  <c r="L338" i="2"/>
  <c r="L313" i="2"/>
  <c r="L427" i="2"/>
  <c r="L352" i="2"/>
  <c r="L206" i="2"/>
  <c r="L55" i="2"/>
  <c r="L2" i="2"/>
  <c r="L71" i="2"/>
  <c r="L93" i="2"/>
  <c r="L288" i="2"/>
  <c r="L168" i="2"/>
  <c r="L171" i="2"/>
  <c r="L455" i="2"/>
  <c r="L83" i="2"/>
  <c r="L169" i="2"/>
  <c r="L237" i="2"/>
  <c r="L557" i="2"/>
  <c r="L80" i="2"/>
  <c r="L703" i="2"/>
  <c r="L170" i="2"/>
  <c r="L44" i="2"/>
  <c r="L7" i="2"/>
  <c r="L129" i="2"/>
  <c r="L194" i="2"/>
  <c r="L337" i="2"/>
  <c r="L155" i="2"/>
  <c r="L110" i="2"/>
  <c r="L258" i="2"/>
  <c r="L368" i="2"/>
  <c r="L387" i="2"/>
  <c r="L339" i="2"/>
  <c r="L309" i="2"/>
  <c r="L465" i="2"/>
  <c r="L17" i="2"/>
  <c r="L712" i="2"/>
  <c r="L467" i="2"/>
  <c r="L149" i="2"/>
  <c r="L185" i="2"/>
  <c r="L501" i="2"/>
  <c r="L33" i="2"/>
  <c r="L73" i="2"/>
  <c r="L382" i="2"/>
  <c r="L513" i="2"/>
  <c r="L582" i="2"/>
  <c r="L632" i="2"/>
  <c r="L439" i="2"/>
  <c r="L533" i="2"/>
  <c r="L447" i="2"/>
  <c r="L618" i="2"/>
  <c r="L199" i="2"/>
  <c r="L15" i="2"/>
  <c r="L543" i="2"/>
  <c r="L565" i="2"/>
  <c r="L78" i="2"/>
  <c r="L283" i="2"/>
  <c r="L661" i="2"/>
  <c r="L385" i="2"/>
  <c r="L235" i="2"/>
  <c r="L461" i="2"/>
  <c r="L323" i="2"/>
  <c r="L587" i="2"/>
  <c r="L76" i="2"/>
  <c r="L192" i="2"/>
  <c r="L242" i="2"/>
  <c r="L272" i="2"/>
  <c r="L709" i="2"/>
  <c r="L232" i="2"/>
  <c r="L156" i="2"/>
  <c r="L432" i="2"/>
  <c r="L415" i="2"/>
  <c r="L502" i="2"/>
  <c r="L605" i="2"/>
  <c r="L215" i="2"/>
  <c r="L683" i="2"/>
  <c r="L637" i="2"/>
  <c r="L157" i="2"/>
  <c r="L331" i="2"/>
  <c r="L497" i="2"/>
  <c r="L470" i="2"/>
  <c r="L69" i="2"/>
  <c r="L393" i="2"/>
  <c r="L222" i="2"/>
  <c r="L701" i="2"/>
  <c r="L88" i="2"/>
  <c r="L74" i="2"/>
  <c r="L397" i="2"/>
  <c r="L128" i="2"/>
  <c r="L151" i="2"/>
  <c r="L584" i="2"/>
  <c r="L452" i="2"/>
  <c r="L521" i="2"/>
  <c r="L545" i="2"/>
  <c r="L622" i="2"/>
  <c r="L321" i="2"/>
  <c r="L120" i="2"/>
  <c r="L53" i="2"/>
  <c r="L372" i="2"/>
  <c r="L578" i="2"/>
  <c r="L514" i="2"/>
  <c r="L400" i="2"/>
  <c r="L130" i="2"/>
  <c r="L714" i="2"/>
  <c r="L38" i="2"/>
  <c r="L158" i="2"/>
  <c r="L39" i="2"/>
  <c r="L666" i="2"/>
  <c r="L503" i="2"/>
  <c r="L509" i="2"/>
  <c r="L362" i="2"/>
  <c r="L399" i="2"/>
  <c r="L275" i="2"/>
  <c r="L324" i="2"/>
  <c r="L72" i="2"/>
  <c r="L162" i="2"/>
  <c r="L434" i="2"/>
  <c r="L221" i="2"/>
  <c r="L376" i="2"/>
  <c r="L153" i="2"/>
  <c r="L718" i="2"/>
  <c r="L182" i="2"/>
  <c r="L542" i="2"/>
  <c r="L535" i="2"/>
  <c r="L486" i="2"/>
  <c r="L344" i="2"/>
  <c r="L22" i="2"/>
  <c r="L727" i="2"/>
  <c r="L374" i="2"/>
  <c r="L386" i="2"/>
  <c r="L458" i="2"/>
  <c r="L84" i="2"/>
  <c r="L18" i="2"/>
  <c r="L91" i="2"/>
  <c r="L5" i="2"/>
  <c r="L279" i="2"/>
  <c r="L520" i="2"/>
  <c r="L660" i="2"/>
  <c r="L383" i="2"/>
  <c r="L326" i="2"/>
  <c r="L489" i="2"/>
  <c r="L6" i="2"/>
  <c r="L702" i="2"/>
  <c r="L201" i="2"/>
  <c r="L463" i="2"/>
  <c r="L444" i="2"/>
  <c r="L600" i="2"/>
  <c r="L94" i="2"/>
  <c r="L449" i="2"/>
  <c r="L205" i="2"/>
  <c r="L209" i="2"/>
  <c r="L333" i="2"/>
  <c r="L227" i="2"/>
  <c r="L428" i="2"/>
  <c r="L693" i="2"/>
  <c r="L490" i="2"/>
  <c r="L137" i="2"/>
  <c r="L570" i="2"/>
  <c r="L598" i="2"/>
  <c r="L464" i="2"/>
  <c r="L117" i="2"/>
  <c r="L118" i="2"/>
  <c r="L518" i="2"/>
  <c r="L228" i="2"/>
  <c r="L547" i="2"/>
  <c r="L104" i="2"/>
  <c r="L523" i="2"/>
  <c r="L544" i="2"/>
  <c r="L92" i="2"/>
  <c r="L13" i="2"/>
  <c r="L378" i="2"/>
  <c r="L89" i="2"/>
  <c r="L56" i="2"/>
  <c r="L721" i="2"/>
  <c r="L274" i="2"/>
  <c r="L572" i="2"/>
  <c r="L244" i="2"/>
  <c r="L466" i="2"/>
  <c r="L303" i="2"/>
  <c r="L64" i="2"/>
  <c r="L42" i="2"/>
  <c r="L336" i="2"/>
  <c r="L57" i="2"/>
  <c r="L126" i="2"/>
  <c r="L601" i="2"/>
  <c r="L676" i="2"/>
  <c r="L58" i="2"/>
  <c r="L511" i="2"/>
  <c r="L105" i="2"/>
  <c r="L180" i="2"/>
  <c r="L59" i="2"/>
  <c r="L211" i="2"/>
  <c r="L20" i="2"/>
  <c r="L477" i="2"/>
  <c r="L407" i="2"/>
  <c r="L625" i="2"/>
  <c r="L293" i="2"/>
  <c r="L680" i="2"/>
  <c r="L453" i="2"/>
  <c r="L135" i="2"/>
  <c r="L562" i="2"/>
  <c r="L263" i="2"/>
  <c r="L217" i="2"/>
  <c r="L460" i="2"/>
  <c r="L697" i="2"/>
  <c r="L457" i="2"/>
  <c r="L641" i="2"/>
  <c r="L25" i="2"/>
  <c r="L574" i="2"/>
  <c r="L409" i="2"/>
  <c r="L366" i="2"/>
  <c r="L210" i="2"/>
  <c r="L558" i="2"/>
  <c r="L95" i="2"/>
  <c r="L724" i="2"/>
  <c r="L527" i="2"/>
  <c r="L29" i="2"/>
  <c r="L510" i="2"/>
  <c r="L208" i="2"/>
  <c r="L664" i="2"/>
  <c r="L401" i="2"/>
  <c r="L289" i="2"/>
  <c r="L233" i="2"/>
  <c r="L642" i="2"/>
  <c r="L234" i="2"/>
  <c r="L391" i="2"/>
  <c r="L435" i="2"/>
  <c r="L355" i="2"/>
  <c r="L159" i="2"/>
  <c r="L181" i="2"/>
  <c r="L481" i="2"/>
  <c r="L508" i="2"/>
  <c r="L41" i="2"/>
  <c r="L325" i="2"/>
  <c r="L21" i="2"/>
  <c r="L394" i="2"/>
  <c r="L50" i="2"/>
  <c r="L532" i="2"/>
  <c r="L318" i="2"/>
  <c r="L369" i="2"/>
  <c r="L81" i="2"/>
  <c r="L70" i="2"/>
  <c r="L652" i="2"/>
  <c r="L343" i="2"/>
  <c r="L115" i="2"/>
  <c r="L116" i="2"/>
  <c r="L610" i="2"/>
  <c r="L539" i="2"/>
  <c r="L474" i="2"/>
  <c r="L112" i="2"/>
  <c r="L238" i="2"/>
  <c r="L60" i="2"/>
  <c r="L36" i="2"/>
  <c r="L195" i="2"/>
  <c r="L430" i="2"/>
  <c r="L184" i="2"/>
  <c r="L640" i="2"/>
  <c r="L576" i="2"/>
  <c r="L26" i="2"/>
  <c r="L476" i="2"/>
  <c r="L260" i="2"/>
  <c r="L127" i="2"/>
  <c r="L311" i="2"/>
  <c r="L114" i="2"/>
  <c r="L643" i="2"/>
  <c r="L174" i="2"/>
  <c r="L51" i="2"/>
  <c r="L255" i="2"/>
  <c r="L257" i="2"/>
  <c r="L340" i="2"/>
  <c r="L300" i="2"/>
  <c r="L595" i="2"/>
  <c r="L411" i="2"/>
  <c r="L594" i="2"/>
  <c r="L285" i="2"/>
  <c r="L144" i="2"/>
  <c r="L177" i="2"/>
  <c r="L656" i="2"/>
  <c r="L602" i="2"/>
  <c r="L145" i="2"/>
  <c r="L719" i="2"/>
  <c r="L478" i="2"/>
  <c r="L249" i="2"/>
  <c r="L441" i="2"/>
  <c r="L103" i="2"/>
  <c r="L212" i="2"/>
  <c r="L551" i="2"/>
  <c r="L284" i="2"/>
  <c r="L247" i="2"/>
  <c r="L154" i="2"/>
  <c r="L482" i="2"/>
  <c r="L329" i="2"/>
  <c r="L567" i="2"/>
  <c r="L277" i="2"/>
  <c r="L243" i="2"/>
  <c r="L204" i="2"/>
  <c r="L188" i="2"/>
  <c r="L380" i="2"/>
  <c r="L450" i="2"/>
  <c r="L678" i="2"/>
  <c r="L688" i="2"/>
  <c r="L345" i="2"/>
  <c r="L16" i="2"/>
  <c r="L616" i="2"/>
  <c r="L516" i="2"/>
  <c r="L187" i="2"/>
  <c r="L577" i="2"/>
  <c r="L479" i="2"/>
  <c r="L720" i="2"/>
  <c r="L566" i="2"/>
  <c r="L230" i="2"/>
  <c r="L121" i="2"/>
  <c r="L651" i="2"/>
  <c r="L264" i="2"/>
  <c r="L252" i="2"/>
  <c r="L419" i="2"/>
  <c r="L480" i="2"/>
  <c r="L52" i="2"/>
  <c r="L421" i="2"/>
  <c r="L316" i="2"/>
  <c r="L219" i="2"/>
  <c r="L47" i="2"/>
  <c r="L358" i="2"/>
  <c r="L166" i="2"/>
  <c r="L193" i="2"/>
  <c r="L715" i="2"/>
  <c r="L8" i="2"/>
  <c r="L34" i="2"/>
  <c r="L403" i="2"/>
  <c r="L623" i="2"/>
  <c r="L27" i="2"/>
  <c r="L90" i="2"/>
  <c r="L579" i="2"/>
  <c r="L405" i="2"/>
  <c r="L75" i="2"/>
  <c r="L522" i="2"/>
  <c r="L496" i="2"/>
  <c r="L54" i="2"/>
  <c r="L515" i="2"/>
  <c r="L190" i="2"/>
  <c r="L620" i="2"/>
  <c r="L462" i="2"/>
  <c r="L305" i="2"/>
  <c r="L271" i="2"/>
  <c r="L725" i="2"/>
  <c r="L531" i="2"/>
  <c r="L101" i="2"/>
  <c r="L647" i="2"/>
  <c r="L351" i="2"/>
  <c r="L499" i="2"/>
  <c r="L87" i="2"/>
  <c r="L269" i="2"/>
  <c r="L552" i="2"/>
  <c r="L448" i="2"/>
  <c r="L350" i="2"/>
  <c r="L296" i="2"/>
  <c r="L216" i="2"/>
  <c r="L590" i="2"/>
  <c r="L536" i="2"/>
  <c r="L251" i="2"/>
  <c r="L66" i="2"/>
  <c r="L133" i="2"/>
  <c r="L12" i="2"/>
  <c r="L259" i="2"/>
  <c r="L429" i="2"/>
  <c r="L443" i="2"/>
  <c r="L381" i="2"/>
  <c r="L445" i="2"/>
  <c r="L417" i="2"/>
  <c r="L723" i="2"/>
  <c r="L488" i="2"/>
  <c r="L86" i="2"/>
  <c r="L189" i="2"/>
  <c r="L357" i="2"/>
  <c r="L35" i="2"/>
  <c r="L353" i="2"/>
  <c r="L267" i="2"/>
  <c r="L292" i="2"/>
  <c r="L528" i="2"/>
  <c r="L379" i="2"/>
  <c r="L673" i="2"/>
  <c r="L631" i="2"/>
  <c r="L107" i="2"/>
  <c r="L507" i="2"/>
  <c r="L469" i="2"/>
  <c r="L644" i="2"/>
  <c r="L621" i="2"/>
  <c r="L61" i="2"/>
  <c r="L239" i="2"/>
  <c r="L473" i="2"/>
  <c r="L245" i="2"/>
  <c r="L563" i="2"/>
  <c r="L82" i="2"/>
  <c r="L280" i="2"/>
  <c r="L214" i="2"/>
  <c r="L655" i="2"/>
  <c r="L446" i="2"/>
  <c r="L30" i="2"/>
  <c r="L593" i="2"/>
  <c r="L348" i="2"/>
  <c r="L555" i="2"/>
  <c r="L37" i="2"/>
  <c r="L550" i="2"/>
  <c r="L268" i="2"/>
  <c r="L310" i="2"/>
  <c r="L240" i="2"/>
  <c r="L398" i="2"/>
  <c r="L440" i="2"/>
  <c r="L636" i="2"/>
  <c r="L306" i="2"/>
  <c r="L493" i="2"/>
  <c r="L495" i="2"/>
  <c r="L717" i="2"/>
  <c r="L45" i="2"/>
  <c r="L371" i="2"/>
  <c r="L416" i="2"/>
  <c r="L617" i="2"/>
  <c r="L203" i="2"/>
  <c r="L716" i="2"/>
  <c r="L31" i="2"/>
  <c r="L298" i="2"/>
  <c r="L377" i="2"/>
  <c r="L295" i="2"/>
  <c r="L48" i="2"/>
  <c r="L686" i="2"/>
  <c r="L229" i="2"/>
  <c r="L273" i="2"/>
  <c r="L471" i="2"/>
  <c r="L604" i="2"/>
  <c r="L663" i="2"/>
  <c r="L671" i="2"/>
  <c r="L63" i="2"/>
  <c r="L638" i="2"/>
  <c r="L276" i="2"/>
  <c r="L308" i="2"/>
  <c r="L365" i="2"/>
  <c r="L649" i="2"/>
  <c r="L580" i="2"/>
  <c r="L85" i="2"/>
  <c r="L662" i="2"/>
  <c r="L685" i="2"/>
  <c r="L630" i="2"/>
  <c r="L152" i="2"/>
  <c r="L132" i="2"/>
  <c r="L360" i="2"/>
  <c r="L96" i="2"/>
  <c r="L125" i="2"/>
  <c r="L304" i="2"/>
  <c r="L123" i="2"/>
  <c r="L388" i="2"/>
  <c r="L581" i="2"/>
  <c r="L79" i="2"/>
  <c r="L330" i="2"/>
  <c r="L437" i="2"/>
  <c r="L454" i="2"/>
  <c r="L420" i="2"/>
  <c r="L253" i="2"/>
  <c r="L705" i="2"/>
  <c r="L261" i="2"/>
  <c r="L113" i="2"/>
  <c r="L134" i="2"/>
  <c r="L549" i="2"/>
  <c r="L699" i="2"/>
  <c r="L297" i="2"/>
  <c r="L456" i="2"/>
  <c r="L147" i="2"/>
  <c r="L384" i="2"/>
  <c r="L62" i="2"/>
  <c r="L200" i="2"/>
  <c r="L218" i="2"/>
  <c r="L102" i="2"/>
  <c r="L346" i="2"/>
  <c r="L596" i="2"/>
  <c r="L196" i="2"/>
  <c r="L692" i="2"/>
  <c r="L236" i="2"/>
  <c r="L119" i="2"/>
  <c r="L270" i="2"/>
  <c r="L256" i="2"/>
  <c r="L608" i="2"/>
  <c r="L392" i="2"/>
  <c r="L627" i="2"/>
  <c r="L613" i="2"/>
  <c r="L564" i="2"/>
  <c r="L197" i="2"/>
  <c r="L106" i="2"/>
  <c r="L138" i="2"/>
  <c r="L553" i="2"/>
  <c r="L491" i="2"/>
  <c r="L225" i="2"/>
  <c r="L99" i="2"/>
  <c r="L694" i="2"/>
  <c r="L698" i="2"/>
  <c r="L538" i="2"/>
  <c r="L614" i="2"/>
  <c r="L373" i="2"/>
  <c r="L442" i="2"/>
  <c r="L624" i="2"/>
  <c r="L111" i="2"/>
  <c r="L413" i="2"/>
  <c r="L534" i="2"/>
  <c r="L645" i="2"/>
  <c r="L485" i="2"/>
  <c r="L335" i="2"/>
  <c r="L710" i="2"/>
  <c r="L607" i="2"/>
  <c r="L97" i="2"/>
  <c r="L569" i="2"/>
  <c r="L226" i="2"/>
  <c r="L301" i="2"/>
  <c r="L687" i="2"/>
  <c r="L628" i="2"/>
  <c r="L612" i="2"/>
  <c r="L299" i="2"/>
  <c r="L220" i="2"/>
  <c r="L109" i="2"/>
  <c r="L519" i="2"/>
  <c r="L281" i="2"/>
  <c r="L224" i="2"/>
  <c r="L354" i="2"/>
  <c r="L629" i="2"/>
  <c r="L512" i="2"/>
  <c r="L436" i="2"/>
  <c r="L659" i="2"/>
  <c r="L124" i="2"/>
  <c r="L341" i="2"/>
  <c r="L176" i="2"/>
  <c r="L334" i="2"/>
  <c r="L425" i="2"/>
  <c r="L402" i="2"/>
  <c r="L684" i="2"/>
  <c r="L332" i="2"/>
  <c r="L408" i="2"/>
  <c r="L695" i="2"/>
  <c r="L571" i="2"/>
  <c r="L585" i="2"/>
  <c r="L658" i="2"/>
  <c r="L359" i="2"/>
  <c r="L654" i="2"/>
  <c r="L573" i="2"/>
  <c r="L483" i="2"/>
  <c r="L248" i="2"/>
  <c r="L560" i="2"/>
  <c r="L140" i="2"/>
  <c r="L500" i="2"/>
  <c r="L307" i="2"/>
  <c r="L475" i="2"/>
  <c r="L665" i="2"/>
  <c r="L696" i="2"/>
  <c r="L468" i="2"/>
  <c r="L505" i="2"/>
  <c r="L294" i="2"/>
  <c r="L492" i="2"/>
  <c r="L546" i="2"/>
  <c r="L254" i="2"/>
  <c r="L677" i="2"/>
  <c r="L517" i="2"/>
  <c r="L406" i="2"/>
  <c r="L422" i="2"/>
  <c r="L586" i="2"/>
  <c r="L615" i="2"/>
  <c r="L287" i="2"/>
  <c r="L349" i="2"/>
  <c r="L597" i="2"/>
  <c r="L633" i="2"/>
  <c r="L540" i="2"/>
  <c r="L223" i="2"/>
  <c r="L674" i="2"/>
  <c r="L591" i="2"/>
  <c r="L599" i="2"/>
  <c r="L423" i="2"/>
  <c r="L451" i="2"/>
  <c r="L669" i="2"/>
  <c r="L395" i="2"/>
  <c r="L418" i="2"/>
  <c r="L708" i="2"/>
  <c r="L389" i="2"/>
  <c r="L635" i="2"/>
  <c r="L722" i="2"/>
  <c r="L286" i="2"/>
  <c r="L611" i="2"/>
  <c r="L396" i="2"/>
  <c r="L706" i="2"/>
  <c r="L431" i="2"/>
  <c r="L390" i="2"/>
  <c r="L541" i="2"/>
  <c r="L609" i="2"/>
  <c r="L681" i="2"/>
  <c r="L675" i="2"/>
  <c r="L626" i="2"/>
  <c r="L670" i="2"/>
  <c r="L487" i="2"/>
  <c r="L707" i="2"/>
  <c r="L682" i="2"/>
  <c r="L653" i="2"/>
  <c r="L575" i="2"/>
  <c r="L672" i="2"/>
  <c r="L561" i="2"/>
  <c r="L606" i="2"/>
  <c r="L679" i="2"/>
  <c r="L711" i="2"/>
  <c r="L646" i="2"/>
  <c r="L668" i="2"/>
  <c r="L648" i="2"/>
  <c r="L713" i="2"/>
  <c r="L700" i="2"/>
  <c r="L726" i="2"/>
  <c r="L24" i="2"/>
  <c r="J438" i="2"/>
  <c r="J589" i="2"/>
  <c r="J689" i="2"/>
  <c r="J322" i="2"/>
  <c r="J163" i="2"/>
  <c r="J241" i="2"/>
  <c r="J583" i="2"/>
  <c r="J363" i="2"/>
  <c r="J657" i="2"/>
  <c r="J498" i="2"/>
  <c r="J347" i="2"/>
  <c r="J690" i="2"/>
  <c r="J504" i="2"/>
  <c r="J414" i="2"/>
  <c r="J370" i="2"/>
  <c r="J150" i="2"/>
  <c r="J282" i="2"/>
  <c r="J198" i="2"/>
  <c r="J11" i="2"/>
  <c r="J667" i="2"/>
  <c r="J164" i="2"/>
  <c r="J459" i="2"/>
  <c r="J426" i="2"/>
  <c r="J100" i="2"/>
  <c r="J213" i="2"/>
  <c r="J161" i="2"/>
  <c r="J410" i="2"/>
  <c r="J131" i="2"/>
  <c r="J704" i="2"/>
  <c r="J554" i="2"/>
  <c r="J141" i="2"/>
  <c r="J530" i="2"/>
  <c r="J77" i="2"/>
  <c r="J49" i="2"/>
  <c r="J367" i="2"/>
  <c r="J9" i="2"/>
  <c r="J175" i="2"/>
  <c r="J650" i="2"/>
  <c r="J592" i="2"/>
  <c r="J191" i="2"/>
  <c r="J23" i="2"/>
  <c r="J556" i="2"/>
  <c r="J361" i="2"/>
  <c r="J412" i="2"/>
  <c r="J139" i="2"/>
  <c r="J312" i="2"/>
  <c r="J10" i="2"/>
  <c r="J250" i="2"/>
  <c r="J142" i="2"/>
  <c r="J43" i="2"/>
  <c r="J67" i="2"/>
  <c r="J28" i="2"/>
  <c r="J291" i="2"/>
  <c r="J202" i="2"/>
  <c r="J231" i="2"/>
  <c r="J524" i="2"/>
  <c r="J639" i="2"/>
  <c r="J529" i="2"/>
  <c r="J319" i="2"/>
  <c r="J172" i="2"/>
  <c r="J143" i="2"/>
  <c r="J404" i="2"/>
  <c r="J146" i="2"/>
  <c r="J472" i="2"/>
  <c r="J165" i="2"/>
  <c r="J494" i="2"/>
  <c r="J691" i="2"/>
  <c r="J183" i="2"/>
  <c r="J327" i="2"/>
  <c r="J342" i="2"/>
  <c r="J317" i="2"/>
  <c r="J179" i="2"/>
  <c r="J3" i="2"/>
  <c r="J98" i="2"/>
  <c r="J537" i="2"/>
  <c r="J433" i="2"/>
  <c r="J290" i="2"/>
  <c r="J122" i="2"/>
  <c r="J356" i="2"/>
  <c r="J173" i="2"/>
  <c r="J167" i="2"/>
  <c r="J4" i="2"/>
  <c r="J32" i="2"/>
  <c r="J46" i="2"/>
  <c r="J65" i="2"/>
  <c r="J320" i="2"/>
  <c r="J568" i="2"/>
  <c r="J603" i="2"/>
  <c r="J634" i="2"/>
  <c r="J14" i="2"/>
  <c r="J40" i="2"/>
  <c r="J246" i="2"/>
  <c r="J525" i="2"/>
  <c r="J302" i="2"/>
  <c r="J526" i="2"/>
  <c r="J148" i="2"/>
  <c r="J136" i="2"/>
  <c r="J266" i="2"/>
  <c r="J186" i="2"/>
  <c r="J315" i="2"/>
  <c r="J207" i="2"/>
  <c r="J619" i="2"/>
  <c r="J314" i="2"/>
  <c r="J108" i="2"/>
  <c r="J548" i="2"/>
  <c r="J559" i="2"/>
  <c r="J424" i="2"/>
  <c r="J278" i="2"/>
  <c r="J484" i="2"/>
  <c r="J160" i="2"/>
  <c r="J19" i="2"/>
  <c r="J364" i="2"/>
  <c r="J68" i="2"/>
  <c r="J265" i="2"/>
  <c r="J178" i="2"/>
  <c r="J375" i="2"/>
  <c r="J588" i="2"/>
  <c r="J506" i="2"/>
  <c r="J262" i="2"/>
  <c r="J328" i="2"/>
  <c r="J338" i="2"/>
  <c r="J313" i="2"/>
  <c r="J427" i="2"/>
  <c r="J352" i="2"/>
  <c r="J206" i="2"/>
  <c r="J55" i="2"/>
  <c r="J2" i="2"/>
  <c r="J71" i="2"/>
  <c r="J93" i="2"/>
  <c r="J288" i="2"/>
  <c r="J168" i="2"/>
  <c r="J171" i="2"/>
  <c r="J455" i="2"/>
  <c r="J83" i="2"/>
  <c r="J169" i="2"/>
  <c r="J237" i="2"/>
  <c r="J557" i="2"/>
  <c r="J80" i="2"/>
  <c r="J703" i="2"/>
  <c r="J170" i="2"/>
  <c r="J44" i="2"/>
  <c r="J7" i="2"/>
  <c r="J129" i="2"/>
  <c r="J194" i="2"/>
  <c r="J337" i="2"/>
  <c r="J155" i="2"/>
  <c r="J110" i="2"/>
  <c r="J258" i="2"/>
  <c r="J368" i="2"/>
  <c r="J387" i="2"/>
  <c r="J339" i="2"/>
  <c r="J309" i="2"/>
  <c r="J465" i="2"/>
  <c r="J17" i="2"/>
  <c r="J712" i="2"/>
  <c r="J467" i="2"/>
  <c r="J149" i="2"/>
  <c r="J185" i="2"/>
  <c r="J501" i="2"/>
  <c r="J33" i="2"/>
  <c r="J73" i="2"/>
  <c r="J382" i="2"/>
  <c r="J513" i="2"/>
  <c r="J582" i="2"/>
  <c r="J632" i="2"/>
  <c r="J439" i="2"/>
  <c r="J533" i="2"/>
  <c r="J447" i="2"/>
  <c r="J618" i="2"/>
  <c r="J199" i="2"/>
  <c r="J15" i="2"/>
  <c r="J543" i="2"/>
  <c r="J565" i="2"/>
  <c r="J78" i="2"/>
  <c r="J283" i="2"/>
  <c r="J661" i="2"/>
  <c r="J385" i="2"/>
  <c r="J235" i="2"/>
  <c r="J461" i="2"/>
  <c r="J323" i="2"/>
  <c r="J587" i="2"/>
  <c r="J76" i="2"/>
  <c r="J192" i="2"/>
  <c r="J242" i="2"/>
  <c r="J272" i="2"/>
  <c r="J709" i="2"/>
  <c r="J232" i="2"/>
  <c r="J156" i="2"/>
  <c r="J432" i="2"/>
  <c r="J415" i="2"/>
  <c r="J502" i="2"/>
  <c r="J605" i="2"/>
  <c r="J215" i="2"/>
  <c r="J683" i="2"/>
  <c r="J637" i="2"/>
  <c r="J157" i="2"/>
  <c r="J331" i="2"/>
  <c r="J497" i="2"/>
  <c r="J470" i="2"/>
  <c r="J69" i="2"/>
  <c r="J393" i="2"/>
  <c r="J222" i="2"/>
  <c r="J701" i="2"/>
  <c r="J88" i="2"/>
  <c r="J74" i="2"/>
  <c r="J397" i="2"/>
  <c r="J128" i="2"/>
  <c r="J151" i="2"/>
  <c r="J584" i="2"/>
  <c r="J452" i="2"/>
  <c r="J521" i="2"/>
  <c r="J545" i="2"/>
  <c r="J622" i="2"/>
  <c r="J321" i="2"/>
  <c r="J120" i="2"/>
  <c r="J53" i="2"/>
  <c r="J372" i="2"/>
  <c r="J578" i="2"/>
  <c r="J514" i="2"/>
  <c r="J400" i="2"/>
  <c r="J130" i="2"/>
  <c r="J714" i="2"/>
  <c r="J38" i="2"/>
  <c r="J158" i="2"/>
  <c r="J39" i="2"/>
  <c r="J666" i="2"/>
  <c r="J503" i="2"/>
  <c r="J509" i="2"/>
  <c r="J362" i="2"/>
  <c r="J399" i="2"/>
  <c r="J275" i="2"/>
  <c r="J324" i="2"/>
  <c r="J72" i="2"/>
  <c r="J162" i="2"/>
  <c r="J434" i="2"/>
  <c r="J221" i="2"/>
  <c r="J376" i="2"/>
  <c r="J153" i="2"/>
  <c r="J718" i="2"/>
  <c r="J182" i="2"/>
  <c r="J542" i="2"/>
  <c r="J535" i="2"/>
  <c r="J486" i="2"/>
  <c r="J344" i="2"/>
  <c r="J22" i="2"/>
  <c r="J727" i="2"/>
  <c r="J374" i="2"/>
  <c r="J386" i="2"/>
  <c r="J458" i="2"/>
  <c r="J84" i="2"/>
  <c r="J18" i="2"/>
  <c r="J91" i="2"/>
  <c r="J5" i="2"/>
  <c r="J279" i="2"/>
  <c r="J520" i="2"/>
  <c r="J660" i="2"/>
  <c r="J383" i="2"/>
  <c r="J326" i="2"/>
  <c r="J489" i="2"/>
  <c r="J6" i="2"/>
  <c r="J702" i="2"/>
  <c r="J201" i="2"/>
  <c r="J463" i="2"/>
  <c r="J444" i="2"/>
  <c r="J600" i="2"/>
  <c r="J94" i="2"/>
  <c r="J449" i="2"/>
  <c r="J205" i="2"/>
  <c r="J209" i="2"/>
  <c r="J333" i="2"/>
  <c r="J227" i="2"/>
  <c r="J428" i="2"/>
  <c r="J693" i="2"/>
  <c r="J490" i="2"/>
  <c r="J137" i="2"/>
  <c r="J570" i="2"/>
  <c r="J598" i="2"/>
  <c r="J464" i="2"/>
  <c r="J117" i="2"/>
  <c r="J118" i="2"/>
  <c r="J518" i="2"/>
  <c r="J228" i="2"/>
  <c r="J547" i="2"/>
  <c r="J104" i="2"/>
  <c r="J523" i="2"/>
  <c r="J544" i="2"/>
  <c r="J92" i="2"/>
  <c r="J13" i="2"/>
  <c r="J378" i="2"/>
  <c r="J89" i="2"/>
  <c r="J56" i="2"/>
  <c r="J721" i="2"/>
  <c r="J274" i="2"/>
  <c r="J572" i="2"/>
  <c r="J244" i="2"/>
  <c r="J466" i="2"/>
  <c r="J303" i="2"/>
  <c r="J64" i="2"/>
  <c r="J42" i="2"/>
  <c r="J336" i="2"/>
  <c r="J57" i="2"/>
  <c r="J126" i="2"/>
  <c r="J601" i="2"/>
  <c r="J676" i="2"/>
  <c r="J58" i="2"/>
  <c r="J511" i="2"/>
  <c r="J105" i="2"/>
  <c r="J180" i="2"/>
  <c r="J59" i="2"/>
  <c r="J211" i="2"/>
  <c r="J20" i="2"/>
  <c r="J477" i="2"/>
  <c r="J407" i="2"/>
  <c r="J625" i="2"/>
  <c r="J293" i="2"/>
  <c r="J680" i="2"/>
  <c r="J453" i="2"/>
  <c r="J135" i="2"/>
  <c r="J562" i="2"/>
  <c r="J263" i="2"/>
  <c r="J217" i="2"/>
  <c r="J460" i="2"/>
  <c r="J697" i="2"/>
  <c r="J457" i="2"/>
  <c r="J641" i="2"/>
  <c r="J25" i="2"/>
  <c r="J574" i="2"/>
  <c r="J409" i="2"/>
  <c r="J366" i="2"/>
  <c r="J210" i="2"/>
  <c r="J558" i="2"/>
  <c r="J95" i="2"/>
  <c r="J724" i="2"/>
  <c r="J527" i="2"/>
  <c r="J29" i="2"/>
  <c r="J510" i="2"/>
  <c r="J208" i="2"/>
  <c r="J664" i="2"/>
  <c r="J401" i="2"/>
  <c r="J289" i="2"/>
  <c r="J233" i="2"/>
  <c r="J642" i="2"/>
  <c r="J234" i="2"/>
  <c r="J391" i="2"/>
  <c r="J435" i="2"/>
  <c r="J355" i="2"/>
  <c r="J159" i="2"/>
  <c r="J181" i="2"/>
  <c r="J481" i="2"/>
  <c r="J508" i="2"/>
  <c r="J41" i="2"/>
  <c r="J325" i="2"/>
  <c r="J21" i="2"/>
  <c r="J394" i="2"/>
  <c r="J50" i="2"/>
  <c r="J532" i="2"/>
  <c r="J318" i="2"/>
  <c r="J369" i="2"/>
  <c r="J81" i="2"/>
  <c r="J70" i="2"/>
  <c r="J652" i="2"/>
  <c r="J343" i="2"/>
  <c r="J115" i="2"/>
  <c r="J116" i="2"/>
  <c r="J610" i="2"/>
  <c r="J539" i="2"/>
  <c r="J474" i="2"/>
  <c r="J112" i="2"/>
  <c r="J238" i="2"/>
  <c r="J60" i="2"/>
  <c r="J36" i="2"/>
  <c r="J195" i="2"/>
  <c r="J430" i="2"/>
  <c r="J184" i="2"/>
  <c r="J640" i="2"/>
  <c r="J576" i="2"/>
  <c r="J26" i="2"/>
  <c r="J476" i="2"/>
  <c r="J260" i="2"/>
  <c r="J127" i="2"/>
  <c r="J311" i="2"/>
  <c r="J114" i="2"/>
  <c r="J643" i="2"/>
  <c r="J174" i="2"/>
  <c r="J51" i="2"/>
  <c r="J255" i="2"/>
  <c r="J257" i="2"/>
  <c r="J340" i="2"/>
  <c r="J300" i="2"/>
  <c r="J595" i="2"/>
  <c r="J411" i="2"/>
  <c r="J594" i="2"/>
  <c r="J285" i="2"/>
  <c r="J144" i="2"/>
  <c r="J177" i="2"/>
  <c r="J656" i="2"/>
  <c r="J602" i="2"/>
  <c r="J145" i="2"/>
  <c r="J719" i="2"/>
  <c r="J478" i="2"/>
  <c r="J249" i="2"/>
  <c r="J441" i="2"/>
  <c r="J103" i="2"/>
  <c r="J212" i="2"/>
  <c r="J551" i="2"/>
  <c r="J284" i="2"/>
  <c r="J247" i="2"/>
  <c r="J154" i="2"/>
  <c r="J482" i="2"/>
  <c r="J329" i="2"/>
  <c r="J567" i="2"/>
  <c r="J277" i="2"/>
  <c r="J243" i="2"/>
  <c r="J204" i="2"/>
  <c r="J188" i="2"/>
  <c r="J380" i="2"/>
  <c r="J450" i="2"/>
  <c r="J678" i="2"/>
  <c r="J688" i="2"/>
  <c r="J345" i="2"/>
  <c r="J16" i="2"/>
  <c r="J616" i="2"/>
  <c r="J516" i="2"/>
  <c r="J187" i="2"/>
  <c r="J577" i="2"/>
  <c r="J479" i="2"/>
  <c r="J720" i="2"/>
  <c r="J566" i="2"/>
  <c r="J230" i="2"/>
  <c r="J121" i="2"/>
  <c r="J651" i="2"/>
  <c r="J264" i="2"/>
  <c r="J252" i="2"/>
  <c r="J419" i="2"/>
  <c r="J480" i="2"/>
  <c r="J52" i="2"/>
  <c r="J421" i="2"/>
  <c r="J316" i="2"/>
  <c r="J219" i="2"/>
  <c r="J47" i="2"/>
  <c r="J358" i="2"/>
  <c r="J166" i="2"/>
  <c r="J193" i="2"/>
  <c r="J715" i="2"/>
  <c r="J8" i="2"/>
  <c r="J34" i="2"/>
  <c r="J403" i="2"/>
  <c r="J623" i="2"/>
  <c r="J27" i="2"/>
  <c r="J90" i="2"/>
  <c r="J579" i="2"/>
  <c r="J405" i="2"/>
  <c r="J75" i="2"/>
  <c r="J522" i="2"/>
  <c r="J496" i="2"/>
  <c r="J54" i="2"/>
  <c r="J515" i="2"/>
  <c r="J190" i="2"/>
  <c r="J620" i="2"/>
  <c r="J462" i="2"/>
  <c r="J305" i="2"/>
  <c r="J271" i="2"/>
  <c r="J725" i="2"/>
  <c r="J531" i="2"/>
  <c r="J101" i="2"/>
  <c r="J647" i="2"/>
  <c r="J351" i="2"/>
  <c r="J499" i="2"/>
  <c r="J87" i="2"/>
  <c r="J269" i="2"/>
  <c r="J552" i="2"/>
  <c r="J448" i="2"/>
  <c r="J350" i="2"/>
  <c r="J296" i="2"/>
  <c r="J216" i="2"/>
  <c r="J590" i="2"/>
  <c r="J536" i="2"/>
  <c r="J251" i="2"/>
  <c r="J66" i="2"/>
  <c r="J133" i="2"/>
  <c r="J12" i="2"/>
  <c r="J259" i="2"/>
  <c r="J429" i="2"/>
  <c r="J443" i="2"/>
  <c r="J381" i="2"/>
  <c r="J445" i="2"/>
  <c r="J417" i="2"/>
  <c r="J723" i="2"/>
  <c r="J488" i="2"/>
  <c r="J86" i="2"/>
  <c r="J189" i="2"/>
  <c r="J357" i="2"/>
  <c r="J35" i="2"/>
  <c r="J353" i="2"/>
  <c r="J267" i="2"/>
  <c r="J292" i="2"/>
  <c r="J528" i="2"/>
  <c r="J379" i="2"/>
  <c r="J673" i="2"/>
  <c r="J631" i="2"/>
  <c r="J107" i="2"/>
  <c r="J507" i="2"/>
  <c r="J469" i="2"/>
  <c r="J644" i="2"/>
  <c r="J621" i="2"/>
  <c r="J61" i="2"/>
  <c r="J239" i="2"/>
  <c r="J473" i="2"/>
  <c r="J245" i="2"/>
  <c r="J563" i="2"/>
  <c r="J82" i="2"/>
  <c r="J280" i="2"/>
  <c r="J214" i="2"/>
  <c r="J655" i="2"/>
  <c r="J446" i="2"/>
  <c r="J30" i="2"/>
  <c r="J593" i="2"/>
  <c r="J348" i="2"/>
  <c r="J555" i="2"/>
  <c r="J37" i="2"/>
  <c r="J550" i="2"/>
  <c r="J268" i="2"/>
  <c r="J310" i="2"/>
  <c r="J240" i="2"/>
  <c r="J398" i="2"/>
  <c r="J440" i="2"/>
  <c r="J636" i="2"/>
  <c r="J306" i="2"/>
  <c r="J493" i="2"/>
  <c r="J495" i="2"/>
  <c r="J717" i="2"/>
  <c r="J45" i="2"/>
  <c r="J371" i="2"/>
  <c r="J416" i="2"/>
  <c r="J617" i="2"/>
  <c r="J203" i="2"/>
  <c r="J716" i="2"/>
  <c r="J31" i="2"/>
  <c r="J298" i="2"/>
  <c r="J377" i="2"/>
  <c r="J295" i="2"/>
  <c r="J48" i="2"/>
  <c r="J686" i="2"/>
  <c r="J229" i="2"/>
  <c r="J273" i="2"/>
  <c r="J471" i="2"/>
  <c r="J604" i="2"/>
  <c r="J663" i="2"/>
  <c r="J671" i="2"/>
  <c r="J63" i="2"/>
  <c r="J638" i="2"/>
  <c r="J276" i="2"/>
  <c r="J308" i="2"/>
  <c r="J365" i="2"/>
  <c r="J649" i="2"/>
  <c r="J580" i="2"/>
  <c r="J85" i="2"/>
  <c r="J662" i="2"/>
  <c r="J685" i="2"/>
  <c r="J630" i="2"/>
  <c r="J152" i="2"/>
  <c r="J132" i="2"/>
  <c r="J360" i="2"/>
  <c r="J96" i="2"/>
  <c r="J125" i="2"/>
  <c r="J304" i="2"/>
  <c r="J123" i="2"/>
  <c r="J388" i="2"/>
  <c r="J581" i="2"/>
  <c r="J79" i="2"/>
  <c r="J330" i="2"/>
  <c r="J437" i="2"/>
  <c r="J454" i="2"/>
  <c r="J420" i="2"/>
  <c r="J253" i="2"/>
  <c r="J705" i="2"/>
  <c r="J261" i="2"/>
  <c r="J113" i="2"/>
  <c r="J134" i="2"/>
  <c r="J549" i="2"/>
  <c r="J699" i="2"/>
  <c r="J297" i="2"/>
  <c r="J456" i="2"/>
  <c r="J147" i="2"/>
  <c r="J384" i="2"/>
  <c r="J62" i="2"/>
  <c r="J200" i="2"/>
  <c r="J218" i="2"/>
  <c r="J102" i="2"/>
  <c r="J346" i="2"/>
  <c r="J596" i="2"/>
  <c r="J196" i="2"/>
  <c r="J692" i="2"/>
  <c r="J236" i="2"/>
  <c r="J119" i="2"/>
  <c r="J270" i="2"/>
  <c r="J256" i="2"/>
  <c r="J608" i="2"/>
  <c r="J392" i="2"/>
  <c r="J627" i="2"/>
  <c r="J613" i="2"/>
  <c r="J564" i="2"/>
  <c r="J197" i="2"/>
  <c r="J106" i="2"/>
  <c r="J138" i="2"/>
  <c r="J553" i="2"/>
  <c r="J491" i="2"/>
  <c r="J225" i="2"/>
  <c r="J99" i="2"/>
  <c r="J694" i="2"/>
  <c r="J698" i="2"/>
  <c r="J538" i="2"/>
  <c r="J614" i="2"/>
  <c r="J373" i="2"/>
  <c r="J442" i="2"/>
  <c r="J624" i="2"/>
  <c r="J111" i="2"/>
  <c r="J413" i="2"/>
  <c r="J534" i="2"/>
  <c r="J645" i="2"/>
  <c r="J485" i="2"/>
  <c r="J335" i="2"/>
  <c r="J710" i="2"/>
  <c r="J607" i="2"/>
  <c r="J97" i="2"/>
  <c r="J569" i="2"/>
  <c r="J226" i="2"/>
  <c r="J301" i="2"/>
  <c r="J687" i="2"/>
  <c r="J628" i="2"/>
  <c r="J612" i="2"/>
  <c r="J299" i="2"/>
  <c r="J220" i="2"/>
  <c r="J109" i="2"/>
  <c r="J519" i="2"/>
  <c r="J281" i="2"/>
  <c r="J224" i="2"/>
  <c r="J354" i="2"/>
  <c r="J629" i="2"/>
  <c r="J512" i="2"/>
  <c r="J436" i="2"/>
  <c r="J659" i="2"/>
  <c r="J124" i="2"/>
  <c r="J341" i="2"/>
  <c r="J176" i="2"/>
  <c r="J334" i="2"/>
  <c r="J425" i="2"/>
  <c r="J402" i="2"/>
  <c r="J684" i="2"/>
  <c r="J332" i="2"/>
  <c r="J408" i="2"/>
  <c r="J695" i="2"/>
  <c r="J571" i="2"/>
  <c r="J585" i="2"/>
  <c r="J658" i="2"/>
  <c r="J359" i="2"/>
  <c r="J654" i="2"/>
  <c r="J573" i="2"/>
  <c r="J483" i="2"/>
  <c r="J248" i="2"/>
  <c r="J560" i="2"/>
  <c r="J140" i="2"/>
  <c r="J500" i="2"/>
  <c r="J307" i="2"/>
  <c r="J475" i="2"/>
  <c r="J665" i="2"/>
  <c r="J696" i="2"/>
  <c r="J468" i="2"/>
  <c r="J505" i="2"/>
  <c r="J294" i="2"/>
  <c r="J492" i="2"/>
  <c r="J546" i="2"/>
  <c r="J254" i="2"/>
  <c r="J677" i="2"/>
  <c r="J517" i="2"/>
  <c r="J406" i="2"/>
  <c r="J422" i="2"/>
  <c r="J586" i="2"/>
  <c r="J615" i="2"/>
  <c r="J287" i="2"/>
  <c r="J349" i="2"/>
  <c r="J597" i="2"/>
  <c r="J633" i="2"/>
  <c r="J540" i="2"/>
  <c r="J223" i="2"/>
  <c r="J674" i="2"/>
  <c r="J591" i="2"/>
  <c r="J599" i="2"/>
  <c r="J423" i="2"/>
  <c r="J451" i="2"/>
  <c r="J669" i="2"/>
  <c r="J395" i="2"/>
  <c r="J418" i="2"/>
  <c r="J708" i="2"/>
  <c r="J389" i="2"/>
  <c r="J635" i="2"/>
  <c r="J722" i="2"/>
  <c r="J286" i="2"/>
  <c r="J611" i="2"/>
  <c r="J396" i="2"/>
  <c r="J706" i="2"/>
  <c r="J431" i="2"/>
  <c r="J390" i="2"/>
  <c r="J541" i="2"/>
  <c r="J609" i="2"/>
  <c r="J681" i="2"/>
  <c r="J675" i="2"/>
  <c r="J626" i="2"/>
  <c r="J670" i="2"/>
  <c r="J487" i="2"/>
  <c r="J707" i="2"/>
  <c r="J682" i="2"/>
  <c r="J653" i="2"/>
  <c r="J575" i="2"/>
  <c r="J672" i="2"/>
  <c r="J561" i="2"/>
  <c r="J606" i="2"/>
  <c r="J679" i="2"/>
  <c r="J711" i="2"/>
  <c r="J646" i="2"/>
  <c r="J668" i="2"/>
  <c r="J648" i="2"/>
  <c r="J713" i="2"/>
  <c r="J700" i="2"/>
  <c r="J726" i="2"/>
  <c r="J24" i="2"/>
  <c r="H438" i="2"/>
  <c r="H589" i="2"/>
  <c r="H689" i="2"/>
  <c r="H322" i="2"/>
  <c r="H163" i="2"/>
  <c r="H241" i="2"/>
  <c r="H583" i="2"/>
  <c r="H363" i="2"/>
  <c r="H657" i="2"/>
  <c r="H498" i="2"/>
  <c r="H347" i="2"/>
  <c r="H690" i="2"/>
  <c r="H504" i="2"/>
  <c r="H414" i="2"/>
  <c r="H370" i="2"/>
  <c r="H150" i="2"/>
  <c r="H282" i="2"/>
  <c r="H198" i="2"/>
  <c r="H11" i="2"/>
  <c r="H667" i="2"/>
  <c r="H164" i="2"/>
  <c r="H459" i="2"/>
  <c r="H426" i="2"/>
  <c r="H100" i="2"/>
  <c r="H213" i="2"/>
  <c r="H161" i="2"/>
  <c r="H410" i="2"/>
  <c r="H131" i="2"/>
  <c r="H704" i="2"/>
  <c r="H554" i="2"/>
  <c r="H141" i="2"/>
  <c r="H530" i="2"/>
  <c r="H77" i="2"/>
  <c r="H49" i="2"/>
  <c r="H367" i="2"/>
  <c r="H9" i="2"/>
  <c r="H175" i="2"/>
  <c r="H650" i="2"/>
  <c r="H592" i="2"/>
  <c r="H191" i="2"/>
  <c r="H23" i="2"/>
  <c r="H556" i="2"/>
  <c r="H361" i="2"/>
  <c r="H412" i="2"/>
  <c r="H139" i="2"/>
  <c r="H312" i="2"/>
  <c r="H10" i="2"/>
  <c r="H250" i="2"/>
  <c r="H142" i="2"/>
  <c r="H43" i="2"/>
  <c r="H67" i="2"/>
  <c r="H28" i="2"/>
  <c r="H291" i="2"/>
  <c r="H202" i="2"/>
  <c r="H231" i="2"/>
  <c r="H524" i="2"/>
  <c r="H639" i="2"/>
  <c r="H529" i="2"/>
  <c r="H319" i="2"/>
  <c r="H172" i="2"/>
  <c r="H143" i="2"/>
  <c r="H404" i="2"/>
  <c r="H146" i="2"/>
  <c r="H472" i="2"/>
  <c r="H165" i="2"/>
  <c r="H494" i="2"/>
  <c r="H691" i="2"/>
  <c r="H183" i="2"/>
  <c r="H327" i="2"/>
  <c r="H342" i="2"/>
  <c r="H317" i="2"/>
  <c r="H179" i="2"/>
  <c r="H3" i="2"/>
  <c r="H98" i="2"/>
  <c r="H537" i="2"/>
  <c r="H433" i="2"/>
  <c r="H290" i="2"/>
  <c r="H122" i="2"/>
  <c r="H356" i="2"/>
  <c r="H173" i="2"/>
  <c r="H167" i="2"/>
  <c r="H4" i="2"/>
  <c r="H32" i="2"/>
  <c r="H46" i="2"/>
  <c r="H65" i="2"/>
  <c r="H320" i="2"/>
  <c r="H568" i="2"/>
  <c r="H603" i="2"/>
  <c r="H634" i="2"/>
  <c r="H14" i="2"/>
  <c r="H40" i="2"/>
  <c r="H246" i="2"/>
  <c r="H525" i="2"/>
  <c r="H302" i="2"/>
  <c r="H526" i="2"/>
  <c r="H148" i="2"/>
  <c r="H136" i="2"/>
  <c r="H266" i="2"/>
  <c r="H186" i="2"/>
  <c r="H315" i="2"/>
  <c r="H207" i="2"/>
  <c r="H619" i="2"/>
  <c r="H314" i="2"/>
  <c r="H108" i="2"/>
  <c r="H548" i="2"/>
  <c r="H559" i="2"/>
  <c r="H424" i="2"/>
  <c r="H278" i="2"/>
  <c r="H484" i="2"/>
  <c r="H160" i="2"/>
  <c r="H19" i="2"/>
  <c r="H364" i="2"/>
  <c r="H68" i="2"/>
  <c r="H265" i="2"/>
  <c r="H178" i="2"/>
  <c r="H375" i="2"/>
  <c r="H588" i="2"/>
  <c r="H506" i="2"/>
  <c r="H262" i="2"/>
  <c r="H328" i="2"/>
  <c r="H338" i="2"/>
  <c r="H313" i="2"/>
  <c r="H427" i="2"/>
  <c r="H352" i="2"/>
  <c r="H206" i="2"/>
  <c r="H55" i="2"/>
  <c r="H2" i="2"/>
  <c r="H71" i="2"/>
  <c r="H93" i="2"/>
  <c r="H288" i="2"/>
  <c r="H168" i="2"/>
  <c r="H171" i="2"/>
  <c r="H455" i="2"/>
  <c r="H83" i="2"/>
  <c r="H169" i="2"/>
  <c r="H237" i="2"/>
  <c r="H557" i="2"/>
  <c r="H80" i="2"/>
  <c r="H703" i="2"/>
  <c r="H170" i="2"/>
  <c r="H44" i="2"/>
  <c r="H7" i="2"/>
  <c r="H129" i="2"/>
  <c r="H194" i="2"/>
  <c r="H337" i="2"/>
  <c r="H155" i="2"/>
  <c r="H110" i="2"/>
  <c r="H258" i="2"/>
  <c r="H368" i="2"/>
  <c r="H387" i="2"/>
  <c r="H339" i="2"/>
  <c r="H309" i="2"/>
  <c r="H465" i="2"/>
  <c r="H17" i="2"/>
  <c r="H712" i="2"/>
  <c r="H467" i="2"/>
  <c r="H149" i="2"/>
  <c r="H185" i="2"/>
  <c r="H501" i="2"/>
  <c r="H33" i="2"/>
  <c r="H73" i="2"/>
  <c r="H382" i="2"/>
  <c r="H513" i="2"/>
  <c r="H582" i="2"/>
  <c r="H632" i="2"/>
  <c r="H439" i="2"/>
  <c r="H533" i="2"/>
  <c r="H447" i="2"/>
  <c r="H618" i="2"/>
  <c r="H199" i="2"/>
  <c r="H15" i="2"/>
  <c r="H543" i="2"/>
  <c r="H565" i="2"/>
  <c r="H78" i="2"/>
  <c r="H283" i="2"/>
  <c r="H661" i="2"/>
  <c r="H385" i="2"/>
  <c r="H235" i="2"/>
  <c r="H461" i="2"/>
  <c r="H323" i="2"/>
  <c r="H587" i="2"/>
  <c r="H76" i="2"/>
  <c r="H192" i="2"/>
  <c r="H242" i="2"/>
  <c r="H272" i="2"/>
  <c r="H709" i="2"/>
  <c r="H232" i="2"/>
  <c r="H156" i="2"/>
  <c r="H432" i="2"/>
  <c r="H415" i="2"/>
  <c r="H502" i="2"/>
  <c r="H605" i="2"/>
  <c r="H215" i="2"/>
  <c r="H683" i="2"/>
  <c r="H637" i="2"/>
  <c r="H157" i="2"/>
  <c r="H331" i="2"/>
  <c r="H497" i="2"/>
  <c r="H470" i="2"/>
  <c r="H69" i="2"/>
  <c r="H393" i="2"/>
  <c r="H222" i="2"/>
  <c r="H701" i="2"/>
  <c r="H88" i="2"/>
  <c r="H74" i="2"/>
  <c r="H397" i="2"/>
  <c r="H128" i="2"/>
  <c r="H151" i="2"/>
  <c r="H584" i="2"/>
  <c r="H452" i="2"/>
  <c r="H521" i="2"/>
  <c r="H545" i="2"/>
  <c r="H622" i="2"/>
  <c r="H321" i="2"/>
  <c r="H120" i="2"/>
  <c r="H53" i="2"/>
  <c r="H372" i="2"/>
  <c r="H578" i="2"/>
  <c r="H514" i="2"/>
  <c r="H400" i="2"/>
  <c r="H130" i="2"/>
  <c r="H714" i="2"/>
  <c r="H38" i="2"/>
  <c r="H158" i="2"/>
  <c r="H39" i="2"/>
  <c r="H666" i="2"/>
  <c r="H503" i="2"/>
  <c r="H509" i="2"/>
  <c r="H362" i="2"/>
  <c r="H399" i="2"/>
  <c r="H275" i="2"/>
  <c r="H324" i="2"/>
  <c r="H72" i="2"/>
  <c r="H162" i="2"/>
  <c r="H434" i="2"/>
  <c r="H221" i="2"/>
  <c r="H376" i="2"/>
  <c r="H153" i="2"/>
  <c r="H718" i="2"/>
  <c r="H182" i="2"/>
  <c r="H542" i="2"/>
  <c r="H535" i="2"/>
  <c r="H486" i="2"/>
  <c r="H344" i="2"/>
  <c r="H22" i="2"/>
  <c r="H727" i="2"/>
  <c r="H374" i="2"/>
  <c r="H386" i="2"/>
  <c r="H458" i="2"/>
  <c r="H84" i="2"/>
  <c r="H18" i="2"/>
  <c r="H91" i="2"/>
  <c r="H5" i="2"/>
  <c r="H279" i="2"/>
  <c r="H520" i="2"/>
  <c r="H660" i="2"/>
  <c r="H383" i="2"/>
  <c r="H326" i="2"/>
  <c r="H489" i="2"/>
  <c r="H6" i="2"/>
  <c r="H702" i="2"/>
  <c r="H201" i="2"/>
  <c r="H463" i="2"/>
  <c r="H444" i="2"/>
  <c r="H600" i="2"/>
  <c r="H94" i="2"/>
  <c r="H449" i="2"/>
  <c r="H205" i="2"/>
  <c r="H209" i="2"/>
  <c r="H333" i="2"/>
  <c r="H227" i="2"/>
  <c r="H428" i="2"/>
  <c r="H693" i="2"/>
  <c r="H490" i="2"/>
  <c r="H137" i="2"/>
  <c r="H570" i="2"/>
  <c r="H598" i="2"/>
  <c r="H464" i="2"/>
  <c r="H117" i="2"/>
  <c r="H118" i="2"/>
  <c r="H518" i="2"/>
  <c r="H228" i="2"/>
  <c r="H547" i="2"/>
  <c r="H104" i="2"/>
  <c r="H523" i="2"/>
  <c r="H544" i="2"/>
  <c r="H92" i="2"/>
  <c r="H13" i="2"/>
  <c r="H378" i="2"/>
  <c r="H89" i="2"/>
  <c r="H56" i="2"/>
  <c r="H721" i="2"/>
  <c r="H274" i="2"/>
  <c r="H572" i="2"/>
  <c r="H244" i="2"/>
  <c r="H466" i="2"/>
  <c r="H303" i="2"/>
  <c r="H64" i="2"/>
  <c r="H42" i="2"/>
  <c r="H336" i="2"/>
  <c r="H57" i="2"/>
  <c r="H126" i="2"/>
  <c r="H601" i="2"/>
  <c r="H676" i="2"/>
  <c r="H58" i="2"/>
  <c r="H511" i="2"/>
  <c r="H105" i="2"/>
  <c r="H180" i="2"/>
  <c r="H59" i="2"/>
  <c r="H211" i="2"/>
  <c r="H20" i="2"/>
  <c r="H477" i="2"/>
  <c r="H407" i="2"/>
  <c r="H625" i="2"/>
  <c r="H293" i="2"/>
  <c r="H680" i="2"/>
  <c r="H453" i="2"/>
  <c r="H135" i="2"/>
  <c r="H562" i="2"/>
  <c r="H263" i="2"/>
  <c r="H217" i="2"/>
  <c r="H460" i="2"/>
  <c r="H697" i="2"/>
  <c r="H457" i="2"/>
  <c r="H641" i="2"/>
  <c r="H25" i="2"/>
  <c r="H574" i="2"/>
  <c r="H409" i="2"/>
  <c r="H366" i="2"/>
  <c r="H210" i="2"/>
  <c r="H558" i="2"/>
  <c r="H95" i="2"/>
  <c r="H724" i="2"/>
  <c r="H527" i="2"/>
  <c r="H29" i="2"/>
  <c r="H510" i="2"/>
  <c r="H208" i="2"/>
  <c r="H664" i="2"/>
  <c r="H401" i="2"/>
  <c r="H289" i="2"/>
  <c r="H233" i="2"/>
  <c r="H642" i="2"/>
  <c r="H234" i="2"/>
  <c r="H391" i="2"/>
  <c r="H435" i="2"/>
  <c r="H355" i="2"/>
  <c r="H159" i="2"/>
  <c r="H181" i="2"/>
  <c r="H481" i="2"/>
  <c r="H508" i="2"/>
  <c r="H41" i="2"/>
  <c r="H325" i="2"/>
  <c r="H21" i="2"/>
  <c r="H394" i="2"/>
  <c r="H50" i="2"/>
  <c r="H532" i="2"/>
  <c r="H318" i="2"/>
  <c r="H369" i="2"/>
  <c r="H81" i="2"/>
  <c r="H70" i="2"/>
  <c r="H652" i="2"/>
  <c r="H343" i="2"/>
  <c r="H115" i="2"/>
  <c r="H116" i="2"/>
  <c r="H610" i="2"/>
  <c r="H539" i="2"/>
  <c r="H474" i="2"/>
  <c r="H112" i="2"/>
  <c r="H238" i="2"/>
  <c r="H60" i="2"/>
  <c r="H36" i="2"/>
  <c r="H195" i="2"/>
  <c r="H430" i="2"/>
  <c r="H184" i="2"/>
  <c r="H640" i="2"/>
  <c r="H576" i="2"/>
  <c r="H26" i="2"/>
  <c r="H476" i="2"/>
  <c r="H260" i="2"/>
  <c r="H127" i="2"/>
  <c r="H311" i="2"/>
  <c r="H114" i="2"/>
  <c r="H643" i="2"/>
  <c r="H174" i="2"/>
  <c r="H51" i="2"/>
  <c r="H255" i="2"/>
  <c r="H257" i="2"/>
  <c r="H340" i="2"/>
  <c r="H300" i="2"/>
  <c r="H595" i="2"/>
  <c r="H411" i="2"/>
  <c r="H594" i="2"/>
  <c r="H285" i="2"/>
  <c r="H144" i="2"/>
  <c r="H177" i="2"/>
  <c r="H656" i="2"/>
  <c r="H602" i="2"/>
  <c r="H145" i="2"/>
  <c r="H719" i="2"/>
  <c r="H478" i="2"/>
  <c r="H249" i="2"/>
  <c r="H441" i="2"/>
  <c r="H103" i="2"/>
  <c r="H212" i="2"/>
  <c r="H551" i="2"/>
  <c r="H284" i="2"/>
  <c r="H247" i="2"/>
  <c r="H154" i="2"/>
  <c r="H482" i="2"/>
  <c r="H329" i="2"/>
  <c r="H567" i="2"/>
  <c r="H277" i="2"/>
  <c r="H243" i="2"/>
  <c r="H204" i="2"/>
  <c r="H188" i="2"/>
  <c r="H380" i="2"/>
  <c r="H450" i="2"/>
  <c r="H678" i="2"/>
  <c r="H688" i="2"/>
  <c r="H345" i="2"/>
  <c r="H16" i="2"/>
  <c r="H616" i="2"/>
  <c r="H516" i="2"/>
  <c r="H187" i="2"/>
  <c r="H577" i="2"/>
  <c r="H479" i="2"/>
  <c r="H720" i="2"/>
  <c r="H566" i="2"/>
  <c r="H230" i="2"/>
  <c r="H121" i="2"/>
  <c r="H651" i="2"/>
  <c r="H264" i="2"/>
  <c r="H252" i="2"/>
  <c r="H419" i="2"/>
  <c r="H480" i="2"/>
  <c r="H52" i="2"/>
  <c r="H421" i="2"/>
  <c r="H316" i="2"/>
  <c r="H219" i="2"/>
  <c r="H47" i="2"/>
  <c r="H358" i="2"/>
  <c r="H166" i="2"/>
  <c r="H193" i="2"/>
  <c r="H715" i="2"/>
  <c r="H8" i="2"/>
  <c r="H34" i="2"/>
  <c r="H403" i="2"/>
  <c r="H623" i="2"/>
  <c r="H27" i="2"/>
  <c r="H90" i="2"/>
  <c r="H579" i="2"/>
  <c r="H405" i="2"/>
  <c r="H75" i="2"/>
  <c r="H522" i="2"/>
  <c r="H496" i="2"/>
  <c r="H54" i="2"/>
  <c r="H515" i="2"/>
  <c r="H190" i="2"/>
  <c r="H620" i="2"/>
  <c r="H462" i="2"/>
  <c r="H305" i="2"/>
  <c r="H271" i="2"/>
  <c r="H725" i="2"/>
  <c r="H531" i="2"/>
  <c r="H101" i="2"/>
  <c r="H647" i="2"/>
  <c r="H351" i="2"/>
  <c r="H499" i="2"/>
  <c r="H87" i="2"/>
  <c r="H269" i="2"/>
  <c r="H552" i="2"/>
  <c r="H448" i="2"/>
  <c r="H350" i="2"/>
  <c r="H296" i="2"/>
  <c r="H216" i="2"/>
  <c r="H590" i="2"/>
  <c r="H536" i="2"/>
  <c r="H251" i="2"/>
  <c r="H66" i="2"/>
  <c r="H133" i="2"/>
  <c r="H12" i="2"/>
  <c r="H259" i="2"/>
  <c r="H429" i="2"/>
  <c r="H443" i="2"/>
  <c r="H381" i="2"/>
  <c r="H445" i="2"/>
  <c r="H417" i="2"/>
  <c r="H723" i="2"/>
  <c r="H488" i="2"/>
  <c r="H86" i="2"/>
  <c r="H189" i="2"/>
  <c r="H357" i="2"/>
  <c r="H35" i="2"/>
  <c r="H353" i="2"/>
  <c r="H267" i="2"/>
  <c r="H292" i="2"/>
  <c r="H528" i="2"/>
  <c r="H379" i="2"/>
  <c r="H673" i="2"/>
  <c r="H631" i="2"/>
  <c r="H107" i="2"/>
  <c r="H507" i="2"/>
  <c r="H469" i="2"/>
  <c r="H644" i="2"/>
  <c r="H621" i="2"/>
  <c r="H61" i="2"/>
  <c r="H239" i="2"/>
  <c r="H473" i="2"/>
  <c r="H245" i="2"/>
  <c r="H563" i="2"/>
  <c r="H82" i="2"/>
  <c r="H280" i="2"/>
  <c r="H214" i="2"/>
  <c r="H655" i="2"/>
  <c r="H446" i="2"/>
  <c r="H30" i="2"/>
  <c r="H593" i="2"/>
  <c r="H348" i="2"/>
  <c r="H555" i="2"/>
  <c r="H37" i="2"/>
  <c r="H550" i="2"/>
  <c r="H268" i="2"/>
  <c r="H310" i="2"/>
  <c r="H240" i="2"/>
  <c r="H398" i="2"/>
  <c r="H440" i="2"/>
  <c r="H636" i="2"/>
  <c r="H306" i="2"/>
  <c r="H493" i="2"/>
  <c r="H495" i="2"/>
  <c r="H717" i="2"/>
  <c r="H45" i="2"/>
  <c r="H371" i="2"/>
  <c r="H416" i="2"/>
  <c r="H617" i="2"/>
  <c r="H203" i="2"/>
  <c r="H716" i="2"/>
  <c r="H31" i="2"/>
  <c r="H298" i="2"/>
  <c r="H377" i="2"/>
  <c r="H295" i="2"/>
  <c r="H48" i="2"/>
  <c r="H686" i="2"/>
  <c r="H229" i="2"/>
  <c r="H273" i="2"/>
  <c r="H471" i="2"/>
  <c r="H604" i="2"/>
  <c r="H663" i="2"/>
  <c r="H671" i="2"/>
  <c r="H63" i="2"/>
  <c r="H638" i="2"/>
  <c r="H276" i="2"/>
  <c r="H308" i="2"/>
  <c r="H365" i="2"/>
  <c r="H649" i="2"/>
  <c r="H580" i="2"/>
  <c r="H85" i="2"/>
  <c r="H662" i="2"/>
  <c r="H685" i="2"/>
  <c r="H630" i="2"/>
  <c r="H152" i="2"/>
  <c r="H132" i="2"/>
  <c r="H360" i="2"/>
  <c r="H96" i="2"/>
  <c r="H125" i="2"/>
  <c r="H304" i="2"/>
  <c r="H123" i="2"/>
  <c r="H388" i="2"/>
  <c r="H581" i="2"/>
  <c r="H79" i="2"/>
  <c r="H330" i="2"/>
  <c r="H437" i="2"/>
  <c r="H454" i="2"/>
  <c r="H420" i="2"/>
  <c r="H253" i="2"/>
  <c r="H705" i="2"/>
  <c r="H261" i="2"/>
  <c r="H113" i="2"/>
  <c r="H134" i="2"/>
  <c r="H549" i="2"/>
  <c r="H699" i="2"/>
  <c r="H297" i="2"/>
  <c r="H456" i="2"/>
  <c r="H147" i="2"/>
  <c r="H384" i="2"/>
  <c r="H62" i="2"/>
  <c r="H200" i="2"/>
  <c r="H218" i="2"/>
  <c r="H102" i="2"/>
  <c r="H346" i="2"/>
  <c r="H596" i="2"/>
  <c r="H196" i="2"/>
  <c r="H692" i="2"/>
  <c r="H236" i="2"/>
  <c r="H119" i="2"/>
  <c r="H270" i="2"/>
  <c r="H256" i="2"/>
  <c r="H608" i="2"/>
  <c r="H392" i="2"/>
  <c r="H627" i="2"/>
  <c r="H613" i="2"/>
  <c r="H564" i="2"/>
  <c r="H197" i="2"/>
  <c r="H106" i="2"/>
  <c r="H138" i="2"/>
  <c r="H553" i="2"/>
  <c r="H491" i="2"/>
  <c r="H225" i="2"/>
  <c r="H99" i="2"/>
  <c r="H694" i="2"/>
  <c r="H698" i="2"/>
  <c r="H538" i="2"/>
  <c r="H614" i="2"/>
  <c r="H373" i="2"/>
  <c r="H442" i="2"/>
  <c r="H624" i="2"/>
  <c r="H111" i="2"/>
  <c r="H413" i="2"/>
  <c r="H534" i="2"/>
  <c r="H645" i="2"/>
  <c r="H485" i="2"/>
  <c r="H335" i="2"/>
  <c r="H710" i="2"/>
  <c r="H607" i="2"/>
  <c r="H97" i="2"/>
  <c r="H569" i="2"/>
  <c r="H226" i="2"/>
  <c r="H301" i="2"/>
  <c r="H687" i="2"/>
  <c r="H628" i="2"/>
  <c r="H612" i="2"/>
  <c r="H299" i="2"/>
  <c r="H220" i="2"/>
  <c r="H109" i="2"/>
  <c r="H519" i="2"/>
  <c r="H281" i="2"/>
  <c r="H224" i="2"/>
  <c r="H354" i="2"/>
  <c r="H629" i="2"/>
  <c r="H512" i="2"/>
  <c r="H436" i="2"/>
  <c r="H659" i="2"/>
  <c r="H124" i="2"/>
  <c r="H341" i="2"/>
  <c r="H176" i="2"/>
  <c r="H334" i="2"/>
  <c r="H425" i="2"/>
  <c r="H402" i="2"/>
  <c r="H684" i="2"/>
  <c r="H332" i="2"/>
  <c r="H408" i="2"/>
  <c r="H695" i="2"/>
  <c r="H571" i="2"/>
  <c r="H585" i="2"/>
  <c r="H658" i="2"/>
  <c r="H359" i="2"/>
  <c r="H654" i="2"/>
  <c r="H573" i="2"/>
  <c r="H483" i="2"/>
  <c r="H248" i="2"/>
  <c r="H560" i="2"/>
  <c r="H140" i="2"/>
  <c r="H500" i="2"/>
  <c r="H307" i="2"/>
  <c r="H475" i="2"/>
  <c r="H665" i="2"/>
  <c r="H696" i="2"/>
  <c r="H468" i="2"/>
  <c r="H505" i="2"/>
  <c r="H294" i="2"/>
  <c r="H492" i="2"/>
  <c r="H546" i="2"/>
  <c r="H254" i="2"/>
  <c r="H677" i="2"/>
  <c r="H517" i="2"/>
  <c r="H406" i="2"/>
  <c r="H422" i="2"/>
  <c r="H586" i="2"/>
  <c r="H615" i="2"/>
  <c r="H287" i="2"/>
  <c r="H349" i="2"/>
  <c r="H597" i="2"/>
  <c r="H633" i="2"/>
  <c r="H540" i="2"/>
  <c r="H223" i="2"/>
  <c r="H674" i="2"/>
  <c r="H591" i="2"/>
  <c r="H599" i="2"/>
  <c r="H423" i="2"/>
  <c r="H451" i="2"/>
  <c r="H669" i="2"/>
  <c r="H395" i="2"/>
  <c r="H418" i="2"/>
  <c r="H708" i="2"/>
  <c r="H389" i="2"/>
  <c r="H635" i="2"/>
  <c r="H722" i="2"/>
  <c r="H286" i="2"/>
  <c r="H611" i="2"/>
  <c r="H396" i="2"/>
  <c r="H706" i="2"/>
  <c r="H431" i="2"/>
  <c r="H390" i="2"/>
  <c r="H541" i="2"/>
  <c r="H609" i="2"/>
  <c r="H681" i="2"/>
  <c r="H675" i="2"/>
  <c r="H626" i="2"/>
  <c r="H670" i="2"/>
  <c r="H487" i="2"/>
  <c r="H707" i="2"/>
  <c r="H682" i="2"/>
  <c r="H653" i="2"/>
  <c r="H575" i="2"/>
  <c r="H672" i="2"/>
  <c r="H561" i="2"/>
  <c r="H606" i="2"/>
  <c r="H679" i="2"/>
  <c r="H711" i="2"/>
  <c r="H646" i="2"/>
  <c r="H668" i="2"/>
  <c r="H648" i="2"/>
  <c r="H713" i="2"/>
  <c r="H700" i="2"/>
  <c r="H726" i="2"/>
  <c r="H24" i="2"/>
  <c r="M104" i="3" l="1"/>
  <c r="S77" i="3"/>
  <c r="S18" i="3"/>
  <c r="T19" i="3"/>
  <c r="K19" i="3"/>
  <c r="L20" i="3"/>
  <c r="L77" i="3"/>
  <c r="L73" i="3"/>
  <c r="L18" i="3"/>
  <c r="M19" i="3"/>
  <c r="N20" i="3"/>
  <c r="N77" i="3"/>
  <c r="N73" i="3"/>
  <c r="N18" i="3"/>
  <c r="O19" i="3"/>
  <c r="C20" i="3"/>
  <c r="C77" i="3"/>
  <c r="C18" i="3"/>
  <c r="S20" i="3"/>
  <c r="S73" i="3"/>
  <c r="S19" i="3"/>
  <c r="T18" i="3"/>
  <c r="M77" i="3"/>
  <c r="M18" i="3"/>
  <c r="O20" i="3"/>
  <c r="O77" i="3"/>
  <c r="O73" i="3"/>
  <c r="O18" i="3"/>
  <c r="C19" i="3"/>
  <c r="T20" i="3"/>
  <c r="K77" i="3"/>
  <c r="L19" i="3"/>
  <c r="N19" i="3"/>
  <c r="R80" i="3"/>
  <c r="T77" i="3"/>
  <c r="T73" i="3"/>
  <c r="K73" i="3"/>
  <c r="M20" i="3"/>
  <c r="M73" i="3"/>
  <c r="K70" i="3"/>
  <c r="M70" i="3"/>
  <c r="N113" i="3"/>
  <c r="O70" i="3"/>
  <c r="C113" i="3"/>
  <c r="R50" i="3"/>
  <c r="K20" i="3"/>
  <c r="K18" i="3"/>
  <c r="R89" i="3"/>
  <c r="R63" i="3"/>
  <c r="R99" i="3"/>
  <c r="R11" i="3"/>
  <c r="K28" i="3"/>
  <c r="O23" i="3"/>
  <c r="R4" i="3"/>
  <c r="R25" i="3"/>
  <c r="R88" i="3"/>
  <c r="K79" i="3"/>
  <c r="R69" i="3"/>
  <c r="R56" i="3"/>
  <c r="R55" i="3"/>
  <c r="K17" i="3"/>
  <c r="R113" i="3"/>
  <c r="R5" i="3"/>
  <c r="R58" i="3"/>
  <c r="R13" i="3"/>
  <c r="R26" i="3"/>
  <c r="K67" i="3"/>
  <c r="R68" i="3"/>
  <c r="R53" i="3"/>
  <c r="R61" i="3"/>
  <c r="O104" i="3"/>
  <c r="R98" i="3"/>
  <c r="K71" i="3"/>
  <c r="R19" i="3"/>
  <c r="R54" i="3"/>
  <c r="R28" i="3"/>
  <c r="R44" i="3"/>
  <c r="R2" i="3"/>
  <c r="R94" i="3"/>
  <c r="R57" i="3"/>
  <c r="R14" i="3"/>
  <c r="R49" i="3"/>
  <c r="R83" i="3"/>
  <c r="R90" i="3"/>
  <c r="R114" i="3"/>
  <c r="R21" i="3"/>
  <c r="R18" i="3"/>
  <c r="R36" i="3"/>
  <c r="R120" i="3"/>
  <c r="K93" i="3"/>
  <c r="K107" i="3"/>
  <c r="L79" i="3"/>
  <c r="N79" i="3"/>
  <c r="C79" i="3"/>
  <c r="R38" i="3"/>
  <c r="R34" i="3"/>
  <c r="R7" i="3"/>
  <c r="K22" i="3"/>
  <c r="S17" i="3"/>
  <c r="K14" i="3"/>
  <c r="L17" i="3"/>
  <c r="N17" i="3"/>
  <c r="C17" i="3"/>
  <c r="R77" i="3"/>
  <c r="R79" i="3"/>
  <c r="R3" i="3"/>
  <c r="R95" i="3"/>
  <c r="R20" i="3"/>
  <c r="R72" i="3"/>
  <c r="R31" i="3"/>
  <c r="R32" i="3"/>
  <c r="R64" i="3"/>
  <c r="R106" i="3"/>
  <c r="S22" i="3"/>
  <c r="L22" i="3"/>
  <c r="N22" i="3"/>
  <c r="R23" i="3"/>
  <c r="R104" i="3"/>
  <c r="R39" i="3"/>
  <c r="R15" i="3"/>
  <c r="R100" i="3"/>
  <c r="R46" i="3"/>
  <c r="R59" i="3"/>
  <c r="K72" i="3"/>
  <c r="R74" i="3"/>
  <c r="R67" i="3"/>
  <c r="R105" i="3"/>
  <c r="R52" i="3"/>
  <c r="R103" i="3"/>
  <c r="R116" i="3"/>
  <c r="R60" i="3"/>
  <c r="R111" i="3"/>
  <c r="K61" i="3"/>
  <c r="K82" i="3"/>
  <c r="S80" i="3"/>
  <c r="L80" i="3"/>
  <c r="N80" i="3"/>
  <c r="C80" i="3"/>
  <c r="K37" i="3"/>
  <c r="K102" i="3"/>
  <c r="K103" i="3"/>
  <c r="K120" i="3"/>
  <c r="K9" i="3"/>
  <c r="K88" i="3"/>
  <c r="K31" i="3"/>
  <c r="K8" i="3"/>
  <c r="K117" i="3"/>
  <c r="T121" i="3"/>
  <c r="K121" i="3"/>
  <c r="M121" i="3"/>
  <c r="O121" i="3"/>
  <c r="K68" i="3"/>
  <c r="K80" i="3"/>
  <c r="T39" i="3"/>
  <c r="M39" i="3"/>
  <c r="O39" i="3"/>
  <c r="K105" i="3"/>
  <c r="K49" i="3"/>
  <c r="K52" i="3"/>
  <c r="K75" i="3"/>
  <c r="S121" i="3"/>
  <c r="L121" i="3"/>
  <c r="N121" i="3"/>
  <c r="K119" i="3"/>
  <c r="K60" i="3"/>
  <c r="K78" i="3"/>
  <c r="K46" i="3"/>
  <c r="K115" i="3"/>
  <c r="K66" i="3"/>
  <c r="K86" i="3"/>
  <c r="K55" i="3"/>
  <c r="K94" i="3"/>
  <c r="K90" i="3"/>
  <c r="K42" i="3"/>
  <c r="K110" i="3"/>
  <c r="K81" i="3"/>
  <c r="K84" i="3"/>
  <c r="K5" i="3"/>
  <c r="G78" i="3"/>
  <c r="D96" i="3"/>
  <c r="K4" i="3"/>
  <c r="K89" i="3"/>
  <c r="K32" i="3"/>
  <c r="K65" i="3"/>
  <c r="K15" i="3"/>
  <c r="K91" i="3"/>
  <c r="G102" i="3"/>
  <c r="K85" i="3"/>
  <c r="K114" i="3"/>
  <c r="K69" i="3"/>
  <c r="K96" i="3"/>
  <c r="K64" i="3"/>
  <c r="K95" i="3"/>
  <c r="K36" i="3"/>
  <c r="K3" i="3"/>
  <c r="K11" i="3"/>
  <c r="K101" i="3"/>
  <c r="K116" i="3"/>
  <c r="K63" i="3"/>
  <c r="K25" i="3"/>
  <c r="K118" i="3"/>
  <c r="K45" i="3"/>
  <c r="K43" i="3"/>
  <c r="K54" i="3"/>
  <c r="K39" i="3"/>
  <c r="K26" i="3"/>
  <c r="K47" i="3"/>
  <c r="K62" i="3"/>
  <c r="K29" i="3"/>
  <c r="K97" i="3"/>
  <c r="K48" i="3"/>
  <c r="K2" i="3"/>
  <c r="K57" i="3"/>
  <c r="K109" i="3"/>
  <c r="K44" i="3"/>
  <c r="K83" i="3"/>
  <c r="K53" i="3"/>
  <c r="K112" i="3"/>
  <c r="K59" i="3"/>
  <c r="K38" i="3"/>
  <c r="K35" i="3"/>
  <c r="K7" i="3"/>
  <c r="K41" i="3"/>
  <c r="K106" i="3"/>
  <c r="K58" i="3"/>
  <c r="E118" i="3"/>
  <c r="K56" i="3"/>
  <c r="K100" i="3"/>
  <c r="K98" i="3"/>
  <c r="K92" i="3"/>
  <c r="K10" i="3"/>
  <c r="K51" i="3"/>
  <c r="K6" i="3"/>
  <c r="K34" i="3"/>
  <c r="K99" i="3"/>
  <c r="K33" i="3"/>
  <c r="K108" i="3"/>
  <c r="K111" i="3"/>
  <c r="K24" i="3"/>
  <c r="K30" i="3"/>
  <c r="K76" i="3"/>
  <c r="K40" i="3"/>
  <c r="K87" i="3"/>
  <c r="G87" i="3"/>
  <c r="S99" i="3"/>
  <c r="S67" i="3"/>
  <c r="L99" i="3"/>
  <c r="L67" i="3"/>
  <c r="N99" i="3"/>
  <c r="N67" i="3"/>
  <c r="C99" i="3"/>
  <c r="C67" i="3"/>
  <c r="D90" i="3"/>
  <c r="M69" i="3"/>
  <c r="O69" i="3"/>
  <c r="S104" i="3"/>
  <c r="S13" i="3"/>
  <c r="S107" i="3"/>
  <c r="S75" i="3"/>
  <c r="S84" i="3"/>
  <c r="T88" i="3"/>
  <c r="T79" i="3"/>
  <c r="T3" i="3"/>
  <c r="T32" i="3"/>
  <c r="L104" i="3"/>
  <c r="L13" i="3"/>
  <c r="L107" i="3"/>
  <c r="L75" i="3"/>
  <c r="L84" i="3"/>
  <c r="M88" i="3"/>
  <c r="M79" i="3"/>
  <c r="M3" i="3"/>
  <c r="M32" i="3"/>
  <c r="N104" i="3"/>
  <c r="N13" i="3"/>
  <c r="N107" i="3"/>
  <c r="N75" i="3"/>
  <c r="O79" i="3"/>
  <c r="O3" i="3"/>
  <c r="O32" i="3"/>
  <c r="C104" i="3"/>
  <c r="C13" i="3"/>
  <c r="C52" i="3"/>
  <c r="C75" i="3"/>
  <c r="T17" i="3"/>
  <c r="M17" i="3"/>
  <c r="O17" i="3"/>
  <c r="S69" i="3"/>
  <c r="T27" i="3"/>
  <c r="T21" i="3"/>
  <c r="L69" i="3"/>
  <c r="M21" i="3"/>
  <c r="N69" i="3"/>
  <c r="O21" i="3"/>
  <c r="C69" i="3"/>
  <c r="T69" i="3"/>
  <c r="S43" i="3"/>
  <c r="T67" i="3"/>
  <c r="L43" i="3"/>
  <c r="M67" i="3"/>
  <c r="O67" i="3"/>
  <c r="C43" i="3"/>
  <c r="S119" i="3"/>
  <c r="L81" i="3"/>
  <c r="O116" i="3"/>
  <c r="S14" i="3"/>
  <c r="L14" i="3"/>
  <c r="N14" i="3"/>
  <c r="C14" i="3"/>
  <c r="E14" i="3"/>
  <c r="T71" i="3"/>
  <c r="M71" i="3"/>
  <c r="O71" i="3"/>
  <c r="E2" i="3"/>
  <c r="T116" i="3"/>
  <c r="S82" i="3"/>
  <c r="T72" i="3"/>
  <c r="T74" i="3"/>
  <c r="M74" i="3"/>
  <c r="O74" i="3"/>
  <c r="T80" i="3"/>
  <c r="T22" i="3"/>
  <c r="M22" i="3"/>
  <c r="O22" i="3"/>
  <c r="C116" i="3"/>
  <c r="S44" i="3"/>
  <c r="M116" i="3"/>
  <c r="N81" i="3"/>
  <c r="J43" i="3"/>
  <c r="C54" i="3"/>
  <c r="S3" i="3"/>
  <c r="S70" i="3"/>
  <c r="S12" i="3"/>
  <c r="T75" i="3"/>
  <c r="T113" i="3"/>
  <c r="L3" i="3"/>
  <c r="L70" i="3"/>
  <c r="L12" i="3"/>
  <c r="M107" i="3"/>
  <c r="M75" i="3"/>
  <c r="M113" i="3"/>
  <c r="N3" i="3"/>
  <c r="N70" i="3"/>
  <c r="N12" i="3"/>
  <c r="O75" i="3"/>
  <c r="O113" i="3"/>
  <c r="C88" i="3"/>
  <c r="C3" i="3"/>
  <c r="C32" i="3"/>
  <c r="C70" i="3"/>
  <c r="C12" i="3"/>
  <c r="S105" i="3"/>
  <c r="S53" i="3"/>
  <c r="S112" i="3"/>
  <c r="T14" i="3"/>
  <c r="T34" i="3"/>
  <c r="T37" i="3"/>
  <c r="T10" i="3"/>
  <c r="L105" i="3"/>
  <c r="L53" i="3"/>
  <c r="M14" i="3"/>
  <c r="M10" i="3"/>
  <c r="N53" i="3"/>
  <c r="O14" i="3"/>
  <c r="O10" i="3"/>
  <c r="C105" i="3"/>
  <c r="C53" i="3"/>
  <c r="C59" i="3"/>
  <c r="S81" i="3"/>
  <c r="M80" i="3"/>
  <c r="O80" i="3"/>
  <c r="S71" i="3"/>
  <c r="T28" i="3"/>
  <c r="T15" i="3"/>
  <c r="L71" i="3"/>
  <c r="N71" i="3"/>
  <c r="C71" i="3"/>
  <c r="S27" i="3"/>
  <c r="S74" i="3"/>
  <c r="L27" i="3"/>
  <c r="L74" i="3"/>
  <c r="N27" i="3"/>
  <c r="N74" i="3"/>
  <c r="C27" i="3"/>
  <c r="C89" i="3"/>
  <c r="F11" i="3"/>
  <c r="C97" i="3"/>
  <c r="D94" i="3"/>
  <c r="F118" i="3"/>
  <c r="S49" i="3"/>
  <c r="T4" i="3"/>
  <c r="T103" i="3"/>
  <c r="T5" i="3"/>
  <c r="L49" i="3"/>
  <c r="L112" i="3"/>
  <c r="M34" i="3"/>
  <c r="M37" i="3"/>
  <c r="M4" i="3"/>
  <c r="M103" i="3"/>
  <c r="M5" i="3"/>
  <c r="N105" i="3"/>
  <c r="N49" i="3"/>
  <c r="N112" i="3"/>
  <c r="O34" i="3"/>
  <c r="O37" i="3"/>
  <c r="O4" i="3"/>
  <c r="O103" i="3"/>
  <c r="C49" i="3"/>
  <c r="C112" i="3"/>
  <c r="D114" i="3"/>
  <c r="E94" i="3"/>
  <c r="M28" i="3"/>
  <c r="M15" i="3"/>
  <c r="O31" i="3"/>
  <c r="O28" i="3"/>
  <c r="O15" i="3"/>
  <c r="C63" i="3"/>
  <c r="C38" i="3"/>
  <c r="C35" i="3"/>
  <c r="C7" i="3"/>
  <c r="C36" i="3"/>
  <c r="D117" i="3"/>
  <c r="G57" i="3"/>
  <c r="D79" i="3"/>
  <c r="G19" i="3"/>
  <c r="S2" i="3"/>
  <c r="S51" i="3"/>
  <c r="T82" i="3"/>
  <c r="L72" i="3"/>
  <c r="L56" i="3"/>
  <c r="L2" i="3"/>
  <c r="L51" i="3"/>
  <c r="M82" i="3"/>
  <c r="N72" i="3"/>
  <c r="N56" i="3"/>
  <c r="N2" i="3"/>
  <c r="O82" i="3"/>
  <c r="C56" i="3"/>
  <c r="C2" i="3"/>
  <c r="C51" i="3"/>
  <c r="C6" i="3"/>
  <c r="D91" i="3"/>
  <c r="D57" i="3"/>
  <c r="E57" i="3"/>
  <c r="G50" i="3"/>
  <c r="F41" i="3"/>
  <c r="D104" i="3"/>
  <c r="E117" i="3"/>
  <c r="S60" i="3"/>
  <c r="S48" i="3"/>
  <c r="S110" i="3"/>
  <c r="T89" i="3"/>
  <c r="T54" i="3"/>
  <c r="T26" i="3"/>
  <c r="L60" i="3"/>
  <c r="L91" i="3"/>
  <c r="L119" i="3"/>
  <c r="L48" i="3"/>
  <c r="L110" i="3"/>
  <c r="M89" i="3"/>
  <c r="M54" i="3"/>
  <c r="M26" i="3"/>
  <c r="N60" i="3"/>
  <c r="N91" i="3"/>
  <c r="N119" i="3"/>
  <c r="N48" i="3"/>
  <c r="N110" i="3"/>
  <c r="O89" i="3"/>
  <c r="O54" i="3"/>
  <c r="O26" i="3"/>
  <c r="C60" i="3"/>
  <c r="C93" i="3"/>
  <c r="C91" i="3"/>
  <c r="C119" i="3"/>
  <c r="C48" i="3"/>
  <c r="C110" i="3"/>
  <c r="C74" i="3"/>
  <c r="D68" i="3"/>
  <c r="E19" i="3"/>
  <c r="F113" i="3"/>
  <c r="T109" i="3"/>
  <c r="L44" i="3"/>
  <c r="M57" i="3"/>
  <c r="M109" i="3"/>
  <c r="N44" i="3"/>
  <c r="N84" i="3"/>
  <c r="O88" i="3"/>
  <c r="O109" i="3"/>
  <c r="C81" i="3"/>
  <c r="C24" i="3"/>
  <c r="C107" i="3"/>
  <c r="C84" i="3"/>
  <c r="S34" i="3"/>
  <c r="L34" i="3"/>
  <c r="L103" i="3"/>
  <c r="N34" i="3"/>
  <c r="N103" i="3"/>
  <c r="O105" i="3"/>
  <c r="C34" i="3"/>
  <c r="C37" i="3"/>
  <c r="C4" i="3"/>
  <c r="C10" i="3"/>
  <c r="C9" i="3"/>
  <c r="D28" i="3"/>
  <c r="E80" i="3"/>
  <c r="T93" i="3"/>
  <c r="L31" i="3"/>
  <c r="L28" i="3"/>
  <c r="M93" i="3"/>
  <c r="N31" i="3"/>
  <c r="N28" i="3"/>
  <c r="O93" i="3"/>
  <c r="O38" i="3"/>
  <c r="C31" i="3"/>
  <c r="C28" i="3"/>
  <c r="C103" i="3"/>
  <c r="D83" i="3"/>
  <c r="E28" i="3"/>
  <c r="S83" i="3"/>
  <c r="T33" i="3"/>
  <c r="L82" i="3"/>
  <c r="L83" i="3"/>
  <c r="M72" i="3"/>
  <c r="M33" i="3"/>
  <c r="N82" i="3"/>
  <c r="N83" i="3"/>
  <c r="O72" i="3"/>
  <c r="O33" i="3"/>
  <c r="O27" i="3"/>
  <c r="C82" i="3"/>
  <c r="C83" i="3"/>
  <c r="C68" i="3"/>
  <c r="C64" i="3"/>
  <c r="F30" i="3"/>
  <c r="D2" i="3"/>
  <c r="E26" i="3"/>
  <c r="H79" i="3"/>
  <c r="S118" i="3"/>
  <c r="S57" i="3"/>
  <c r="S100" i="3"/>
  <c r="S76" i="3"/>
  <c r="T120" i="3"/>
  <c r="M120" i="3"/>
  <c r="M40" i="3"/>
  <c r="O120" i="3"/>
  <c r="C57" i="3"/>
  <c r="C100" i="3"/>
  <c r="C76" i="3"/>
  <c r="C8" i="3"/>
  <c r="E92" i="3"/>
  <c r="H103" i="3"/>
  <c r="C29" i="3"/>
  <c r="C45" i="3"/>
  <c r="C26" i="3"/>
  <c r="S97" i="3"/>
  <c r="S116" i="3"/>
  <c r="S88" i="3"/>
  <c r="C108" i="3"/>
  <c r="C109" i="3"/>
  <c r="S115" i="3"/>
  <c r="S42" i="3"/>
  <c r="S55" i="3"/>
  <c r="S52" i="3"/>
  <c r="S59" i="3"/>
  <c r="T90" i="3"/>
  <c r="T102" i="3"/>
  <c r="J115" i="3"/>
  <c r="C42" i="3"/>
  <c r="C55" i="3"/>
  <c r="S93" i="3"/>
  <c r="S63" i="3"/>
  <c r="C111" i="3"/>
  <c r="S72" i="3"/>
  <c r="S33" i="3"/>
  <c r="S117" i="3"/>
  <c r="S56" i="3"/>
  <c r="S6" i="3"/>
  <c r="T92" i="3"/>
  <c r="T101" i="3"/>
  <c r="T47" i="3"/>
  <c r="T66" i="3"/>
  <c r="T83" i="3"/>
  <c r="T68" i="3"/>
  <c r="T85" i="3"/>
  <c r="T114" i="3"/>
  <c r="T25" i="3"/>
  <c r="T64" i="3"/>
  <c r="T95" i="3"/>
  <c r="J72" i="3"/>
  <c r="J33" i="3"/>
  <c r="C117" i="3"/>
  <c r="AS646" i="2"/>
  <c r="AS626" i="2"/>
  <c r="AS635" i="2"/>
  <c r="AT646" i="2"/>
  <c r="AT626" i="2"/>
  <c r="S120" i="3"/>
  <c r="S62" i="3"/>
  <c r="J30" i="3"/>
  <c r="C120" i="3"/>
  <c r="C62" i="3"/>
  <c r="C40" i="3"/>
  <c r="C96" i="3"/>
  <c r="S91" i="3"/>
  <c r="S41" i="3"/>
  <c r="S86" i="3"/>
  <c r="S94" i="3"/>
  <c r="T29" i="3"/>
  <c r="T45" i="3"/>
  <c r="J60" i="3"/>
  <c r="J91" i="3"/>
  <c r="J119" i="3"/>
  <c r="J48" i="3"/>
  <c r="J41" i="3"/>
  <c r="J86" i="3"/>
  <c r="J94" i="3"/>
  <c r="J110" i="3"/>
  <c r="L41" i="3"/>
  <c r="L86" i="3"/>
  <c r="L94" i="3"/>
  <c r="M29" i="3"/>
  <c r="M45" i="3"/>
  <c r="N41" i="3"/>
  <c r="N86" i="3"/>
  <c r="N94" i="3"/>
  <c r="O29" i="3"/>
  <c r="O45" i="3"/>
  <c r="C41" i="3"/>
  <c r="C86" i="3"/>
  <c r="C94" i="3"/>
  <c r="U122" i="3"/>
  <c r="Q122" i="3"/>
  <c r="V122" i="3"/>
  <c r="P122" i="3"/>
  <c r="E122" i="3"/>
  <c r="D122" i="3"/>
  <c r="H122" i="3"/>
  <c r="F122" i="3"/>
  <c r="G122" i="3"/>
  <c r="U119" i="3"/>
  <c r="Q119" i="3"/>
  <c r="P119" i="3"/>
  <c r="V119" i="3"/>
  <c r="E119" i="3"/>
  <c r="D119" i="3"/>
  <c r="F119" i="3"/>
  <c r="H119" i="3"/>
  <c r="G119" i="3"/>
  <c r="V81" i="3"/>
  <c r="U81" i="3"/>
  <c r="Q81" i="3"/>
  <c r="P81" i="3"/>
  <c r="H81" i="3"/>
  <c r="G81" i="3"/>
  <c r="F81" i="3"/>
  <c r="D81" i="3"/>
  <c r="E81" i="3"/>
  <c r="Q62" i="3"/>
  <c r="P62" i="3"/>
  <c r="V62" i="3"/>
  <c r="U62" i="3"/>
  <c r="H62" i="3"/>
  <c r="G62" i="3"/>
  <c r="F62" i="3"/>
  <c r="E62" i="3"/>
  <c r="D62" i="3"/>
  <c r="U110" i="3"/>
  <c r="P110" i="3"/>
  <c r="Q110" i="3"/>
  <c r="V110" i="3"/>
  <c r="H110" i="3"/>
  <c r="G110" i="3"/>
  <c r="F110" i="3"/>
  <c r="E110" i="3"/>
  <c r="D110" i="3"/>
  <c r="V16" i="3"/>
  <c r="Q16" i="3"/>
  <c r="U16" i="3"/>
  <c r="P16" i="3"/>
  <c r="H16" i="3"/>
  <c r="F16" i="3"/>
  <c r="E16" i="3"/>
  <c r="D16" i="3"/>
  <c r="G16" i="3"/>
  <c r="V35" i="3"/>
  <c r="U35" i="3"/>
  <c r="Q35" i="3"/>
  <c r="P35" i="3"/>
  <c r="H35" i="3"/>
  <c r="G35" i="3"/>
  <c r="E35" i="3"/>
  <c r="F35" i="3"/>
  <c r="D35" i="3"/>
  <c r="Q40" i="3"/>
  <c r="P40" i="3"/>
  <c r="V40" i="3"/>
  <c r="U40" i="3"/>
  <c r="H40" i="3"/>
  <c r="F40" i="3"/>
  <c r="E40" i="3"/>
  <c r="D40" i="3"/>
  <c r="G40" i="3"/>
  <c r="P24" i="3"/>
  <c r="V24" i="3"/>
  <c r="U24" i="3"/>
  <c r="Q24" i="3"/>
  <c r="H24" i="3"/>
  <c r="G24" i="3"/>
  <c r="F24" i="3"/>
  <c r="E24" i="3"/>
  <c r="D24" i="3"/>
  <c r="Q48" i="3"/>
  <c r="V48" i="3"/>
  <c r="U48" i="3"/>
  <c r="P48" i="3"/>
  <c r="H48" i="3"/>
  <c r="G48" i="3"/>
  <c r="F48" i="3"/>
  <c r="E48" i="3"/>
  <c r="D48" i="3"/>
  <c r="T97" i="3"/>
  <c r="T108" i="3"/>
  <c r="J81" i="3"/>
  <c r="J44" i="3"/>
  <c r="J104" i="3"/>
  <c r="J13" i="3"/>
  <c r="J107" i="3"/>
  <c r="J75" i="3"/>
  <c r="J84" i="3"/>
  <c r="J113" i="3"/>
  <c r="J16" i="3"/>
  <c r="M97" i="3"/>
  <c r="M108" i="3"/>
  <c r="O97" i="3"/>
  <c r="O108" i="3"/>
  <c r="AR196" i="2"/>
  <c r="C44" i="3"/>
  <c r="S37" i="3"/>
  <c r="S90" i="3"/>
  <c r="C102" i="3"/>
  <c r="C106" i="3"/>
  <c r="C65" i="3"/>
  <c r="C5" i="3"/>
  <c r="S50" i="3"/>
  <c r="S31" i="3"/>
  <c r="S46" i="3"/>
  <c r="S28" i="3"/>
  <c r="S78" i="3"/>
  <c r="S98" i="3"/>
  <c r="S15" i="3"/>
  <c r="C50" i="3"/>
  <c r="C46" i="3"/>
  <c r="C78" i="3"/>
  <c r="C15" i="3"/>
  <c r="S92" i="3"/>
  <c r="S101" i="3"/>
  <c r="S47" i="3"/>
  <c r="J47" i="3"/>
  <c r="L114" i="3"/>
  <c r="L25" i="3"/>
  <c r="M117" i="3"/>
  <c r="M6" i="3"/>
  <c r="N47" i="3"/>
  <c r="N25" i="3"/>
  <c r="C92" i="3"/>
  <c r="C47" i="3"/>
  <c r="C66" i="3"/>
  <c r="C85" i="3"/>
  <c r="C114" i="3"/>
  <c r="C25" i="3"/>
  <c r="V72" i="3"/>
  <c r="U72" i="3"/>
  <c r="Q72" i="3"/>
  <c r="P72" i="3"/>
  <c r="H72" i="3"/>
  <c r="G72" i="3"/>
  <c r="E72" i="3"/>
  <c r="V12" i="3"/>
  <c r="Q12" i="3"/>
  <c r="U12" i="3"/>
  <c r="P12" i="3"/>
  <c r="H12" i="3"/>
  <c r="F12" i="3"/>
  <c r="E12" i="3"/>
  <c r="D12" i="3"/>
  <c r="V93" i="3"/>
  <c r="U93" i="3"/>
  <c r="P93" i="3"/>
  <c r="G93" i="3"/>
  <c r="F93" i="3"/>
  <c r="E93" i="3"/>
  <c r="Q93" i="3"/>
  <c r="Q14" i="3"/>
  <c r="V14" i="3"/>
  <c r="P14" i="3"/>
  <c r="U14" i="3"/>
  <c r="U22" i="3"/>
  <c r="Q22" i="3"/>
  <c r="V22" i="3"/>
  <c r="P22" i="3"/>
  <c r="H22" i="3"/>
  <c r="G22" i="3"/>
  <c r="V45" i="3"/>
  <c r="U45" i="3"/>
  <c r="P45" i="3"/>
  <c r="Q45" i="3"/>
  <c r="H45" i="3"/>
  <c r="G45" i="3"/>
  <c r="F45" i="3"/>
  <c r="D45" i="3"/>
  <c r="V42" i="3"/>
  <c r="U42" i="3"/>
  <c r="Q42" i="3"/>
  <c r="P42" i="3"/>
  <c r="G42" i="3"/>
  <c r="F42" i="3"/>
  <c r="E42" i="3"/>
  <c r="U59" i="3"/>
  <c r="P59" i="3"/>
  <c r="Q59" i="3"/>
  <c r="V59" i="3"/>
  <c r="E59" i="3"/>
  <c r="D59" i="3"/>
  <c r="Q107" i="3"/>
  <c r="V107" i="3"/>
  <c r="P107" i="3"/>
  <c r="U107" i="3"/>
  <c r="H107" i="3"/>
  <c r="G107" i="3"/>
  <c r="F107" i="3"/>
  <c r="U5" i="3"/>
  <c r="Q5" i="3"/>
  <c r="P5" i="3"/>
  <c r="V5" i="3"/>
  <c r="E5" i="3"/>
  <c r="D5" i="3"/>
  <c r="C122" i="3"/>
  <c r="C61" i="3"/>
  <c r="F14" i="3"/>
  <c r="H5" i="3"/>
  <c r="J51" i="3"/>
  <c r="S4" i="3"/>
  <c r="S102" i="3"/>
  <c r="S103" i="3"/>
  <c r="S106" i="3"/>
  <c r="S65" i="3"/>
  <c r="S10" i="3"/>
  <c r="S9" i="3"/>
  <c r="S58" i="3"/>
  <c r="S5" i="3"/>
  <c r="T105" i="3"/>
  <c r="T115" i="3"/>
  <c r="T42" i="3"/>
  <c r="T53" i="3"/>
  <c r="T49" i="3"/>
  <c r="T112" i="3"/>
  <c r="T55" i="3"/>
  <c r="T52" i="3"/>
  <c r="T59" i="3"/>
  <c r="J14" i="3"/>
  <c r="J34" i="3"/>
  <c r="J90" i="3"/>
  <c r="J4" i="3"/>
  <c r="J102" i="3"/>
  <c r="J103" i="3"/>
  <c r="J106" i="3"/>
  <c r="J65" i="3"/>
  <c r="J10" i="3"/>
  <c r="J9" i="3"/>
  <c r="J58" i="3"/>
  <c r="J5" i="3"/>
  <c r="L37" i="3"/>
  <c r="L90" i="3"/>
  <c r="L4" i="3"/>
  <c r="L102" i="3"/>
  <c r="L106" i="3"/>
  <c r="L65" i="3"/>
  <c r="L10" i="3"/>
  <c r="L9" i="3"/>
  <c r="L58" i="3"/>
  <c r="L5" i="3"/>
  <c r="M105" i="3"/>
  <c r="M115" i="3"/>
  <c r="M42" i="3"/>
  <c r="M53" i="3"/>
  <c r="M49" i="3"/>
  <c r="M112" i="3"/>
  <c r="M55" i="3"/>
  <c r="M52" i="3"/>
  <c r="M59" i="3"/>
  <c r="N37" i="3"/>
  <c r="N90" i="3"/>
  <c r="N4" i="3"/>
  <c r="N102" i="3"/>
  <c r="N106" i="3"/>
  <c r="N65" i="3"/>
  <c r="N10" i="3"/>
  <c r="N9" i="3"/>
  <c r="N58" i="3"/>
  <c r="N5" i="3"/>
  <c r="O115" i="3"/>
  <c r="O42" i="3"/>
  <c r="O53" i="3"/>
  <c r="O49" i="3"/>
  <c r="O112" i="3"/>
  <c r="O55" i="3"/>
  <c r="O52" i="3"/>
  <c r="O59" i="3"/>
  <c r="C58" i="3"/>
  <c r="Q71" i="3"/>
  <c r="V71" i="3"/>
  <c r="U71" i="3"/>
  <c r="P71" i="3"/>
  <c r="Q120" i="3"/>
  <c r="V120" i="3"/>
  <c r="U120" i="3"/>
  <c r="P120" i="3"/>
  <c r="H120" i="3"/>
  <c r="G120" i="3"/>
  <c r="F120" i="3"/>
  <c r="U99" i="3"/>
  <c r="Q99" i="3"/>
  <c r="V99" i="3"/>
  <c r="E99" i="3"/>
  <c r="D99" i="3"/>
  <c r="U82" i="3"/>
  <c r="P82" i="3"/>
  <c r="V82" i="3"/>
  <c r="Q82" i="3"/>
  <c r="H82" i="3"/>
  <c r="G82" i="3"/>
  <c r="F82" i="3"/>
  <c r="E82" i="3"/>
  <c r="V84" i="3"/>
  <c r="U84" i="3"/>
  <c r="P84" i="3"/>
  <c r="Q84" i="3"/>
  <c r="H84" i="3"/>
  <c r="F84" i="3"/>
  <c r="V10" i="3"/>
  <c r="U10" i="3"/>
  <c r="Q10" i="3"/>
  <c r="P10" i="3"/>
  <c r="G10" i="3"/>
  <c r="E10" i="3"/>
  <c r="D10" i="3"/>
  <c r="V8" i="3"/>
  <c r="U8" i="3"/>
  <c r="Q8" i="3"/>
  <c r="P8" i="3"/>
  <c r="H8" i="3"/>
  <c r="G8" i="3"/>
  <c r="E8" i="3"/>
  <c r="D8" i="3"/>
  <c r="U53" i="3"/>
  <c r="V53" i="3"/>
  <c r="Q53" i="3"/>
  <c r="P53" i="3"/>
  <c r="E53" i="3"/>
  <c r="D53" i="3"/>
  <c r="Q66" i="3"/>
  <c r="V66" i="3"/>
  <c r="P66" i="3"/>
  <c r="U66" i="3"/>
  <c r="H66" i="3"/>
  <c r="G66" i="3"/>
  <c r="F66" i="3"/>
  <c r="V29" i="3"/>
  <c r="U29" i="3"/>
  <c r="P29" i="3"/>
  <c r="Q29" i="3"/>
  <c r="H29" i="3"/>
  <c r="G29" i="3"/>
  <c r="F29" i="3"/>
  <c r="D29" i="3"/>
  <c r="C98" i="3"/>
  <c r="D105" i="3"/>
  <c r="D107" i="3"/>
  <c r="D120" i="3"/>
  <c r="E22" i="3"/>
  <c r="E83" i="3"/>
  <c r="E90" i="3"/>
  <c r="F2" i="3"/>
  <c r="F94" i="3"/>
  <c r="G13" i="3"/>
  <c r="G4" i="3"/>
  <c r="H105" i="3"/>
  <c r="H116" i="3"/>
  <c r="T63" i="3"/>
  <c r="T111" i="3"/>
  <c r="T38" i="3"/>
  <c r="T35" i="3"/>
  <c r="T7" i="3"/>
  <c r="T11" i="3"/>
  <c r="T36" i="3"/>
  <c r="J50" i="3"/>
  <c r="J31" i="3"/>
  <c r="J46" i="3"/>
  <c r="J28" i="3"/>
  <c r="J78" i="3"/>
  <c r="J98" i="3"/>
  <c r="J15" i="3"/>
  <c r="L50" i="3"/>
  <c r="L46" i="3"/>
  <c r="L78" i="3"/>
  <c r="L98" i="3"/>
  <c r="L15" i="3"/>
  <c r="M63" i="3"/>
  <c r="M111" i="3"/>
  <c r="M38" i="3"/>
  <c r="M35" i="3"/>
  <c r="M7" i="3"/>
  <c r="M11" i="3"/>
  <c r="M36" i="3"/>
  <c r="N50" i="3"/>
  <c r="N46" i="3"/>
  <c r="N78" i="3"/>
  <c r="N98" i="3"/>
  <c r="N15" i="3"/>
  <c r="O63" i="3"/>
  <c r="O111" i="3"/>
  <c r="O35" i="3"/>
  <c r="O7" i="3"/>
  <c r="O11" i="3"/>
  <c r="O36" i="3"/>
  <c r="AU561" i="2"/>
  <c r="Q73" i="3"/>
  <c r="P73" i="3"/>
  <c r="V73" i="3"/>
  <c r="U73" i="3"/>
  <c r="H73" i="3"/>
  <c r="V77" i="3"/>
  <c r="U77" i="3"/>
  <c r="Q77" i="3"/>
  <c r="P77" i="3"/>
  <c r="G77" i="3"/>
  <c r="E77" i="3"/>
  <c r="Q75" i="3"/>
  <c r="V75" i="3"/>
  <c r="P75" i="3"/>
  <c r="U75" i="3"/>
  <c r="H75" i="3"/>
  <c r="G75" i="3"/>
  <c r="F75" i="3"/>
  <c r="P114" i="3"/>
  <c r="V114" i="3"/>
  <c r="U114" i="3"/>
  <c r="Q114" i="3"/>
  <c r="H114" i="3"/>
  <c r="G114" i="3"/>
  <c r="Q108" i="3"/>
  <c r="P108" i="3"/>
  <c r="V108" i="3"/>
  <c r="U108" i="3"/>
  <c r="H108" i="3"/>
  <c r="V33" i="3"/>
  <c r="Q33" i="3"/>
  <c r="U33" i="3"/>
  <c r="H33" i="3"/>
  <c r="F33" i="3"/>
  <c r="E33" i="3"/>
  <c r="D33" i="3"/>
  <c r="P33" i="3"/>
  <c r="Q118" i="3"/>
  <c r="V118" i="3"/>
  <c r="U118" i="3"/>
  <c r="P118" i="3"/>
  <c r="D118" i="3"/>
  <c r="H118" i="3"/>
  <c r="P85" i="3"/>
  <c r="V85" i="3"/>
  <c r="U85" i="3"/>
  <c r="Q85" i="3"/>
  <c r="H85" i="3"/>
  <c r="G85" i="3"/>
  <c r="U27" i="3"/>
  <c r="V27" i="3"/>
  <c r="Q27" i="3"/>
  <c r="P27" i="3"/>
  <c r="H27" i="3"/>
  <c r="G27" i="3"/>
  <c r="F27" i="3"/>
  <c r="E27" i="3"/>
  <c r="P9" i="3"/>
  <c r="U9" i="3"/>
  <c r="V9" i="3"/>
  <c r="Q9" i="3"/>
  <c r="H9" i="3"/>
  <c r="G9" i="3"/>
  <c r="F9" i="3"/>
  <c r="E9" i="3"/>
  <c r="C73" i="3"/>
  <c r="C87" i="3"/>
  <c r="D27" i="3"/>
  <c r="E107" i="3"/>
  <c r="F22" i="3"/>
  <c r="F114" i="3"/>
  <c r="G118" i="3"/>
  <c r="H61" i="3"/>
  <c r="S66" i="3"/>
  <c r="S68" i="3"/>
  <c r="S85" i="3"/>
  <c r="S114" i="3"/>
  <c r="S25" i="3"/>
  <c r="S64" i="3"/>
  <c r="S95" i="3"/>
  <c r="T117" i="3"/>
  <c r="T56" i="3"/>
  <c r="T2" i="3"/>
  <c r="T51" i="3"/>
  <c r="T6" i="3"/>
  <c r="J82" i="3"/>
  <c r="J92" i="3"/>
  <c r="J101" i="3"/>
  <c r="J66" i="3"/>
  <c r="J83" i="3"/>
  <c r="J68" i="3"/>
  <c r="J85" i="3"/>
  <c r="J114" i="3"/>
  <c r="J69" i="3"/>
  <c r="J25" i="3"/>
  <c r="J64" i="3"/>
  <c r="J95" i="3"/>
  <c r="L92" i="3"/>
  <c r="L101" i="3"/>
  <c r="L47" i="3"/>
  <c r="L66" i="3"/>
  <c r="L68" i="3"/>
  <c r="L85" i="3"/>
  <c r="L64" i="3"/>
  <c r="L95" i="3"/>
  <c r="M27" i="3"/>
  <c r="M56" i="3"/>
  <c r="M2" i="3"/>
  <c r="M51" i="3"/>
  <c r="N92" i="3"/>
  <c r="N101" i="3"/>
  <c r="N66" i="3"/>
  <c r="N68" i="3"/>
  <c r="N85" i="3"/>
  <c r="N114" i="3"/>
  <c r="N64" i="3"/>
  <c r="N95" i="3"/>
  <c r="O117" i="3"/>
  <c r="O56" i="3"/>
  <c r="O2" i="3"/>
  <c r="O51" i="3"/>
  <c r="O6" i="3"/>
  <c r="C101" i="3"/>
  <c r="C95" i="3"/>
  <c r="P90" i="3"/>
  <c r="U90" i="3"/>
  <c r="Q90" i="3"/>
  <c r="V90" i="3"/>
  <c r="H90" i="3"/>
  <c r="G90" i="3"/>
  <c r="V112" i="3"/>
  <c r="U112" i="3"/>
  <c r="Q112" i="3"/>
  <c r="P112" i="3"/>
  <c r="G112" i="3"/>
  <c r="E112" i="3"/>
  <c r="D112" i="3"/>
  <c r="V20" i="3"/>
  <c r="U20" i="3"/>
  <c r="P20" i="3"/>
  <c r="Q20" i="3"/>
  <c r="H20" i="3"/>
  <c r="G20" i="3"/>
  <c r="E20" i="3"/>
  <c r="Q19" i="3"/>
  <c r="P19" i="3"/>
  <c r="V19" i="3"/>
  <c r="U19" i="3"/>
  <c r="H19" i="3"/>
  <c r="Q18" i="3"/>
  <c r="V18" i="3"/>
  <c r="U18" i="3"/>
  <c r="P18" i="3"/>
  <c r="H18" i="3"/>
  <c r="G18" i="3"/>
  <c r="F18" i="3"/>
  <c r="V37" i="3"/>
  <c r="U37" i="3"/>
  <c r="Q37" i="3"/>
  <c r="P37" i="3"/>
  <c r="H37" i="3"/>
  <c r="G37" i="3"/>
  <c r="E37" i="3"/>
  <c r="Q98" i="3"/>
  <c r="V98" i="3"/>
  <c r="P98" i="3"/>
  <c r="D98" i="3"/>
  <c r="U98" i="3"/>
  <c r="H98" i="3"/>
  <c r="Q11" i="3"/>
  <c r="V11" i="3"/>
  <c r="U11" i="3"/>
  <c r="D11" i="3"/>
  <c r="P11" i="3"/>
  <c r="H11" i="3"/>
  <c r="V109" i="3"/>
  <c r="U109" i="3"/>
  <c r="P109" i="3"/>
  <c r="Q109" i="3"/>
  <c r="H109" i="3"/>
  <c r="G109" i="3"/>
  <c r="F109" i="3"/>
  <c r="D109" i="3"/>
  <c r="V30" i="3"/>
  <c r="U30" i="3"/>
  <c r="Q30" i="3"/>
  <c r="P30" i="3"/>
  <c r="H30" i="3"/>
  <c r="G30" i="3"/>
  <c r="E30" i="3"/>
  <c r="D30" i="3"/>
  <c r="C121" i="3"/>
  <c r="C22" i="3"/>
  <c r="C90" i="3"/>
  <c r="D54" i="3"/>
  <c r="D31" i="3"/>
  <c r="D32" i="3"/>
  <c r="D106" i="3"/>
  <c r="D41" i="3"/>
  <c r="E88" i="3"/>
  <c r="F112" i="3"/>
  <c r="F8" i="3"/>
  <c r="G68" i="3"/>
  <c r="G59" i="3"/>
  <c r="S61" i="3"/>
  <c r="S24" i="3"/>
  <c r="S8" i="3"/>
  <c r="T62" i="3"/>
  <c r="T99" i="3"/>
  <c r="T40" i="3"/>
  <c r="T96" i="3"/>
  <c r="T30" i="3"/>
  <c r="T87" i="3"/>
  <c r="J20" i="3"/>
  <c r="J118" i="3"/>
  <c r="J77" i="3"/>
  <c r="J57" i="3"/>
  <c r="J100" i="3"/>
  <c r="J76" i="3"/>
  <c r="J61" i="3"/>
  <c r="J24" i="3"/>
  <c r="J23" i="3"/>
  <c r="J18" i="3"/>
  <c r="J8" i="3"/>
  <c r="L118" i="3"/>
  <c r="L57" i="3"/>
  <c r="L100" i="3"/>
  <c r="L76" i="3"/>
  <c r="L61" i="3"/>
  <c r="L24" i="3"/>
  <c r="L8" i="3"/>
  <c r="M62" i="3"/>
  <c r="M99" i="3"/>
  <c r="M96" i="3"/>
  <c r="M30" i="3"/>
  <c r="M87" i="3"/>
  <c r="N118" i="3"/>
  <c r="N57" i="3"/>
  <c r="N100" i="3"/>
  <c r="N76" i="3"/>
  <c r="N43" i="3"/>
  <c r="N61" i="3"/>
  <c r="N24" i="3"/>
  <c r="N8" i="3"/>
  <c r="O62" i="3"/>
  <c r="O99" i="3"/>
  <c r="O40" i="3"/>
  <c r="O96" i="3"/>
  <c r="O30" i="3"/>
  <c r="O87" i="3"/>
  <c r="C118" i="3"/>
  <c r="V97" i="3"/>
  <c r="Q97" i="3"/>
  <c r="P97" i="3"/>
  <c r="U97" i="3"/>
  <c r="H97" i="3"/>
  <c r="F97" i="3"/>
  <c r="E97" i="3"/>
  <c r="D97" i="3"/>
  <c r="V50" i="3"/>
  <c r="U50" i="3"/>
  <c r="P50" i="3"/>
  <c r="Q50" i="3"/>
  <c r="H50" i="3"/>
  <c r="F50" i="3"/>
  <c r="D50" i="3"/>
  <c r="V23" i="3"/>
  <c r="U23" i="3"/>
  <c r="P23" i="3"/>
  <c r="Q23" i="3"/>
  <c r="H23" i="3"/>
  <c r="G23" i="3"/>
  <c r="F23" i="3"/>
  <c r="Q44" i="3"/>
  <c r="P44" i="3"/>
  <c r="V44" i="3"/>
  <c r="U44" i="3"/>
  <c r="H44" i="3"/>
  <c r="V63" i="3"/>
  <c r="U63" i="3"/>
  <c r="P63" i="3"/>
  <c r="Q63" i="3"/>
  <c r="H63" i="3"/>
  <c r="F63" i="3"/>
  <c r="D63" i="3"/>
  <c r="V87" i="3"/>
  <c r="Q87" i="3"/>
  <c r="P87" i="3"/>
  <c r="U87" i="3"/>
  <c r="H87" i="3"/>
  <c r="F87" i="3"/>
  <c r="E87" i="3"/>
  <c r="D87" i="3"/>
  <c r="V52" i="3"/>
  <c r="U52" i="3"/>
  <c r="Q52" i="3"/>
  <c r="P52" i="3"/>
  <c r="G52" i="3"/>
  <c r="F52" i="3"/>
  <c r="E52" i="3"/>
  <c r="V86" i="3"/>
  <c r="U86" i="3"/>
  <c r="Q86" i="3"/>
  <c r="G86" i="3"/>
  <c r="F86" i="3"/>
  <c r="E86" i="3"/>
  <c r="P86" i="3"/>
  <c r="V46" i="3"/>
  <c r="U46" i="3"/>
  <c r="P46" i="3"/>
  <c r="Q46" i="3"/>
  <c r="H46" i="3"/>
  <c r="G46" i="3"/>
  <c r="F46" i="3"/>
  <c r="D46" i="3"/>
  <c r="V92" i="3"/>
  <c r="U92" i="3"/>
  <c r="P92" i="3"/>
  <c r="Q92" i="3"/>
  <c r="H92" i="3"/>
  <c r="F92" i="3"/>
  <c r="D92" i="3"/>
  <c r="D14" i="3"/>
  <c r="D49" i="3"/>
  <c r="D93" i="3"/>
  <c r="D42" i="3"/>
  <c r="E109" i="3"/>
  <c r="E46" i="3"/>
  <c r="E29" i="3"/>
  <c r="F72" i="3"/>
  <c r="G54" i="3"/>
  <c r="G56" i="3"/>
  <c r="G11" i="3"/>
  <c r="G92" i="3"/>
  <c r="H3" i="3"/>
  <c r="H59" i="3"/>
  <c r="S89" i="3"/>
  <c r="S29" i="3"/>
  <c r="S45" i="3"/>
  <c r="S54" i="3"/>
  <c r="S26" i="3"/>
  <c r="T60" i="3"/>
  <c r="T91" i="3"/>
  <c r="T119" i="3"/>
  <c r="T48" i="3"/>
  <c r="T41" i="3"/>
  <c r="T86" i="3"/>
  <c r="T94" i="3"/>
  <c r="T110" i="3"/>
  <c r="J122" i="3"/>
  <c r="J89" i="3"/>
  <c r="J29" i="3"/>
  <c r="J45" i="3"/>
  <c r="J54" i="3"/>
  <c r="J26" i="3"/>
  <c r="L122" i="3"/>
  <c r="L89" i="3"/>
  <c r="L29" i="3"/>
  <c r="L45" i="3"/>
  <c r="L54" i="3"/>
  <c r="L26" i="3"/>
  <c r="M60" i="3"/>
  <c r="M91" i="3"/>
  <c r="M119" i="3"/>
  <c r="M48" i="3"/>
  <c r="M41" i="3"/>
  <c r="M86" i="3"/>
  <c r="M94" i="3"/>
  <c r="M110" i="3"/>
  <c r="N122" i="3"/>
  <c r="N89" i="3"/>
  <c r="N29" i="3"/>
  <c r="N45" i="3"/>
  <c r="N54" i="3"/>
  <c r="N26" i="3"/>
  <c r="O60" i="3"/>
  <c r="O91" i="3"/>
  <c r="O119" i="3"/>
  <c r="O48" i="3"/>
  <c r="O41" i="3"/>
  <c r="O86" i="3"/>
  <c r="O94" i="3"/>
  <c r="O110" i="3"/>
  <c r="U121" i="3"/>
  <c r="Q121" i="3"/>
  <c r="P121" i="3"/>
  <c r="V121" i="3"/>
  <c r="H121" i="3"/>
  <c r="G121" i="3"/>
  <c r="Q68" i="3"/>
  <c r="V68" i="3"/>
  <c r="P68" i="3"/>
  <c r="U68" i="3"/>
  <c r="V65" i="3"/>
  <c r="Q65" i="3"/>
  <c r="U65" i="3"/>
  <c r="P65" i="3"/>
  <c r="H65" i="3"/>
  <c r="F65" i="3"/>
  <c r="E65" i="3"/>
  <c r="D65" i="3"/>
  <c r="P43" i="3"/>
  <c r="U43" i="3"/>
  <c r="Q43" i="3"/>
  <c r="V43" i="3"/>
  <c r="H43" i="3"/>
  <c r="G43" i="3"/>
  <c r="V64" i="3"/>
  <c r="U64" i="3"/>
  <c r="P64" i="3"/>
  <c r="Q64" i="3"/>
  <c r="H64" i="3"/>
  <c r="G64" i="3"/>
  <c r="E64" i="3"/>
  <c r="V39" i="3"/>
  <c r="U39" i="3"/>
  <c r="Q39" i="3"/>
  <c r="P39" i="3"/>
  <c r="H39" i="3"/>
  <c r="G39" i="3"/>
  <c r="F39" i="3"/>
  <c r="D39" i="3"/>
  <c r="V89" i="3"/>
  <c r="U89" i="3"/>
  <c r="P89" i="3"/>
  <c r="Q89" i="3"/>
  <c r="H89" i="3"/>
  <c r="F89" i="3"/>
  <c r="D89" i="3"/>
  <c r="Q80" i="3"/>
  <c r="V80" i="3"/>
  <c r="P80" i="3"/>
  <c r="U80" i="3"/>
  <c r="H80" i="3"/>
  <c r="V111" i="3"/>
  <c r="U111" i="3"/>
  <c r="Q111" i="3"/>
  <c r="P111" i="3"/>
  <c r="G111" i="3"/>
  <c r="F111" i="3"/>
  <c r="E111" i="3"/>
  <c r="Q6" i="3"/>
  <c r="V6" i="3"/>
  <c r="P6" i="3"/>
  <c r="U6" i="3"/>
  <c r="H6" i="3"/>
  <c r="G6" i="3"/>
  <c r="F6" i="3"/>
  <c r="D74" i="3"/>
  <c r="D19" i="3"/>
  <c r="D75" i="3"/>
  <c r="D44" i="3"/>
  <c r="D108" i="3"/>
  <c r="E71" i="3"/>
  <c r="E68" i="3"/>
  <c r="E4" i="3"/>
  <c r="E98" i="3"/>
  <c r="E58" i="3"/>
  <c r="F99" i="3"/>
  <c r="F55" i="3"/>
  <c r="G71" i="3"/>
  <c r="G5" i="3"/>
  <c r="H52" i="3"/>
  <c r="H111" i="3"/>
  <c r="J73" i="3"/>
  <c r="S32" i="3"/>
  <c r="S108" i="3"/>
  <c r="S109" i="3"/>
  <c r="T81" i="3"/>
  <c r="T44" i="3"/>
  <c r="T104" i="3"/>
  <c r="T107" i="3"/>
  <c r="T84" i="3"/>
  <c r="T16" i="3"/>
  <c r="J97" i="3"/>
  <c r="J116" i="3"/>
  <c r="J88" i="3"/>
  <c r="J80" i="3"/>
  <c r="J3" i="3"/>
  <c r="J32" i="3"/>
  <c r="J70" i="3"/>
  <c r="J108" i="3"/>
  <c r="J12" i="3"/>
  <c r="J109" i="3"/>
  <c r="L97" i="3"/>
  <c r="L116" i="3"/>
  <c r="L88" i="3"/>
  <c r="L32" i="3"/>
  <c r="L108" i="3"/>
  <c r="L109" i="3"/>
  <c r="M81" i="3"/>
  <c r="M44" i="3"/>
  <c r="M84" i="3"/>
  <c r="M16" i="3"/>
  <c r="N97" i="3"/>
  <c r="N116" i="3"/>
  <c r="N88" i="3"/>
  <c r="N32" i="3"/>
  <c r="N108" i="3"/>
  <c r="N109" i="3"/>
  <c r="O81" i="3"/>
  <c r="O44" i="3"/>
  <c r="O107" i="3"/>
  <c r="O84" i="3"/>
  <c r="O16" i="3"/>
  <c r="V104" i="3"/>
  <c r="U104" i="3"/>
  <c r="Q104" i="3"/>
  <c r="P104" i="3"/>
  <c r="H104" i="3"/>
  <c r="G104" i="3"/>
  <c r="F104" i="3"/>
  <c r="V31" i="3"/>
  <c r="U31" i="3"/>
  <c r="Q31" i="3"/>
  <c r="P31" i="3"/>
  <c r="H31" i="3"/>
  <c r="G31" i="3"/>
  <c r="E31" i="3"/>
  <c r="V67" i="3"/>
  <c r="U67" i="3"/>
  <c r="P67" i="3"/>
  <c r="Q67" i="3"/>
  <c r="G67" i="3"/>
  <c r="F67" i="3"/>
  <c r="E67" i="3"/>
  <c r="U61" i="3"/>
  <c r="V61" i="3"/>
  <c r="P61" i="3"/>
  <c r="Q61" i="3"/>
  <c r="E61" i="3"/>
  <c r="D61" i="3"/>
  <c r="V95" i="3"/>
  <c r="U95" i="3"/>
  <c r="Q95" i="3"/>
  <c r="P95" i="3"/>
  <c r="H95" i="3"/>
  <c r="G95" i="3"/>
  <c r="E95" i="3"/>
  <c r="D95" i="3"/>
  <c r="V106" i="3"/>
  <c r="U106" i="3"/>
  <c r="P106" i="3"/>
  <c r="Q106" i="3"/>
  <c r="H106" i="3"/>
  <c r="G106" i="3"/>
  <c r="E106" i="3"/>
  <c r="V78" i="3"/>
  <c r="U78" i="3"/>
  <c r="P78" i="3"/>
  <c r="Q78" i="3"/>
  <c r="H78" i="3"/>
  <c r="F78" i="3"/>
  <c r="D78" i="3"/>
  <c r="Q28" i="3"/>
  <c r="P28" i="3"/>
  <c r="V28" i="3"/>
  <c r="U28" i="3"/>
  <c r="H28" i="3"/>
  <c r="V13" i="3"/>
  <c r="U13" i="3"/>
  <c r="P13" i="3"/>
  <c r="Q13" i="3"/>
  <c r="H13" i="3"/>
  <c r="F13" i="3"/>
  <c r="Q26" i="3"/>
  <c r="V26" i="3"/>
  <c r="U26" i="3"/>
  <c r="P26" i="3"/>
  <c r="D26" i="3"/>
  <c r="H26" i="3"/>
  <c r="C33" i="3"/>
  <c r="D71" i="3"/>
  <c r="D22" i="3"/>
  <c r="D82" i="3"/>
  <c r="D43" i="3"/>
  <c r="D85" i="3"/>
  <c r="E73" i="3"/>
  <c r="E54" i="3"/>
  <c r="E44" i="3"/>
  <c r="E108" i="3"/>
  <c r="F71" i="3"/>
  <c r="F68" i="3"/>
  <c r="F98" i="3"/>
  <c r="G73" i="3"/>
  <c r="G84" i="3"/>
  <c r="G26" i="3"/>
  <c r="G65" i="3"/>
  <c r="H53" i="3"/>
  <c r="J121" i="3"/>
  <c r="T106" i="3"/>
  <c r="T65" i="3"/>
  <c r="T9" i="3"/>
  <c r="T58" i="3"/>
  <c r="J105" i="3"/>
  <c r="J42" i="3"/>
  <c r="J53" i="3"/>
  <c r="J49" i="3"/>
  <c r="J112" i="3"/>
  <c r="J55" i="3"/>
  <c r="J52" i="3"/>
  <c r="J59" i="3"/>
  <c r="L115" i="3"/>
  <c r="L42" i="3"/>
  <c r="L55" i="3"/>
  <c r="L52" i="3"/>
  <c r="L59" i="3"/>
  <c r="M90" i="3"/>
  <c r="M102" i="3"/>
  <c r="M106" i="3"/>
  <c r="M65" i="3"/>
  <c r="M9" i="3"/>
  <c r="M58" i="3"/>
  <c r="N115" i="3"/>
  <c r="N42" i="3"/>
  <c r="N55" i="3"/>
  <c r="N52" i="3"/>
  <c r="N59" i="3"/>
  <c r="O90" i="3"/>
  <c r="O102" i="3"/>
  <c r="O106" i="3"/>
  <c r="O65" i="3"/>
  <c r="O9" i="3"/>
  <c r="O58" i="3"/>
  <c r="O5" i="3"/>
  <c r="C115" i="3"/>
  <c r="V115" i="3"/>
  <c r="U115" i="3"/>
  <c r="Q115" i="3"/>
  <c r="P115" i="3"/>
  <c r="H115" i="3"/>
  <c r="G115" i="3"/>
  <c r="E115" i="3"/>
  <c r="D115" i="3"/>
  <c r="V69" i="3"/>
  <c r="U69" i="3"/>
  <c r="P69" i="3"/>
  <c r="H69" i="3"/>
  <c r="F69" i="3"/>
  <c r="Q69" i="3"/>
  <c r="V96" i="3"/>
  <c r="U96" i="3"/>
  <c r="P96" i="3"/>
  <c r="Q96" i="3"/>
  <c r="H96" i="3"/>
  <c r="G96" i="3"/>
  <c r="E96" i="3"/>
  <c r="V38" i="3"/>
  <c r="Q38" i="3"/>
  <c r="U38" i="3"/>
  <c r="H38" i="3"/>
  <c r="F38" i="3"/>
  <c r="E38" i="3"/>
  <c r="D38" i="3"/>
  <c r="U51" i="3"/>
  <c r="Q51" i="3"/>
  <c r="P51" i="3"/>
  <c r="V51" i="3"/>
  <c r="H51" i="3"/>
  <c r="G51" i="3"/>
  <c r="F51" i="3"/>
  <c r="E51" i="3"/>
  <c r="U102" i="3"/>
  <c r="V102" i="3"/>
  <c r="Q102" i="3"/>
  <c r="P102" i="3"/>
  <c r="F102" i="3"/>
  <c r="E102" i="3"/>
  <c r="D102" i="3"/>
  <c r="V101" i="3"/>
  <c r="U101" i="3"/>
  <c r="Q101" i="3"/>
  <c r="P101" i="3"/>
  <c r="H101" i="3"/>
  <c r="G101" i="3"/>
  <c r="E101" i="3"/>
  <c r="D101" i="3"/>
  <c r="V32" i="3"/>
  <c r="U32" i="3"/>
  <c r="P32" i="3"/>
  <c r="H32" i="3"/>
  <c r="G32" i="3"/>
  <c r="Q32" i="3"/>
  <c r="E32" i="3"/>
  <c r="U55" i="3"/>
  <c r="V55" i="3"/>
  <c r="P55" i="3"/>
  <c r="Q55" i="3"/>
  <c r="E55" i="3"/>
  <c r="D55" i="3"/>
  <c r="P47" i="3"/>
  <c r="U47" i="3"/>
  <c r="V47" i="3"/>
  <c r="Q47" i="3"/>
  <c r="H47" i="3"/>
  <c r="G47" i="3"/>
  <c r="F47" i="3"/>
  <c r="E47" i="3"/>
  <c r="D73" i="3"/>
  <c r="D18" i="3"/>
  <c r="D84" i="3"/>
  <c r="D6" i="3"/>
  <c r="D66" i="3"/>
  <c r="E121" i="3"/>
  <c r="E49" i="3"/>
  <c r="E43" i="3"/>
  <c r="E85" i="3"/>
  <c r="F73" i="3"/>
  <c r="F44" i="3"/>
  <c r="F108" i="3"/>
  <c r="G12" i="3"/>
  <c r="G53" i="3"/>
  <c r="H71" i="3"/>
  <c r="H112" i="3"/>
  <c r="H86" i="3"/>
  <c r="J17" i="3"/>
  <c r="P38" i="3"/>
  <c r="S111" i="3"/>
  <c r="S38" i="3"/>
  <c r="S35" i="3"/>
  <c r="S7" i="3"/>
  <c r="S11" i="3"/>
  <c r="S36" i="3"/>
  <c r="T50" i="3"/>
  <c r="T31" i="3"/>
  <c r="T46" i="3"/>
  <c r="T78" i="3"/>
  <c r="T98" i="3"/>
  <c r="J93" i="3"/>
  <c r="J63" i="3"/>
  <c r="J111" i="3"/>
  <c r="J38" i="3"/>
  <c r="J35" i="3"/>
  <c r="J7" i="3"/>
  <c r="J11" i="3"/>
  <c r="J71" i="3"/>
  <c r="J36" i="3"/>
  <c r="L93" i="3"/>
  <c r="L63" i="3"/>
  <c r="L111" i="3"/>
  <c r="L38" i="3"/>
  <c r="L35" i="3"/>
  <c r="L7" i="3"/>
  <c r="L11" i="3"/>
  <c r="L36" i="3"/>
  <c r="M50" i="3"/>
  <c r="M31" i="3"/>
  <c r="M46" i="3"/>
  <c r="M78" i="3"/>
  <c r="M98" i="3"/>
  <c r="N93" i="3"/>
  <c r="N63" i="3"/>
  <c r="N111" i="3"/>
  <c r="N38" i="3"/>
  <c r="N35" i="3"/>
  <c r="N7" i="3"/>
  <c r="N11" i="3"/>
  <c r="N36" i="3"/>
  <c r="O50" i="3"/>
  <c r="O46" i="3"/>
  <c r="O78" i="3"/>
  <c r="O98" i="3"/>
  <c r="C11" i="3"/>
  <c r="V105" i="3"/>
  <c r="U105" i="3"/>
  <c r="Q105" i="3"/>
  <c r="P105" i="3"/>
  <c r="G105" i="3"/>
  <c r="F105" i="3"/>
  <c r="E105" i="3"/>
  <c r="V116" i="3"/>
  <c r="U116" i="3"/>
  <c r="P116" i="3"/>
  <c r="Q116" i="3"/>
  <c r="G116" i="3"/>
  <c r="F116" i="3"/>
  <c r="E116" i="3"/>
  <c r="Q117" i="3"/>
  <c r="V117" i="3"/>
  <c r="U117" i="3"/>
  <c r="P117" i="3"/>
  <c r="H117" i="3"/>
  <c r="G117" i="3"/>
  <c r="F117" i="3"/>
  <c r="Q36" i="3"/>
  <c r="V36" i="3"/>
  <c r="U36" i="3"/>
  <c r="P36" i="3"/>
  <c r="H36" i="3"/>
  <c r="G36" i="3"/>
  <c r="F36" i="3"/>
  <c r="U17" i="3"/>
  <c r="Q17" i="3"/>
  <c r="V17" i="3"/>
  <c r="P17" i="3"/>
  <c r="H17" i="3"/>
  <c r="G17" i="3"/>
  <c r="F17" i="3"/>
  <c r="E17" i="3"/>
  <c r="V60" i="3"/>
  <c r="U60" i="3"/>
  <c r="P60" i="3"/>
  <c r="Q60" i="3"/>
  <c r="G60" i="3"/>
  <c r="F60" i="3"/>
  <c r="E60" i="3"/>
  <c r="V79" i="3"/>
  <c r="U79" i="3"/>
  <c r="Q79" i="3"/>
  <c r="P79" i="3"/>
  <c r="G79" i="3"/>
  <c r="E79" i="3"/>
  <c r="P83" i="3"/>
  <c r="U83" i="3"/>
  <c r="V83" i="3"/>
  <c r="Q83" i="3"/>
  <c r="H83" i="3"/>
  <c r="G83" i="3"/>
  <c r="Q57" i="3"/>
  <c r="P57" i="3"/>
  <c r="V57" i="3"/>
  <c r="U57" i="3"/>
  <c r="H57" i="3"/>
  <c r="V7" i="3"/>
  <c r="Q7" i="3"/>
  <c r="P7" i="3"/>
  <c r="U7" i="3"/>
  <c r="H7" i="3"/>
  <c r="F7" i="3"/>
  <c r="E7" i="3"/>
  <c r="D7" i="3"/>
  <c r="D121" i="3"/>
  <c r="D17" i="3"/>
  <c r="D37" i="3"/>
  <c r="D51" i="3"/>
  <c r="D47" i="3"/>
  <c r="D9" i="3"/>
  <c r="E75" i="3"/>
  <c r="E36" i="3"/>
  <c r="E6" i="3"/>
  <c r="E66" i="3"/>
  <c r="F121" i="3"/>
  <c r="F43" i="3"/>
  <c r="F85" i="3"/>
  <c r="G69" i="3"/>
  <c r="G80" i="3"/>
  <c r="G33" i="3"/>
  <c r="G55" i="3"/>
  <c r="H77" i="3"/>
  <c r="H93" i="3"/>
  <c r="H102" i="3"/>
  <c r="J79" i="3"/>
  <c r="P99" i="3"/>
  <c r="J117" i="3"/>
  <c r="J27" i="3"/>
  <c r="J56" i="3"/>
  <c r="J21" i="3"/>
  <c r="J74" i="3"/>
  <c r="J2" i="3"/>
  <c r="J6" i="3"/>
  <c r="L33" i="3"/>
  <c r="L117" i="3"/>
  <c r="L6" i="3"/>
  <c r="M92" i="3"/>
  <c r="M101" i="3"/>
  <c r="M47" i="3"/>
  <c r="M66" i="3"/>
  <c r="M83" i="3"/>
  <c r="M68" i="3"/>
  <c r="M85" i="3"/>
  <c r="M114" i="3"/>
  <c r="M25" i="3"/>
  <c r="M64" i="3"/>
  <c r="M95" i="3"/>
  <c r="N33" i="3"/>
  <c r="N117" i="3"/>
  <c r="N51" i="3"/>
  <c r="N6" i="3"/>
  <c r="O92" i="3"/>
  <c r="O101" i="3"/>
  <c r="O47" i="3"/>
  <c r="O66" i="3"/>
  <c r="O83" i="3"/>
  <c r="O68" i="3"/>
  <c r="O85" i="3"/>
  <c r="O114" i="3"/>
  <c r="O25" i="3"/>
  <c r="O64" i="3"/>
  <c r="O95" i="3"/>
  <c r="AU668" i="2"/>
  <c r="Q21" i="3"/>
  <c r="V21" i="3"/>
  <c r="U21" i="3"/>
  <c r="P21" i="3"/>
  <c r="H21" i="3"/>
  <c r="G21" i="3"/>
  <c r="F21" i="3"/>
  <c r="Q54" i="3"/>
  <c r="P54" i="3"/>
  <c r="V54" i="3"/>
  <c r="U54" i="3"/>
  <c r="H54" i="3"/>
  <c r="Q4" i="3"/>
  <c r="V4" i="3"/>
  <c r="U4" i="3"/>
  <c r="P4" i="3"/>
  <c r="D4" i="3"/>
  <c r="H4" i="3"/>
  <c r="Q58" i="3"/>
  <c r="V58" i="3"/>
  <c r="P58" i="3"/>
  <c r="U58" i="3"/>
  <c r="D58" i="3"/>
  <c r="H58" i="3"/>
  <c r="V34" i="3"/>
  <c r="Q34" i="3"/>
  <c r="U34" i="3"/>
  <c r="P34" i="3"/>
  <c r="H34" i="3"/>
  <c r="F34" i="3"/>
  <c r="E34" i="3"/>
  <c r="D34" i="3"/>
  <c r="V88" i="3"/>
  <c r="U88" i="3"/>
  <c r="P88" i="3"/>
  <c r="Q88" i="3"/>
  <c r="H88" i="3"/>
  <c r="F88" i="3"/>
  <c r="D88" i="3"/>
  <c r="P91" i="3"/>
  <c r="V91" i="3"/>
  <c r="U91" i="3"/>
  <c r="Q91" i="3"/>
  <c r="H91" i="3"/>
  <c r="G91" i="3"/>
  <c r="F91" i="3"/>
  <c r="E91" i="3"/>
  <c r="V103" i="3"/>
  <c r="U103" i="3"/>
  <c r="Q103" i="3"/>
  <c r="P103" i="3"/>
  <c r="G103" i="3"/>
  <c r="F103" i="3"/>
  <c r="E103" i="3"/>
  <c r="Q94" i="3"/>
  <c r="P94" i="3"/>
  <c r="V94" i="3"/>
  <c r="U94" i="3"/>
  <c r="H94" i="3"/>
  <c r="P25" i="3"/>
  <c r="U25" i="3"/>
  <c r="V25" i="3"/>
  <c r="Q25" i="3"/>
  <c r="H25" i="3"/>
  <c r="G25" i="3"/>
  <c r="F25" i="3"/>
  <c r="E25" i="3"/>
  <c r="C72" i="3"/>
  <c r="D21" i="3"/>
  <c r="E69" i="3"/>
  <c r="E84" i="3"/>
  <c r="E63" i="3"/>
  <c r="E78" i="3"/>
  <c r="F77" i="3"/>
  <c r="F10" i="3"/>
  <c r="F115" i="3"/>
  <c r="F101" i="3"/>
  <c r="G28" i="3"/>
  <c r="G89" i="3"/>
  <c r="G58" i="3"/>
  <c r="H67" i="3"/>
  <c r="H99" i="3"/>
  <c r="H42" i="3"/>
  <c r="J37" i="3"/>
  <c r="S40" i="3"/>
  <c r="S96" i="3"/>
  <c r="S30" i="3"/>
  <c r="S87" i="3"/>
  <c r="T118" i="3"/>
  <c r="T57" i="3"/>
  <c r="T100" i="3"/>
  <c r="T76" i="3"/>
  <c r="T43" i="3"/>
  <c r="T61" i="3"/>
  <c r="T24" i="3"/>
  <c r="T8" i="3"/>
  <c r="J120" i="3"/>
  <c r="J62" i="3"/>
  <c r="J99" i="3"/>
  <c r="J67" i="3"/>
  <c r="J22" i="3"/>
  <c r="J40" i="3"/>
  <c r="J96" i="3"/>
  <c r="J87" i="3"/>
  <c r="J19" i="3"/>
  <c r="L120" i="3"/>
  <c r="L62" i="3"/>
  <c r="L40" i="3"/>
  <c r="L96" i="3"/>
  <c r="L30" i="3"/>
  <c r="L87" i="3"/>
  <c r="M118" i="3"/>
  <c r="M100" i="3"/>
  <c r="M76" i="3"/>
  <c r="M43" i="3"/>
  <c r="M61" i="3"/>
  <c r="M24" i="3"/>
  <c r="M8" i="3"/>
  <c r="N120" i="3"/>
  <c r="N62" i="3"/>
  <c r="N40" i="3"/>
  <c r="N96" i="3"/>
  <c r="N30" i="3"/>
  <c r="N87" i="3"/>
  <c r="O118" i="3"/>
  <c r="O57" i="3"/>
  <c r="O100" i="3"/>
  <c r="O76" i="3"/>
  <c r="O43" i="3"/>
  <c r="O61" i="3"/>
  <c r="O24" i="3"/>
  <c r="O8" i="3"/>
  <c r="C30" i="3"/>
  <c r="V74" i="3"/>
  <c r="U74" i="3"/>
  <c r="Q74" i="3"/>
  <c r="G74" i="3"/>
  <c r="F74" i="3"/>
  <c r="P74" i="3"/>
  <c r="E74" i="3"/>
  <c r="U70" i="3"/>
  <c r="Q70" i="3"/>
  <c r="P70" i="3"/>
  <c r="V70" i="3"/>
  <c r="H70" i="3"/>
  <c r="G70" i="3"/>
  <c r="F70" i="3"/>
  <c r="E70" i="3"/>
  <c r="U49" i="3"/>
  <c r="P49" i="3"/>
  <c r="V49" i="3"/>
  <c r="Q49" i="3"/>
  <c r="H49" i="3"/>
  <c r="G49" i="3"/>
  <c r="U113" i="3"/>
  <c r="P113" i="3"/>
  <c r="Q113" i="3"/>
  <c r="V113" i="3"/>
  <c r="E113" i="3"/>
  <c r="D113" i="3"/>
  <c r="V3" i="3"/>
  <c r="U3" i="3"/>
  <c r="Q3" i="3"/>
  <c r="P3" i="3"/>
  <c r="G3" i="3"/>
  <c r="E3" i="3"/>
  <c r="D3" i="3"/>
  <c r="V100" i="3"/>
  <c r="U100" i="3"/>
  <c r="P100" i="3"/>
  <c r="Q100" i="3"/>
  <c r="H100" i="3"/>
  <c r="G100" i="3"/>
  <c r="F100" i="3"/>
  <c r="D100" i="3"/>
  <c r="V56" i="3"/>
  <c r="U56" i="3"/>
  <c r="P56" i="3"/>
  <c r="Q56" i="3"/>
  <c r="H56" i="3"/>
  <c r="F56" i="3"/>
  <c r="D56" i="3"/>
  <c r="V15" i="3"/>
  <c r="U15" i="3"/>
  <c r="Q15" i="3"/>
  <c r="P15" i="3"/>
  <c r="H15" i="3"/>
  <c r="G15" i="3"/>
  <c r="F15" i="3"/>
  <c r="D15" i="3"/>
  <c r="V76" i="3"/>
  <c r="Q76" i="3"/>
  <c r="U76" i="3"/>
  <c r="P76" i="3"/>
  <c r="H76" i="3"/>
  <c r="G76" i="3"/>
  <c r="F76" i="3"/>
  <c r="E76" i="3"/>
  <c r="D76" i="3"/>
  <c r="V41" i="3"/>
  <c r="U41" i="3"/>
  <c r="P41" i="3"/>
  <c r="Q41" i="3"/>
  <c r="H41" i="3"/>
  <c r="G41" i="3"/>
  <c r="E41" i="3"/>
  <c r="Q2" i="3"/>
  <c r="P2" i="3"/>
  <c r="V2" i="3"/>
  <c r="U2" i="3"/>
  <c r="H2" i="3"/>
  <c r="C23" i="3"/>
  <c r="D70" i="3"/>
  <c r="D13" i="3"/>
  <c r="D80" i="3"/>
  <c r="D103" i="3"/>
  <c r="D60" i="3"/>
  <c r="D86" i="3"/>
  <c r="E23" i="3"/>
  <c r="E39" i="3"/>
  <c r="E15" i="3"/>
  <c r="E100" i="3"/>
  <c r="E45" i="3"/>
  <c r="F20" i="3"/>
  <c r="F37" i="3"/>
  <c r="F64" i="3"/>
  <c r="F96" i="3"/>
  <c r="G14" i="3"/>
  <c r="G97" i="3"/>
  <c r="G61" i="3"/>
  <c r="G108" i="3"/>
  <c r="H113" i="3"/>
  <c r="H10" i="3"/>
  <c r="J39" i="3"/>
  <c r="AS218" i="2"/>
  <c r="AS715" i="2"/>
  <c r="AS336" i="2"/>
  <c r="AS447" i="2"/>
  <c r="AS100" i="2"/>
  <c r="AT635" i="2"/>
  <c r="AT546" i="2"/>
  <c r="AT402" i="2"/>
  <c r="AT607" i="2"/>
  <c r="AT538" i="2"/>
  <c r="AT627" i="2"/>
  <c r="AT218" i="2"/>
  <c r="AT705" i="2"/>
  <c r="AT96" i="2"/>
  <c r="AT377" i="2"/>
  <c r="AT306" i="2"/>
  <c r="AT30" i="2"/>
  <c r="AT644" i="2"/>
  <c r="AT357" i="2"/>
  <c r="AT133" i="2"/>
  <c r="AT499" i="2"/>
  <c r="AT54" i="2"/>
  <c r="AT715" i="2"/>
  <c r="AT264" i="2"/>
  <c r="AT345" i="2"/>
  <c r="AT154" i="2"/>
  <c r="AT656" i="2"/>
  <c r="AT174" i="2"/>
  <c r="AT195" i="2"/>
  <c r="AT70" i="2"/>
  <c r="AT181" i="2"/>
  <c r="AT510" i="2"/>
  <c r="AT457" i="2"/>
  <c r="AT477" i="2"/>
  <c r="AT336" i="2"/>
  <c r="AT13" i="2"/>
  <c r="AT570" i="2"/>
  <c r="AT444" i="2"/>
  <c r="AT91" i="2"/>
  <c r="AT182" i="2"/>
  <c r="AT509" i="2"/>
  <c r="AT53" i="2"/>
  <c r="AT88" i="2"/>
  <c r="AR236" i="2"/>
  <c r="AR90" i="2"/>
  <c r="AR202" i="2"/>
  <c r="AS705" i="2"/>
  <c r="AS656" i="2"/>
  <c r="AS323" i="2"/>
  <c r="AS9" i="2"/>
  <c r="AT540" i="2"/>
  <c r="AT248" i="2"/>
  <c r="AT281" i="2"/>
  <c r="AT276" i="2"/>
  <c r="AS248" i="2"/>
  <c r="AS30" i="2"/>
  <c r="AS174" i="2"/>
  <c r="AS91" i="2"/>
  <c r="AS328" i="2"/>
  <c r="AS690" i="2"/>
  <c r="AS681" i="2"/>
  <c r="AS694" i="2"/>
  <c r="AS62" i="2"/>
  <c r="AS132" i="2"/>
  <c r="AS31" i="2"/>
  <c r="AS655" i="2"/>
  <c r="AS86" i="2"/>
  <c r="AS647" i="2"/>
  <c r="AS166" i="2"/>
  <c r="AS678" i="2"/>
  <c r="AS144" i="2"/>
  <c r="AS60" i="2"/>
  <c r="AS355" i="2"/>
  <c r="AS460" i="2"/>
  <c r="AS211" i="2"/>
  <c r="AS64" i="2"/>
  <c r="AS544" i="2"/>
  <c r="AS490" i="2"/>
  <c r="AS201" i="2"/>
  <c r="AS153" i="2"/>
  <c r="AS666" i="2"/>
  <c r="AS321" i="2"/>
  <c r="AS222" i="2"/>
  <c r="AS415" i="2"/>
  <c r="AS235" i="2"/>
  <c r="AS439" i="2"/>
  <c r="AS17" i="2"/>
  <c r="AS7" i="2"/>
  <c r="AS288" i="2"/>
  <c r="AS506" i="2"/>
  <c r="AS559" i="2"/>
  <c r="AS302" i="2"/>
  <c r="AS4" i="2"/>
  <c r="AS342" i="2"/>
  <c r="AS529" i="2"/>
  <c r="AS312" i="2"/>
  <c r="AS49" i="2"/>
  <c r="AS459" i="2"/>
  <c r="AS498" i="2"/>
  <c r="AS538" i="2"/>
  <c r="AS499" i="2"/>
  <c r="AS510" i="2"/>
  <c r="AS53" i="2"/>
  <c r="AS179" i="2"/>
  <c r="AS679" i="2"/>
  <c r="AS335" i="2"/>
  <c r="AS608" i="2"/>
  <c r="AS420" i="2"/>
  <c r="AS63" i="2"/>
  <c r="AS440" i="2"/>
  <c r="AS507" i="2"/>
  <c r="AS251" i="2"/>
  <c r="AS522" i="2"/>
  <c r="AS121" i="2"/>
  <c r="AS284" i="2"/>
  <c r="AS114" i="2"/>
  <c r="AS369" i="2"/>
  <c r="AS527" i="2"/>
  <c r="AS84" i="2"/>
  <c r="AS606" i="2"/>
  <c r="AS609" i="2"/>
  <c r="AS418" i="2"/>
  <c r="AS349" i="2"/>
  <c r="AS505" i="2"/>
  <c r="AS654" i="2"/>
  <c r="AS176" i="2"/>
  <c r="AS220" i="2"/>
  <c r="AS485" i="2"/>
  <c r="AS99" i="2"/>
  <c r="AS256" i="2"/>
  <c r="AS384" i="2"/>
  <c r="AS454" i="2"/>
  <c r="AS152" i="2"/>
  <c r="AS671" i="2"/>
  <c r="AS716" i="2"/>
  <c r="AS398" i="2"/>
  <c r="AS214" i="2"/>
  <c r="AS107" i="2"/>
  <c r="AS488" i="2"/>
  <c r="AS536" i="2"/>
  <c r="AS101" i="2"/>
  <c r="AS75" i="2"/>
  <c r="AS358" i="2"/>
  <c r="AS230" i="2"/>
  <c r="AS450" i="2"/>
  <c r="AS551" i="2"/>
  <c r="AS285" i="2"/>
  <c r="AS311" i="2"/>
  <c r="AS238" i="2"/>
  <c r="AS281" i="2"/>
  <c r="AS357" i="2"/>
  <c r="AS70" i="2"/>
  <c r="AS182" i="2"/>
  <c r="AS46" i="2"/>
  <c r="AS294" i="2"/>
  <c r="AS299" i="2"/>
  <c r="AS203" i="2"/>
  <c r="AS405" i="2"/>
  <c r="AS532" i="2"/>
  <c r="AS6" i="2"/>
  <c r="AS582" i="2"/>
  <c r="AS309" i="2"/>
  <c r="AS170" i="2"/>
  <c r="AS71" i="2"/>
  <c r="AS375" i="2"/>
  <c r="AS108" i="2"/>
  <c r="AS363" i="2"/>
  <c r="AS96" i="2"/>
  <c r="AS345" i="2"/>
  <c r="AS444" i="2"/>
  <c r="AS278" i="2"/>
  <c r="AS561" i="2"/>
  <c r="AS645" i="2"/>
  <c r="AS240" i="2"/>
  <c r="AS566" i="2"/>
  <c r="AS95" i="2"/>
  <c r="AS386" i="2"/>
  <c r="AS667" i="2"/>
  <c r="AS627" i="2"/>
  <c r="AS54" i="2"/>
  <c r="AS457" i="2"/>
  <c r="AS605" i="2"/>
  <c r="AS172" i="2"/>
  <c r="AS334" i="2"/>
  <c r="AS395" i="2"/>
  <c r="AS225" i="2"/>
  <c r="AS280" i="2"/>
  <c r="AS380" i="2"/>
  <c r="AS263" i="2"/>
  <c r="AS158" i="2"/>
  <c r="AS173" i="2"/>
  <c r="AS24" i="2"/>
  <c r="AS575" i="2"/>
  <c r="AS431" i="2"/>
  <c r="AS451" i="2"/>
  <c r="AS586" i="2"/>
  <c r="AS665" i="2"/>
  <c r="AS585" i="2"/>
  <c r="AS659" i="2"/>
  <c r="AS628" i="2"/>
  <c r="AS413" i="2"/>
  <c r="AS540" i="2"/>
  <c r="AS276" i="2"/>
  <c r="AS264" i="2"/>
  <c r="AS13" i="2"/>
  <c r="AS194" i="2"/>
  <c r="AS708" i="2"/>
  <c r="AS359" i="2"/>
  <c r="AS630" i="2"/>
  <c r="AS590" i="2"/>
  <c r="AS127" i="2"/>
  <c r="AS104" i="2"/>
  <c r="AS156" i="2"/>
  <c r="AS412" i="2"/>
  <c r="AS726" i="2"/>
  <c r="AS653" i="2"/>
  <c r="AS706" i="2"/>
  <c r="AS423" i="2"/>
  <c r="AS306" i="2"/>
  <c r="AS477" i="2"/>
  <c r="AS467" i="2"/>
  <c r="AS541" i="2"/>
  <c r="AS270" i="2"/>
  <c r="AS47" i="2"/>
  <c r="AS391" i="2"/>
  <c r="AS221" i="2"/>
  <c r="AS524" i="2"/>
  <c r="AS700" i="2"/>
  <c r="AS682" i="2"/>
  <c r="AS396" i="2"/>
  <c r="AS599" i="2"/>
  <c r="AS406" i="2"/>
  <c r="AS307" i="2"/>
  <c r="AS695" i="2"/>
  <c r="AS512" i="2"/>
  <c r="AS301" i="2"/>
  <c r="AS624" i="2"/>
  <c r="AS106" i="2"/>
  <c r="AS607" i="2"/>
  <c r="AS133" i="2"/>
  <c r="AS181" i="2"/>
  <c r="AS88" i="2"/>
  <c r="AS250" i="2"/>
  <c r="AS109" i="2"/>
  <c r="AS341" i="2"/>
  <c r="AS663" i="2"/>
  <c r="AS531" i="2"/>
  <c r="AS112" i="2"/>
  <c r="AS428" i="2"/>
  <c r="AS661" i="2"/>
  <c r="AS530" i="2"/>
  <c r="AS713" i="2"/>
  <c r="AS707" i="2"/>
  <c r="AS611" i="2"/>
  <c r="AS402" i="2"/>
  <c r="AS644" i="2"/>
  <c r="AS195" i="2"/>
  <c r="AS509" i="2"/>
  <c r="AS148" i="2"/>
  <c r="AS573" i="2"/>
  <c r="AS287" i="2"/>
  <c r="AS147" i="2"/>
  <c r="AS631" i="2"/>
  <c r="AS212" i="2"/>
  <c r="AS180" i="2"/>
  <c r="AS545" i="2"/>
  <c r="AS246" i="2"/>
  <c r="AS648" i="2"/>
  <c r="AS487" i="2"/>
  <c r="AS546" i="2"/>
  <c r="AS377" i="2"/>
  <c r="AS154" i="2"/>
  <c r="AS570" i="2"/>
  <c r="AS171" i="2"/>
  <c r="AS597" i="2"/>
  <c r="AS468" i="2"/>
  <c r="AS437" i="2"/>
  <c r="AS723" i="2"/>
  <c r="AS594" i="2"/>
  <c r="AS466" i="2"/>
  <c r="AS69" i="2"/>
  <c r="AS183" i="2"/>
  <c r="AS668" i="2"/>
  <c r="AS670" i="2"/>
  <c r="AS722" i="2"/>
  <c r="AS223" i="2"/>
  <c r="AS254" i="2"/>
  <c r="AS560" i="2"/>
  <c r="AS684" i="2"/>
  <c r="AS224" i="2"/>
  <c r="AS97" i="2"/>
  <c r="AS614" i="2"/>
  <c r="AS613" i="2"/>
  <c r="AS102" i="2"/>
  <c r="AS261" i="2"/>
  <c r="AS125" i="2"/>
  <c r="AS308" i="2"/>
  <c r="AS295" i="2"/>
  <c r="AS493" i="2"/>
  <c r="AS593" i="2"/>
  <c r="AS621" i="2"/>
  <c r="AS35" i="2"/>
  <c r="AS12" i="2"/>
  <c r="AS87" i="2"/>
  <c r="AS515" i="2"/>
  <c r="AS8" i="2"/>
  <c r="AS252" i="2"/>
  <c r="AS16" i="2"/>
  <c r="AS482" i="2"/>
  <c r="AS602" i="2"/>
  <c r="AS51" i="2"/>
  <c r="AS430" i="2"/>
  <c r="AS652" i="2"/>
  <c r="AS481" i="2"/>
  <c r="AS208" i="2"/>
  <c r="AS641" i="2"/>
  <c r="AS407" i="2"/>
  <c r="AS57" i="2"/>
  <c r="AS378" i="2"/>
  <c r="AS598" i="2"/>
  <c r="AS600" i="2"/>
  <c r="AS5" i="2"/>
  <c r="AS542" i="2"/>
  <c r="AS362" i="2"/>
  <c r="AS372" i="2"/>
  <c r="AS711" i="2"/>
  <c r="AS675" i="2"/>
  <c r="AS389" i="2"/>
  <c r="AS633" i="2"/>
  <c r="AS492" i="2"/>
  <c r="AS483" i="2"/>
  <c r="AS425" i="2"/>
  <c r="AS519" i="2"/>
  <c r="AS710" i="2"/>
  <c r="AS698" i="2"/>
  <c r="AS392" i="2"/>
  <c r="AS200" i="2"/>
  <c r="AS253" i="2"/>
  <c r="AS360" i="2"/>
  <c r="AS638" i="2"/>
  <c r="AS298" i="2"/>
  <c r="AS636" i="2"/>
  <c r="AS446" i="2"/>
  <c r="AS469" i="2"/>
  <c r="AS189" i="2"/>
  <c r="AS66" i="2"/>
  <c r="AS351" i="2"/>
  <c r="AS496" i="2"/>
  <c r="AS193" i="2"/>
  <c r="AS651" i="2"/>
  <c r="AS688" i="2"/>
  <c r="AS247" i="2"/>
  <c r="AS177" i="2"/>
  <c r="AS643" i="2"/>
  <c r="AS36" i="2"/>
  <c r="AS81" i="2"/>
  <c r="AS159" i="2"/>
  <c r="AS29" i="2"/>
  <c r="AS697" i="2"/>
  <c r="AS20" i="2"/>
  <c r="AS42" i="2"/>
  <c r="AS92" i="2"/>
  <c r="AS137" i="2"/>
  <c r="AS463" i="2"/>
  <c r="AS18" i="2"/>
  <c r="AS718" i="2"/>
  <c r="AS503" i="2"/>
  <c r="AS120" i="2"/>
  <c r="AS701" i="2"/>
  <c r="AS502" i="2"/>
  <c r="AS461" i="2"/>
  <c r="AS533" i="2"/>
  <c r="AS712" i="2"/>
  <c r="AS129" i="2"/>
  <c r="AS168" i="2"/>
  <c r="AS262" i="2"/>
  <c r="AS424" i="2"/>
  <c r="AS526" i="2"/>
  <c r="AS32" i="2"/>
  <c r="AS317" i="2"/>
  <c r="AS319" i="2"/>
  <c r="AS10" i="2"/>
  <c r="AS367" i="2"/>
  <c r="AS426" i="2"/>
  <c r="AS347" i="2"/>
  <c r="AT711" i="2"/>
  <c r="AT675" i="2"/>
  <c r="AT389" i="2"/>
  <c r="AT633" i="2"/>
  <c r="AT492" i="2"/>
  <c r="AT483" i="2"/>
  <c r="AT425" i="2"/>
  <c r="AT519" i="2"/>
  <c r="AT710" i="2"/>
  <c r="AT698" i="2"/>
  <c r="AT392" i="2"/>
  <c r="AT200" i="2"/>
  <c r="AT253" i="2"/>
  <c r="AT360" i="2"/>
  <c r="AT638" i="2"/>
  <c r="AT298" i="2"/>
  <c r="AT636" i="2"/>
  <c r="AT446" i="2"/>
  <c r="AT469" i="2"/>
  <c r="AT189" i="2"/>
  <c r="AT66" i="2"/>
  <c r="AT679" i="2"/>
  <c r="AT681" i="2"/>
  <c r="AT708" i="2"/>
  <c r="AT597" i="2"/>
  <c r="AT294" i="2"/>
  <c r="AT573" i="2"/>
  <c r="AT334" i="2"/>
  <c r="AT109" i="2"/>
  <c r="AT335" i="2"/>
  <c r="AT694" i="2"/>
  <c r="AT608" i="2"/>
  <c r="AT62" i="2"/>
  <c r="AT420" i="2"/>
  <c r="AT132" i="2"/>
  <c r="AT63" i="2"/>
  <c r="AT31" i="2"/>
  <c r="AT440" i="2"/>
  <c r="AT655" i="2"/>
  <c r="AS318" i="2"/>
  <c r="AS435" i="2"/>
  <c r="AS724" i="2"/>
  <c r="AS217" i="2"/>
  <c r="AS59" i="2"/>
  <c r="AS303" i="2"/>
  <c r="AS523" i="2"/>
  <c r="AS693" i="2"/>
  <c r="AS702" i="2"/>
  <c r="AS458" i="2"/>
  <c r="AS376" i="2"/>
  <c r="AS39" i="2"/>
  <c r="AS622" i="2"/>
  <c r="AS393" i="2"/>
  <c r="AS432" i="2"/>
  <c r="AS385" i="2"/>
  <c r="AS632" i="2"/>
  <c r="AS465" i="2"/>
  <c r="AS44" i="2"/>
  <c r="AS93" i="2"/>
  <c r="AS588" i="2"/>
  <c r="AS548" i="2"/>
  <c r="AS525" i="2"/>
  <c r="AS167" i="2"/>
  <c r="AS327" i="2"/>
  <c r="AS639" i="2"/>
  <c r="AS139" i="2"/>
  <c r="AS77" i="2"/>
  <c r="AS164" i="2"/>
  <c r="AS657" i="2"/>
  <c r="AT606" i="2"/>
  <c r="AT609" i="2"/>
  <c r="AT418" i="2"/>
  <c r="AT349" i="2"/>
  <c r="AT505" i="2"/>
  <c r="AT654" i="2"/>
  <c r="AT176" i="2"/>
  <c r="AT220" i="2"/>
  <c r="AT485" i="2"/>
  <c r="AT99" i="2"/>
  <c r="AT256" i="2"/>
  <c r="AT384" i="2"/>
  <c r="AT454" i="2"/>
  <c r="AT152" i="2"/>
  <c r="AT671" i="2"/>
  <c r="AT716" i="2"/>
  <c r="AT398" i="2"/>
  <c r="AT214" i="2"/>
  <c r="AT107" i="2"/>
  <c r="AT488" i="2"/>
  <c r="AT536" i="2"/>
  <c r="AT101" i="2"/>
  <c r="AT75" i="2"/>
  <c r="AT358" i="2"/>
  <c r="AT230" i="2"/>
  <c r="AT450" i="2"/>
  <c r="AT551" i="2"/>
  <c r="AT285" i="2"/>
  <c r="AT311" i="2"/>
  <c r="AT238" i="2"/>
  <c r="AT318" i="2"/>
  <c r="AT435" i="2"/>
  <c r="AT724" i="2"/>
  <c r="AT217" i="2"/>
  <c r="AT561" i="2"/>
  <c r="AT541" i="2"/>
  <c r="AT395" i="2"/>
  <c r="AT287" i="2"/>
  <c r="AT468" i="2"/>
  <c r="AT359" i="2"/>
  <c r="AT341" i="2"/>
  <c r="AT299" i="2"/>
  <c r="AT645" i="2"/>
  <c r="AT225" i="2"/>
  <c r="AT270" i="2"/>
  <c r="AT147" i="2"/>
  <c r="AT437" i="2"/>
  <c r="AT630" i="2"/>
  <c r="AT663" i="2"/>
  <c r="AT203" i="2"/>
  <c r="AT240" i="2"/>
  <c r="AT280" i="2"/>
  <c r="AT631" i="2"/>
  <c r="AT723" i="2"/>
  <c r="AT590" i="2"/>
  <c r="AT531" i="2"/>
  <c r="AT405" i="2"/>
  <c r="AT47" i="2"/>
  <c r="AT566" i="2"/>
  <c r="AT380" i="2"/>
  <c r="AT212" i="2"/>
  <c r="AT594" i="2"/>
  <c r="AT127" i="2"/>
  <c r="AT112" i="2"/>
  <c r="AT532" i="2"/>
  <c r="AT391" i="2"/>
  <c r="AT95" i="2"/>
  <c r="AT263" i="2"/>
  <c r="AT180" i="2"/>
  <c r="AT466" i="2"/>
  <c r="AT104" i="2"/>
  <c r="AT428" i="2"/>
  <c r="AT6" i="2"/>
  <c r="AT386" i="2"/>
  <c r="AT221" i="2"/>
  <c r="AT158" i="2"/>
  <c r="AT545" i="2"/>
  <c r="AT69" i="2"/>
  <c r="AT156" i="2"/>
  <c r="AT661" i="2"/>
  <c r="AT582" i="2"/>
  <c r="AT309" i="2"/>
  <c r="AT170" i="2"/>
  <c r="AT71" i="2"/>
  <c r="AT375" i="2"/>
  <c r="AT108" i="2"/>
  <c r="AT246" i="2"/>
  <c r="AT173" i="2"/>
  <c r="AT183" i="2"/>
  <c r="AT524" i="2"/>
  <c r="AT412" i="2"/>
  <c r="AT530" i="2"/>
  <c r="AT667" i="2"/>
  <c r="AT363" i="2"/>
  <c r="AR648" i="2"/>
  <c r="AR487" i="2"/>
  <c r="AR286" i="2"/>
  <c r="AR140" i="2"/>
  <c r="AR332" i="2"/>
  <c r="AR354" i="2"/>
  <c r="AR569" i="2"/>
  <c r="AR373" i="2"/>
  <c r="AR346" i="2"/>
  <c r="AR113" i="2"/>
  <c r="AR304" i="2"/>
  <c r="AR365" i="2"/>
  <c r="AR48" i="2"/>
  <c r="AR61" i="2"/>
  <c r="AR353" i="2"/>
  <c r="AR259" i="2"/>
  <c r="AR269" i="2"/>
  <c r="AR190" i="2"/>
  <c r="AR34" i="2"/>
  <c r="AR329" i="2"/>
  <c r="AR145" i="2"/>
  <c r="AR255" i="2"/>
  <c r="AR184" i="2"/>
  <c r="AR343" i="2"/>
  <c r="AR508" i="2"/>
  <c r="AR25" i="2"/>
  <c r="AR126" i="2"/>
  <c r="AR89" i="2"/>
  <c r="AR279" i="2"/>
  <c r="AR399" i="2"/>
  <c r="AR578" i="2"/>
  <c r="AR397" i="2"/>
  <c r="AR76" i="2"/>
  <c r="AR185" i="2"/>
  <c r="AR83" i="2"/>
  <c r="AR313" i="2"/>
  <c r="AR160" i="2"/>
  <c r="AR320" i="2"/>
  <c r="AR98" i="2"/>
  <c r="AR404" i="2"/>
  <c r="AR43" i="2"/>
  <c r="AR161" i="2"/>
  <c r="AR414" i="2"/>
  <c r="AR589" i="2"/>
  <c r="AS672" i="2"/>
  <c r="AS390" i="2"/>
  <c r="AS669" i="2"/>
  <c r="AS615" i="2"/>
  <c r="AS696" i="2"/>
  <c r="AS658" i="2"/>
  <c r="AS124" i="2"/>
  <c r="AS612" i="2"/>
  <c r="AS534" i="2"/>
  <c r="AS491" i="2"/>
  <c r="AS119" i="2"/>
  <c r="AS456" i="2"/>
  <c r="AS330" i="2"/>
  <c r="AS685" i="2"/>
  <c r="AS604" i="2"/>
  <c r="AS617" i="2"/>
  <c r="AS310" i="2"/>
  <c r="AS82" i="2"/>
  <c r="AS673" i="2"/>
  <c r="AS417" i="2"/>
  <c r="AS216" i="2"/>
  <c r="AS725" i="2"/>
  <c r="AS579" i="2"/>
  <c r="AS219" i="2"/>
  <c r="AS720" i="2"/>
  <c r="AS188" i="2"/>
  <c r="AS103" i="2"/>
  <c r="AS411" i="2"/>
  <c r="AS260" i="2"/>
  <c r="AS474" i="2"/>
  <c r="AS50" i="2"/>
  <c r="AS234" i="2"/>
  <c r="AS558" i="2"/>
  <c r="AS562" i="2"/>
  <c r="AS105" i="2"/>
  <c r="AS244" i="2"/>
  <c r="AS547" i="2"/>
  <c r="AS227" i="2"/>
  <c r="AS489" i="2"/>
  <c r="AS374" i="2"/>
  <c r="AS434" i="2"/>
  <c r="AS38" i="2"/>
  <c r="AS521" i="2"/>
  <c r="AS470" i="2"/>
  <c r="AS232" i="2"/>
  <c r="AS283" i="2"/>
  <c r="AS513" i="2"/>
  <c r="AS339" i="2"/>
  <c r="AS703" i="2"/>
  <c r="AS2" i="2"/>
  <c r="AS178" i="2"/>
  <c r="AS314" i="2"/>
  <c r="AS40" i="2"/>
  <c r="AS356" i="2"/>
  <c r="AS691" i="2"/>
  <c r="AS231" i="2"/>
  <c r="AS361" i="2"/>
  <c r="AS141" i="2"/>
  <c r="AS11" i="2"/>
  <c r="AS583" i="2"/>
  <c r="AT672" i="2"/>
  <c r="AT390" i="2"/>
  <c r="AT669" i="2"/>
  <c r="AT615" i="2"/>
  <c r="AT696" i="2"/>
  <c r="AT658" i="2"/>
  <c r="AT124" i="2"/>
  <c r="AT612" i="2"/>
  <c r="AT534" i="2"/>
  <c r="AT491" i="2"/>
  <c r="AT119" i="2"/>
  <c r="AT456" i="2"/>
  <c r="AT330" i="2"/>
  <c r="AT685" i="2"/>
  <c r="AT604" i="2"/>
  <c r="AT617" i="2"/>
  <c r="AT310" i="2"/>
  <c r="AT82" i="2"/>
  <c r="AT673" i="2"/>
  <c r="AT417" i="2"/>
  <c r="AS553" i="2"/>
  <c r="AS236" i="2"/>
  <c r="AS297" i="2"/>
  <c r="AS79" i="2"/>
  <c r="AS662" i="2"/>
  <c r="AS471" i="2"/>
  <c r="AS416" i="2"/>
  <c r="AS268" i="2"/>
  <c r="AS563" i="2"/>
  <c r="AS379" i="2"/>
  <c r="AS445" i="2"/>
  <c r="AS296" i="2"/>
  <c r="AS271" i="2"/>
  <c r="AS90" i="2"/>
  <c r="AS316" i="2"/>
  <c r="AS479" i="2"/>
  <c r="AS204" i="2"/>
  <c r="AS441" i="2"/>
  <c r="AS595" i="2"/>
  <c r="AS476" i="2"/>
  <c r="AS539" i="2"/>
  <c r="AS394" i="2"/>
  <c r="AS642" i="2"/>
  <c r="AS210" i="2"/>
  <c r="AS135" i="2"/>
  <c r="AS511" i="2"/>
  <c r="AS572" i="2"/>
  <c r="AS228" i="2"/>
  <c r="AS333" i="2"/>
  <c r="AS326" i="2"/>
  <c r="AS727" i="2"/>
  <c r="AS162" i="2"/>
  <c r="AS714" i="2"/>
  <c r="AS452" i="2"/>
  <c r="AS497" i="2"/>
  <c r="AS709" i="2"/>
  <c r="AS78" i="2"/>
  <c r="AS382" i="2"/>
  <c r="AS387" i="2"/>
  <c r="AS80" i="2"/>
  <c r="AS55" i="2"/>
  <c r="AS265" i="2"/>
  <c r="AS619" i="2"/>
  <c r="AS14" i="2"/>
  <c r="AS122" i="2"/>
  <c r="AS494" i="2"/>
  <c r="AS202" i="2"/>
  <c r="AS556" i="2"/>
  <c r="AS554" i="2"/>
  <c r="AS198" i="2"/>
  <c r="AS241" i="2"/>
  <c r="AT24" i="2"/>
  <c r="AT575" i="2"/>
  <c r="AT431" i="2"/>
  <c r="AT451" i="2"/>
  <c r="AT586" i="2"/>
  <c r="AT665" i="2"/>
  <c r="AT585" i="2"/>
  <c r="AT659" i="2"/>
  <c r="AT628" i="2"/>
  <c r="AT413" i="2"/>
  <c r="AT553" i="2"/>
  <c r="AT236" i="2"/>
  <c r="AT297" i="2"/>
  <c r="AT79" i="2"/>
  <c r="AT662" i="2"/>
  <c r="AT471" i="2"/>
  <c r="AT416" i="2"/>
  <c r="AT268" i="2"/>
  <c r="AT563" i="2"/>
  <c r="AT379" i="2"/>
  <c r="AT445" i="2"/>
  <c r="AT296" i="2"/>
  <c r="AT271" i="2"/>
  <c r="AT90" i="2"/>
  <c r="AT316" i="2"/>
  <c r="AT479" i="2"/>
  <c r="AT204" i="2"/>
  <c r="AT441" i="2"/>
  <c r="AT595" i="2"/>
  <c r="AT476" i="2"/>
  <c r="AT539" i="2"/>
  <c r="AT394" i="2"/>
  <c r="AT642" i="2"/>
  <c r="AT210" i="2"/>
  <c r="AS422" i="2"/>
  <c r="AS475" i="2"/>
  <c r="AS571" i="2"/>
  <c r="AS436" i="2"/>
  <c r="AS687" i="2"/>
  <c r="AS111" i="2"/>
  <c r="AS138" i="2"/>
  <c r="AS692" i="2"/>
  <c r="AS699" i="2"/>
  <c r="AS581" i="2"/>
  <c r="AS85" i="2"/>
  <c r="AS273" i="2"/>
  <c r="AS371" i="2"/>
  <c r="AS550" i="2"/>
  <c r="AS245" i="2"/>
  <c r="AS528" i="2"/>
  <c r="AS381" i="2"/>
  <c r="AS350" i="2"/>
  <c r="AS305" i="2"/>
  <c r="AS27" i="2"/>
  <c r="AS421" i="2"/>
  <c r="AS577" i="2"/>
  <c r="AS243" i="2"/>
  <c r="AS249" i="2"/>
  <c r="AS300" i="2"/>
  <c r="AS26" i="2"/>
  <c r="AS610" i="2"/>
  <c r="AS21" i="2"/>
  <c r="AS233" i="2"/>
  <c r="AS366" i="2"/>
  <c r="AS453" i="2"/>
  <c r="AS58" i="2"/>
  <c r="AS274" i="2"/>
  <c r="AS518" i="2"/>
  <c r="AR518" i="2"/>
  <c r="AS209" i="2"/>
  <c r="AS383" i="2"/>
  <c r="AS22" i="2"/>
  <c r="AS72" i="2"/>
  <c r="AS130" i="2"/>
  <c r="AS584" i="2"/>
  <c r="AS331" i="2"/>
  <c r="AS272" i="2"/>
  <c r="AS565" i="2"/>
  <c r="AS73" i="2"/>
  <c r="AS368" i="2"/>
  <c r="AS557" i="2"/>
  <c r="AS206" i="2"/>
  <c r="AS68" i="2"/>
  <c r="AS207" i="2"/>
  <c r="AS634" i="2"/>
  <c r="AS290" i="2"/>
  <c r="AS165" i="2"/>
  <c r="AS291" i="2"/>
  <c r="AS23" i="2"/>
  <c r="AS704" i="2"/>
  <c r="AS282" i="2"/>
  <c r="AS163" i="2"/>
  <c r="AT726" i="2"/>
  <c r="AT653" i="2"/>
  <c r="AT706" i="2"/>
  <c r="AT423" i="2"/>
  <c r="AT422" i="2"/>
  <c r="AT475" i="2"/>
  <c r="AT571" i="2"/>
  <c r="AT436" i="2"/>
  <c r="AT687" i="2"/>
  <c r="AT111" i="2"/>
  <c r="AT138" i="2"/>
  <c r="AT692" i="2"/>
  <c r="AT699" i="2"/>
  <c r="AT581" i="2"/>
  <c r="AT85" i="2"/>
  <c r="AT273" i="2"/>
  <c r="AT371" i="2"/>
  <c r="AT550" i="2"/>
  <c r="AT245" i="2"/>
  <c r="AT528" i="2"/>
  <c r="AT381" i="2"/>
  <c r="AT350" i="2"/>
  <c r="AT305" i="2"/>
  <c r="AT27" i="2"/>
  <c r="AT421" i="2"/>
  <c r="AT577" i="2"/>
  <c r="AT243" i="2"/>
  <c r="AT249" i="2"/>
  <c r="AT300" i="2"/>
  <c r="AS196" i="2"/>
  <c r="AS549" i="2"/>
  <c r="AS388" i="2"/>
  <c r="AS580" i="2"/>
  <c r="AS229" i="2"/>
  <c r="AS45" i="2"/>
  <c r="AS37" i="2"/>
  <c r="AS473" i="2"/>
  <c r="AS292" i="2"/>
  <c r="AS443" i="2"/>
  <c r="AS448" i="2"/>
  <c r="AS462" i="2"/>
  <c r="AS623" i="2"/>
  <c r="AS52" i="2"/>
  <c r="AS187" i="2"/>
  <c r="AS277" i="2"/>
  <c r="AS478" i="2"/>
  <c r="AS340" i="2"/>
  <c r="AS576" i="2"/>
  <c r="AS116" i="2"/>
  <c r="AS325" i="2"/>
  <c r="AS289" i="2"/>
  <c r="AS409" i="2"/>
  <c r="AS680" i="2"/>
  <c r="AS676" i="2"/>
  <c r="AS721" i="2"/>
  <c r="AS118" i="2"/>
  <c r="AS205" i="2"/>
  <c r="AS660" i="2"/>
  <c r="AS344" i="2"/>
  <c r="AS324" i="2"/>
  <c r="AS400" i="2"/>
  <c r="AS151" i="2"/>
  <c r="AS157" i="2"/>
  <c r="AS242" i="2"/>
  <c r="AS543" i="2"/>
  <c r="AS33" i="2"/>
  <c r="AS258" i="2"/>
  <c r="AS237" i="2"/>
  <c r="AS352" i="2"/>
  <c r="AS364" i="2"/>
  <c r="AS315" i="2"/>
  <c r="AS603" i="2"/>
  <c r="AS433" i="2"/>
  <c r="AS472" i="2"/>
  <c r="AS28" i="2"/>
  <c r="AS191" i="2"/>
  <c r="AS131" i="2"/>
  <c r="AS150" i="2"/>
  <c r="AS322" i="2"/>
  <c r="AT700" i="2"/>
  <c r="AT682" i="2"/>
  <c r="AT396" i="2"/>
  <c r="AT599" i="2"/>
  <c r="AT406" i="2"/>
  <c r="AT307" i="2"/>
  <c r="AT695" i="2"/>
  <c r="AT512" i="2"/>
  <c r="AT301" i="2"/>
  <c r="AT624" i="2"/>
  <c r="AT106" i="2"/>
  <c r="AT196" i="2"/>
  <c r="AT549" i="2"/>
  <c r="AT388" i="2"/>
  <c r="AT580" i="2"/>
  <c r="AT229" i="2"/>
  <c r="AT45" i="2"/>
  <c r="AT37" i="2"/>
  <c r="AS591" i="2"/>
  <c r="AS517" i="2"/>
  <c r="AS500" i="2"/>
  <c r="AS408" i="2"/>
  <c r="AS629" i="2"/>
  <c r="AS226" i="2"/>
  <c r="AS442" i="2"/>
  <c r="AS197" i="2"/>
  <c r="AS596" i="2"/>
  <c r="AS134" i="2"/>
  <c r="AS123" i="2"/>
  <c r="AS649" i="2"/>
  <c r="AS686" i="2"/>
  <c r="AS717" i="2"/>
  <c r="AS555" i="2"/>
  <c r="AS239" i="2"/>
  <c r="AS267" i="2"/>
  <c r="AS429" i="2"/>
  <c r="AS552" i="2"/>
  <c r="AS620" i="2"/>
  <c r="AS403" i="2"/>
  <c r="AS480" i="2"/>
  <c r="AS516" i="2"/>
  <c r="AS567" i="2"/>
  <c r="AS719" i="2"/>
  <c r="AS257" i="2"/>
  <c r="AS640" i="2"/>
  <c r="AS115" i="2"/>
  <c r="AS41" i="2"/>
  <c r="AS401" i="2"/>
  <c r="AS574" i="2"/>
  <c r="AS293" i="2"/>
  <c r="AS601" i="2"/>
  <c r="AS56" i="2"/>
  <c r="AS117" i="2"/>
  <c r="AS449" i="2"/>
  <c r="AS520" i="2"/>
  <c r="AS486" i="2"/>
  <c r="AS275" i="2"/>
  <c r="AS514" i="2"/>
  <c r="AS128" i="2"/>
  <c r="AS637" i="2"/>
  <c r="AS192" i="2"/>
  <c r="AS15" i="2"/>
  <c r="AS501" i="2"/>
  <c r="AS110" i="2"/>
  <c r="AS169" i="2"/>
  <c r="AS427" i="2"/>
  <c r="AS19" i="2"/>
  <c r="AS186" i="2"/>
  <c r="AS568" i="2"/>
  <c r="AS537" i="2"/>
  <c r="AS146" i="2"/>
  <c r="AS67" i="2"/>
  <c r="AS592" i="2"/>
  <c r="AS410" i="2"/>
  <c r="AS370" i="2"/>
  <c r="AS689" i="2"/>
  <c r="AT713" i="2"/>
  <c r="AT707" i="2"/>
  <c r="AT611" i="2"/>
  <c r="AT591" i="2"/>
  <c r="AT517" i="2"/>
  <c r="AT500" i="2"/>
  <c r="AT408" i="2"/>
  <c r="AT629" i="2"/>
  <c r="AT226" i="2"/>
  <c r="AT442" i="2"/>
  <c r="AT197" i="2"/>
  <c r="AT596" i="2"/>
  <c r="AT134" i="2"/>
  <c r="AT123" i="2"/>
  <c r="AT649" i="2"/>
  <c r="AT686" i="2"/>
  <c r="AT717" i="2"/>
  <c r="AT555" i="2"/>
  <c r="AT239" i="2"/>
  <c r="AT267" i="2"/>
  <c r="AT429" i="2"/>
  <c r="AT552" i="2"/>
  <c r="AT620" i="2"/>
  <c r="AT403" i="2"/>
  <c r="AT480" i="2"/>
  <c r="AT516" i="2"/>
  <c r="AS286" i="2"/>
  <c r="AS674" i="2"/>
  <c r="AS677" i="2"/>
  <c r="AS140" i="2"/>
  <c r="AS332" i="2"/>
  <c r="AS354" i="2"/>
  <c r="AS569" i="2"/>
  <c r="AS373" i="2"/>
  <c r="AS564" i="2"/>
  <c r="AS346" i="2"/>
  <c r="AS113" i="2"/>
  <c r="AS304" i="2"/>
  <c r="AS365" i="2"/>
  <c r="AS48" i="2"/>
  <c r="AS495" i="2"/>
  <c r="AS348" i="2"/>
  <c r="AS61" i="2"/>
  <c r="AS353" i="2"/>
  <c r="AS259" i="2"/>
  <c r="AS269" i="2"/>
  <c r="AS190" i="2"/>
  <c r="AS34" i="2"/>
  <c r="AS419" i="2"/>
  <c r="AS616" i="2"/>
  <c r="AS329" i="2"/>
  <c r="AS145" i="2"/>
  <c r="AS255" i="2"/>
  <c r="AS184" i="2"/>
  <c r="AS343" i="2"/>
  <c r="AS508" i="2"/>
  <c r="AS664" i="2"/>
  <c r="AS25" i="2"/>
  <c r="AS625" i="2"/>
  <c r="AS126" i="2"/>
  <c r="AS89" i="2"/>
  <c r="AS464" i="2"/>
  <c r="AS94" i="2"/>
  <c r="AS279" i="2"/>
  <c r="AS535" i="2"/>
  <c r="AS399" i="2"/>
  <c r="AS578" i="2"/>
  <c r="AS397" i="2"/>
  <c r="AS683" i="2"/>
  <c r="AS76" i="2"/>
  <c r="AS199" i="2"/>
  <c r="AS185" i="2"/>
  <c r="AS155" i="2"/>
  <c r="AS83" i="2"/>
  <c r="AS313" i="2"/>
  <c r="AS160" i="2"/>
  <c r="AS266" i="2"/>
  <c r="AS320" i="2"/>
  <c r="AS98" i="2"/>
  <c r="AS404" i="2"/>
  <c r="AS43" i="2"/>
  <c r="AS650" i="2"/>
  <c r="AS161" i="2"/>
  <c r="AS414" i="2"/>
  <c r="AS589" i="2"/>
  <c r="AT648" i="2"/>
  <c r="AT487" i="2"/>
  <c r="AT286" i="2"/>
  <c r="AT674" i="2"/>
  <c r="AT677" i="2"/>
  <c r="AT140" i="2"/>
  <c r="AT332" i="2"/>
  <c r="AT354" i="2"/>
  <c r="AT569" i="2"/>
  <c r="AT373" i="2"/>
  <c r="AT564" i="2"/>
  <c r="AT346" i="2"/>
  <c r="AT113" i="2"/>
  <c r="AT304" i="2"/>
  <c r="AT365" i="2"/>
  <c r="AT48" i="2"/>
  <c r="AT495" i="2"/>
  <c r="AT348" i="2"/>
  <c r="AT61" i="2"/>
  <c r="AT353" i="2"/>
  <c r="AT259" i="2"/>
  <c r="AT269" i="2"/>
  <c r="AT190" i="2"/>
  <c r="AT34" i="2"/>
  <c r="AT419" i="2"/>
  <c r="AS74" i="2"/>
  <c r="AS215" i="2"/>
  <c r="AS587" i="2"/>
  <c r="AS618" i="2"/>
  <c r="AS149" i="2"/>
  <c r="AS337" i="2"/>
  <c r="AS455" i="2"/>
  <c r="AS338" i="2"/>
  <c r="AS484" i="2"/>
  <c r="AS136" i="2"/>
  <c r="AS65" i="2"/>
  <c r="AS3" i="2"/>
  <c r="AS143" i="2"/>
  <c r="AS142" i="2"/>
  <c r="AS175" i="2"/>
  <c r="AS213" i="2"/>
  <c r="AS504" i="2"/>
  <c r="AS438" i="2"/>
  <c r="AT668" i="2"/>
  <c r="AT670" i="2"/>
  <c r="AT722" i="2"/>
  <c r="AT223" i="2"/>
  <c r="AT254" i="2"/>
  <c r="AT560" i="2"/>
  <c r="AT684" i="2"/>
  <c r="AT224" i="2"/>
  <c r="AT97" i="2"/>
  <c r="AT614" i="2"/>
  <c r="AT613" i="2"/>
  <c r="AT102" i="2"/>
  <c r="AT261" i="2"/>
  <c r="AT125" i="2"/>
  <c r="AT308" i="2"/>
  <c r="AT295" i="2"/>
  <c r="AT493" i="2"/>
  <c r="AT593" i="2"/>
  <c r="AT621" i="2"/>
  <c r="AT35" i="2"/>
  <c r="AT12" i="2"/>
  <c r="AT87" i="2"/>
  <c r="AT515" i="2"/>
  <c r="AT8" i="2"/>
  <c r="AT252" i="2"/>
  <c r="AT16" i="2"/>
  <c r="AT482" i="2"/>
  <c r="AT602" i="2"/>
  <c r="AT51" i="2"/>
  <c r="AT430" i="2"/>
  <c r="AT652" i="2"/>
  <c r="AT481" i="2"/>
  <c r="AT208" i="2"/>
  <c r="AT641" i="2"/>
  <c r="AT407" i="2"/>
  <c r="AT57" i="2"/>
  <c r="AT378" i="2"/>
  <c r="AT598" i="2"/>
  <c r="AT600" i="2"/>
  <c r="AT5" i="2"/>
  <c r="AT542" i="2"/>
  <c r="AT362" i="2"/>
  <c r="AT372" i="2"/>
  <c r="AT74" i="2"/>
  <c r="AT215" i="2"/>
  <c r="AT587" i="2"/>
  <c r="AT618" i="2"/>
  <c r="AT149" i="2"/>
  <c r="AT337" i="2"/>
  <c r="AT455" i="2"/>
  <c r="AT338" i="2"/>
  <c r="AT484" i="2"/>
  <c r="AT136" i="2"/>
  <c r="AT65" i="2"/>
  <c r="AT3" i="2"/>
  <c r="AT143" i="2"/>
  <c r="AT142" i="2"/>
  <c r="AT175" i="2"/>
  <c r="AT213" i="2"/>
  <c r="AT504" i="2"/>
  <c r="AT438" i="2"/>
  <c r="AT216" i="2"/>
  <c r="AT725" i="2"/>
  <c r="AT579" i="2"/>
  <c r="AT219" i="2"/>
  <c r="AT720" i="2"/>
  <c r="AT188" i="2"/>
  <c r="AT103" i="2"/>
  <c r="AT411" i="2"/>
  <c r="AT260" i="2"/>
  <c r="AT474" i="2"/>
  <c r="AT50" i="2"/>
  <c r="AT234" i="2"/>
  <c r="AT558" i="2"/>
  <c r="AT562" i="2"/>
  <c r="AT105" i="2"/>
  <c r="AT244" i="2"/>
  <c r="AT547" i="2"/>
  <c r="AT227" i="2"/>
  <c r="AT489" i="2"/>
  <c r="AT374" i="2"/>
  <c r="AT434" i="2"/>
  <c r="AT38" i="2"/>
  <c r="AT521" i="2"/>
  <c r="AT470" i="2"/>
  <c r="AT232" i="2"/>
  <c r="AT283" i="2"/>
  <c r="AT513" i="2"/>
  <c r="AT339" i="2"/>
  <c r="AT703" i="2"/>
  <c r="AT2" i="2"/>
  <c r="AT178" i="2"/>
  <c r="AT314" i="2"/>
  <c r="AT40" i="2"/>
  <c r="AT356" i="2"/>
  <c r="AT691" i="2"/>
  <c r="AT231" i="2"/>
  <c r="AT361" i="2"/>
  <c r="AT141" i="2"/>
  <c r="AT11" i="2"/>
  <c r="AT583" i="2"/>
  <c r="AR670" i="2"/>
  <c r="AR223" i="2"/>
  <c r="AR254" i="2"/>
  <c r="AR560" i="2"/>
  <c r="AR684" i="2"/>
  <c r="AR224" i="2"/>
  <c r="AR97" i="2"/>
  <c r="AR102" i="2"/>
  <c r="AR261" i="2"/>
  <c r="AR125" i="2"/>
  <c r="AR295" i="2"/>
  <c r="AR593" i="2"/>
  <c r="AR35" i="2"/>
  <c r="AR12" i="2"/>
  <c r="AR87" i="2"/>
  <c r="AR515" i="2"/>
  <c r="AR8" i="2"/>
  <c r="AR252" i="2"/>
  <c r="AR16" i="2"/>
  <c r="AR482" i="2"/>
  <c r="AR602" i="2"/>
  <c r="AR51" i="2"/>
  <c r="AR430" i="2"/>
  <c r="AR208" i="2"/>
  <c r="AR407" i="2"/>
  <c r="AR57" i="2"/>
  <c r="AR378" i="2"/>
  <c r="AR598" i="2"/>
  <c r="AR600" i="2"/>
  <c r="AR5" i="2"/>
  <c r="AR372" i="2"/>
  <c r="AR74" i="2"/>
  <c r="AR215" i="2"/>
  <c r="AT135" i="2"/>
  <c r="AT511" i="2"/>
  <c r="AT572" i="2"/>
  <c r="AT228" i="2"/>
  <c r="AT333" i="2"/>
  <c r="AT326" i="2"/>
  <c r="AT727" i="2"/>
  <c r="AT162" i="2"/>
  <c r="AT714" i="2"/>
  <c r="AT452" i="2"/>
  <c r="AT497" i="2"/>
  <c r="AT709" i="2"/>
  <c r="AT78" i="2"/>
  <c r="AT382" i="2"/>
  <c r="AT387" i="2"/>
  <c r="AT80" i="2"/>
  <c r="AT55" i="2"/>
  <c r="AT265" i="2"/>
  <c r="AT619" i="2"/>
  <c r="AT14" i="2"/>
  <c r="AT122" i="2"/>
  <c r="AT494" i="2"/>
  <c r="AT202" i="2"/>
  <c r="AT556" i="2"/>
  <c r="AT554" i="2"/>
  <c r="AT198" i="2"/>
  <c r="AT241" i="2"/>
  <c r="AR635" i="2"/>
  <c r="AR540" i="2"/>
  <c r="AR546" i="2"/>
  <c r="AR248" i="2"/>
  <c r="AR402" i="2"/>
  <c r="AR281" i="2"/>
  <c r="AR607" i="2"/>
  <c r="AR538" i="2"/>
  <c r="AR627" i="2"/>
  <c r="AR218" i="2"/>
  <c r="AR96" i="2"/>
  <c r="AR276" i="2"/>
  <c r="AR377" i="2"/>
  <c r="AR30" i="2"/>
  <c r="AR357" i="2"/>
  <c r="AR133" i="2"/>
  <c r="AR499" i="2"/>
  <c r="AR54" i="2"/>
  <c r="AR264" i="2"/>
  <c r="AR345" i="2"/>
  <c r="AR154" i="2"/>
  <c r="AR195" i="2"/>
  <c r="AR70" i="2"/>
  <c r="AR181" i="2"/>
  <c r="AR457" i="2"/>
  <c r="AR477" i="2"/>
  <c r="AR336" i="2"/>
  <c r="AR13" i="2"/>
  <c r="AR570" i="2"/>
  <c r="AR444" i="2"/>
  <c r="AR91" i="2"/>
  <c r="AR509" i="2"/>
  <c r="AR53" i="2"/>
  <c r="AR88" i="2"/>
  <c r="AR605" i="2"/>
  <c r="AR323" i="2"/>
  <c r="AR447" i="2"/>
  <c r="AR467" i="2"/>
  <c r="AR194" i="2"/>
  <c r="AR171" i="2"/>
  <c r="AR328" i="2"/>
  <c r="AR148" i="2"/>
  <c r="AR46" i="2"/>
  <c r="AR172" i="2"/>
  <c r="AR250" i="2"/>
  <c r="AR9" i="2"/>
  <c r="AR100" i="2"/>
  <c r="AR690" i="2"/>
  <c r="AU24" i="2"/>
  <c r="AU575" i="2"/>
  <c r="AU431" i="2"/>
  <c r="AU451" i="2"/>
  <c r="AT26" i="2"/>
  <c r="AT610" i="2"/>
  <c r="AT21" i="2"/>
  <c r="AT233" i="2"/>
  <c r="AT366" i="2"/>
  <c r="AT453" i="2"/>
  <c r="AT58" i="2"/>
  <c r="AT274" i="2"/>
  <c r="AT518" i="2"/>
  <c r="AT209" i="2"/>
  <c r="AT383" i="2"/>
  <c r="AT22" i="2"/>
  <c r="AT72" i="2"/>
  <c r="AT130" i="2"/>
  <c r="AT584" i="2"/>
  <c r="AT331" i="2"/>
  <c r="AT272" i="2"/>
  <c r="AT565" i="2"/>
  <c r="AT73" i="2"/>
  <c r="AT368" i="2"/>
  <c r="AT557" i="2"/>
  <c r="AT206" i="2"/>
  <c r="AT68" i="2"/>
  <c r="AT207" i="2"/>
  <c r="AT634" i="2"/>
  <c r="AT290" i="2"/>
  <c r="AT165" i="2"/>
  <c r="AT291" i="2"/>
  <c r="AT23" i="2"/>
  <c r="AT704" i="2"/>
  <c r="AT282" i="2"/>
  <c r="AT163" i="2"/>
  <c r="AR389" i="2"/>
  <c r="AR633" i="2"/>
  <c r="AR492" i="2"/>
  <c r="AR483" i="2"/>
  <c r="AR425" i="2"/>
  <c r="AR392" i="2"/>
  <c r="AR200" i="2"/>
  <c r="AR253" i="2"/>
  <c r="AR360" i="2"/>
  <c r="AR298" i="2"/>
  <c r="AR469" i="2"/>
  <c r="AR189" i="2"/>
  <c r="AR66" i="2"/>
  <c r="AR351" i="2"/>
  <c r="AR496" i="2"/>
  <c r="AR247" i="2"/>
  <c r="AR177" i="2"/>
  <c r="AR643" i="2"/>
  <c r="AR36" i="2"/>
  <c r="AR81" i="2"/>
  <c r="AR159" i="2"/>
  <c r="AR29" i="2"/>
  <c r="AR20" i="2"/>
  <c r="AR42" i="2"/>
  <c r="AR92" i="2"/>
  <c r="AR137" i="2"/>
  <c r="AR18" i="2"/>
  <c r="AR503" i="2"/>
  <c r="AR120" i="2"/>
  <c r="AR502" i="2"/>
  <c r="AR461" i="2"/>
  <c r="AR129" i="2"/>
  <c r="AR168" i="2"/>
  <c r="AR262" i="2"/>
  <c r="AR424" i="2"/>
  <c r="AR526" i="2"/>
  <c r="AR32" i="2"/>
  <c r="AR317" i="2"/>
  <c r="AR319" i="2"/>
  <c r="AR10" i="2"/>
  <c r="AR426" i="2"/>
  <c r="AR347" i="2"/>
  <c r="AU726" i="2"/>
  <c r="AU653" i="2"/>
  <c r="AU706" i="2"/>
  <c r="AU423" i="2"/>
  <c r="AU422" i="2"/>
  <c r="AT473" i="2"/>
  <c r="AT292" i="2"/>
  <c r="AT443" i="2"/>
  <c r="AT448" i="2"/>
  <c r="AT462" i="2"/>
  <c r="AT623" i="2"/>
  <c r="AT52" i="2"/>
  <c r="AT187" i="2"/>
  <c r="AT277" i="2"/>
  <c r="AT478" i="2"/>
  <c r="AT340" i="2"/>
  <c r="AT576" i="2"/>
  <c r="AT116" i="2"/>
  <c r="AT325" i="2"/>
  <c r="AT289" i="2"/>
  <c r="AT409" i="2"/>
  <c r="AT680" i="2"/>
  <c r="AT676" i="2"/>
  <c r="AT721" i="2"/>
  <c r="AT118" i="2"/>
  <c r="AT205" i="2"/>
  <c r="AT660" i="2"/>
  <c r="AT344" i="2"/>
  <c r="AT324" i="2"/>
  <c r="AT400" i="2"/>
  <c r="AT151" i="2"/>
  <c r="AT157" i="2"/>
  <c r="AT242" i="2"/>
  <c r="AT543" i="2"/>
  <c r="AT33" i="2"/>
  <c r="AT258" i="2"/>
  <c r="AT237" i="2"/>
  <c r="AT352" i="2"/>
  <c r="AT364" i="2"/>
  <c r="AT315" i="2"/>
  <c r="AT603" i="2"/>
  <c r="AT433" i="2"/>
  <c r="AT472" i="2"/>
  <c r="AT28" i="2"/>
  <c r="AT191" i="2"/>
  <c r="AT131" i="2"/>
  <c r="AT150" i="2"/>
  <c r="AT322" i="2"/>
  <c r="AR597" i="2"/>
  <c r="AR294" i="2"/>
  <c r="AR573" i="2"/>
  <c r="AR334" i="2"/>
  <c r="AR109" i="2"/>
  <c r="AR335" i="2"/>
  <c r="AR62" i="2"/>
  <c r="AR420" i="2"/>
  <c r="AR132" i="2"/>
  <c r="AR63" i="2"/>
  <c r="AR31" i="2"/>
  <c r="AR440" i="2"/>
  <c r="AR507" i="2"/>
  <c r="AR86" i="2"/>
  <c r="AR251" i="2"/>
  <c r="AR522" i="2"/>
  <c r="AR166" i="2"/>
  <c r="AR121" i="2"/>
  <c r="AR678" i="2"/>
  <c r="AR284" i="2"/>
  <c r="AR144" i="2"/>
  <c r="AR114" i="2"/>
  <c r="AR60" i="2"/>
  <c r="AR369" i="2"/>
  <c r="AR355" i="2"/>
  <c r="AR527" i="2"/>
  <c r="AR460" i="2"/>
  <c r="AR211" i="2"/>
  <c r="AR64" i="2"/>
  <c r="AR544" i="2"/>
  <c r="AR490" i="2"/>
  <c r="AR201" i="2"/>
  <c r="AR84" i="2"/>
  <c r="AR153" i="2"/>
  <c r="AR321" i="2"/>
  <c r="AR222" i="2"/>
  <c r="AR415" i="2"/>
  <c r="AR235" i="2"/>
  <c r="AR17" i="2"/>
  <c r="AR7" i="2"/>
  <c r="AR506" i="2"/>
  <c r="AR559" i="2"/>
  <c r="AR302" i="2"/>
  <c r="AR4" i="2"/>
  <c r="AR529" i="2"/>
  <c r="AR49" i="2"/>
  <c r="AR498" i="2"/>
  <c r="AU700" i="2"/>
  <c r="AU682" i="2"/>
  <c r="AT567" i="2"/>
  <c r="AT719" i="2"/>
  <c r="AT257" i="2"/>
  <c r="AT640" i="2"/>
  <c r="AT115" i="2"/>
  <c r="AT41" i="2"/>
  <c r="AT401" i="2"/>
  <c r="AT574" i="2"/>
  <c r="AT293" i="2"/>
  <c r="AT601" i="2"/>
  <c r="AT56" i="2"/>
  <c r="AT117" i="2"/>
  <c r="AT449" i="2"/>
  <c r="AT520" i="2"/>
  <c r="AT486" i="2"/>
  <c r="AT275" i="2"/>
  <c r="AT514" i="2"/>
  <c r="AT128" i="2"/>
  <c r="AT637" i="2"/>
  <c r="AT192" i="2"/>
  <c r="AT15" i="2"/>
  <c r="AT501" i="2"/>
  <c r="AT110" i="2"/>
  <c r="AT169" i="2"/>
  <c r="AT427" i="2"/>
  <c r="AT19" i="2"/>
  <c r="AT186" i="2"/>
  <c r="AT568" i="2"/>
  <c r="AT537" i="2"/>
  <c r="AT146" i="2"/>
  <c r="AT67" i="2"/>
  <c r="AT592" i="2"/>
  <c r="AT410" i="2"/>
  <c r="AT370" i="2"/>
  <c r="AT689" i="2"/>
  <c r="AR418" i="2"/>
  <c r="AR349" i="2"/>
  <c r="AR505" i="2"/>
  <c r="AR654" i="2"/>
  <c r="AR176" i="2"/>
  <c r="AR220" i="2"/>
  <c r="AR485" i="2"/>
  <c r="AR99" i="2"/>
  <c r="AR256" i="2"/>
  <c r="AR384" i="2"/>
  <c r="AR454" i="2"/>
  <c r="AR152" i="2"/>
  <c r="AR671" i="2"/>
  <c r="AR398" i="2"/>
  <c r="AR214" i="2"/>
  <c r="AR107" i="2"/>
  <c r="AR488" i="2"/>
  <c r="AR536" i="2"/>
  <c r="AR101" i="2"/>
  <c r="AR75" i="2"/>
  <c r="AR358" i="2"/>
  <c r="AR230" i="2"/>
  <c r="AR551" i="2"/>
  <c r="AR285" i="2"/>
  <c r="AR311" i="2"/>
  <c r="AR238" i="2"/>
  <c r="AR318" i="2"/>
  <c r="AR217" i="2"/>
  <c r="AR59" i="2"/>
  <c r="AR303" i="2"/>
  <c r="AR523" i="2"/>
  <c r="AR458" i="2"/>
  <c r="AR376" i="2"/>
  <c r="AR39" i="2"/>
  <c r="AR393" i="2"/>
  <c r="AR432" i="2"/>
  <c r="AR385" i="2"/>
  <c r="AR465" i="2"/>
  <c r="AR44" i="2"/>
  <c r="AR93" i="2"/>
  <c r="AR525" i="2"/>
  <c r="AR167" i="2"/>
  <c r="AR139" i="2"/>
  <c r="AR77" i="2"/>
  <c r="AR164" i="2"/>
  <c r="AR657" i="2"/>
  <c r="AU713" i="2"/>
  <c r="AU707" i="2"/>
  <c r="AU611" i="2"/>
  <c r="AU591" i="2"/>
  <c r="AU517" i="2"/>
  <c r="AT616" i="2"/>
  <c r="AT329" i="2"/>
  <c r="AT145" i="2"/>
  <c r="AT255" i="2"/>
  <c r="AT184" i="2"/>
  <c r="AT343" i="2"/>
  <c r="AT508" i="2"/>
  <c r="AT664" i="2"/>
  <c r="AT25" i="2"/>
  <c r="AT625" i="2"/>
  <c r="AT126" i="2"/>
  <c r="AT89" i="2"/>
  <c r="AT464" i="2"/>
  <c r="AT94" i="2"/>
  <c r="AT279" i="2"/>
  <c r="AT535" i="2"/>
  <c r="AT399" i="2"/>
  <c r="AT578" i="2"/>
  <c r="AT397" i="2"/>
  <c r="AT683" i="2"/>
  <c r="AT76" i="2"/>
  <c r="AT199" i="2"/>
  <c r="AT185" i="2"/>
  <c r="AT155" i="2"/>
  <c r="AT83" i="2"/>
  <c r="AT313" i="2"/>
  <c r="AT160" i="2"/>
  <c r="AT266" i="2"/>
  <c r="AT320" i="2"/>
  <c r="AT98" i="2"/>
  <c r="AT404" i="2"/>
  <c r="AT43" i="2"/>
  <c r="AT650" i="2"/>
  <c r="AT161" i="2"/>
  <c r="AT414" i="2"/>
  <c r="AT589" i="2"/>
  <c r="AR541" i="2"/>
  <c r="AR287" i="2"/>
  <c r="AR468" i="2"/>
  <c r="AR359" i="2"/>
  <c r="AR341" i="2"/>
  <c r="AR225" i="2"/>
  <c r="AR270" i="2"/>
  <c r="AR147" i="2"/>
  <c r="AR437" i="2"/>
  <c r="AR663" i="2"/>
  <c r="AR203" i="2"/>
  <c r="AR240" i="2"/>
  <c r="AR280" i="2"/>
  <c r="AR631" i="2"/>
  <c r="AR590" i="2"/>
  <c r="AR531" i="2"/>
  <c r="AR405" i="2"/>
  <c r="AR47" i="2"/>
  <c r="AR566" i="2"/>
  <c r="AR380" i="2"/>
  <c r="AR212" i="2"/>
  <c r="AR127" i="2"/>
  <c r="AR112" i="2"/>
  <c r="AR391" i="2"/>
  <c r="AR95" i="2"/>
  <c r="AR263" i="2"/>
  <c r="AR180" i="2"/>
  <c r="AR466" i="2"/>
  <c r="AR104" i="2"/>
  <c r="AR428" i="2"/>
  <c r="AR6" i="2"/>
  <c r="AR386" i="2"/>
  <c r="AR221" i="2"/>
  <c r="AR158" i="2"/>
  <c r="AR545" i="2"/>
  <c r="AR69" i="2"/>
  <c r="AR661" i="2"/>
  <c r="AR582" i="2"/>
  <c r="AR309" i="2"/>
  <c r="AR170" i="2"/>
  <c r="AR71" i="2"/>
  <c r="AR375" i="2"/>
  <c r="AR108" i="2"/>
  <c r="AR246" i="2"/>
  <c r="AR173" i="2"/>
  <c r="AR183" i="2"/>
  <c r="AR524" i="2"/>
  <c r="AR412" i="2"/>
  <c r="AR530" i="2"/>
  <c r="AR390" i="2"/>
  <c r="AR534" i="2"/>
  <c r="AR119" i="2"/>
  <c r="AR456" i="2"/>
  <c r="AR330" i="2"/>
  <c r="AR310" i="2"/>
  <c r="AR82" i="2"/>
  <c r="AR673" i="2"/>
  <c r="AR417" i="2"/>
  <c r="AR216" i="2"/>
  <c r="AR219" i="2"/>
  <c r="AR188" i="2"/>
  <c r="AR103" i="2"/>
  <c r="AR411" i="2"/>
  <c r="AR260" i="2"/>
  <c r="AR474" i="2"/>
  <c r="AR50" i="2"/>
  <c r="AR234" i="2"/>
  <c r="AR105" i="2"/>
  <c r="AR244" i="2"/>
  <c r="AR547" i="2"/>
  <c r="AR227" i="2"/>
  <c r="AR489" i="2"/>
  <c r="AR374" i="2"/>
  <c r="AR434" i="2"/>
  <c r="AR38" i="2"/>
  <c r="AR521" i="2"/>
  <c r="AR470" i="2"/>
  <c r="AR232" i="2"/>
  <c r="AR283" i="2"/>
  <c r="AR513" i="2"/>
  <c r="AR2" i="2"/>
  <c r="AR178" i="2"/>
  <c r="AR314" i="2"/>
  <c r="AR40" i="2"/>
  <c r="AR356" i="2"/>
  <c r="AR231" i="2"/>
  <c r="AR361" i="2"/>
  <c r="AR141" i="2"/>
  <c r="AR11" i="2"/>
  <c r="AR583" i="2"/>
  <c r="AU670" i="2"/>
  <c r="AU722" i="2"/>
  <c r="AU223" i="2"/>
  <c r="AU254" i="2"/>
  <c r="AU560" i="2"/>
  <c r="AU684" i="2"/>
  <c r="AU224" i="2"/>
  <c r="AU97" i="2"/>
  <c r="AU614" i="2"/>
  <c r="AU613" i="2"/>
  <c r="AU102" i="2"/>
  <c r="AU261" i="2"/>
  <c r="AU125" i="2"/>
  <c r="AU308" i="2"/>
  <c r="AU295" i="2"/>
  <c r="AU493" i="2"/>
  <c r="AU593" i="2"/>
  <c r="AU621" i="2"/>
  <c r="AU35" i="2"/>
  <c r="AU12" i="2"/>
  <c r="AU87" i="2"/>
  <c r="AU515" i="2"/>
  <c r="AU8" i="2"/>
  <c r="AU252" i="2"/>
  <c r="AU16" i="2"/>
  <c r="AU482" i="2"/>
  <c r="AU602" i="2"/>
  <c r="AU51" i="2"/>
  <c r="AU430" i="2"/>
  <c r="AU652" i="2"/>
  <c r="AU481" i="2"/>
  <c r="AU208" i="2"/>
  <c r="AU641" i="2"/>
  <c r="AU407" i="2"/>
  <c r="AU57" i="2"/>
  <c r="AT605" i="2"/>
  <c r="AT323" i="2"/>
  <c r="AT447" i="2"/>
  <c r="AT467" i="2"/>
  <c r="AT194" i="2"/>
  <c r="AT171" i="2"/>
  <c r="AT328" i="2"/>
  <c r="AT278" i="2"/>
  <c r="AT148" i="2"/>
  <c r="AT46" i="2"/>
  <c r="AT179" i="2"/>
  <c r="AT172" i="2"/>
  <c r="AT250" i="2"/>
  <c r="AT9" i="2"/>
  <c r="AT100" i="2"/>
  <c r="AT690" i="2"/>
  <c r="AR24" i="2"/>
  <c r="AR575" i="2"/>
  <c r="AR431" i="2"/>
  <c r="AR451" i="2"/>
  <c r="AR585" i="2"/>
  <c r="AR628" i="2"/>
  <c r="AR413" i="2"/>
  <c r="AR297" i="2"/>
  <c r="AR79" i="2"/>
  <c r="AR416" i="2"/>
  <c r="AR268" i="2"/>
  <c r="AR379" i="2"/>
  <c r="AR445" i="2"/>
  <c r="AR296" i="2"/>
  <c r="AR271" i="2"/>
  <c r="AR316" i="2"/>
  <c r="AR479" i="2"/>
  <c r="AR204" i="2"/>
  <c r="AR441" i="2"/>
  <c r="AR595" i="2"/>
  <c r="AR476" i="2"/>
  <c r="AR539" i="2"/>
  <c r="AR394" i="2"/>
  <c r="AR210" i="2"/>
  <c r="AR135" i="2"/>
  <c r="AR511" i="2"/>
  <c r="AR572" i="2"/>
  <c r="AR228" i="2"/>
  <c r="AR333" i="2"/>
  <c r="AR326" i="2"/>
  <c r="AR452" i="2"/>
  <c r="AR78" i="2"/>
  <c r="AR382" i="2"/>
  <c r="AR387" i="2"/>
  <c r="AR80" i="2"/>
  <c r="AR55" i="2"/>
  <c r="AR265" i="2"/>
  <c r="AR619" i="2"/>
  <c r="AR14" i="2"/>
  <c r="AR494" i="2"/>
  <c r="AR556" i="2"/>
  <c r="AR198" i="2"/>
  <c r="AR241" i="2"/>
  <c r="AU646" i="2"/>
  <c r="AU626" i="2"/>
  <c r="AV626" i="2" s="1"/>
  <c r="AU635" i="2"/>
  <c r="AU540" i="2"/>
  <c r="AU546" i="2"/>
  <c r="AU248" i="2"/>
  <c r="AU402" i="2"/>
  <c r="AU281" i="2"/>
  <c r="AU607" i="2"/>
  <c r="AU538" i="2"/>
  <c r="AU627" i="2"/>
  <c r="AU218" i="2"/>
  <c r="AU705" i="2"/>
  <c r="AU96" i="2"/>
  <c r="AU276" i="2"/>
  <c r="AU377" i="2"/>
  <c r="AU306" i="2"/>
  <c r="AU30" i="2"/>
  <c r="AU644" i="2"/>
  <c r="AU357" i="2"/>
  <c r="AU133" i="2"/>
  <c r="AU499" i="2"/>
  <c r="AU54" i="2"/>
  <c r="AU715" i="2"/>
  <c r="AU264" i="2"/>
  <c r="AU345" i="2"/>
  <c r="AU154" i="2"/>
  <c r="AU656" i="2"/>
  <c r="AU174" i="2"/>
  <c r="AT351" i="2"/>
  <c r="AT496" i="2"/>
  <c r="AT193" i="2"/>
  <c r="AT651" i="2"/>
  <c r="AT688" i="2"/>
  <c r="AT247" i="2"/>
  <c r="AT177" i="2"/>
  <c r="AT643" i="2"/>
  <c r="AT36" i="2"/>
  <c r="AT81" i="2"/>
  <c r="AT159" i="2"/>
  <c r="AT29" i="2"/>
  <c r="AT697" i="2"/>
  <c r="AT20" i="2"/>
  <c r="AT42" i="2"/>
  <c r="AT92" i="2"/>
  <c r="AT137" i="2"/>
  <c r="AT463" i="2"/>
  <c r="AT18" i="2"/>
  <c r="AT718" i="2"/>
  <c r="AT503" i="2"/>
  <c r="AT120" i="2"/>
  <c r="AT701" i="2"/>
  <c r="AT502" i="2"/>
  <c r="AT461" i="2"/>
  <c r="AT533" i="2"/>
  <c r="AT712" i="2"/>
  <c r="AT129" i="2"/>
  <c r="AT168" i="2"/>
  <c r="AT262" i="2"/>
  <c r="AT424" i="2"/>
  <c r="AT526" i="2"/>
  <c r="AT32" i="2"/>
  <c r="AT317" i="2"/>
  <c r="AT319" i="2"/>
  <c r="AT10" i="2"/>
  <c r="AT367" i="2"/>
  <c r="AT426" i="2"/>
  <c r="AT347" i="2"/>
  <c r="AR423" i="2"/>
  <c r="AR422" i="2"/>
  <c r="AR475" i="2"/>
  <c r="AT507" i="2"/>
  <c r="AT86" i="2"/>
  <c r="AT251" i="2"/>
  <c r="AT647" i="2"/>
  <c r="AT522" i="2"/>
  <c r="AT166" i="2"/>
  <c r="AT121" i="2"/>
  <c r="AT678" i="2"/>
  <c r="AT284" i="2"/>
  <c r="AT144" i="2"/>
  <c r="AT114" i="2"/>
  <c r="AT60" i="2"/>
  <c r="AT369" i="2"/>
  <c r="AT355" i="2"/>
  <c r="AT527" i="2"/>
  <c r="AT460" i="2"/>
  <c r="AT211" i="2"/>
  <c r="AT64" i="2"/>
  <c r="AT544" i="2"/>
  <c r="AT490" i="2"/>
  <c r="AT201" i="2"/>
  <c r="AT84" i="2"/>
  <c r="AT153" i="2"/>
  <c r="AT666" i="2"/>
  <c r="AT321" i="2"/>
  <c r="AT222" i="2"/>
  <c r="AT415" i="2"/>
  <c r="AT235" i="2"/>
  <c r="AT439" i="2"/>
  <c r="AT17" i="2"/>
  <c r="AT7" i="2"/>
  <c r="AT288" i="2"/>
  <c r="AT506" i="2"/>
  <c r="AT559" i="2"/>
  <c r="AT302" i="2"/>
  <c r="AT4" i="2"/>
  <c r="AT342" i="2"/>
  <c r="AT529" i="2"/>
  <c r="AT312" i="2"/>
  <c r="AT49" i="2"/>
  <c r="AT459" i="2"/>
  <c r="AT498" i="2"/>
  <c r="AR396" i="2"/>
  <c r="AR599" i="2"/>
  <c r="AR406" i="2"/>
  <c r="AR307" i="2"/>
  <c r="AR512" i="2"/>
  <c r="AR301" i="2"/>
  <c r="AR624" i="2"/>
  <c r="AR106" i="2"/>
  <c r="AR549" i="2"/>
  <c r="AR580" i="2"/>
  <c r="AR229" i="2"/>
  <c r="AR45" i="2"/>
  <c r="AR37" i="2"/>
  <c r="AR473" i="2"/>
  <c r="AR292" i="2"/>
  <c r="AR443" i="2"/>
  <c r="AR448" i="2"/>
  <c r="AR462" i="2"/>
  <c r="AR623" i="2"/>
  <c r="AR52" i="2"/>
  <c r="AR187" i="2"/>
  <c r="AR277" i="2"/>
  <c r="AR478" i="2"/>
  <c r="AR340" i="2"/>
  <c r="AR576" i="2"/>
  <c r="AR116" i="2"/>
  <c r="AR325" i="2"/>
  <c r="AR289" i="2"/>
  <c r="AR409" i="2"/>
  <c r="AR118" i="2"/>
  <c r="AR205" i="2"/>
  <c r="AR344" i="2"/>
  <c r="AR324" i="2"/>
  <c r="AR400" i="2"/>
  <c r="AR151" i="2"/>
  <c r="AR157" i="2"/>
  <c r="AR242" i="2"/>
  <c r="AR543" i="2"/>
  <c r="AR33" i="2"/>
  <c r="AR258" i="2"/>
  <c r="AR237" i="2"/>
  <c r="AR352" i="2"/>
  <c r="AR364" i="2"/>
  <c r="AR315" i="2"/>
  <c r="AR603" i="2"/>
  <c r="AR433" i="2"/>
  <c r="AR472" i="2"/>
  <c r="AR28" i="2"/>
  <c r="AR191" i="2"/>
  <c r="AR131" i="2"/>
  <c r="AR150" i="2"/>
  <c r="AR322" i="2"/>
  <c r="AU679" i="2"/>
  <c r="AU681" i="2"/>
  <c r="AU708" i="2"/>
  <c r="AT59" i="2"/>
  <c r="AT303" i="2"/>
  <c r="AT523" i="2"/>
  <c r="AT693" i="2"/>
  <c r="AT702" i="2"/>
  <c r="AT458" i="2"/>
  <c r="AT376" i="2"/>
  <c r="AT39" i="2"/>
  <c r="AT622" i="2"/>
  <c r="AT393" i="2"/>
  <c r="AT432" i="2"/>
  <c r="AT385" i="2"/>
  <c r="AT632" i="2"/>
  <c r="AT465" i="2"/>
  <c r="AT44" i="2"/>
  <c r="AT93" i="2"/>
  <c r="AT588" i="2"/>
  <c r="AT548" i="2"/>
  <c r="AT525" i="2"/>
  <c r="AT167" i="2"/>
  <c r="AT327" i="2"/>
  <c r="AT639" i="2"/>
  <c r="AT139" i="2"/>
  <c r="AT77" i="2"/>
  <c r="AT164" i="2"/>
  <c r="AT657" i="2"/>
  <c r="AR591" i="2"/>
  <c r="AR500" i="2"/>
  <c r="AR629" i="2"/>
  <c r="AR226" i="2"/>
  <c r="AR442" i="2"/>
  <c r="AR197" i="2"/>
  <c r="AR134" i="2"/>
  <c r="AR123" i="2"/>
  <c r="AR555" i="2"/>
  <c r="AR239" i="2"/>
  <c r="AR267" i="2"/>
  <c r="AR429" i="2"/>
  <c r="AR552" i="2"/>
  <c r="AR620" i="2"/>
  <c r="AR403" i="2"/>
  <c r="AR480" i="2"/>
  <c r="AR516" i="2"/>
  <c r="AR567" i="2"/>
  <c r="AR257" i="2"/>
  <c r="AR640" i="2"/>
  <c r="AR115" i="2"/>
  <c r="AR41" i="2"/>
  <c r="AR401" i="2"/>
  <c r="AR293" i="2"/>
  <c r="AR56" i="2"/>
  <c r="AR117" i="2"/>
  <c r="AR520" i="2"/>
  <c r="AR275" i="2"/>
  <c r="AR128" i="2"/>
  <c r="AR192" i="2"/>
  <c r="AR15" i="2"/>
  <c r="AR501" i="2"/>
  <c r="AR110" i="2"/>
  <c r="AR169" i="2"/>
  <c r="AR427" i="2"/>
  <c r="AR19" i="2"/>
  <c r="AR537" i="2"/>
  <c r="AR146" i="2"/>
  <c r="AR67" i="2"/>
  <c r="AR592" i="2"/>
  <c r="AR410" i="2"/>
  <c r="AR689" i="2"/>
  <c r="AU606" i="2"/>
  <c r="AU609" i="2"/>
  <c r="AU418" i="2"/>
  <c r="AU500" i="2"/>
  <c r="AU408" i="2"/>
  <c r="AU629" i="2"/>
  <c r="AU226" i="2"/>
  <c r="AU442" i="2"/>
  <c r="AU197" i="2"/>
  <c r="AU596" i="2"/>
  <c r="AU134" i="2"/>
  <c r="AU123" i="2"/>
  <c r="AU649" i="2"/>
  <c r="AU686" i="2"/>
  <c r="AU717" i="2"/>
  <c r="AU555" i="2"/>
  <c r="AU239" i="2"/>
  <c r="AU267" i="2"/>
  <c r="AU429" i="2"/>
  <c r="AU552" i="2"/>
  <c r="AU620" i="2"/>
  <c r="AU403" i="2"/>
  <c r="AU480" i="2"/>
  <c r="AU516" i="2"/>
  <c r="AU567" i="2"/>
  <c r="AU719" i="2"/>
  <c r="AU257" i="2"/>
  <c r="AU640" i="2"/>
  <c r="AU115" i="2"/>
  <c r="AU41" i="2"/>
  <c r="AU401" i="2"/>
  <c r="AU574" i="2"/>
  <c r="AU293" i="2"/>
  <c r="AR363" i="2"/>
  <c r="AU648" i="2"/>
  <c r="AU487" i="2"/>
  <c r="AU286" i="2"/>
  <c r="AU674" i="2"/>
  <c r="AU677" i="2"/>
  <c r="AU140" i="2"/>
  <c r="AU332" i="2"/>
  <c r="AU354" i="2"/>
  <c r="AU569" i="2"/>
  <c r="AU373" i="2"/>
  <c r="AU564" i="2"/>
  <c r="AU346" i="2"/>
  <c r="AU113" i="2"/>
  <c r="AU304" i="2"/>
  <c r="AU365" i="2"/>
  <c r="AU48" i="2"/>
  <c r="AU495" i="2"/>
  <c r="AU348" i="2"/>
  <c r="AU61" i="2"/>
  <c r="AU353" i="2"/>
  <c r="AU259" i="2"/>
  <c r="AU269" i="2"/>
  <c r="AU190" i="2"/>
  <c r="AU34" i="2"/>
  <c r="AU419" i="2"/>
  <c r="AU616" i="2"/>
  <c r="AU329" i="2"/>
  <c r="AU145" i="2"/>
  <c r="AU255" i="2"/>
  <c r="AU184" i="2"/>
  <c r="AU343" i="2"/>
  <c r="AU508" i="2"/>
  <c r="AU664" i="2"/>
  <c r="AU25" i="2"/>
  <c r="AU625" i="2"/>
  <c r="AU126" i="2"/>
  <c r="AU195" i="2"/>
  <c r="AU70" i="2"/>
  <c r="AU181" i="2"/>
  <c r="AU510" i="2"/>
  <c r="AU457" i="2"/>
  <c r="AU477" i="2"/>
  <c r="AU336" i="2"/>
  <c r="AU13" i="2"/>
  <c r="AU570" i="2"/>
  <c r="AU444" i="2"/>
  <c r="AU91" i="2"/>
  <c r="AU182" i="2"/>
  <c r="AU509" i="2"/>
  <c r="AU53" i="2"/>
  <c r="AU88" i="2"/>
  <c r="AU605" i="2"/>
  <c r="AU323" i="2"/>
  <c r="AU447" i="2"/>
  <c r="AU467" i="2"/>
  <c r="AU194" i="2"/>
  <c r="AU171" i="2"/>
  <c r="AU328" i="2"/>
  <c r="AU278" i="2"/>
  <c r="AU148" i="2"/>
  <c r="AU46" i="2"/>
  <c r="AU179" i="2"/>
  <c r="AU172" i="2"/>
  <c r="AU250" i="2"/>
  <c r="AU9" i="2"/>
  <c r="AU100" i="2"/>
  <c r="AU690" i="2"/>
  <c r="AR571" i="2"/>
  <c r="AR436" i="2"/>
  <c r="AR111" i="2"/>
  <c r="AR138" i="2"/>
  <c r="AR581" i="2"/>
  <c r="AR85" i="2"/>
  <c r="AR273" i="2"/>
  <c r="AR371" i="2"/>
  <c r="AR550" i="2"/>
  <c r="AR245" i="2"/>
  <c r="AR528" i="2"/>
  <c r="AR381" i="2"/>
  <c r="AR350" i="2"/>
  <c r="AR305" i="2"/>
  <c r="AR27" i="2"/>
  <c r="AR421" i="2"/>
  <c r="AR577" i="2"/>
  <c r="AR243" i="2"/>
  <c r="AR249" i="2"/>
  <c r="AR300" i="2"/>
  <c r="AR26" i="2"/>
  <c r="AR610" i="2"/>
  <c r="AR21" i="2"/>
  <c r="AR233" i="2"/>
  <c r="AR366" i="2"/>
  <c r="AR453" i="2"/>
  <c r="AR58" i="2"/>
  <c r="AR274" i="2"/>
  <c r="AR209" i="2"/>
  <c r="AR383" i="2"/>
  <c r="AR22" i="2"/>
  <c r="AR130" i="2"/>
  <c r="AR584" i="2"/>
  <c r="AR331" i="2"/>
  <c r="AR272" i="2"/>
  <c r="AR565" i="2"/>
  <c r="AR73" i="2"/>
  <c r="AR368" i="2"/>
  <c r="AR557" i="2"/>
  <c r="AR206" i="2"/>
  <c r="AR68" i="2"/>
  <c r="AR207" i="2"/>
  <c r="AR290" i="2"/>
  <c r="AR165" i="2"/>
  <c r="AR291" i="2"/>
  <c r="AR23" i="2"/>
  <c r="AR282" i="2"/>
  <c r="AR163" i="2"/>
  <c r="AU711" i="2"/>
  <c r="AU675" i="2"/>
  <c r="AU389" i="2"/>
  <c r="AU633" i="2"/>
  <c r="AU492" i="2"/>
  <c r="AU483" i="2"/>
  <c r="AU425" i="2"/>
  <c r="AU519" i="2"/>
  <c r="AU710" i="2"/>
  <c r="AU698" i="2"/>
  <c r="AU392" i="2"/>
  <c r="AU200" i="2"/>
  <c r="AU253" i="2"/>
  <c r="AU360" i="2"/>
  <c r="AU638" i="2"/>
  <c r="AU298" i="2"/>
  <c r="AU636" i="2"/>
  <c r="AU446" i="2"/>
  <c r="AU469" i="2"/>
  <c r="AU189" i="2"/>
  <c r="AU66" i="2"/>
  <c r="AU351" i="2"/>
  <c r="AU496" i="2"/>
  <c r="AU193" i="2"/>
  <c r="AU651" i="2"/>
  <c r="AU688" i="2"/>
  <c r="AU247" i="2"/>
  <c r="AU177" i="2"/>
  <c r="AU643" i="2"/>
  <c r="AU36" i="2"/>
  <c r="AU81" i="2"/>
  <c r="AU159" i="2"/>
  <c r="AU597" i="2"/>
  <c r="AU294" i="2"/>
  <c r="AU573" i="2"/>
  <c r="AU334" i="2"/>
  <c r="AU109" i="2"/>
  <c r="AU335" i="2"/>
  <c r="AU694" i="2"/>
  <c r="AU608" i="2"/>
  <c r="AU62" i="2"/>
  <c r="AU420" i="2"/>
  <c r="AU132" i="2"/>
  <c r="AU63" i="2"/>
  <c r="AU31" i="2"/>
  <c r="AU440" i="2"/>
  <c r="AU655" i="2"/>
  <c r="AU507" i="2"/>
  <c r="AU86" i="2"/>
  <c r="AU251" i="2"/>
  <c r="AU647" i="2"/>
  <c r="AU522" i="2"/>
  <c r="AU166" i="2"/>
  <c r="AU121" i="2"/>
  <c r="AU678" i="2"/>
  <c r="AU284" i="2"/>
  <c r="AU144" i="2"/>
  <c r="AU114" i="2"/>
  <c r="AU60" i="2"/>
  <c r="AU369" i="2"/>
  <c r="AU355" i="2"/>
  <c r="AU527" i="2"/>
  <c r="AU460" i="2"/>
  <c r="AU211" i="2"/>
  <c r="AU349" i="2"/>
  <c r="AU505" i="2"/>
  <c r="AU654" i="2"/>
  <c r="AU176" i="2"/>
  <c r="AU220" i="2"/>
  <c r="AU485" i="2"/>
  <c r="AU99" i="2"/>
  <c r="AU256" i="2"/>
  <c r="AU384" i="2"/>
  <c r="AU454" i="2"/>
  <c r="AU152" i="2"/>
  <c r="AU671" i="2"/>
  <c r="AU716" i="2"/>
  <c r="AU398" i="2"/>
  <c r="AU214" i="2"/>
  <c r="AU107" i="2"/>
  <c r="AU488" i="2"/>
  <c r="AU536" i="2"/>
  <c r="AU101" i="2"/>
  <c r="AU75" i="2"/>
  <c r="AU358" i="2"/>
  <c r="AU230" i="2"/>
  <c r="AU450" i="2"/>
  <c r="AU551" i="2"/>
  <c r="AU285" i="2"/>
  <c r="AU311" i="2"/>
  <c r="AU238" i="2"/>
  <c r="AU318" i="2"/>
  <c r="AU435" i="2"/>
  <c r="AU724" i="2"/>
  <c r="AU217" i="2"/>
  <c r="AU59" i="2"/>
  <c r="AU541" i="2"/>
  <c r="AU395" i="2"/>
  <c r="AU287" i="2"/>
  <c r="AU468" i="2"/>
  <c r="AU359" i="2"/>
  <c r="AU341" i="2"/>
  <c r="AU299" i="2"/>
  <c r="AU645" i="2"/>
  <c r="AU225" i="2"/>
  <c r="AU270" i="2"/>
  <c r="AU147" i="2"/>
  <c r="AU437" i="2"/>
  <c r="AU630" i="2"/>
  <c r="AU663" i="2"/>
  <c r="AU203" i="2"/>
  <c r="AU240" i="2"/>
  <c r="AU280" i="2"/>
  <c r="AU631" i="2"/>
  <c r="AU723" i="2"/>
  <c r="AU590" i="2"/>
  <c r="AU531" i="2"/>
  <c r="AU405" i="2"/>
  <c r="AU47" i="2"/>
  <c r="AU566" i="2"/>
  <c r="AU380" i="2"/>
  <c r="AU212" i="2"/>
  <c r="AU594" i="2"/>
  <c r="AU127" i="2"/>
  <c r="AU112" i="2"/>
  <c r="AU532" i="2"/>
  <c r="AU391" i="2"/>
  <c r="AU95" i="2"/>
  <c r="AU263" i="2"/>
  <c r="AU180" i="2"/>
  <c r="AR587" i="2"/>
  <c r="AR618" i="2"/>
  <c r="AR149" i="2"/>
  <c r="AR337" i="2"/>
  <c r="AR455" i="2"/>
  <c r="AR338" i="2"/>
  <c r="AR484" i="2"/>
  <c r="AR136" i="2"/>
  <c r="AR65" i="2"/>
  <c r="AR3" i="2"/>
  <c r="AR143" i="2"/>
  <c r="AR142" i="2"/>
  <c r="AR175" i="2"/>
  <c r="AR213" i="2"/>
  <c r="AR504" i="2"/>
  <c r="AR438" i="2"/>
  <c r="AU672" i="2"/>
  <c r="AU390" i="2"/>
  <c r="AU669" i="2"/>
  <c r="AU615" i="2"/>
  <c r="AU696" i="2"/>
  <c r="AU658" i="2"/>
  <c r="AU124" i="2"/>
  <c r="AU612" i="2"/>
  <c r="AU534" i="2"/>
  <c r="AU491" i="2"/>
  <c r="AU119" i="2"/>
  <c r="AU456" i="2"/>
  <c r="AU330" i="2"/>
  <c r="AU685" i="2"/>
  <c r="AU604" i="2"/>
  <c r="AU617" i="2"/>
  <c r="AU310" i="2"/>
  <c r="AU82" i="2"/>
  <c r="AU673" i="2"/>
  <c r="AU417" i="2"/>
  <c r="AU216" i="2"/>
  <c r="AU725" i="2"/>
  <c r="AU579" i="2"/>
  <c r="AU219" i="2"/>
  <c r="AU720" i="2"/>
  <c r="AU188" i="2"/>
  <c r="AU103" i="2"/>
  <c r="AU411" i="2"/>
  <c r="AU260" i="2"/>
  <c r="AU474" i="2"/>
  <c r="AU50" i="2"/>
  <c r="AU234" i="2"/>
  <c r="AU558" i="2"/>
  <c r="AU562" i="2"/>
  <c r="AU105" i="2"/>
  <c r="AU586" i="2"/>
  <c r="AU665" i="2"/>
  <c r="AU585" i="2"/>
  <c r="AU659" i="2"/>
  <c r="AU628" i="2"/>
  <c r="AU413" i="2"/>
  <c r="AU553" i="2"/>
  <c r="AU236" i="2"/>
  <c r="AU297" i="2"/>
  <c r="AU79" i="2"/>
  <c r="AU662" i="2"/>
  <c r="AU471" i="2"/>
  <c r="AU416" i="2"/>
  <c r="AU268" i="2"/>
  <c r="AU563" i="2"/>
  <c r="AU379" i="2"/>
  <c r="AU445" i="2"/>
  <c r="AU296" i="2"/>
  <c r="AU271" i="2"/>
  <c r="AU90" i="2"/>
  <c r="AU316" i="2"/>
  <c r="AU479" i="2"/>
  <c r="AU204" i="2"/>
  <c r="AU441" i="2"/>
  <c r="AU595" i="2"/>
  <c r="AU476" i="2"/>
  <c r="AU539" i="2"/>
  <c r="AU394" i="2"/>
  <c r="AU642" i="2"/>
  <c r="AU210" i="2"/>
  <c r="AU135" i="2"/>
  <c r="AU511" i="2"/>
  <c r="AU475" i="2"/>
  <c r="AU571" i="2"/>
  <c r="AU436" i="2"/>
  <c r="AU687" i="2"/>
  <c r="AU111" i="2"/>
  <c r="AU138" i="2"/>
  <c r="AU692" i="2"/>
  <c r="AU699" i="2"/>
  <c r="AU581" i="2"/>
  <c r="AU85" i="2"/>
  <c r="AU273" i="2"/>
  <c r="AU371" i="2"/>
  <c r="AU550" i="2"/>
  <c r="AU245" i="2"/>
  <c r="AU528" i="2"/>
  <c r="AU381" i="2"/>
  <c r="AU350" i="2"/>
  <c r="AU305" i="2"/>
  <c r="AU27" i="2"/>
  <c r="AU421" i="2"/>
  <c r="AU577" i="2"/>
  <c r="AU243" i="2"/>
  <c r="AU249" i="2"/>
  <c r="AU300" i="2"/>
  <c r="AU26" i="2"/>
  <c r="AU610" i="2"/>
  <c r="AU21" i="2"/>
  <c r="AU233" i="2"/>
  <c r="AU366" i="2"/>
  <c r="AU453" i="2"/>
  <c r="AU58" i="2"/>
  <c r="AU274" i="2"/>
  <c r="AU396" i="2"/>
  <c r="AU599" i="2"/>
  <c r="AU406" i="2"/>
  <c r="AU307" i="2"/>
  <c r="AU695" i="2"/>
  <c r="AU512" i="2"/>
  <c r="AU301" i="2"/>
  <c r="AU624" i="2"/>
  <c r="AU106" i="2"/>
  <c r="AU196" i="2"/>
  <c r="AU549" i="2"/>
  <c r="AU388" i="2"/>
  <c r="AU580" i="2"/>
  <c r="AU229" i="2"/>
  <c r="AU45" i="2"/>
  <c r="AU37" i="2"/>
  <c r="AU473" i="2"/>
  <c r="AU292" i="2"/>
  <c r="AU443" i="2"/>
  <c r="AU448" i="2"/>
  <c r="AU462" i="2"/>
  <c r="AU623" i="2"/>
  <c r="AU52" i="2"/>
  <c r="AU187" i="2"/>
  <c r="AU277" i="2"/>
  <c r="AU478" i="2"/>
  <c r="AU340" i="2"/>
  <c r="AU576" i="2"/>
  <c r="AU116" i="2"/>
  <c r="AU325" i="2"/>
  <c r="AU289" i="2"/>
  <c r="AU409" i="2"/>
  <c r="AU29" i="2"/>
  <c r="AU697" i="2"/>
  <c r="AU20" i="2"/>
  <c r="AU42" i="2"/>
  <c r="AU92" i="2"/>
  <c r="AU137" i="2"/>
  <c r="AU463" i="2"/>
  <c r="AU18" i="2"/>
  <c r="AU718" i="2"/>
  <c r="AU503" i="2"/>
  <c r="AU120" i="2"/>
  <c r="AU701" i="2"/>
  <c r="AU502" i="2"/>
  <c r="AU461" i="2"/>
  <c r="AU533" i="2"/>
  <c r="AU712" i="2"/>
  <c r="AU129" i="2"/>
  <c r="AU168" i="2"/>
  <c r="AU262" i="2"/>
  <c r="AU424" i="2"/>
  <c r="AU526" i="2"/>
  <c r="AU32" i="2"/>
  <c r="AU317" i="2"/>
  <c r="AU319" i="2"/>
  <c r="AU10" i="2"/>
  <c r="AU367" i="2"/>
  <c r="AU426" i="2"/>
  <c r="AU347" i="2"/>
  <c r="AU64" i="2"/>
  <c r="AU544" i="2"/>
  <c r="AU490" i="2"/>
  <c r="AU201" i="2"/>
  <c r="AU84" i="2"/>
  <c r="AU153" i="2"/>
  <c r="AU666" i="2"/>
  <c r="AU321" i="2"/>
  <c r="AU222" i="2"/>
  <c r="AU415" i="2"/>
  <c r="AU235" i="2"/>
  <c r="AU439" i="2"/>
  <c r="AU17" i="2"/>
  <c r="AU7" i="2"/>
  <c r="AU288" i="2"/>
  <c r="AU506" i="2"/>
  <c r="AU559" i="2"/>
  <c r="AU302" i="2"/>
  <c r="AU4" i="2"/>
  <c r="AU342" i="2"/>
  <c r="AU529" i="2"/>
  <c r="AU312" i="2"/>
  <c r="AU49" i="2"/>
  <c r="AU459" i="2"/>
  <c r="AU498" i="2"/>
  <c r="AU303" i="2"/>
  <c r="AU523" i="2"/>
  <c r="AU693" i="2"/>
  <c r="AU702" i="2"/>
  <c r="AU458" i="2"/>
  <c r="AU376" i="2"/>
  <c r="AU39" i="2"/>
  <c r="AU622" i="2"/>
  <c r="AU393" i="2"/>
  <c r="AU432" i="2"/>
  <c r="AU385" i="2"/>
  <c r="AU632" i="2"/>
  <c r="AU465" i="2"/>
  <c r="AU44" i="2"/>
  <c r="AU93" i="2"/>
  <c r="AU588" i="2"/>
  <c r="AU548" i="2"/>
  <c r="AU525" i="2"/>
  <c r="AU167" i="2"/>
  <c r="AU327" i="2"/>
  <c r="AU639" i="2"/>
  <c r="AU139" i="2"/>
  <c r="AU77" i="2"/>
  <c r="AU164" i="2"/>
  <c r="AU657" i="2"/>
  <c r="AU466" i="2"/>
  <c r="AU104" i="2"/>
  <c r="AU428" i="2"/>
  <c r="AU6" i="2"/>
  <c r="AU386" i="2"/>
  <c r="AU221" i="2"/>
  <c r="AU158" i="2"/>
  <c r="AU545" i="2"/>
  <c r="AU69" i="2"/>
  <c r="AU156" i="2"/>
  <c r="AU661" i="2"/>
  <c r="AU582" i="2"/>
  <c r="AU309" i="2"/>
  <c r="AU170" i="2"/>
  <c r="AU71" i="2"/>
  <c r="AU375" i="2"/>
  <c r="AU108" i="2"/>
  <c r="AU246" i="2"/>
  <c r="AU173" i="2"/>
  <c r="AU183" i="2"/>
  <c r="AU524" i="2"/>
  <c r="AU412" i="2"/>
  <c r="AU530" i="2"/>
  <c r="AU667" i="2"/>
  <c r="AU363" i="2"/>
  <c r="AU244" i="2"/>
  <c r="AU547" i="2"/>
  <c r="AU227" i="2"/>
  <c r="AU489" i="2"/>
  <c r="AU374" i="2"/>
  <c r="AU434" i="2"/>
  <c r="AU38" i="2"/>
  <c r="AU521" i="2"/>
  <c r="AU470" i="2"/>
  <c r="AU232" i="2"/>
  <c r="AU283" i="2"/>
  <c r="AU513" i="2"/>
  <c r="AU339" i="2"/>
  <c r="AU703" i="2"/>
  <c r="AU2" i="2"/>
  <c r="AU178" i="2"/>
  <c r="AU314" i="2"/>
  <c r="AU40" i="2"/>
  <c r="AU356" i="2"/>
  <c r="AU691" i="2"/>
  <c r="AU231" i="2"/>
  <c r="AU361" i="2"/>
  <c r="AU141" i="2"/>
  <c r="AU11" i="2"/>
  <c r="AU583" i="2"/>
  <c r="AU572" i="2"/>
  <c r="AU228" i="2"/>
  <c r="AU333" i="2"/>
  <c r="AU326" i="2"/>
  <c r="AU727" i="2"/>
  <c r="AU162" i="2"/>
  <c r="AU714" i="2"/>
  <c r="AU452" i="2"/>
  <c r="AU497" i="2"/>
  <c r="AU709" i="2"/>
  <c r="AU78" i="2"/>
  <c r="AU382" i="2"/>
  <c r="AU387" i="2"/>
  <c r="AU80" i="2"/>
  <c r="AU55" i="2"/>
  <c r="AU265" i="2"/>
  <c r="AU619" i="2"/>
  <c r="AU14" i="2"/>
  <c r="AU122" i="2"/>
  <c r="AU494" i="2"/>
  <c r="AU202" i="2"/>
  <c r="AU556" i="2"/>
  <c r="AU554" i="2"/>
  <c r="AU198" i="2"/>
  <c r="AU241" i="2"/>
  <c r="AU518" i="2"/>
  <c r="AU209" i="2"/>
  <c r="AU383" i="2"/>
  <c r="AU22" i="2"/>
  <c r="AU72" i="2"/>
  <c r="AU130" i="2"/>
  <c r="AU584" i="2"/>
  <c r="AU331" i="2"/>
  <c r="AU272" i="2"/>
  <c r="AU565" i="2"/>
  <c r="AU73" i="2"/>
  <c r="AU368" i="2"/>
  <c r="AU557" i="2"/>
  <c r="AU206" i="2"/>
  <c r="AU68" i="2"/>
  <c r="AU207" i="2"/>
  <c r="AU634" i="2"/>
  <c r="AU290" i="2"/>
  <c r="AU165" i="2"/>
  <c r="AU291" i="2"/>
  <c r="AU23" i="2"/>
  <c r="AU704" i="2"/>
  <c r="AU282" i="2"/>
  <c r="AU163" i="2"/>
  <c r="AU680" i="2"/>
  <c r="AU676" i="2"/>
  <c r="AU721" i="2"/>
  <c r="AU118" i="2"/>
  <c r="AU205" i="2"/>
  <c r="AU660" i="2"/>
  <c r="AU344" i="2"/>
  <c r="AU324" i="2"/>
  <c r="AU400" i="2"/>
  <c r="AU151" i="2"/>
  <c r="AU157" i="2"/>
  <c r="AU242" i="2"/>
  <c r="AU543" i="2"/>
  <c r="AU33" i="2"/>
  <c r="AU258" i="2"/>
  <c r="AU237" i="2"/>
  <c r="AU352" i="2"/>
  <c r="AU364" i="2"/>
  <c r="AU315" i="2"/>
  <c r="AU603" i="2"/>
  <c r="AU433" i="2"/>
  <c r="AU472" i="2"/>
  <c r="AU28" i="2"/>
  <c r="AU191" i="2"/>
  <c r="AU131" i="2"/>
  <c r="AU150" i="2"/>
  <c r="AU322" i="2"/>
  <c r="AU601" i="2"/>
  <c r="AU56" i="2"/>
  <c r="AU117" i="2"/>
  <c r="AU449" i="2"/>
  <c r="AU520" i="2"/>
  <c r="AU486" i="2"/>
  <c r="AU275" i="2"/>
  <c r="AU514" i="2"/>
  <c r="AU128" i="2"/>
  <c r="AU637" i="2"/>
  <c r="AU192" i="2"/>
  <c r="AU15" i="2"/>
  <c r="AU501" i="2"/>
  <c r="AU110" i="2"/>
  <c r="AU169" i="2"/>
  <c r="AU427" i="2"/>
  <c r="AU19" i="2"/>
  <c r="AU186" i="2"/>
  <c r="AU568" i="2"/>
  <c r="AU537" i="2"/>
  <c r="AU146" i="2"/>
  <c r="AU67" i="2"/>
  <c r="AU592" i="2"/>
  <c r="AU410" i="2"/>
  <c r="AU370" i="2"/>
  <c r="AU689" i="2"/>
  <c r="AU89" i="2"/>
  <c r="AU464" i="2"/>
  <c r="AU94" i="2"/>
  <c r="AU279" i="2"/>
  <c r="AU535" i="2"/>
  <c r="AU399" i="2"/>
  <c r="AU578" i="2"/>
  <c r="AU397" i="2"/>
  <c r="AU683" i="2"/>
  <c r="AU76" i="2"/>
  <c r="AU199" i="2"/>
  <c r="AU185" i="2"/>
  <c r="AU155" i="2"/>
  <c r="AU83" i="2"/>
  <c r="AU313" i="2"/>
  <c r="AU160" i="2"/>
  <c r="AU266" i="2"/>
  <c r="AU320" i="2"/>
  <c r="AU98" i="2"/>
  <c r="AU404" i="2"/>
  <c r="AU43" i="2"/>
  <c r="AU650" i="2"/>
  <c r="AU161" i="2"/>
  <c r="AU414" i="2"/>
  <c r="AU589" i="2"/>
  <c r="AU378" i="2"/>
  <c r="AU598" i="2"/>
  <c r="AU600" i="2"/>
  <c r="AU5" i="2"/>
  <c r="AU542" i="2"/>
  <c r="AU362" i="2"/>
  <c r="AU372" i="2"/>
  <c r="AU74" i="2"/>
  <c r="AU215" i="2"/>
  <c r="AU587" i="2"/>
  <c r="AU618" i="2"/>
  <c r="AU149" i="2"/>
  <c r="AU337" i="2"/>
  <c r="AU455" i="2"/>
  <c r="AU338" i="2"/>
  <c r="AU484" i="2"/>
  <c r="AU136" i="2"/>
  <c r="AU65" i="2"/>
  <c r="AU3" i="2"/>
  <c r="AU143" i="2"/>
  <c r="AU142" i="2"/>
  <c r="AU175" i="2"/>
  <c r="AU213" i="2"/>
  <c r="AU504" i="2"/>
  <c r="AU438" i="2"/>
  <c r="Y90" i="3" l="1"/>
  <c r="Y28" i="3"/>
  <c r="Y26" i="3"/>
  <c r="Y100" i="3"/>
  <c r="Y40" i="3"/>
  <c r="Y11" i="3"/>
  <c r="Y67" i="3"/>
  <c r="Y39" i="3"/>
  <c r="Y65" i="3"/>
  <c r="Y66" i="3"/>
  <c r="Y93" i="3"/>
  <c r="Y24" i="3"/>
  <c r="Y106" i="3"/>
  <c r="Y50" i="3"/>
  <c r="Y96" i="3"/>
  <c r="Y91" i="3"/>
  <c r="Y108" i="3"/>
  <c r="Y102" i="3"/>
  <c r="Y81" i="3"/>
  <c r="Y3" i="3"/>
  <c r="Y95" i="3"/>
  <c r="Y88" i="3"/>
  <c r="Y113" i="3"/>
  <c r="Y36" i="3"/>
  <c r="Y105" i="3"/>
  <c r="Y44" i="3"/>
  <c r="Y47" i="3"/>
  <c r="Y13" i="3"/>
  <c r="Y104" i="3"/>
  <c r="Y72" i="3"/>
  <c r="Y63" i="3"/>
  <c r="Y109" i="3"/>
  <c r="Y114" i="3"/>
  <c r="Y75" i="3"/>
  <c r="Y48" i="3"/>
  <c r="Y62" i="3"/>
  <c r="Y49" i="3"/>
  <c r="Y61" i="3"/>
  <c r="Y117" i="3"/>
  <c r="Y119" i="3"/>
  <c r="Y60" i="3"/>
  <c r="Y92" i="3"/>
  <c r="Y64" i="3"/>
  <c r="Y56" i="3"/>
  <c r="Y74" i="3"/>
  <c r="Y37" i="3"/>
  <c r="Y25" i="3"/>
  <c r="Y73" i="3"/>
  <c r="Y111" i="3"/>
  <c r="Y23" i="3"/>
  <c r="Y22" i="3"/>
  <c r="Y107" i="3"/>
  <c r="Y45" i="3"/>
  <c r="Y58" i="3"/>
  <c r="Y31" i="3"/>
  <c r="Y21" i="3"/>
  <c r="Y52" i="3"/>
  <c r="Y89" i="3"/>
  <c r="Y29" i="3"/>
  <c r="Y82" i="3"/>
  <c r="Y110" i="3"/>
  <c r="Y30" i="3"/>
  <c r="Y4" i="3"/>
  <c r="Y80" i="3"/>
  <c r="Y20" i="3"/>
  <c r="Y78" i="3"/>
  <c r="Y43" i="3"/>
  <c r="Y38" i="3"/>
  <c r="Y8" i="3"/>
  <c r="Y14" i="3"/>
  <c r="Y54" i="3"/>
  <c r="Y19" i="3"/>
  <c r="Y86" i="3"/>
  <c r="Y10" i="3"/>
  <c r="Y103" i="3"/>
  <c r="Y17" i="3"/>
  <c r="Y112" i="3"/>
  <c r="Y27" i="3"/>
  <c r="Y94" i="3"/>
  <c r="Y120" i="3"/>
  <c r="Y57" i="3"/>
  <c r="Y70" i="3"/>
  <c r="Y101" i="3"/>
  <c r="Y85" i="3"/>
  <c r="Y115" i="3"/>
  <c r="Y15" i="3"/>
  <c r="Y121" i="3"/>
  <c r="Y98" i="3"/>
  <c r="Y55" i="3"/>
  <c r="Y6" i="3"/>
  <c r="Y87" i="3"/>
  <c r="Y77" i="3"/>
  <c r="Y34" i="3"/>
  <c r="Y7" i="3"/>
  <c r="Y116" i="3"/>
  <c r="Y51" i="3"/>
  <c r="Y68" i="3"/>
  <c r="Y99" i="3"/>
  <c r="Y46" i="3"/>
  <c r="Y18" i="3"/>
  <c r="Y33" i="3"/>
  <c r="Y2" i="3"/>
  <c r="Y42" i="3"/>
  <c r="Y12" i="3"/>
  <c r="Y35" i="3"/>
  <c r="Y16" i="3"/>
  <c r="Y122" i="3"/>
  <c r="Y118" i="3"/>
  <c r="Y83" i="3"/>
  <c r="Y59" i="3"/>
  <c r="Y69" i="3"/>
  <c r="Y71" i="3"/>
  <c r="Y97" i="3"/>
  <c r="Y84" i="3"/>
  <c r="Y41" i="3"/>
  <c r="Y79" i="3"/>
  <c r="Y53" i="3"/>
  <c r="Y76" i="3"/>
  <c r="Y9" i="3"/>
  <c r="Y32" i="3"/>
  <c r="Y5" i="3"/>
  <c r="W117" i="3"/>
  <c r="W60" i="3"/>
  <c r="W105" i="3"/>
  <c r="W26" i="3"/>
  <c r="W82" i="3"/>
  <c r="W71" i="3"/>
  <c r="W104" i="3"/>
  <c r="W101" i="3"/>
  <c r="W62" i="3"/>
  <c r="W45" i="3"/>
  <c r="W97" i="3"/>
  <c r="W13" i="3"/>
  <c r="W25" i="3"/>
  <c r="W120" i="3"/>
  <c r="W29" i="3"/>
  <c r="W103" i="3"/>
  <c r="W84" i="3"/>
  <c r="W36" i="3"/>
  <c r="W112" i="3"/>
  <c r="W12" i="3"/>
  <c r="W11" i="3"/>
  <c r="W115" i="3"/>
  <c r="W114" i="3"/>
  <c r="W28" i="3"/>
  <c r="W9" i="3"/>
  <c r="W107" i="3"/>
  <c r="W7" i="3"/>
  <c r="W49" i="3"/>
  <c r="W70" i="3"/>
  <c r="W43" i="3"/>
  <c r="W83" i="3"/>
  <c r="W80" i="3"/>
  <c r="W85" i="3"/>
  <c r="W31" i="3"/>
  <c r="W10" i="3"/>
  <c r="W24" i="3"/>
  <c r="W35" i="3"/>
  <c r="W89" i="3"/>
  <c r="W32" i="3"/>
  <c r="W116" i="3"/>
  <c r="W16" i="3"/>
  <c r="W40" i="3"/>
  <c r="W90" i="3"/>
  <c r="W66" i="3"/>
  <c r="W5" i="3"/>
  <c r="W8" i="3"/>
  <c r="W4" i="3"/>
  <c r="W81" i="3"/>
  <c r="W74" i="3"/>
  <c r="W6" i="3"/>
  <c r="W38" i="3"/>
  <c r="W27" i="3"/>
  <c r="W3" i="3"/>
  <c r="W67" i="3"/>
  <c r="W113" i="3"/>
  <c r="W44" i="3"/>
  <c r="W54" i="3"/>
  <c r="W72" i="3"/>
  <c r="W22" i="3"/>
  <c r="W98" i="3"/>
  <c r="W47" i="3"/>
  <c r="W15" i="3"/>
  <c r="W65" i="3"/>
  <c r="W111" i="3"/>
  <c r="W76" i="3"/>
  <c r="W37" i="3"/>
  <c r="W110" i="3"/>
  <c r="W51" i="3"/>
  <c r="W63" i="3"/>
  <c r="W88" i="3"/>
  <c r="W99" i="3"/>
  <c r="W19" i="3"/>
  <c r="W73" i="3"/>
  <c r="W122" i="3"/>
  <c r="W92" i="3"/>
  <c r="W78" i="3"/>
  <c r="W106" i="3"/>
  <c r="W109" i="3"/>
  <c r="W100" i="3"/>
  <c r="W34" i="3"/>
  <c r="W48" i="3"/>
  <c r="W2" i="3"/>
  <c r="W79" i="3"/>
  <c r="W21" i="3"/>
  <c r="W30" i="3"/>
  <c r="W96" i="3"/>
  <c r="W118" i="3"/>
  <c r="W121" i="3"/>
  <c r="W23" i="3"/>
  <c r="W46" i="3"/>
  <c r="W102" i="3"/>
  <c r="W94" i="3"/>
  <c r="W108" i="3"/>
  <c r="W57" i="3"/>
  <c r="W119" i="3"/>
  <c r="W56" i="3"/>
  <c r="W14" i="3"/>
  <c r="W39" i="3"/>
  <c r="W58" i="3"/>
  <c r="W95" i="3"/>
  <c r="W50" i="3"/>
  <c r="W86" i="3"/>
  <c r="W55" i="3"/>
  <c r="W64" i="3"/>
  <c r="W91" i="3"/>
  <c r="W59" i="3"/>
  <c r="W75" i="3"/>
  <c r="W18" i="3"/>
  <c r="W33" i="3"/>
  <c r="W87" i="3"/>
  <c r="W61" i="3"/>
  <c r="W41" i="3"/>
  <c r="W42" i="3"/>
  <c r="W68" i="3"/>
  <c r="W93" i="3"/>
  <c r="W53" i="3"/>
  <c r="W69" i="3"/>
  <c r="W52" i="3"/>
  <c r="W17" i="3"/>
  <c r="W77" i="3"/>
  <c r="W20" i="3"/>
  <c r="AV646" i="2"/>
  <c r="AV635" i="2"/>
  <c r="AV412" i="2"/>
  <c r="AV540" i="2"/>
  <c r="AV158" i="2"/>
  <c r="AV299" i="2"/>
  <c r="AV230" i="2"/>
  <c r="AV454" i="2"/>
  <c r="AV420" i="2"/>
  <c r="AV312" i="2"/>
  <c r="AV415" i="2"/>
  <c r="AV60" i="2"/>
  <c r="AV690" i="2"/>
  <c r="AV656" i="2"/>
  <c r="AV161" i="2"/>
  <c r="AV199" i="2"/>
  <c r="AV625" i="2"/>
  <c r="AV190" i="2"/>
  <c r="AV564" i="2"/>
  <c r="AV370" i="2"/>
  <c r="AV501" i="2"/>
  <c r="AV601" i="2"/>
  <c r="AV403" i="2"/>
  <c r="AV596" i="2"/>
  <c r="AV364" i="2"/>
  <c r="AV660" i="2"/>
  <c r="AV478" i="2"/>
  <c r="AV229" i="2"/>
  <c r="AV58" i="2"/>
  <c r="AV27" i="2"/>
  <c r="AV692" i="2"/>
  <c r="AV122" i="2"/>
  <c r="AV714" i="2"/>
  <c r="AV539" i="2"/>
  <c r="AV563" i="2"/>
  <c r="AV40" i="2"/>
  <c r="AV434" i="2"/>
  <c r="AV260" i="2"/>
  <c r="AV164" i="2"/>
  <c r="AV632" i="2"/>
  <c r="AV59" i="2"/>
  <c r="AV319" i="2"/>
  <c r="AV701" i="2"/>
  <c r="AV570" i="2"/>
  <c r="AV287" i="2"/>
  <c r="AV428" i="2"/>
  <c r="AV624" i="2"/>
  <c r="AV391" i="2"/>
  <c r="AV308" i="2"/>
  <c r="AV338" i="2"/>
  <c r="AV650" i="2"/>
  <c r="AV76" i="2"/>
  <c r="AV25" i="2"/>
  <c r="AV269" i="2"/>
  <c r="AV373" i="2"/>
  <c r="AV410" i="2"/>
  <c r="AV15" i="2"/>
  <c r="AV293" i="2"/>
  <c r="AV620" i="2"/>
  <c r="AV197" i="2"/>
  <c r="AV352" i="2"/>
  <c r="AV205" i="2"/>
  <c r="AV277" i="2"/>
  <c r="AV580" i="2"/>
  <c r="AV23" i="2"/>
  <c r="AV272" i="2"/>
  <c r="AV453" i="2"/>
  <c r="AV305" i="2"/>
  <c r="AV138" i="2"/>
  <c r="AV14" i="2"/>
  <c r="AV162" i="2"/>
  <c r="AV476" i="2"/>
  <c r="AV268" i="2"/>
  <c r="AV314" i="2"/>
  <c r="AV374" i="2"/>
  <c r="AV411" i="2"/>
  <c r="AV617" i="2"/>
  <c r="AV615" i="2"/>
  <c r="AV77" i="2"/>
  <c r="AV385" i="2"/>
  <c r="AV217" i="2"/>
  <c r="AV317" i="2"/>
  <c r="AV120" i="2"/>
  <c r="AV81" i="2"/>
  <c r="AV469" i="2"/>
  <c r="AV425" i="2"/>
  <c r="AV598" i="2"/>
  <c r="AV16" i="2"/>
  <c r="AV125" i="2"/>
  <c r="AV670" i="2"/>
  <c r="AV154" i="2"/>
  <c r="AV573" i="2"/>
  <c r="AV112" i="2"/>
  <c r="AV301" i="2"/>
  <c r="AV47" i="2"/>
  <c r="AV156" i="2"/>
  <c r="AV413" i="2"/>
  <c r="AV263" i="2"/>
  <c r="AV667" i="2"/>
  <c r="AV363" i="2"/>
  <c r="AV294" i="2"/>
  <c r="AV358" i="2"/>
  <c r="AV384" i="2"/>
  <c r="AV84" i="2"/>
  <c r="AV608" i="2"/>
  <c r="AV529" i="2"/>
  <c r="AV222" i="2"/>
  <c r="AV144" i="2"/>
  <c r="AV328" i="2"/>
  <c r="AV705" i="2"/>
  <c r="AV189" i="2"/>
  <c r="AV606" i="2"/>
  <c r="AV455" i="2"/>
  <c r="AV43" i="2"/>
  <c r="AV683" i="2"/>
  <c r="AV664" i="2"/>
  <c r="AV259" i="2"/>
  <c r="AV569" i="2"/>
  <c r="AV592" i="2"/>
  <c r="AV192" i="2"/>
  <c r="AV574" i="2"/>
  <c r="AV552" i="2"/>
  <c r="AV442" i="2"/>
  <c r="AV237" i="2"/>
  <c r="AV118" i="2"/>
  <c r="AV187" i="2"/>
  <c r="AV388" i="2"/>
  <c r="AV291" i="2"/>
  <c r="AV331" i="2"/>
  <c r="AV366" i="2"/>
  <c r="AV350" i="2"/>
  <c r="AV111" i="2"/>
  <c r="AV619" i="2"/>
  <c r="AV727" i="2"/>
  <c r="AV595" i="2"/>
  <c r="AV416" i="2"/>
  <c r="AV178" i="2"/>
  <c r="AV489" i="2"/>
  <c r="AV103" i="2"/>
  <c r="AV604" i="2"/>
  <c r="AV669" i="2"/>
  <c r="AV139" i="2"/>
  <c r="AV432" i="2"/>
  <c r="AV724" i="2"/>
  <c r="AV32" i="2"/>
  <c r="AV503" i="2"/>
  <c r="AV36" i="2"/>
  <c r="AV446" i="2"/>
  <c r="AV483" i="2"/>
  <c r="AV378" i="2"/>
  <c r="AV252" i="2"/>
  <c r="AV261" i="2"/>
  <c r="AV668" i="2"/>
  <c r="AV377" i="2"/>
  <c r="AV148" i="2"/>
  <c r="AV531" i="2"/>
  <c r="AV512" i="2"/>
  <c r="AV270" i="2"/>
  <c r="AV104" i="2"/>
  <c r="AV628" i="2"/>
  <c r="AV380" i="2"/>
  <c r="AV386" i="2"/>
  <c r="AV108" i="2"/>
  <c r="AV46" i="2"/>
  <c r="AV75" i="2"/>
  <c r="AV256" i="2"/>
  <c r="AV527" i="2"/>
  <c r="AV335" i="2"/>
  <c r="AV342" i="2"/>
  <c r="AV321" i="2"/>
  <c r="AV678" i="2"/>
  <c r="AV91" i="2"/>
  <c r="AV159" i="2"/>
  <c r="AV722" i="2"/>
  <c r="AV438" i="2"/>
  <c r="AV337" i="2"/>
  <c r="AV404" i="2"/>
  <c r="AV397" i="2"/>
  <c r="AV508" i="2"/>
  <c r="AV353" i="2"/>
  <c r="AV354" i="2"/>
  <c r="AV67" i="2"/>
  <c r="AV637" i="2"/>
  <c r="AV401" i="2"/>
  <c r="AV429" i="2"/>
  <c r="AV226" i="2"/>
  <c r="AV322" i="2"/>
  <c r="AV258" i="2"/>
  <c r="AV721" i="2"/>
  <c r="AV52" i="2"/>
  <c r="AV549" i="2"/>
  <c r="AV165" i="2"/>
  <c r="AV584" i="2"/>
  <c r="AV233" i="2"/>
  <c r="AV381" i="2"/>
  <c r="AV687" i="2"/>
  <c r="AV265" i="2"/>
  <c r="AV326" i="2"/>
  <c r="AV441" i="2"/>
  <c r="AV471" i="2"/>
  <c r="AV2" i="2"/>
  <c r="AV227" i="2"/>
  <c r="AV188" i="2"/>
  <c r="AV685" i="2"/>
  <c r="AV390" i="2"/>
  <c r="AV639" i="2"/>
  <c r="AV393" i="2"/>
  <c r="AV435" i="2"/>
  <c r="AV526" i="2"/>
  <c r="AV718" i="2"/>
  <c r="AV643" i="2"/>
  <c r="AV636" i="2"/>
  <c r="AV492" i="2"/>
  <c r="AV57" i="2"/>
  <c r="AV8" i="2"/>
  <c r="AV102" i="2"/>
  <c r="AV183" i="2"/>
  <c r="AV546" i="2"/>
  <c r="AV509" i="2"/>
  <c r="AV663" i="2"/>
  <c r="AV695" i="2"/>
  <c r="AV541" i="2"/>
  <c r="AV127" i="2"/>
  <c r="AV659" i="2"/>
  <c r="AV280" i="2"/>
  <c r="AV95" i="2"/>
  <c r="AV375" i="2"/>
  <c r="AV182" i="2"/>
  <c r="AV101" i="2"/>
  <c r="AV99" i="2"/>
  <c r="AV369" i="2"/>
  <c r="AV679" i="2"/>
  <c r="AV4" i="2"/>
  <c r="AV666" i="2"/>
  <c r="AV166" i="2"/>
  <c r="AV174" i="2"/>
  <c r="AV704" i="2"/>
  <c r="AV519" i="2"/>
  <c r="AV504" i="2"/>
  <c r="AV149" i="2"/>
  <c r="AV98" i="2"/>
  <c r="AV578" i="2"/>
  <c r="AV343" i="2"/>
  <c r="AV61" i="2"/>
  <c r="AV332" i="2"/>
  <c r="AV146" i="2"/>
  <c r="AV128" i="2"/>
  <c r="AV41" i="2"/>
  <c r="AV267" i="2"/>
  <c r="AV629" i="2"/>
  <c r="AV150" i="2"/>
  <c r="AV33" i="2"/>
  <c r="AV676" i="2"/>
  <c r="AV623" i="2"/>
  <c r="AV196" i="2"/>
  <c r="AV290" i="2"/>
  <c r="AV130" i="2"/>
  <c r="AV21" i="2"/>
  <c r="AV528" i="2"/>
  <c r="AV436" i="2"/>
  <c r="AV55" i="2"/>
  <c r="AV333" i="2"/>
  <c r="AV204" i="2"/>
  <c r="AV662" i="2"/>
  <c r="AV703" i="2"/>
  <c r="AV547" i="2"/>
  <c r="AV720" i="2"/>
  <c r="AV330" i="2"/>
  <c r="AV672" i="2"/>
  <c r="AV327" i="2"/>
  <c r="AV622" i="2"/>
  <c r="AV318" i="2"/>
  <c r="AV424" i="2"/>
  <c r="AV18" i="2"/>
  <c r="AV177" i="2"/>
  <c r="AV298" i="2"/>
  <c r="AV633" i="2"/>
  <c r="AV407" i="2"/>
  <c r="AV515" i="2"/>
  <c r="AV613" i="2"/>
  <c r="AV69" i="2"/>
  <c r="AV487" i="2"/>
  <c r="AV195" i="2"/>
  <c r="AV341" i="2"/>
  <c r="AV307" i="2"/>
  <c r="AV467" i="2"/>
  <c r="AV590" i="2"/>
  <c r="AV585" i="2"/>
  <c r="AV225" i="2"/>
  <c r="AV566" i="2"/>
  <c r="AV71" i="2"/>
  <c r="AV70" i="2"/>
  <c r="AV536" i="2"/>
  <c r="AV485" i="2"/>
  <c r="AV114" i="2"/>
  <c r="AV179" i="2"/>
  <c r="AV302" i="2"/>
  <c r="AV153" i="2"/>
  <c r="AV647" i="2"/>
  <c r="AV30" i="2"/>
  <c r="AV482" i="2"/>
  <c r="AV213" i="2"/>
  <c r="AV618" i="2"/>
  <c r="AV320" i="2"/>
  <c r="AV399" i="2"/>
  <c r="AV184" i="2"/>
  <c r="AV348" i="2"/>
  <c r="AV140" i="2"/>
  <c r="AV537" i="2"/>
  <c r="AV514" i="2"/>
  <c r="AV115" i="2"/>
  <c r="AV239" i="2"/>
  <c r="AV408" i="2"/>
  <c r="AV131" i="2"/>
  <c r="AV543" i="2"/>
  <c r="AV680" i="2"/>
  <c r="AV462" i="2"/>
  <c r="AV634" i="2"/>
  <c r="AV72" i="2"/>
  <c r="AV610" i="2"/>
  <c r="AV245" i="2"/>
  <c r="AV571" i="2"/>
  <c r="AV80" i="2"/>
  <c r="AV228" i="2"/>
  <c r="AV479" i="2"/>
  <c r="AV79" i="2"/>
  <c r="AV583" i="2"/>
  <c r="AV339" i="2"/>
  <c r="AV244" i="2"/>
  <c r="AV219" i="2"/>
  <c r="AV456" i="2"/>
  <c r="AV167" i="2"/>
  <c r="AV39" i="2"/>
  <c r="AV262" i="2"/>
  <c r="AV463" i="2"/>
  <c r="AV247" i="2"/>
  <c r="AV638" i="2"/>
  <c r="AV389" i="2"/>
  <c r="AV641" i="2"/>
  <c r="AV87" i="2"/>
  <c r="AV614" i="2"/>
  <c r="AV466" i="2"/>
  <c r="AV648" i="2"/>
  <c r="AV644" i="2"/>
  <c r="AV109" i="2"/>
  <c r="AV406" i="2"/>
  <c r="AV477" i="2"/>
  <c r="AV630" i="2"/>
  <c r="AV665" i="2"/>
  <c r="AV395" i="2"/>
  <c r="AV240" i="2"/>
  <c r="AV170" i="2"/>
  <c r="AV357" i="2"/>
  <c r="AV488" i="2"/>
  <c r="AV220" i="2"/>
  <c r="AV284" i="2"/>
  <c r="AV53" i="2"/>
  <c r="AV559" i="2"/>
  <c r="AV201" i="2"/>
  <c r="AV86" i="2"/>
  <c r="AV248" i="2"/>
  <c r="AV696" i="2"/>
  <c r="AV600" i="2"/>
  <c r="AV175" i="2"/>
  <c r="AV587" i="2"/>
  <c r="AV266" i="2"/>
  <c r="AV535" i="2"/>
  <c r="AV255" i="2"/>
  <c r="AV495" i="2"/>
  <c r="AV677" i="2"/>
  <c r="AV568" i="2"/>
  <c r="AV275" i="2"/>
  <c r="AV640" i="2"/>
  <c r="AV555" i="2"/>
  <c r="AV500" i="2"/>
  <c r="AV191" i="2"/>
  <c r="AV242" i="2"/>
  <c r="AV409" i="2"/>
  <c r="AV448" i="2"/>
  <c r="AV207" i="2"/>
  <c r="AV22" i="2"/>
  <c r="AV26" i="2"/>
  <c r="AV550" i="2"/>
  <c r="AV475" i="2"/>
  <c r="AV241" i="2"/>
  <c r="AV387" i="2"/>
  <c r="AV572" i="2"/>
  <c r="AV316" i="2"/>
  <c r="AV297" i="2"/>
  <c r="AV11" i="2"/>
  <c r="AV513" i="2"/>
  <c r="AV105" i="2"/>
  <c r="AV579" i="2"/>
  <c r="AV119" i="2"/>
  <c r="AV525" i="2"/>
  <c r="AV376" i="2"/>
  <c r="AV168" i="2"/>
  <c r="AV137" i="2"/>
  <c r="AV688" i="2"/>
  <c r="AV360" i="2"/>
  <c r="AV675" i="2"/>
  <c r="AV208" i="2"/>
  <c r="AV12" i="2"/>
  <c r="AV97" i="2"/>
  <c r="AV594" i="2"/>
  <c r="AV246" i="2"/>
  <c r="AV402" i="2"/>
  <c r="AV250" i="2"/>
  <c r="AV599" i="2"/>
  <c r="AV306" i="2"/>
  <c r="AV359" i="2"/>
  <c r="AV586" i="2"/>
  <c r="AV334" i="2"/>
  <c r="AV645" i="2"/>
  <c r="AV309" i="2"/>
  <c r="AV281" i="2"/>
  <c r="AV107" i="2"/>
  <c r="AV176" i="2"/>
  <c r="AV121" i="2"/>
  <c r="AV510" i="2"/>
  <c r="AV506" i="2"/>
  <c r="AV490" i="2"/>
  <c r="AV655" i="2"/>
  <c r="AV142" i="2"/>
  <c r="AV215" i="2"/>
  <c r="AV160" i="2"/>
  <c r="AV279" i="2"/>
  <c r="AV145" i="2"/>
  <c r="AV48" i="2"/>
  <c r="AV674" i="2"/>
  <c r="AV186" i="2"/>
  <c r="AV486" i="2"/>
  <c r="AV257" i="2"/>
  <c r="AV717" i="2"/>
  <c r="AV517" i="2"/>
  <c r="AV28" i="2"/>
  <c r="AV157" i="2"/>
  <c r="AV289" i="2"/>
  <c r="AV443" i="2"/>
  <c r="AV68" i="2"/>
  <c r="AV383" i="2"/>
  <c r="AV300" i="2"/>
  <c r="AV371" i="2"/>
  <c r="AV422" i="2"/>
  <c r="AV198" i="2"/>
  <c r="AV382" i="2"/>
  <c r="AV511" i="2"/>
  <c r="AV90" i="2"/>
  <c r="AV236" i="2"/>
  <c r="AV141" i="2"/>
  <c r="AV283" i="2"/>
  <c r="AV562" i="2"/>
  <c r="AV725" i="2"/>
  <c r="AV491" i="2"/>
  <c r="AV548" i="2"/>
  <c r="AV458" i="2"/>
  <c r="AV129" i="2"/>
  <c r="AV92" i="2"/>
  <c r="AV651" i="2"/>
  <c r="AV253" i="2"/>
  <c r="AV711" i="2"/>
  <c r="AV481" i="2"/>
  <c r="AV35" i="2"/>
  <c r="AV224" i="2"/>
  <c r="AV723" i="2"/>
  <c r="AV545" i="2"/>
  <c r="AV611" i="2"/>
  <c r="AV88" i="2"/>
  <c r="AV396" i="2"/>
  <c r="AV708" i="2"/>
  <c r="AV451" i="2"/>
  <c r="AV172" i="2"/>
  <c r="AV561" i="2"/>
  <c r="AV582" i="2"/>
  <c r="AV238" i="2"/>
  <c r="AV214" i="2"/>
  <c r="AV654" i="2"/>
  <c r="AV522" i="2"/>
  <c r="AV499" i="2"/>
  <c r="AV288" i="2"/>
  <c r="AV544" i="2"/>
  <c r="AV31" i="2"/>
  <c r="AV100" i="2"/>
  <c r="AV310" i="2"/>
  <c r="AV143" i="2"/>
  <c r="AV74" i="2"/>
  <c r="AV313" i="2"/>
  <c r="AV94" i="2"/>
  <c r="AV329" i="2"/>
  <c r="AV365" i="2"/>
  <c r="AV286" i="2"/>
  <c r="AV19" i="2"/>
  <c r="AV520" i="2"/>
  <c r="AV719" i="2"/>
  <c r="AV686" i="2"/>
  <c r="AV591" i="2"/>
  <c r="AV472" i="2"/>
  <c r="AV151" i="2"/>
  <c r="AV325" i="2"/>
  <c r="AV292" i="2"/>
  <c r="AV206" i="2"/>
  <c r="AV209" i="2"/>
  <c r="AV249" i="2"/>
  <c r="AV273" i="2"/>
  <c r="AV554" i="2"/>
  <c r="AV78" i="2"/>
  <c r="AV135" i="2"/>
  <c r="AV271" i="2"/>
  <c r="AV553" i="2"/>
  <c r="AV361" i="2"/>
  <c r="AV232" i="2"/>
  <c r="AV558" i="2"/>
  <c r="AV216" i="2"/>
  <c r="AV534" i="2"/>
  <c r="AV588" i="2"/>
  <c r="AV702" i="2"/>
  <c r="AV347" i="2"/>
  <c r="AV712" i="2"/>
  <c r="AV42" i="2"/>
  <c r="AV193" i="2"/>
  <c r="AV200" i="2"/>
  <c r="AV372" i="2"/>
  <c r="AV652" i="2"/>
  <c r="AV621" i="2"/>
  <c r="AV684" i="2"/>
  <c r="AV437" i="2"/>
  <c r="AV180" i="2"/>
  <c r="AV707" i="2"/>
  <c r="AV181" i="2"/>
  <c r="AV682" i="2"/>
  <c r="AV423" i="2"/>
  <c r="AV194" i="2"/>
  <c r="AV431" i="2"/>
  <c r="AV605" i="2"/>
  <c r="AV278" i="2"/>
  <c r="AV6" i="2"/>
  <c r="AV311" i="2"/>
  <c r="AV398" i="2"/>
  <c r="AV505" i="2"/>
  <c r="AV251" i="2"/>
  <c r="AV538" i="2"/>
  <c r="AV7" i="2"/>
  <c r="AV64" i="2"/>
  <c r="AV132" i="2"/>
  <c r="AV447" i="2"/>
  <c r="AV484" i="2"/>
  <c r="AV3" i="2"/>
  <c r="AV83" i="2"/>
  <c r="AV464" i="2"/>
  <c r="AV616" i="2"/>
  <c r="AV304" i="2"/>
  <c r="AV427" i="2"/>
  <c r="AV449" i="2"/>
  <c r="AV567" i="2"/>
  <c r="AV649" i="2"/>
  <c r="AV433" i="2"/>
  <c r="AV400" i="2"/>
  <c r="AV116" i="2"/>
  <c r="AV473" i="2"/>
  <c r="AV557" i="2"/>
  <c r="AV243" i="2"/>
  <c r="AV85" i="2"/>
  <c r="AV556" i="2"/>
  <c r="AV709" i="2"/>
  <c r="AV210" i="2"/>
  <c r="AV296" i="2"/>
  <c r="AV231" i="2"/>
  <c r="AV470" i="2"/>
  <c r="AV234" i="2"/>
  <c r="AV417" i="2"/>
  <c r="AV612" i="2"/>
  <c r="AV93" i="2"/>
  <c r="AV693" i="2"/>
  <c r="AV426" i="2"/>
  <c r="AV533" i="2"/>
  <c r="AV20" i="2"/>
  <c r="AV496" i="2"/>
  <c r="AV392" i="2"/>
  <c r="AV362" i="2"/>
  <c r="AV430" i="2"/>
  <c r="AV593" i="2"/>
  <c r="AV560" i="2"/>
  <c r="AV468" i="2"/>
  <c r="AV212" i="2"/>
  <c r="AV713" i="2"/>
  <c r="AV133" i="2"/>
  <c r="AV700" i="2"/>
  <c r="AV706" i="2"/>
  <c r="AV13" i="2"/>
  <c r="AV575" i="2"/>
  <c r="AV457" i="2"/>
  <c r="AV444" i="2"/>
  <c r="AV532" i="2"/>
  <c r="AV285" i="2"/>
  <c r="AV716" i="2"/>
  <c r="AV349" i="2"/>
  <c r="AV507" i="2"/>
  <c r="AV498" i="2"/>
  <c r="AV17" i="2"/>
  <c r="AV211" i="2"/>
  <c r="AV62" i="2"/>
  <c r="AV336" i="2"/>
  <c r="AV565" i="2"/>
  <c r="AV65" i="2"/>
  <c r="AV589" i="2"/>
  <c r="AV155" i="2"/>
  <c r="AV89" i="2"/>
  <c r="AV419" i="2"/>
  <c r="AV113" i="2"/>
  <c r="AV169" i="2"/>
  <c r="AV117" i="2"/>
  <c r="AV516" i="2"/>
  <c r="AV123" i="2"/>
  <c r="AV603" i="2"/>
  <c r="AV324" i="2"/>
  <c r="AV576" i="2"/>
  <c r="AV37" i="2"/>
  <c r="AV163" i="2"/>
  <c r="AV368" i="2"/>
  <c r="AV518" i="2"/>
  <c r="AV577" i="2"/>
  <c r="AV581" i="2"/>
  <c r="AV202" i="2"/>
  <c r="AV497" i="2"/>
  <c r="AV642" i="2"/>
  <c r="AV445" i="2"/>
  <c r="AV691" i="2"/>
  <c r="AV521" i="2"/>
  <c r="AV50" i="2"/>
  <c r="AV673" i="2"/>
  <c r="AV124" i="2"/>
  <c r="AV44" i="2"/>
  <c r="AV523" i="2"/>
  <c r="AV367" i="2"/>
  <c r="AV461" i="2"/>
  <c r="AV697" i="2"/>
  <c r="AV351" i="2"/>
  <c r="AV698" i="2"/>
  <c r="AV542" i="2"/>
  <c r="AV51" i="2"/>
  <c r="AV493" i="2"/>
  <c r="AV254" i="2"/>
  <c r="AV597" i="2"/>
  <c r="AV631" i="2"/>
  <c r="AV530" i="2"/>
  <c r="AV607" i="2"/>
  <c r="AV524" i="2"/>
  <c r="AV653" i="2"/>
  <c r="AV264" i="2"/>
  <c r="AV24" i="2"/>
  <c r="AV54" i="2"/>
  <c r="AV345" i="2"/>
  <c r="AV405" i="2"/>
  <c r="AV551" i="2"/>
  <c r="AV671" i="2"/>
  <c r="AV418" i="2"/>
  <c r="AV440" i="2"/>
  <c r="AV459" i="2"/>
  <c r="AV439" i="2"/>
  <c r="AV460" i="2"/>
  <c r="AV694" i="2"/>
  <c r="AV9" i="2"/>
  <c r="AV715" i="2"/>
  <c r="AV136" i="2"/>
  <c r="AV414" i="2"/>
  <c r="AV185" i="2"/>
  <c r="AV126" i="2"/>
  <c r="AV34" i="2"/>
  <c r="AV346" i="2"/>
  <c r="AV689" i="2"/>
  <c r="AV110" i="2"/>
  <c r="AV56" i="2"/>
  <c r="AV480" i="2"/>
  <c r="AV134" i="2"/>
  <c r="AV315" i="2"/>
  <c r="AV344" i="2"/>
  <c r="AV340" i="2"/>
  <c r="AV45" i="2"/>
  <c r="AV282" i="2"/>
  <c r="AV73" i="2"/>
  <c r="AV274" i="2"/>
  <c r="AV421" i="2"/>
  <c r="AV699" i="2"/>
  <c r="AV494" i="2"/>
  <c r="AV452" i="2"/>
  <c r="AV394" i="2"/>
  <c r="AV379" i="2"/>
  <c r="AV356" i="2"/>
  <c r="AV38" i="2"/>
  <c r="AV474" i="2"/>
  <c r="AV82" i="2"/>
  <c r="AV658" i="2"/>
  <c r="AV657" i="2"/>
  <c r="AV465" i="2"/>
  <c r="AV303" i="2"/>
  <c r="AV10" i="2"/>
  <c r="AV502" i="2"/>
  <c r="AV29" i="2"/>
  <c r="AV66" i="2"/>
  <c r="AV710" i="2"/>
  <c r="AV5" i="2"/>
  <c r="AV602" i="2"/>
  <c r="AV295" i="2"/>
  <c r="AV223" i="2"/>
  <c r="AV171" i="2"/>
  <c r="AV147" i="2"/>
  <c r="AV661" i="2"/>
  <c r="AV106" i="2"/>
  <c r="AV221" i="2"/>
  <c r="AV726" i="2"/>
  <c r="AV276" i="2"/>
  <c r="AV173" i="2"/>
  <c r="AV627" i="2"/>
  <c r="AV96" i="2"/>
  <c r="AV203" i="2"/>
  <c r="AV450" i="2"/>
  <c r="AV152" i="2"/>
  <c r="AV609" i="2"/>
  <c r="AV63" i="2"/>
  <c r="AV49" i="2"/>
  <c r="AV235" i="2"/>
  <c r="AV355" i="2"/>
  <c r="AV681" i="2"/>
  <c r="AV323" i="2"/>
  <c r="AV218" i="2"/>
  <c r="Z32" i="3" l="1"/>
  <c r="Z51" i="3"/>
  <c r="Z82" i="3"/>
  <c r="Z73" i="3"/>
  <c r="Z106" i="3"/>
  <c r="Z9" i="3"/>
  <c r="Z122" i="3"/>
  <c r="Z116" i="3"/>
  <c r="Z101" i="3"/>
  <c r="Z54" i="3"/>
  <c r="Z29" i="3"/>
  <c r="Z25" i="3"/>
  <c r="Z48" i="3"/>
  <c r="Z113" i="3"/>
  <c r="Z24" i="3"/>
  <c r="Z118" i="3"/>
  <c r="Z19" i="3"/>
  <c r="Z36" i="3"/>
  <c r="Z76" i="3"/>
  <c r="Z16" i="3"/>
  <c r="Z7" i="3"/>
  <c r="Z70" i="3"/>
  <c r="Z14" i="3"/>
  <c r="Z89" i="3"/>
  <c r="Z37" i="3"/>
  <c r="Z75" i="3"/>
  <c r="Z88" i="3"/>
  <c r="Z93" i="3"/>
  <c r="Z85" i="3"/>
  <c r="Z62" i="3"/>
  <c r="Z53" i="3"/>
  <c r="Z35" i="3"/>
  <c r="Z34" i="3"/>
  <c r="Z57" i="3"/>
  <c r="Z8" i="3"/>
  <c r="Z52" i="3"/>
  <c r="Z74" i="3"/>
  <c r="Z114" i="3"/>
  <c r="Z95" i="3"/>
  <c r="Z66" i="3"/>
  <c r="Z12" i="3"/>
  <c r="Z109" i="3"/>
  <c r="Z41" i="3"/>
  <c r="Z42" i="3"/>
  <c r="Z87" i="3"/>
  <c r="Z94" i="3"/>
  <c r="Z43" i="3"/>
  <c r="Z31" i="3"/>
  <c r="Z64" i="3"/>
  <c r="Z63" i="3"/>
  <c r="Z81" i="3"/>
  <c r="Z39" i="3"/>
  <c r="Z120" i="3"/>
  <c r="Z3" i="3"/>
  <c r="Z84" i="3"/>
  <c r="Z2" i="3"/>
  <c r="Z6" i="3"/>
  <c r="Z27" i="3"/>
  <c r="Z78" i="3"/>
  <c r="Z58" i="3"/>
  <c r="Z92" i="3"/>
  <c r="Z72" i="3"/>
  <c r="Z102" i="3"/>
  <c r="Z67" i="3"/>
  <c r="Z79" i="3"/>
  <c r="Z56" i="3"/>
  <c r="Z97" i="3"/>
  <c r="Z33" i="3"/>
  <c r="Z55" i="3"/>
  <c r="Z112" i="3"/>
  <c r="Z20" i="3"/>
  <c r="Z45" i="3"/>
  <c r="Z60" i="3"/>
  <c r="Z104" i="3"/>
  <c r="Z108" i="3"/>
  <c r="Z11" i="3"/>
  <c r="Z21" i="3"/>
  <c r="Z71" i="3"/>
  <c r="Z18" i="3"/>
  <c r="Z98" i="3"/>
  <c r="Z17" i="3"/>
  <c r="Z80" i="3"/>
  <c r="Z107" i="3"/>
  <c r="Z119" i="3"/>
  <c r="Z13" i="3"/>
  <c r="Z91" i="3"/>
  <c r="Z40" i="3"/>
  <c r="Z38" i="3"/>
  <c r="Z69" i="3"/>
  <c r="Z46" i="3"/>
  <c r="Z121" i="3"/>
  <c r="Z103" i="3"/>
  <c r="Z4" i="3"/>
  <c r="Z22" i="3"/>
  <c r="Z117" i="3"/>
  <c r="Z47" i="3"/>
  <c r="Z96" i="3"/>
  <c r="Z26" i="3"/>
  <c r="Z77" i="3"/>
  <c r="Z65" i="3"/>
  <c r="Z59" i="3"/>
  <c r="Z99" i="3"/>
  <c r="Z15" i="3"/>
  <c r="Z10" i="3"/>
  <c r="Z30" i="3"/>
  <c r="Z23" i="3"/>
  <c r="Z61" i="3"/>
  <c r="Z44" i="3"/>
  <c r="Z50" i="3"/>
  <c r="Z90" i="3"/>
  <c r="Z5" i="3"/>
  <c r="Z83" i="3"/>
  <c r="Z68" i="3"/>
  <c r="Z115" i="3"/>
  <c r="Z86" i="3"/>
  <c r="Z110" i="3"/>
  <c r="Z111" i="3"/>
  <c r="Z49" i="3"/>
  <c r="Z105" i="3"/>
  <c r="Z100" i="3"/>
  <c r="Z28" i="3"/>
  <c r="X117" i="3"/>
  <c r="X20" i="3"/>
  <c r="X73" i="3"/>
  <c r="X25" i="3"/>
  <c r="X77" i="3"/>
  <c r="X18" i="3"/>
  <c r="X56" i="3"/>
  <c r="X21" i="3"/>
  <c r="X19" i="3"/>
  <c r="X98" i="3"/>
  <c r="X81" i="3"/>
  <c r="X24" i="3"/>
  <c r="X28" i="3"/>
  <c r="X13" i="3"/>
  <c r="X33" i="3"/>
  <c r="X47" i="3"/>
  <c r="X9" i="3"/>
  <c r="X17" i="3"/>
  <c r="X75" i="3"/>
  <c r="X119" i="3"/>
  <c r="X79" i="3"/>
  <c r="X99" i="3"/>
  <c r="X22" i="3"/>
  <c r="X4" i="3"/>
  <c r="X10" i="3"/>
  <c r="X114" i="3"/>
  <c r="X97" i="3"/>
  <c r="X30" i="3"/>
  <c r="X35" i="3"/>
  <c r="X52" i="3"/>
  <c r="X59" i="3"/>
  <c r="X57" i="3"/>
  <c r="X2" i="3"/>
  <c r="X88" i="3"/>
  <c r="X72" i="3"/>
  <c r="X8" i="3"/>
  <c r="X31" i="3"/>
  <c r="X115" i="3"/>
  <c r="X45" i="3"/>
  <c r="X14" i="3"/>
  <c r="X74" i="3"/>
  <c r="X69" i="3"/>
  <c r="X91" i="3"/>
  <c r="X108" i="3"/>
  <c r="X48" i="3"/>
  <c r="X63" i="3"/>
  <c r="X54" i="3"/>
  <c r="X5" i="3"/>
  <c r="X85" i="3"/>
  <c r="X11" i="3"/>
  <c r="X62" i="3"/>
  <c r="X53" i="3"/>
  <c r="X101" i="3"/>
  <c r="X93" i="3"/>
  <c r="X55" i="3"/>
  <c r="X102" i="3"/>
  <c r="X100" i="3"/>
  <c r="X110" i="3"/>
  <c r="X113" i="3"/>
  <c r="X90" i="3"/>
  <c r="X83" i="3"/>
  <c r="X112" i="3"/>
  <c r="X104" i="3"/>
  <c r="X64" i="3"/>
  <c r="X12" i="3"/>
  <c r="X68" i="3"/>
  <c r="X86" i="3"/>
  <c r="X46" i="3"/>
  <c r="X109" i="3"/>
  <c r="X37" i="3"/>
  <c r="X67" i="3"/>
  <c r="X40" i="3"/>
  <c r="X43" i="3"/>
  <c r="X36" i="3"/>
  <c r="X71" i="3"/>
  <c r="X34" i="3"/>
  <c r="X80" i="3"/>
  <c r="X42" i="3"/>
  <c r="X50" i="3"/>
  <c r="X23" i="3"/>
  <c r="X106" i="3"/>
  <c r="X76" i="3"/>
  <c r="X3" i="3"/>
  <c r="X16" i="3"/>
  <c r="X70" i="3"/>
  <c r="X84" i="3"/>
  <c r="X82" i="3"/>
  <c r="X51" i="3"/>
  <c r="X41" i="3"/>
  <c r="X95" i="3"/>
  <c r="X121" i="3"/>
  <c r="X78" i="3"/>
  <c r="X111" i="3"/>
  <c r="X27" i="3"/>
  <c r="X116" i="3"/>
  <c r="X49" i="3"/>
  <c r="X103" i="3"/>
  <c r="X26" i="3"/>
  <c r="X66" i="3"/>
  <c r="X61" i="3"/>
  <c r="X58" i="3"/>
  <c r="X118" i="3"/>
  <c r="X92" i="3"/>
  <c r="X65" i="3"/>
  <c r="X38" i="3"/>
  <c r="X32" i="3"/>
  <c r="X7" i="3"/>
  <c r="X29" i="3"/>
  <c r="X105" i="3"/>
  <c r="X94" i="3"/>
  <c r="X44" i="3"/>
  <c r="X87" i="3"/>
  <c r="X39" i="3"/>
  <c r="X96" i="3"/>
  <c r="X122" i="3"/>
  <c r="X15" i="3"/>
  <c r="X6" i="3"/>
  <c r="X89" i="3"/>
  <c r="X107" i="3"/>
  <c r="X120" i="3"/>
  <c r="X60" i="3"/>
</calcChain>
</file>

<file path=xl/sharedStrings.xml><?xml version="1.0" encoding="utf-8"?>
<sst xmlns="http://schemas.openxmlformats.org/spreadsheetml/2006/main" count="23804" uniqueCount="10229">
  <si>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</si>
  <si>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</si>
  <si>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</si>
  <si>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</si>
  <si>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</si>
  <si>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</si>
  <si>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</si>
  <si>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</si>
  <si>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</si>
  <si>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</si>
  <si>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</si>
  <si>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</si>
  <si>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</si>
  <si>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</si>
  <si>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</si>
  <si>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</si>
  <si>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</si>
  <si>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</si>
  <si>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</si>
  <si>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</si>
  <si>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</si>
  <si>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</si>
  <si>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</si>
  <si>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</si>
  <si>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</si>
  <si>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</si>
  <si>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</si>
  <si>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</si>
  <si>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</si>
  <si>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</si>
  <si>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</si>
  <si>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</si>
  <si>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</si>
  <si>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</si>
  <si>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</si>
  <si>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</si>
  <si>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</si>
  <si>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</si>
  <si>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</si>
  <si>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</si>
  <si>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</si>
  <si>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</si>
  <si>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</si>
  <si>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</si>
  <si>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</si>
  <si>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</si>
  <si>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</si>
  <si>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</si>
  <si>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</si>
  <si>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</si>
  <si>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</si>
  <si>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</si>
  <si>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</si>
  <si>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</si>
  <si>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</si>
  <si>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</si>
  <si>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</si>
  <si>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Oil and Natural Gas Corporation Ltd</t>
  </si>
  <si>
    <t>ONGC</t>
  </si>
  <si>
    <t>Oil &amp; Gas - Exploration &amp; Production</t>
  </si>
  <si>
    <t>Sun Pharmaceutical Industries Ltd</t>
  </si>
  <si>
    <t>SUNPHARMA</t>
  </si>
  <si>
    <t>Pharmaceuticals</t>
  </si>
  <si>
    <t>Tata Motors Ltd</t>
  </si>
  <si>
    <t>TATAMOTORS</t>
  </si>
  <si>
    <t>Hindustan Aeronautics Ltd</t>
  </si>
  <si>
    <t>HAL</t>
  </si>
  <si>
    <t>Aerospace &amp; Defense Equipments</t>
  </si>
  <si>
    <t>Kotak Mahindra Bank Ltd</t>
  </si>
  <si>
    <t>KOTAKBANK</t>
  </si>
  <si>
    <t>NTPC Ltd</t>
  </si>
  <si>
    <t>NTPC</t>
  </si>
  <si>
    <t>Power Generation</t>
  </si>
  <si>
    <t>Adani Enterprises Ltd</t>
  </si>
  <si>
    <t>ADANIENT</t>
  </si>
  <si>
    <t>Commodities Trading</t>
  </si>
  <si>
    <t>UltraTech Cement Ltd</t>
  </si>
  <si>
    <t>ULTRACEMCO</t>
  </si>
  <si>
    <t>Cement</t>
  </si>
  <si>
    <t>Mahindra and Mahindra Ltd</t>
  </si>
  <si>
    <t>M&amp;M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</si>
  <si>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</si>
  <si>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</si>
  <si>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</si>
  <si>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</si>
  <si>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</si>
  <si>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</si>
  <si>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Avenue Supermarts Ltd</t>
  </si>
  <si>
    <t>DMART</t>
  </si>
  <si>
    <t>Retail - Department Stores</t>
  </si>
  <si>
    <t>Coal India Ltd</t>
  </si>
  <si>
    <t>COALINDIA</t>
  </si>
  <si>
    <t>Mining - Coal</t>
  </si>
  <si>
    <t>Asian Paints Ltd</t>
  </si>
  <si>
    <t>ASIANPAINT</t>
  </si>
  <si>
    <t>Paints</t>
  </si>
  <si>
    <t>Titan Company Ltd</t>
  </si>
  <si>
    <t>TITAN</t>
  </si>
  <si>
    <t>Precious Metals, Jewellery &amp; Watches</t>
  </si>
  <si>
    <t>Hindustan Zinc Ltd</t>
  </si>
  <si>
    <t>HINDZINC</t>
  </si>
  <si>
    <t>Mining - Diversified</t>
  </si>
  <si>
    <t>Wipro Ltd</t>
  </si>
  <si>
    <t>WIPRO</t>
  </si>
  <si>
    <t>Adani Power Ltd</t>
  </si>
  <si>
    <t>ADANIPOWER</t>
  </si>
  <si>
    <t>Siemens Ltd</t>
  </si>
  <si>
    <t>SIEMENS</t>
  </si>
  <si>
    <t>Conglomerates</t>
  </si>
  <si>
    <t>Adani Green Energy Ltd</t>
  </si>
  <si>
    <t>ADANIGREEN</t>
  </si>
  <si>
    <t>Renewable Energy</t>
  </si>
  <si>
    <t>Indian Railway Finance Corp Ltd</t>
  </si>
  <si>
    <t>IRFC</t>
  </si>
  <si>
    <t>Specialized Finance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</si>
  <si>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</si>
  <si>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</si>
  <si>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</si>
  <si>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</si>
  <si>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</si>
  <si>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</si>
  <si>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</si>
  <si>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</si>
  <si>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Oil Corporation Ltd</t>
  </si>
  <si>
    <t>IOC</t>
  </si>
  <si>
    <t>Bharat Electronics Ltd</t>
  </si>
  <si>
    <t>BEL</t>
  </si>
  <si>
    <t>Electronic Equipments</t>
  </si>
  <si>
    <t>JSW Steel Ltd</t>
  </si>
  <si>
    <t>JSWSTEEL</t>
  </si>
  <si>
    <t>Iron &amp; Steel</t>
  </si>
  <si>
    <t>Jio Financial Services Ltd</t>
  </si>
  <si>
    <t>JIOFIN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</si>
  <si>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</si>
  <si>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</si>
  <si>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</si>
  <si>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</si>
  <si>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</si>
  <si>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</si>
  <si>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</si>
  <si>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</si>
  <si>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</si>
  <si>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</si>
  <si>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</si>
  <si>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</si>
  <si>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</si>
  <si>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Zomato Ltd</t>
  </si>
  <si>
    <t>ZOMATO</t>
  </si>
  <si>
    <t>Online Services</t>
  </si>
  <si>
    <t>Power Finance Corporation Ltd</t>
  </si>
  <si>
    <t>PFC</t>
  </si>
  <si>
    <t>ABB India Ltd</t>
  </si>
  <si>
    <t>ABB</t>
  </si>
  <si>
    <t>Heavy Electrical Equipments</t>
  </si>
  <si>
    <t>REC Limited</t>
  </si>
  <si>
    <t>RECLTD</t>
  </si>
  <si>
    <t>Ambuja Cements Ltd</t>
  </si>
  <si>
    <t>AMBUJACEM</t>
  </si>
  <si>
    <t>Interglobe Aviation Ltd</t>
  </si>
  <si>
    <t>INDIGO</t>
  </si>
  <si>
    <t>Airlines</t>
  </si>
  <si>
    <t>Vedanta Ltd</t>
  </si>
  <si>
    <t>VEDL</t>
  </si>
  <si>
    <t>Metals - Diversified</t>
  </si>
  <si>
    <t>Pidilite Industries Ltd</t>
  </si>
  <si>
    <t>PIDILITIND</t>
  </si>
  <si>
    <t>Diversified Chemicals</t>
  </si>
  <si>
    <t>LTIMindtree Ltd</t>
  </si>
  <si>
    <t>LTIM</t>
  </si>
  <si>
    <t>SBI Life Insurance Company Ltd</t>
  </si>
  <si>
    <t>SBILIFE</t>
  </si>
  <si>
    <t>Hindalco Industries Ltd</t>
  </si>
  <si>
    <t>HINDALCO</t>
  </si>
  <si>
    <t>Metals - Aluminium</t>
  </si>
  <si>
    <t>TATAMTRDVR</t>
  </si>
  <si>
    <t>Gail (India) Ltd</t>
  </si>
  <si>
    <t>GAIL</t>
  </si>
  <si>
    <t>Gas Distribution</t>
  </si>
  <si>
    <t>Godrej Consumer Products Ltd</t>
  </si>
  <si>
    <t>GODREJCP</t>
  </si>
  <si>
    <t>FMCG - Personal Products</t>
  </si>
  <si>
    <t>Macrotech Developers Ltd</t>
  </si>
  <si>
    <t>LODHA</t>
  </si>
  <si>
    <t>Tech Mahindra Ltd</t>
  </si>
  <si>
    <t>TECHM</t>
  </si>
  <si>
    <t>Tata Power Company Ltd</t>
  </si>
  <si>
    <t>TATAPOWER</t>
  </si>
  <si>
    <t>Britannia Industries Ltd</t>
  </si>
  <si>
    <t>BRITANNIA</t>
  </si>
  <si>
    <t>HDFC Life Insurance Company Ltd</t>
  </si>
  <si>
    <t>HDFCLIFE</t>
  </si>
  <si>
    <t>Samvardhana Motherson International Ltd</t>
  </si>
  <si>
    <t>MOTHERSON</t>
  </si>
  <si>
    <t>Auto Parts</t>
  </si>
  <si>
    <t>Bharat Petroleum Corporation Ltd</t>
  </si>
  <si>
    <t>BPCL</t>
  </si>
  <si>
    <t>Bank of Baroda Ltd</t>
  </si>
  <si>
    <t>BANKBARODA</t>
  </si>
  <si>
    <t>Eicher Motors Ltd</t>
  </si>
  <si>
    <t>EICHERMOT</t>
  </si>
  <si>
    <t>Trucks &amp; Buses</t>
  </si>
  <si>
    <t>Punjab National Bank</t>
  </si>
  <si>
    <t>PNB</t>
  </si>
  <si>
    <t>Rail Vikas Nigam Ltd</t>
  </si>
  <si>
    <t>RVNL</t>
  </si>
  <si>
    <t>JSW Energy Ltd</t>
  </si>
  <si>
    <t>JSWENERGY</t>
  </si>
  <si>
    <t>Divi's Laboratories Ltd</t>
  </si>
  <si>
    <t>DIVISLAB</t>
  </si>
  <si>
    <t>Labs &amp; Life Sciences Services</t>
  </si>
  <si>
    <t>Cipla Ltd</t>
  </si>
  <si>
    <t>CIPLA</t>
  </si>
  <si>
    <t>Havells India Ltd</t>
  </si>
  <si>
    <t>HAVELLS</t>
  </si>
  <si>
    <t>Electrical Components &amp; Equipments</t>
  </si>
  <si>
    <t>Indian Overseas Bank</t>
  </si>
  <si>
    <t>IOB</t>
  </si>
  <si>
    <t>Cholamandalam Investment and Finance Company Ltd</t>
  </si>
  <si>
    <t>CHOLAFIN</t>
  </si>
  <si>
    <t>TVS Motor Company Ltd</t>
  </si>
  <si>
    <t>TVSMOTOR</t>
  </si>
  <si>
    <t>Zydus Lifesciences Ltd</t>
  </si>
  <si>
    <t>ZYDUSLIFE</t>
  </si>
  <si>
    <t>Mazagon Dock Shipbuilders Ltd</t>
  </si>
  <si>
    <t>MAZDOCK</t>
  </si>
  <si>
    <t>Shipbuilding</t>
  </si>
  <si>
    <t>Bharat Heavy Electricals Ltd</t>
  </si>
  <si>
    <t>BHEL</t>
  </si>
  <si>
    <t>NHPC Ltd</t>
  </si>
  <si>
    <t>NHPC</t>
  </si>
  <si>
    <t>CG Power and Industrial Solutions Ltd</t>
  </si>
  <si>
    <t>CGPOWER</t>
  </si>
  <si>
    <t>Vodafone Idea Ltd</t>
  </si>
  <si>
    <t>IDEA</t>
  </si>
  <si>
    <t>Adani Energy Solutions Ltd</t>
  </si>
  <si>
    <t>ADANIENSOL</t>
  </si>
  <si>
    <t>Power Infrastructure</t>
  </si>
  <si>
    <t>Dabur India Ltd</t>
  </si>
  <si>
    <t>DABUR</t>
  </si>
  <si>
    <t>Indusind Bank Ltd</t>
  </si>
  <si>
    <t>INDUSINDBK</t>
  </si>
  <si>
    <t>Solar Industries India Ltd</t>
  </si>
  <si>
    <t>SOLARINDS</t>
  </si>
  <si>
    <t>Commodity Chemicals</t>
  </si>
  <si>
    <t>Cummins India Ltd</t>
  </si>
  <si>
    <t>CUMMINSIND</t>
  </si>
  <si>
    <t>Industrial Machinery</t>
  </si>
  <si>
    <t>Hero MotoCorp Ltd</t>
  </si>
  <si>
    <t>HEROMOTOCO</t>
  </si>
  <si>
    <t>Dr Reddy's Laboratories Ltd</t>
  </si>
  <si>
    <t>DRREDDY</t>
  </si>
  <si>
    <t>Bajaj Holdings and Investment Ltd</t>
  </si>
  <si>
    <t>BAJAJHLDNG</t>
  </si>
  <si>
    <t>Asset Management</t>
  </si>
  <si>
    <t>Tata Consumer Products Ltd</t>
  </si>
  <si>
    <t>TATACONSUM</t>
  </si>
  <si>
    <t>Tea &amp; Coffee</t>
  </si>
  <si>
    <t>Indus Towers Ltd</t>
  </si>
  <si>
    <t>INDUSTOWER</t>
  </si>
  <si>
    <t>Telecom Infrastructure</t>
  </si>
  <si>
    <t>Bosch Ltd</t>
  </si>
  <si>
    <t>BOSCHLTD</t>
  </si>
  <si>
    <t>Union Bank of India Ltd</t>
  </si>
  <si>
    <t>UNIONBANK</t>
  </si>
  <si>
    <t>Canara Bank Ltd</t>
  </si>
  <si>
    <t>CANBK</t>
  </si>
  <si>
    <t>Shriram Finance Ltd</t>
  </si>
  <si>
    <t>SHRIRAMFIN</t>
  </si>
  <si>
    <t>Jindal Steel And Power Ltd</t>
  </si>
  <si>
    <t>JINDALSTEL</t>
  </si>
  <si>
    <t>Shree Cement Ltd</t>
  </si>
  <si>
    <t>SHREECEM</t>
  </si>
  <si>
    <t>Torrent Pharmaceuticals Ltd</t>
  </si>
  <si>
    <t>TORNTPHARM</t>
  </si>
  <si>
    <t>Polycab India Ltd</t>
  </si>
  <si>
    <t>POLYCAB</t>
  </si>
  <si>
    <t>Adani Total Gas Ltd</t>
  </si>
  <si>
    <t>ATGL</t>
  </si>
  <si>
    <t>ICICI Prudential Life Insurance Company Ltd</t>
  </si>
  <si>
    <t>ICICIPRULI</t>
  </si>
  <si>
    <t>United Spirits Ltd</t>
  </si>
  <si>
    <t>UNITDSPR</t>
  </si>
  <si>
    <t>Alcoholic Beverages</t>
  </si>
  <si>
    <t>ICICI Lombard General Insurance Company Ltd</t>
  </si>
  <si>
    <t>ICICIGI</t>
  </si>
  <si>
    <t>IDBI Bank Ltd</t>
  </si>
  <si>
    <t>IDBI</t>
  </si>
  <si>
    <t>Private Bank</t>
  </si>
  <si>
    <t>Apollo Hospitals Enterprise Ltd</t>
  </si>
  <si>
    <t>APOLLOHOSP</t>
  </si>
  <si>
    <t>Hospitals &amp; Diagnostic Centres</t>
  </si>
  <si>
    <t>Godrej Properties Ltd</t>
  </si>
  <si>
    <t>GODREJPROP</t>
  </si>
  <si>
    <t>Oil India Ltd</t>
  </si>
  <si>
    <t>OIL</t>
  </si>
  <si>
    <t>HDFC Asset Management Company Ltd</t>
  </si>
  <si>
    <t>HDFCAMC</t>
  </si>
  <si>
    <t>Oracle Financial Services Software Ltd</t>
  </si>
  <si>
    <t>OFSS</t>
  </si>
  <si>
    <t>Software Services</t>
  </si>
  <si>
    <t>Max Healthcare Institute Ltd</t>
  </si>
  <si>
    <t>MAXHEALTH</t>
  </si>
  <si>
    <t>Indian Hotels Company Ltd</t>
  </si>
  <si>
    <t>INDHOTEL</t>
  </si>
  <si>
    <t>Hotels, Resorts &amp; Cruise Lines</t>
  </si>
  <si>
    <t>Info Edge (India) Ltd</t>
  </si>
  <si>
    <t>NAUKRI</t>
  </si>
  <si>
    <t>Mankind Pharma Ltd</t>
  </si>
  <si>
    <t>MANKIND</t>
  </si>
  <si>
    <t>Marico Ltd</t>
  </si>
  <si>
    <t>MARICO</t>
  </si>
  <si>
    <t>Lupin Ltd</t>
  </si>
  <si>
    <t>LUPIN</t>
  </si>
  <si>
    <t>Indian Railway Catering and Tourism Corporation Ltd</t>
  </si>
  <si>
    <t>IRCTC</t>
  </si>
  <si>
    <t>Tube Investments of India Ltd</t>
  </si>
  <si>
    <t>TIINDIA</t>
  </si>
  <si>
    <t>Cycles</t>
  </si>
  <si>
    <t>Colgate-Palmolive (India) Ltd</t>
  </si>
  <si>
    <t>COLPAL</t>
  </si>
  <si>
    <t>Yes Bank Ltd</t>
  </si>
  <si>
    <t>YESBANK</t>
  </si>
  <si>
    <t>Aurobindo Pharma Ltd</t>
  </si>
  <si>
    <t>AUROPHARMA</t>
  </si>
  <si>
    <t>Bharat Forge Ltd</t>
  </si>
  <si>
    <t>BHARATFORG</t>
  </si>
  <si>
    <t>Indian Renewable Energy Development Agency Ltd</t>
  </si>
  <si>
    <t>IREDA</t>
  </si>
  <si>
    <t>Dixon Technologies (India) Ltd</t>
  </si>
  <si>
    <t>DIXON</t>
  </si>
  <si>
    <t>Home Electronics &amp; Appliances</t>
  </si>
  <si>
    <t>Cochin Shipyard Ltd</t>
  </si>
  <si>
    <t>COCHINSHIP</t>
  </si>
  <si>
    <t>Linde India Ltd</t>
  </si>
  <si>
    <t>LINDEINDIA</t>
  </si>
  <si>
    <t>Suzlon Energy Ltd</t>
  </si>
  <si>
    <t>SUZLON</t>
  </si>
  <si>
    <t>Renewable Energy Equipment &amp; Services</t>
  </si>
  <si>
    <t>Hindustan Petroleum Corp Ltd</t>
  </si>
  <si>
    <t>HINDPETRO</t>
  </si>
  <si>
    <t>Indian Bank</t>
  </si>
  <si>
    <t>INDIANB</t>
  </si>
  <si>
    <t>Supreme Industries Ltd</t>
  </si>
  <si>
    <t>SUPREMEIND</t>
  </si>
  <si>
    <t>Plastic Products</t>
  </si>
  <si>
    <t>Muthoot Finance Ltd</t>
  </si>
  <si>
    <t>MUTHOOTFIN</t>
  </si>
  <si>
    <t>Torrent Power Ltd</t>
  </si>
  <si>
    <t>TORNTPOWER</t>
  </si>
  <si>
    <t>General Insurance Corporation of India</t>
  </si>
  <si>
    <t>GICRE</t>
  </si>
  <si>
    <t>NMDC Ltd</t>
  </si>
  <si>
    <t>NMDC</t>
  </si>
  <si>
    <t>Mining - Iron Ore</t>
  </si>
  <si>
    <t>SRF Ltd</t>
  </si>
  <si>
    <t>SRF</t>
  </si>
  <si>
    <t>Prestige Estates Projects Ltd</t>
  </si>
  <si>
    <t>PRESTIGE</t>
  </si>
  <si>
    <t>SBI Cards and Payment Services Ltd</t>
  </si>
  <si>
    <t>SBICARD</t>
  </si>
  <si>
    <t>Payment Infrastructure</t>
  </si>
  <si>
    <t>JSW Infrastructure Ltd</t>
  </si>
  <si>
    <t>JSWINFRA</t>
  </si>
  <si>
    <t>Persistent Systems Ltd</t>
  </si>
  <si>
    <t>PERSISTENT</t>
  </si>
  <si>
    <t>Phoenix Mills Ltd</t>
  </si>
  <si>
    <t>PHOENIXLTD</t>
  </si>
  <si>
    <t>Housing and Urban Development Corporation Ltd</t>
  </si>
  <si>
    <t>HUDCO</t>
  </si>
  <si>
    <t>Fertilisers And Chemicals Travancore Ltd</t>
  </si>
  <si>
    <t>FACT</t>
  </si>
  <si>
    <t>Fertilizers &amp; Agro Chemicals</t>
  </si>
  <si>
    <t>PB Fintech Ltd</t>
  </si>
  <si>
    <t>POLICYBZR</t>
  </si>
  <si>
    <t>Ashok Leyland Ltd</t>
  </si>
  <si>
    <t>ASHOKLEY</t>
  </si>
  <si>
    <t>UCO Bank</t>
  </si>
  <si>
    <t>UCOBANK</t>
  </si>
  <si>
    <t>Jindal Stainless Ltd</t>
  </si>
  <si>
    <t>JSL</t>
  </si>
  <si>
    <t>Schaeffler India Ltd</t>
  </si>
  <si>
    <t>SCHAEFFLER</t>
  </si>
  <si>
    <t>Container Corporation of India Ltd</t>
  </si>
  <si>
    <t>CONCOR</t>
  </si>
  <si>
    <t>Logistics</t>
  </si>
  <si>
    <t>Astral Ltd</t>
  </si>
  <si>
    <t>ASTRAL</t>
  </si>
  <si>
    <t>Building Products - Pipes</t>
  </si>
  <si>
    <t>Steel Authority of India Ltd</t>
  </si>
  <si>
    <t>SAIL</t>
  </si>
  <si>
    <t>Oberoi Realty Ltd</t>
  </si>
  <si>
    <t>OBEROIRLTY</t>
  </si>
  <si>
    <t>Alkem Laboratories Ltd</t>
  </si>
  <si>
    <t>ALKEM</t>
  </si>
  <si>
    <t>Bharat Dynamics Ltd</t>
  </si>
  <si>
    <t>BDL</t>
  </si>
  <si>
    <t>Berger Paints India Ltd</t>
  </si>
  <si>
    <t>BERGEPAINT</t>
  </si>
  <si>
    <t>Balkrishna Industries Ltd</t>
  </si>
  <si>
    <t>BALKRISIND</t>
  </si>
  <si>
    <t>Tires &amp; Rubber</t>
  </si>
  <si>
    <t>UNO Minda Ltd</t>
  </si>
  <si>
    <t>UNOMINDA</t>
  </si>
  <si>
    <t>GMR Airports Infrastructure Ltd</t>
  </si>
  <si>
    <t>GMRINFRA</t>
  </si>
  <si>
    <t>Abbott India Ltd</t>
  </si>
  <si>
    <t>ABBOTINDIA</t>
  </si>
  <si>
    <t>SJVN Ltd</t>
  </si>
  <si>
    <t>SJVN</t>
  </si>
  <si>
    <t>Thermax Limited</t>
  </si>
  <si>
    <t>THERMAX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</si>
  <si>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</si>
  <si>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</si>
  <si>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</si>
  <si>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</si>
  <si>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</si>
  <si>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</si>
  <si>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PI Industries Ltd</t>
  </si>
  <si>
    <t>PIIND</t>
  </si>
  <si>
    <t>IDFC First Bank Ltd</t>
  </si>
  <si>
    <t>IDFCFIRSTB</t>
  </si>
  <si>
    <t>Bank of India Ltd</t>
  </si>
  <si>
    <t>BANKINDIA</t>
  </si>
  <si>
    <t>MRF Ltd</t>
  </si>
  <si>
    <t>MRF</t>
  </si>
  <si>
    <t>United Breweries Ltd</t>
  </si>
  <si>
    <t>UBL</t>
  </si>
  <si>
    <t>Procter &amp; Gamble Hygiene and Health Care Ltd</t>
  </si>
  <si>
    <t>PGHH</t>
  </si>
  <si>
    <t>Central Bank of India Ltd</t>
  </si>
  <si>
    <t>CENTRALBK</t>
  </si>
  <si>
    <t>Hitachi Energy India Ltd</t>
  </si>
  <si>
    <t>POWERINDIA</t>
  </si>
  <si>
    <t>Tata Communications Ltd</t>
  </si>
  <si>
    <t>TATACOMM</t>
  </si>
  <si>
    <t>Bharti Hexacom Ltd</t>
  </si>
  <si>
    <t>BHARTIHEXA</t>
  </si>
  <si>
    <t>L&amp;T Technology Services Ltd</t>
  </si>
  <si>
    <t>LTTS</t>
  </si>
  <si>
    <t>Kalyan Jewellers India Ltd</t>
  </si>
  <si>
    <t>KALYANKJIL</t>
  </si>
  <si>
    <t>Petronet LNG Ltd</t>
  </si>
  <si>
    <t>PETRONET</t>
  </si>
  <si>
    <t>Oil &amp; Gas - Storage &amp; Transportation</t>
  </si>
  <si>
    <t>Fsn E-Commerce Ventures Ltd</t>
  </si>
  <si>
    <t>NYKAA</t>
  </si>
  <si>
    <t>Wellness Services</t>
  </si>
  <si>
    <t>Honeywell Automation India Ltd</t>
  </si>
  <si>
    <t>HONAUT</t>
  </si>
  <si>
    <t>Voltas Ltd</t>
  </si>
  <si>
    <t>VOLTAS</t>
  </si>
  <si>
    <t>ACC Ltd</t>
  </si>
  <si>
    <t>ACC</t>
  </si>
  <si>
    <t>Sundaram Finance Ltd</t>
  </si>
  <si>
    <t>SUNDARMFIN</t>
  </si>
  <si>
    <t>Mphasis Ltd</t>
  </si>
  <si>
    <t>MPHASIS</t>
  </si>
  <si>
    <t>Exide Industries Ltd</t>
  </si>
  <si>
    <t>EXIDEIND</t>
  </si>
  <si>
    <t>Batteries</t>
  </si>
  <si>
    <t>New India Assurance Company Ltd</t>
  </si>
  <si>
    <t>NIACL</t>
  </si>
  <si>
    <t>Coromandel International Ltd</t>
  </si>
  <si>
    <t>COROMANDEL</t>
  </si>
  <si>
    <t>Federal Bank Ltd</t>
  </si>
  <si>
    <t>FEDERALBNK</t>
  </si>
  <si>
    <t>AU Small Finance Bank Ltd</t>
  </si>
  <si>
    <t>AUBANK</t>
  </si>
  <si>
    <t>KPIT Technologies Ltd</t>
  </si>
  <si>
    <t>KPITTECH</t>
  </si>
  <si>
    <t>Bank of Maharashtra Ltd</t>
  </si>
  <si>
    <t>MAHABANK</t>
  </si>
  <si>
    <t>L&amp;T Finance Ltd</t>
  </si>
  <si>
    <t>LTF</t>
  </si>
  <si>
    <t>3M India Ltd</t>
  </si>
  <si>
    <t>3MINDIA</t>
  </si>
  <si>
    <t>Stationery</t>
  </si>
  <si>
    <t>Gujarat Gas Ltd</t>
  </si>
  <si>
    <t>GUJGASLTD</t>
  </si>
  <si>
    <t>Page Industries Ltd</t>
  </si>
  <si>
    <t>PAGEIND</t>
  </si>
  <si>
    <t>Apparel &amp; Accessories</t>
  </si>
  <si>
    <t>LIC Housing Finance Ltd</t>
  </si>
  <si>
    <t>LICHSGFIN</t>
  </si>
  <si>
    <t>Home Financing</t>
  </si>
  <si>
    <t>Adani Wilmar Ltd</t>
  </si>
  <si>
    <t>AWL</t>
  </si>
  <si>
    <t>Tata Elxsi Ltd</t>
  </si>
  <si>
    <t>TATAELXSI</t>
  </si>
  <si>
    <t>Escorts Kubota Ltd</t>
  </si>
  <si>
    <t>ESCORTS</t>
  </si>
  <si>
    <t>Tractors</t>
  </si>
  <si>
    <t>GlaxoSmithKline Pharmaceuticals Ltd</t>
  </si>
  <si>
    <t>GLAXO</t>
  </si>
  <si>
    <t>APL Apollo Tubes Ltd</t>
  </si>
  <si>
    <t>APLAPOLLO</t>
  </si>
  <si>
    <t>Ge T&amp;D India Ltd</t>
  </si>
  <si>
    <t>GET&amp;D</t>
  </si>
  <si>
    <t>Biocon Ltd</t>
  </si>
  <si>
    <t>BIOCON</t>
  </si>
  <si>
    <t>Biotechnology</t>
  </si>
  <si>
    <t>Mangalore Refinery and Petrochemicals Ltd</t>
  </si>
  <si>
    <t>MRPL</t>
  </si>
  <si>
    <t>Sona BLW Precision Forgings Ltd</t>
  </si>
  <si>
    <t>SONACOMS</t>
  </si>
  <si>
    <t>Nippon Life India Asset Management Ltd</t>
  </si>
  <si>
    <t>NAM-INDIA</t>
  </si>
  <si>
    <t>UPL Ltd</t>
  </si>
  <si>
    <t>UPL</t>
  </si>
  <si>
    <t>Tata Technologies Ltd</t>
  </si>
  <si>
    <t>TATATECH</t>
  </si>
  <si>
    <t>IRB Infrastructure Developers Ltd</t>
  </si>
  <si>
    <t>IRB</t>
  </si>
  <si>
    <t>KEI Industries Ltd</t>
  </si>
  <si>
    <t>KEI</t>
  </si>
  <si>
    <t>Cables</t>
  </si>
  <si>
    <t>AIA Engineering Ltd</t>
  </si>
  <si>
    <t>AIAENG</t>
  </si>
  <si>
    <t>Punjab &amp; Sind Bank</t>
  </si>
  <si>
    <t>PSB</t>
  </si>
  <si>
    <t>NLC India Ltd</t>
  </si>
  <si>
    <t>NLCINDIA</t>
  </si>
  <si>
    <t>Glenmark Pharmaceuticals Ltd</t>
  </si>
  <si>
    <t>GLENMARK</t>
  </si>
  <si>
    <t>Jubilant Foodworks Ltd</t>
  </si>
  <si>
    <t>JUBLFOOD</t>
  </si>
  <si>
    <t>Restaurants &amp; Cafes</t>
  </si>
  <si>
    <t>Deepak Nitrite Ltd</t>
  </si>
  <si>
    <t>DEEPAKNTR</t>
  </si>
  <si>
    <t>Mahindra and Mahindra Financial Services Ltd</t>
  </si>
  <si>
    <t>M&amp;MFIN</t>
  </si>
  <si>
    <t>Indraprastha Gas Ltd</t>
  </si>
  <si>
    <t>IGL</t>
  </si>
  <si>
    <t>Coforge Ltd</t>
  </si>
  <si>
    <t>COFORGE</t>
  </si>
  <si>
    <t>Endurance Technologies Ltd</t>
  </si>
  <si>
    <t>ENDURANCE</t>
  </si>
  <si>
    <t>National Aluminium Co Ltd</t>
  </si>
  <si>
    <t>NATIONALUM</t>
  </si>
  <si>
    <t>Blue Star Ltd</t>
  </si>
  <si>
    <t>BLUESTARCO</t>
  </si>
  <si>
    <t>Metro Brands Ltd</t>
  </si>
  <si>
    <t>METROBRAND</t>
  </si>
  <si>
    <t>Footwear</t>
  </si>
  <si>
    <t>Max Financial Services Ltd</t>
  </si>
  <si>
    <t>MFSL</t>
  </si>
  <si>
    <t>Gujarat Fluorochemicals Ltd</t>
  </si>
  <si>
    <t>FLUOROCHEM</t>
  </si>
  <si>
    <t>Specialty Chemicals</t>
  </si>
  <si>
    <t>Fortis Healthcare Ltd</t>
  </si>
  <si>
    <t>FORTIS</t>
  </si>
  <si>
    <t>360 One Wam Ltd</t>
  </si>
  <si>
    <t>360ONE</t>
  </si>
  <si>
    <t>Investment Banking &amp; Brokerage</t>
  </si>
  <si>
    <t>Dalmia Bharat Ltd</t>
  </si>
  <si>
    <t>DALBHARAT</t>
  </si>
  <si>
    <t>NBCC (India) Ltd</t>
  </si>
  <si>
    <t>NBCC</t>
  </si>
  <si>
    <t>Lloyds Metals And Energy Ltd</t>
  </si>
  <si>
    <t>LLOYDSME</t>
  </si>
  <si>
    <t>Apar Industries Ltd</t>
  </si>
  <si>
    <t>APARINDS</t>
  </si>
  <si>
    <t>Star Health and Allied Insurance Company Ltd</t>
  </si>
  <si>
    <t>STARHEALTH</t>
  </si>
  <si>
    <t>Gland Pharma Ltd</t>
  </si>
  <si>
    <t>GLAND</t>
  </si>
  <si>
    <t>J K Cement Ltd</t>
  </si>
  <si>
    <t>JKCEMENT</t>
  </si>
  <si>
    <t>Global Health Ltd</t>
  </si>
  <si>
    <t>MEDANTA</t>
  </si>
  <si>
    <t>Apollo Tyres Ltd</t>
  </si>
  <si>
    <t>APOLLOTYRE</t>
  </si>
  <si>
    <t>Go Digit General Insurance Ltd</t>
  </si>
  <si>
    <t>GODIGIT</t>
  </si>
  <si>
    <t>Emami Ltd</t>
  </si>
  <si>
    <t>EMAMILTD</t>
  </si>
  <si>
    <t>Aditya Birla Fashion and Retail Ltd</t>
  </si>
  <si>
    <t>ABFRL</t>
  </si>
  <si>
    <t>Tata Investment Corporation Ltd</t>
  </si>
  <si>
    <t>TATAINVEST</t>
  </si>
  <si>
    <t>Hindustan Copper Ltd</t>
  </si>
  <si>
    <t>HINDCOPPER</t>
  </si>
  <si>
    <t>Mining - Copper</t>
  </si>
  <si>
    <t>Embassy Office Parks REIT</t>
  </si>
  <si>
    <t>EMBASSY</t>
  </si>
  <si>
    <t>Motherson Sumi Wiring India Ltd</t>
  </si>
  <si>
    <t>MSUMI</t>
  </si>
  <si>
    <t>Carborundum Universal Ltd</t>
  </si>
  <si>
    <t>CARBORUNIV</t>
  </si>
  <si>
    <t>Sun Tv Network Ltd</t>
  </si>
  <si>
    <t>SUNTV</t>
  </si>
  <si>
    <t>TV Channels &amp; Broadcasters</t>
  </si>
  <si>
    <t>Motilal Oswal Financial Services Ltd</t>
  </si>
  <si>
    <t>MOTILALOFS</t>
  </si>
  <si>
    <t>Bandhan Bank Ltd</t>
  </si>
  <si>
    <t>BANDHANBNK</t>
  </si>
  <si>
    <t>BSE Ltd</t>
  </si>
  <si>
    <t>BSE</t>
  </si>
  <si>
    <t>Stock Exchanges &amp; Ratings</t>
  </si>
  <si>
    <t>CRISIL Ltd</t>
  </si>
  <si>
    <t>CRISIL</t>
  </si>
  <si>
    <t>Poonawalla Fincorp Ltd</t>
  </si>
  <si>
    <t>POONAWALLA</t>
  </si>
  <si>
    <t>IPCA Laboratories Ltd</t>
  </si>
  <si>
    <t>IPCALAB</t>
  </si>
  <si>
    <t>Aegis Logistics Ltd</t>
  </si>
  <si>
    <t>AEGISLOG</t>
  </si>
  <si>
    <t>Timken India Ltd</t>
  </si>
  <si>
    <t>TIMKEN</t>
  </si>
  <si>
    <t>TVS Holdings Ltd</t>
  </si>
  <si>
    <t>TVSHLTD</t>
  </si>
  <si>
    <t>One 97 Communications Ltd</t>
  </si>
  <si>
    <t>PAYTM</t>
  </si>
  <si>
    <t>Business Support Services</t>
  </si>
  <si>
    <t>Godrej Industries Ltd</t>
  </si>
  <si>
    <t>GODREJIND</t>
  </si>
  <si>
    <t>Grindwell Norton Ltd</t>
  </si>
  <si>
    <t>GRINDWELL</t>
  </si>
  <si>
    <t>ZF Commercial Vehicle Control Systems India Ltd</t>
  </si>
  <si>
    <t>ZFCVINDIA</t>
  </si>
  <si>
    <t>Amara Raja Energy &amp; Mobility Ltd</t>
  </si>
  <si>
    <t>ARE&amp;M</t>
  </si>
  <si>
    <t>Ircon International Ltd</t>
  </si>
  <si>
    <t>IRCON</t>
  </si>
  <si>
    <t>Brigade Enterprises Ltd</t>
  </si>
  <si>
    <t>BRIGADE</t>
  </si>
  <si>
    <t>Garden Reach Shipbuilders &amp; Engineers Ltd</t>
  </si>
  <si>
    <t>GRSE</t>
  </si>
  <si>
    <t>ITI Ltd</t>
  </si>
  <si>
    <t>ITI</t>
  </si>
  <si>
    <t>Telecom Equipments</t>
  </si>
  <si>
    <t>Bayer Cropscience Ltd</t>
  </si>
  <si>
    <t>BAYERCROP</t>
  </si>
  <si>
    <t>Syngene International Ltd</t>
  </si>
  <si>
    <t>SYNGENE</t>
  </si>
  <si>
    <t>KPR Mill Ltd</t>
  </si>
  <si>
    <t>KPRMILL</t>
  </si>
  <si>
    <t>Textiles</t>
  </si>
  <si>
    <t>SKF India Ltd</t>
  </si>
  <si>
    <t>SKFINDIA</t>
  </si>
  <si>
    <t>Sundram Fasteners Ltd</t>
  </si>
  <si>
    <t>SUNDRMFAST</t>
  </si>
  <si>
    <t>KIOCL Ltd</t>
  </si>
  <si>
    <t>KIOCL</t>
  </si>
  <si>
    <t>Jupiter Wagons Ltd</t>
  </si>
  <si>
    <t>JWL</t>
  </si>
  <si>
    <t>Rail</t>
  </si>
  <si>
    <t>Delhivery Ltd</t>
  </si>
  <si>
    <t>DELHIVERY</t>
  </si>
  <si>
    <t>Cholamandalam Financial Holdings Ltd</t>
  </si>
  <si>
    <t>CHOLAHLDNG</t>
  </si>
  <si>
    <t>Ajanta Pharma Ltd</t>
  </si>
  <si>
    <t>AJANTPHARM</t>
  </si>
  <si>
    <t>Jyoti CNC Automation Ltd</t>
  </si>
  <si>
    <t>JYOTICNC</t>
  </si>
  <si>
    <t>Computer Hardware</t>
  </si>
  <si>
    <t>Crompton Greaves Consumer Electricals Ltd</t>
  </si>
  <si>
    <t>CROMPTON</t>
  </si>
  <si>
    <t>Tata Chemicals Ltd</t>
  </si>
  <si>
    <t>TATACHEM</t>
  </si>
  <si>
    <t>EIH Ltd</t>
  </si>
  <si>
    <t>EIHOTEL</t>
  </si>
  <si>
    <t>J B Chemicals and Pharmaceuticals Ltd</t>
  </si>
  <si>
    <t>JBCHEPHARM</t>
  </si>
  <si>
    <t>Kaynes Technology India Ltd</t>
  </si>
  <si>
    <t>KAYNES</t>
  </si>
  <si>
    <t>JBM Auto Ltd</t>
  </si>
  <si>
    <t>JBMA</t>
  </si>
  <si>
    <t>Ratnamani Metals and Tubes Ltd</t>
  </si>
  <si>
    <t>RATNAMANI</t>
  </si>
  <si>
    <t>Hatsun Agro Product Ltd</t>
  </si>
  <si>
    <t>HATSUN</t>
  </si>
  <si>
    <t>Central Depository Services (India) Ltd</t>
  </si>
  <si>
    <t>CDSL</t>
  </si>
  <si>
    <t>Whirlpool of India Ltd</t>
  </si>
  <si>
    <t>WHIRLPOOL</t>
  </si>
  <si>
    <t>Vedant Fashions Ltd</t>
  </si>
  <si>
    <t>MANYAVAR</t>
  </si>
  <si>
    <t>Aarti Industries Ltd</t>
  </si>
  <si>
    <t>AARTIIND</t>
  </si>
  <si>
    <t>CESC Ltd</t>
  </si>
  <si>
    <t>CESC</t>
  </si>
  <si>
    <t>Laurus Labs Ltd</t>
  </si>
  <si>
    <t>LAURUSLABS</t>
  </si>
  <si>
    <t>ICICI Securities Ltd</t>
  </si>
  <si>
    <t>ISEC</t>
  </si>
  <si>
    <t>Narayana Hrudayalaya Ltd</t>
  </si>
  <si>
    <t>NH</t>
  </si>
  <si>
    <t>BASF India Ltd</t>
  </si>
  <si>
    <t>BASF</t>
  </si>
  <si>
    <t>Finolex Cables Ltd</t>
  </si>
  <si>
    <t>FINCABLES</t>
  </si>
  <si>
    <t>Sumitomo Chemical India Ltd</t>
  </si>
  <si>
    <t>SUMICHEM</t>
  </si>
  <si>
    <t>Castrol India Ltd</t>
  </si>
  <si>
    <t>CASTROLIND</t>
  </si>
  <si>
    <t>Dr. Lal PathLabs Ltd</t>
  </si>
  <si>
    <t>LALPATHLAB</t>
  </si>
  <si>
    <t>Century Textiles and Industries Ltd</t>
  </si>
  <si>
    <t>CENTURYTEX</t>
  </si>
  <si>
    <t>Paper Products</t>
  </si>
  <si>
    <t>Five-Star Business Finance Ltd</t>
  </si>
  <si>
    <t>FIVESTAR</t>
  </si>
  <si>
    <t>Gillette India Ltd</t>
  </si>
  <si>
    <t>GILLETTE</t>
  </si>
  <si>
    <t>Tejas Networks Ltd</t>
  </si>
  <si>
    <t>TEJASNET</t>
  </si>
  <si>
    <t>Titagarh Rail Systems Ltd</t>
  </si>
  <si>
    <t>TITAGARH</t>
  </si>
  <si>
    <t>CPSE ETF</t>
  </si>
  <si>
    <t>CPSEETF</t>
  </si>
  <si>
    <t>Equity</t>
  </si>
  <si>
    <t>CIE Automotive India Ltd</t>
  </si>
  <si>
    <t>CIEINDIA</t>
  </si>
  <si>
    <t>Swan Energy Ltd</t>
  </si>
  <si>
    <t>SWANENERGY</t>
  </si>
  <si>
    <t>Pfizer Ltd</t>
  </si>
  <si>
    <t>PFIZER</t>
  </si>
  <si>
    <t>Kalpataru Projects International Ltd</t>
  </si>
  <si>
    <t>KPIL</t>
  </si>
  <si>
    <t>Kansai Nerolac Paints Ltd</t>
  </si>
  <si>
    <t>KANSAINER</t>
  </si>
  <si>
    <t>Elgi Equipments Ltd</t>
  </si>
  <si>
    <t>ELGIEQUIP</t>
  </si>
  <si>
    <t>Kajaria Ceramics Ltd</t>
  </si>
  <si>
    <t>KAJARIACER</t>
  </si>
  <si>
    <t>Building Products - Ceramics</t>
  </si>
  <si>
    <t>KEC International Ltd</t>
  </si>
  <si>
    <t>KEC</t>
  </si>
  <si>
    <t>Radico Khaitan Ltd</t>
  </si>
  <si>
    <t>RADICO</t>
  </si>
  <si>
    <t>Suven Pharmaceuticals Ltd</t>
  </si>
  <si>
    <t>SUVENPHAR</t>
  </si>
  <si>
    <t>Sobha Ltd</t>
  </si>
  <si>
    <t>SOBHA</t>
  </si>
  <si>
    <t>PTC Industries Ltd</t>
  </si>
  <si>
    <t>PTCIL</t>
  </si>
  <si>
    <t>BEML Ltd</t>
  </si>
  <si>
    <t>BEML</t>
  </si>
  <si>
    <t>Natco Pharma Ltd</t>
  </si>
  <si>
    <t>NATCOPHARM</t>
  </si>
  <si>
    <t>Signatureglobal (India) Ltd</t>
  </si>
  <si>
    <t>SIGNATURE</t>
  </si>
  <si>
    <t>Godfrey Phillips India Ltd</t>
  </si>
  <si>
    <t>GODFRYPHLP</t>
  </si>
  <si>
    <t>Himadri Speciality Chemical Ltd</t>
  </si>
  <si>
    <t>HSCL</t>
  </si>
  <si>
    <t>IIFL Finance Ltd</t>
  </si>
  <si>
    <t>IIFL</t>
  </si>
  <si>
    <t>Cello World Ltd</t>
  </si>
  <si>
    <t>CELLO</t>
  </si>
  <si>
    <t>Piramal Enterprises Ltd</t>
  </si>
  <si>
    <t>PEL</t>
  </si>
  <si>
    <t>NCC Ltd</t>
  </si>
  <si>
    <t>NCC</t>
  </si>
  <si>
    <t>PNB Housing Finance Ltd</t>
  </si>
  <si>
    <t>PNBHOUSING</t>
  </si>
  <si>
    <t>Great Eastern Shipping Company Ltd</t>
  </si>
  <si>
    <t>GESHIP</t>
  </si>
  <si>
    <t>Relaxo Footwears Ltd</t>
  </si>
  <si>
    <t>RELAXO</t>
  </si>
  <si>
    <t>Poly Medicure Ltd</t>
  </si>
  <si>
    <t>POLYMED</t>
  </si>
  <si>
    <t>Health Care Equipment &amp; Supplies</t>
  </si>
  <si>
    <t>Inox Wind Ltd</t>
  </si>
  <si>
    <t>INOXWIND</t>
  </si>
  <si>
    <t>V Guard Industries Ltd</t>
  </si>
  <si>
    <t>VGUARD</t>
  </si>
  <si>
    <t>Schneider Electric Infrastructure Ltd</t>
  </si>
  <si>
    <t>SCHNEIDER</t>
  </si>
  <si>
    <t>Blue Dart Express Ltd</t>
  </si>
  <si>
    <t>BLUEDART</t>
  </si>
  <si>
    <t>R R Kabel Ltd</t>
  </si>
  <si>
    <t>RRKABEL</t>
  </si>
  <si>
    <t>CreditAccess Grameen Ltd</t>
  </si>
  <si>
    <t>CREDITACC</t>
  </si>
  <si>
    <t>Computer Age Management Services Ltd</t>
  </si>
  <si>
    <t>CAMS</t>
  </si>
  <si>
    <t>Waaree Renewable Technologies Ltd</t>
  </si>
  <si>
    <t>WAAREERTL</t>
  </si>
  <si>
    <t>Nexus Select Trust</t>
  </si>
  <si>
    <t>NXST</t>
  </si>
  <si>
    <t>Mindspace Business Parks REIT</t>
  </si>
  <si>
    <t>MINDSPACE</t>
  </si>
  <si>
    <t>Atul Ltd</t>
  </si>
  <si>
    <t>ATUL</t>
  </si>
  <si>
    <t>Piramal Pharma Ltd</t>
  </si>
  <si>
    <t>PPLPHARMA</t>
  </si>
  <si>
    <t>Triveni Turbine Ltd</t>
  </si>
  <si>
    <t>TRITURBINE</t>
  </si>
  <si>
    <t>Angel One Ltd</t>
  </si>
  <si>
    <t>ANGELONE</t>
  </si>
  <si>
    <t>Chambal Fertilisers and Chemicals Ltd</t>
  </si>
  <si>
    <t>CHAMBLFERT</t>
  </si>
  <si>
    <t>Finolex Industries Ltd</t>
  </si>
  <si>
    <t>FINPIPE</t>
  </si>
  <si>
    <t>Affle (India) Ltd</t>
  </si>
  <si>
    <t>AFFLE</t>
  </si>
  <si>
    <t>Advertising</t>
  </si>
  <si>
    <t>Bata India Ltd</t>
  </si>
  <si>
    <t>BATAINDIA</t>
  </si>
  <si>
    <t>Vinati Organics Ltd</t>
  </si>
  <si>
    <t>VINATIORGA</t>
  </si>
  <si>
    <t>Alembic Pharmaceuticals Ltd</t>
  </si>
  <si>
    <t>APLLTD</t>
  </si>
  <si>
    <t>Devyani International Ltd</t>
  </si>
  <si>
    <t>DEVYANI</t>
  </si>
  <si>
    <t>Kirloskar Oil Engines Ltd</t>
  </si>
  <si>
    <t>KIRLOSENG</t>
  </si>
  <si>
    <t>Cyient Ltd</t>
  </si>
  <si>
    <t>CYIENT</t>
  </si>
  <si>
    <t>Tbo Tek Ltd</t>
  </si>
  <si>
    <t>TBOTEK</t>
  </si>
  <si>
    <t>Tour &amp; Travel Services</t>
  </si>
  <si>
    <t>Aditya Birla Sun Life Amc Ltd</t>
  </si>
  <si>
    <t>ABSLAMC</t>
  </si>
  <si>
    <t>Birlasoft Ltd</t>
  </si>
  <si>
    <t>BSOFT</t>
  </si>
  <si>
    <t>Shyam Metalics and Energy Ltd</t>
  </si>
  <si>
    <t>SHYAMMETL</t>
  </si>
  <si>
    <t>Authum Investment &amp; Infrastructure Ltd</t>
  </si>
  <si>
    <t>AIIL</t>
  </si>
  <si>
    <t>Multi Commodity Exchange of India Ltd</t>
  </si>
  <si>
    <t>MCX</t>
  </si>
  <si>
    <t>Trident Ltd</t>
  </si>
  <si>
    <t>TRIDENT</t>
  </si>
  <si>
    <t>Data Patterns (India) Ltd</t>
  </si>
  <si>
    <t>DATAPATTNS</t>
  </si>
  <si>
    <t>Ramco Cements Limited</t>
  </si>
  <si>
    <t>RAMCOCEM</t>
  </si>
  <si>
    <t>IDFC Ltd</t>
  </si>
  <si>
    <t>IDFC</t>
  </si>
  <si>
    <t>Kirloskar Brothers Ltd</t>
  </si>
  <si>
    <t>KIRLOSBROS</t>
  </si>
  <si>
    <t>Capri Global Capital Ltd</t>
  </si>
  <si>
    <t>CGCL</t>
  </si>
  <si>
    <t>Chalet Hotels Ltd</t>
  </si>
  <si>
    <t>CHALET</t>
  </si>
  <si>
    <t>Aadhar Housing Finance Ltd</t>
  </si>
  <si>
    <t>AADHARHFC</t>
  </si>
  <si>
    <t>Navin Fluorine International Ltd</t>
  </si>
  <si>
    <t>NAVINFLUOR</t>
  </si>
  <si>
    <t>Manappuram Finance Ltd</t>
  </si>
  <si>
    <t>MANAPPURAM</t>
  </si>
  <si>
    <t>Jyothy Labs Ltd</t>
  </si>
  <si>
    <t>JYOTHYLAB</t>
  </si>
  <si>
    <t>Jindal SAW Ltd</t>
  </si>
  <si>
    <t>JINDALSAW</t>
  </si>
  <si>
    <t>Gujarat State Petronet Ltd</t>
  </si>
  <si>
    <t>GSPL</t>
  </si>
  <si>
    <t>HFCL Ltd</t>
  </si>
  <si>
    <t>HFCL</t>
  </si>
  <si>
    <t>Concord Biotech Ltd</t>
  </si>
  <si>
    <t>CONCORDBIO</t>
  </si>
  <si>
    <t>NMDC Steel Ltd</t>
  </si>
  <si>
    <t>NSLNISP</t>
  </si>
  <si>
    <t>Bikaji Foods International Ltd</t>
  </si>
  <si>
    <t>BIKAJI</t>
  </si>
  <si>
    <t>Welspun Corp Ltd</t>
  </si>
  <si>
    <t>WELCORP</t>
  </si>
  <si>
    <t>RITES Ltd</t>
  </si>
  <si>
    <t>RITES</t>
  </si>
  <si>
    <t>Sonata Software Ltd</t>
  </si>
  <si>
    <t>SONATSOFTW</t>
  </si>
  <si>
    <t>Krishna Institute of Medical Sciences Ltd</t>
  </si>
  <si>
    <t>KIMS</t>
  </si>
  <si>
    <t>Anant Raj Ltd</t>
  </si>
  <si>
    <t>ANANTRAJ</t>
  </si>
  <si>
    <t>Lakshmi Machine Works Ltd</t>
  </si>
  <si>
    <t>LAXMIMACH</t>
  </si>
  <si>
    <t>Astrazeneca Pharma India Ltd</t>
  </si>
  <si>
    <t>ASTRAZEN</t>
  </si>
  <si>
    <t>Anand Rathi Wealth Ltd</t>
  </si>
  <si>
    <t>ANANDRATHI</t>
  </si>
  <si>
    <t>G R Infraprojects Ltd</t>
  </si>
  <si>
    <t>GRINFRA</t>
  </si>
  <si>
    <t>Action Construction Equipment Ltd</t>
  </si>
  <si>
    <t>ACE</t>
  </si>
  <si>
    <t>Heavy Machinery</t>
  </si>
  <si>
    <t>Nuvama Wealth Management Ltd</t>
  </si>
  <si>
    <t>NUVAMA</t>
  </si>
  <si>
    <t>Aster DM Healthcare Ltd</t>
  </si>
  <si>
    <t>ASTERDM</t>
  </si>
  <si>
    <t>Mahanagar Gas Ltd</t>
  </si>
  <si>
    <t>MGL</t>
  </si>
  <si>
    <t>Welspun Living Ltd</t>
  </si>
  <si>
    <t>WELSPUNLIV</t>
  </si>
  <si>
    <t>KSB Ltd</t>
  </si>
  <si>
    <t>KSB</t>
  </si>
  <si>
    <t>Railtel Corporation of India Ltd</t>
  </si>
  <si>
    <t>RAILTEL</t>
  </si>
  <si>
    <t>Communication &amp; Networking</t>
  </si>
  <si>
    <t>Indiamart Intermesh Ltd</t>
  </si>
  <si>
    <t>INDIAMART</t>
  </si>
  <si>
    <t>Firstsource Solutions Ltd</t>
  </si>
  <si>
    <t>FSL</t>
  </si>
  <si>
    <t>Outsourced services</t>
  </si>
  <si>
    <t>Supreme Petrochem Ltd</t>
  </si>
  <si>
    <t>SPLPETRO</t>
  </si>
  <si>
    <t>Sterling and Wilson Renewable Energy Ltd</t>
  </si>
  <si>
    <t>SWSOLAR</t>
  </si>
  <si>
    <t>Aptus Value Housing Finance India Ltd</t>
  </si>
  <si>
    <t>APTUS</t>
  </si>
  <si>
    <t>Redington Ltd</t>
  </si>
  <si>
    <t>REDINGTON</t>
  </si>
  <si>
    <t>Technology Hardware</t>
  </si>
  <si>
    <t>Fine Organic Industries Ltd</t>
  </si>
  <si>
    <t>FINEORG</t>
  </si>
  <si>
    <t>Engineers India Ltd</t>
  </si>
  <si>
    <t>ENGINERSIN</t>
  </si>
  <si>
    <t>Zensar Technologies Ltd</t>
  </si>
  <si>
    <t>ZENSARTECH</t>
  </si>
  <si>
    <t>HBL Power Systems Ltd</t>
  </si>
  <si>
    <t>HBLPOWER</t>
  </si>
  <si>
    <t>IFCI Ltd</t>
  </si>
  <si>
    <t>IFCI</t>
  </si>
  <si>
    <t>Bombay Burmah Trading Corporation Ltd</t>
  </si>
  <si>
    <t>BBTC</t>
  </si>
  <si>
    <t>Asahi India Glass Ltd</t>
  </si>
  <si>
    <t>ASAHIINDIA</t>
  </si>
  <si>
    <t>Ramkrishna Forgings Ltd</t>
  </si>
  <si>
    <t>RKFORGE</t>
  </si>
  <si>
    <t>Clean Science and Technology Ltd</t>
  </si>
  <si>
    <t>CLEAN</t>
  </si>
  <si>
    <t>Century Plyboards (India) Ltd</t>
  </si>
  <si>
    <t>CENTURYPLY</t>
  </si>
  <si>
    <t>Wood Products</t>
  </si>
  <si>
    <t>Techno Electric &amp; Engineering Company Ltd</t>
  </si>
  <si>
    <t>TECHNOE</t>
  </si>
  <si>
    <t>Indian Energy Exchange Ltd</t>
  </si>
  <si>
    <t>IEX</t>
  </si>
  <si>
    <t>Power Trading &amp; Consultancy</t>
  </si>
  <si>
    <t>Karur Vysya Bank Ltd</t>
  </si>
  <si>
    <t>KARURVYSYA</t>
  </si>
  <si>
    <t>Chennai Petroleum Corporation Ltd</t>
  </si>
  <si>
    <t>CHENNPETRO</t>
  </si>
  <si>
    <t>Godrej Agrovet Ltd</t>
  </si>
  <si>
    <t>GODREJAGRO</t>
  </si>
  <si>
    <t>Agro Products</t>
  </si>
  <si>
    <t>Godawari Power and Ispat Ltd</t>
  </si>
  <si>
    <t>GPIL</t>
  </si>
  <si>
    <t>UTI S&amp;P BSE Sensex ETF</t>
  </si>
  <si>
    <t>UTISENSETF</t>
  </si>
  <si>
    <t>DCM Shriram Ltd</t>
  </si>
  <si>
    <t>DCMSHRIRAM</t>
  </si>
  <si>
    <t>Jai Balaji Industries Ltd</t>
  </si>
  <si>
    <t>JAIBALAJI</t>
  </si>
  <si>
    <t>shipping corporation of India Ltd</t>
  </si>
  <si>
    <t>SCI</t>
  </si>
  <si>
    <t>Honasa Consumer Ltd</t>
  </si>
  <si>
    <t>HONASA</t>
  </si>
  <si>
    <t>Amber Enterprises India Ltd</t>
  </si>
  <si>
    <t>AMBER</t>
  </si>
  <si>
    <t>Bls International Services Ltd</t>
  </si>
  <si>
    <t>BLS</t>
  </si>
  <si>
    <t>Vardhman Textiles Ltd</t>
  </si>
  <si>
    <t>VTL</t>
  </si>
  <si>
    <t>Olectra Greentech Ltd</t>
  </si>
  <si>
    <t>OLECTRA</t>
  </si>
  <si>
    <t>RBL Bank Ltd</t>
  </si>
  <si>
    <t>RBLBANK</t>
  </si>
  <si>
    <t>Sanofi India Ltd</t>
  </si>
  <si>
    <t>SANOFI</t>
  </si>
  <si>
    <t>Tata Teleservices (Maharashtra) Ltd</t>
  </si>
  <si>
    <t>TTML</t>
  </si>
  <si>
    <t>Intellect Design Arena Ltd</t>
  </si>
  <si>
    <t>INTELLECT</t>
  </si>
  <si>
    <t>Elecon Engineering Company Ltd</t>
  </si>
  <si>
    <t>ELECON</t>
  </si>
  <si>
    <t>Netweb Technologies India Ltd</t>
  </si>
  <si>
    <t>NETWEB</t>
  </si>
  <si>
    <t>PVR INOX Ltd</t>
  </si>
  <si>
    <t>PVRINOX</t>
  </si>
  <si>
    <t>Theatres</t>
  </si>
  <si>
    <t>Aavas Financiers Ltd</t>
  </si>
  <si>
    <t>AAVAS</t>
  </si>
  <si>
    <t>Ingersoll-Rand (India) Ltd</t>
  </si>
  <si>
    <t>INGERRAND</t>
  </si>
  <si>
    <t>Zee Entertainment Enterprises Ltd</t>
  </si>
  <si>
    <t>ZEEL</t>
  </si>
  <si>
    <t>Eris Lifesciences Ltd</t>
  </si>
  <si>
    <t>ERIS</t>
  </si>
  <si>
    <t>Indegene Ltd</t>
  </si>
  <si>
    <t>INDGN</t>
  </si>
  <si>
    <t>E I D-Parry (India) Ltd</t>
  </si>
  <si>
    <t>EIDPARRY</t>
  </si>
  <si>
    <t>Sugar</t>
  </si>
  <si>
    <t>Zydus Wellness Ltd</t>
  </si>
  <si>
    <t>ZYDUSWELL</t>
  </si>
  <si>
    <t>Doms Industries Ltd</t>
  </si>
  <si>
    <t>DOMS</t>
  </si>
  <si>
    <t>Office Supplies</t>
  </si>
  <si>
    <t>Wockhardt Ltd</t>
  </si>
  <si>
    <t>WOCKPHARMA</t>
  </si>
  <si>
    <t>Praj Industries Ltd</t>
  </si>
  <si>
    <t>PRAJIND</t>
  </si>
  <si>
    <t>Alok Industries Ltd</t>
  </si>
  <si>
    <t>ALOKINDS</t>
  </si>
  <si>
    <t>PNC Infratech Ltd</t>
  </si>
  <si>
    <t>PNCINFRA</t>
  </si>
  <si>
    <t>Gujarat Mineral Development Corporation Ltd</t>
  </si>
  <si>
    <t>GMDCLTD</t>
  </si>
  <si>
    <t>Newgen Software Technologies Ltd</t>
  </si>
  <si>
    <t>NEWGEN</t>
  </si>
  <si>
    <t>UTI Asset Management Company Ltd</t>
  </si>
  <si>
    <t>UTIAMC</t>
  </si>
  <si>
    <t>Raymond Ltd</t>
  </si>
  <si>
    <t>RAYMOND</t>
  </si>
  <si>
    <t>Westlife Foodworld Ltd</t>
  </si>
  <si>
    <t>WESTLIFE</t>
  </si>
  <si>
    <t>Akzo Nobel India Ltd</t>
  </si>
  <si>
    <t>AKZOINDIA</t>
  </si>
  <si>
    <t>CE Info Systems Ltd</t>
  </si>
  <si>
    <t>MAPMYINDIA</t>
  </si>
  <si>
    <t>Kfin Technologies Ltd</t>
  </si>
  <si>
    <t>KFINTECH</t>
  </si>
  <si>
    <t>Cube Highways Trust</t>
  </si>
  <si>
    <t>CUBEINVIT</t>
  </si>
  <si>
    <t>Roads</t>
  </si>
  <si>
    <t>MMTC Ltd</t>
  </si>
  <si>
    <t>MMTC</t>
  </si>
  <si>
    <t>Jaiprakash Power Ventures Ltd</t>
  </si>
  <si>
    <t>JPPOWER</t>
  </si>
  <si>
    <t>Craftsman Automation Ltd</t>
  </si>
  <si>
    <t>CRAFTSMAN</t>
  </si>
  <si>
    <t>Rainbow Children's Medicare Ltd</t>
  </si>
  <si>
    <t>RAINBOW</t>
  </si>
  <si>
    <t>Nuvoco Vistas Corporation Ltd</t>
  </si>
  <si>
    <t>NUVOCO</t>
  </si>
  <si>
    <t>Tanla Platforms Ltd</t>
  </si>
  <si>
    <t>TANLA</t>
  </si>
  <si>
    <t>Granules India Ltd</t>
  </si>
  <si>
    <t>GRANULES</t>
  </si>
  <si>
    <t>Voltamp Transformers Ltd</t>
  </si>
  <si>
    <t>VOLTAMP</t>
  </si>
  <si>
    <t>Bajaj Electricals Ltd</t>
  </si>
  <si>
    <t>BAJAJELEC</t>
  </si>
  <si>
    <t>RHI Magnesita India Ltd</t>
  </si>
  <si>
    <t>RHIM</t>
  </si>
  <si>
    <t>Inox India Ltd</t>
  </si>
  <si>
    <t>INOXINDIA</t>
  </si>
  <si>
    <t>Sea-Borne Tankers</t>
  </si>
  <si>
    <t>Birla Corporation Ltd</t>
  </si>
  <si>
    <t>BIRLACORPN</t>
  </si>
  <si>
    <t>Rashtriya Chemicals and Fertilizers Ltd</t>
  </si>
  <si>
    <t>RCF</t>
  </si>
  <si>
    <t>TTK Prestige Ltd</t>
  </si>
  <si>
    <t>TTKPRESTIG</t>
  </si>
  <si>
    <t>Eclerx Services Ltd</t>
  </si>
  <si>
    <t>ECLERX</t>
  </si>
  <si>
    <t>Happiest Minds Technologies Ltd</t>
  </si>
  <si>
    <t>HAPPSTMNDS</t>
  </si>
  <si>
    <t>City Union Bank Ltd</t>
  </si>
  <si>
    <t>CUB</t>
  </si>
  <si>
    <t>JK Tyre &amp; Industries Ltd</t>
  </si>
  <si>
    <t>JKTYRE</t>
  </si>
  <si>
    <t>Tega Industries Ltd</t>
  </si>
  <si>
    <t>TEGA</t>
  </si>
  <si>
    <t>Aether Industries Ltd</t>
  </si>
  <si>
    <t>AETHER</t>
  </si>
  <si>
    <t>Lemon Tree Hotels Ltd</t>
  </si>
  <si>
    <t>LEMONTREE</t>
  </si>
  <si>
    <t>Usha Martin Ltd</t>
  </si>
  <si>
    <t>USHAMART</t>
  </si>
  <si>
    <t>Jammu and Kashmir Bank Ltd</t>
  </si>
  <si>
    <t>J&amp;KBANK</t>
  </si>
  <si>
    <t>Can Fin Homes Ltd</t>
  </si>
  <si>
    <t>CANFINHOME</t>
  </si>
  <si>
    <t>Thomas Cook (India) Ltd</t>
  </si>
  <si>
    <t>THOMASCOOK</t>
  </si>
  <si>
    <t>Happy Forgings Ltd</t>
  </si>
  <si>
    <t>HAPPYFORGE</t>
  </si>
  <si>
    <t>Auto, Truck &amp; Motorcycle Parts</t>
  </si>
  <si>
    <t>Cera Sanitaryware Ltd</t>
  </si>
  <si>
    <t>CERA</t>
  </si>
  <si>
    <t>Caplin Point Laboratories Ltd</t>
  </si>
  <si>
    <t>CAPLIPOINT</t>
  </si>
  <si>
    <t>Minda Corporation Ltd</t>
  </si>
  <si>
    <t>MINDACORP</t>
  </si>
  <si>
    <t>Electrosteel Castings Ltd</t>
  </si>
  <si>
    <t>ELECTCAST</t>
  </si>
  <si>
    <t>Powergrid Infrastructure Investment Trust</t>
  </si>
  <si>
    <t>PGINVIT</t>
  </si>
  <si>
    <t>Jubilant Pharmova Ltd</t>
  </si>
  <si>
    <t>JUBLPHARMA</t>
  </si>
  <si>
    <t>Gujarat Pipavav Port Ltd</t>
  </si>
  <si>
    <t>GPPL</t>
  </si>
  <si>
    <t>Valor Estate Ltd</t>
  </si>
  <si>
    <t>DBREALTY</t>
  </si>
  <si>
    <t>Sheela Foam Ltd</t>
  </si>
  <si>
    <t>SFL</t>
  </si>
  <si>
    <t>Home Furnishing</t>
  </si>
  <si>
    <t>KPI Green Energy Ltd</t>
  </si>
  <si>
    <t>KPIGREEN</t>
  </si>
  <si>
    <t>Transformers and Rectifiers (India) Ltd</t>
  </si>
  <si>
    <t>TRIL</t>
  </si>
  <si>
    <t>Puravankara Ltd</t>
  </si>
  <si>
    <t>PURVA</t>
  </si>
  <si>
    <t>Genus Power Infrastructures Ltd</t>
  </si>
  <si>
    <t>GENUSPOWER</t>
  </si>
  <si>
    <t>Reliance Power Ltd</t>
  </si>
  <si>
    <t>RPOWER</t>
  </si>
  <si>
    <t>Route Mobile Ltd</t>
  </si>
  <si>
    <t>ROUTE</t>
  </si>
  <si>
    <t>Zen Technologies Ltd</t>
  </si>
  <si>
    <t>ZENTEC</t>
  </si>
  <si>
    <t>HG Infra Engineering Ltd</t>
  </si>
  <si>
    <t>HGINFRA</t>
  </si>
  <si>
    <t>Force Motors Ltd</t>
  </si>
  <si>
    <t>FORCEMOT</t>
  </si>
  <si>
    <t>Graphite India Ltd</t>
  </si>
  <si>
    <t>GRAPHITE</t>
  </si>
  <si>
    <t>Rattanindia Enterprises Ltd</t>
  </si>
  <si>
    <t>RTNINDIA</t>
  </si>
  <si>
    <t>Moil Ltd</t>
  </si>
  <si>
    <t>MOIL</t>
  </si>
  <si>
    <t>Mining - Manganese</t>
  </si>
  <si>
    <t>Latent View Analytics Ltd</t>
  </si>
  <si>
    <t>LATENTVIEW</t>
  </si>
  <si>
    <t>Shree Renuka Sugars Ltd</t>
  </si>
  <si>
    <t>RENUKA</t>
  </si>
  <si>
    <t>Nava Limited</t>
  </si>
  <si>
    <t>NAVA</t>
  </si>
  <si>
    <t>Bharat 22 ETF</t>
  </si>
  <si>
    <t>ICICIB22</t>
  </si>
  <si>
    <t>Maharashtra Scooters Ltd</t>
  </si>
  <si>
    <t>MAHSCOOTER</t>
  </si>
  <si>
    <t>CEAT Ltd</t>
  </si>
  <si>
    <t>CEATLTD</t>
  </si>
  <si>
    <t>Isgec Heavy Engineering Ltd</t>
  </si>
  <si>
    <t>ISGEC</t>
  </si>
  <si>
    <t>Nippon India ETF Nifty Bank BeES</t>
  </si>
  <si>
    <t>BANKBEES</t>
  </si>
  <si>
    <t>Galaxy Surfactants Ltd</t>
  </si>
  <si>
    <t>GALAXYSURF</t>
  </si>
  <si>
    <t>Metropolis Healthcare Ltd</t>
  </si>
  <si>
    <t>METROPOLIS</t>
  </si>
  <si>
    <t>KNR Constructions Ltd</t>
  </si>
  <si>
    <t>KNRCON</t>
  </si>
  <si>
    <t>Vesuvius India Ltd</t>
  </si>
  <si>
    <t>VESUVIUS</t>
  </si>
  <si>
    <t>Safari Industries (India) Ltd</t>
  </si>
  <si>
    <t>SAFARI</t>
  </si>
  <si>
    <t>Alkyl Amines Chemicals Ltd</t>
  </si>
  <si>
    <t>ALKYLAMINE</t>
  </si>
  <si>
    <t>JK Lakshmi Cement Ltd</t>
  </si>
  <si>
    <t>JKLAKSHMI</t>
  </si>
  <si>
    <t>Neuland Laboratories Ltd</t>
  </si>
  <si>
    <t>NEULANDLAB</t>
  </si>
  <si>
    <t>Equitas Small Finance Bank Ltd</t>
  </si>
  <si>
    <t>EQUITASBNK</t>
  </si>
  <si>
    <t>Kirloskar Ferrous Industries Ltd</t>
  </si>
  <si>
    <t>KIRLFER</t>
  </si>
  <si>
    <t>PCBL Ltd</t>
  </si>
  <si>
    <t>PCBL</t>
  </si>
  <si>
    <t>Glenmark Life Sciences Ltd</t>
  </si>
  <si>
    <t>GLS</t>
  </si>
  <si>
    <t>Arvind Ltd</t>
  </si>
  <si>
    <t>ARVIND</t>
  </si>
  <si>
    <t>Varroc Engineering Ltd</t>
  </si>
  <si>
    <t>VARROC</t>
  </si>
  <si>
    <t>Juniper Hotels Ltd</t>
  </si>
  <si>
    <t>JUNIPER</t>
  </si>
  <si>
    <t>HMT Ltd</t>
  </si>
  <si>
    <t>HMT</t>
  </si>
  <si>
    <t>Gujarat Narmada Valley Fertilizers &amp; Chemicals Ltd</t>
  </si>
  <si>
    <t>GNFC</t>
  </si>
  <si>
    <t>Gujarat State Fertilizers &amp; Chemicals Ltd</t>
  </si>
  <si>
    <t>GSFC</t>
  </si>
  <si>
    <t>RedTape</t>
  </si>
  <si>
    <t>REDTAPE</t>
  </si>
  <si>
    <t>Azad Engineering Ltd</t>
  </si>
  <si>
    <t>AZAD</t>
  </si>
  <si>
    <t>Saregama India Ltd</t>
  </si>
  <si>
    <t>SAREGAMA</t>
  </si>
  <si>
    <t>Movies &amp; TV Serials</t>
  </si>
  <si>
    <t>Bengal &amp; Assam Company Ltd</t>
  </si>
  <si>
    <t>BENGALASM</t>
  </si>
  <si>
    <t>Mishra Dhatu Nigam Ltd</t>
  </si>
  <si>
    <t>MIDHANI</t>
  </si>
  <si>
    <t>Sammaan Capital Ltd</t>
  </si>
  <si>
    <t>IBULHSGFIN</t>
  </si>
  <si>
    <t>Sapphire Foods India Ltd</t>
  </si>
  <si>
    <t>SAPPHIRE</t>
  </si>
  <si>
    <t>Sarda Energy &amp; Minerals Ltd</t>
  </si>
  <si>
    <t>SARDAEN</t>
  </si>
  <si>
    <t>Ahluwalia Contracts (India) Ltd</t>
  </si>
  <si>
    <t>AHLUCONT</t>
  </si>
  <si>
    <t>LT Foods Ltd</t>
  </si>
  <si>
    <t>LTFOODS</t>
  </si>
  <si>
    <t>Brookfield India Real Estate Trust</t>
  </si>
  <si>
    <t>BIRET</t>
  </si>
  <si>
    <t>Eureka Forbes Ltd</t>
  </si>
  <si>
    <t>EUREKAFORBE</t>
  </si>
  <si>
    <t>Aurionpro Solutions Ltd</t>
  </si>
  <si>
    <t>AURIONPRO</t>
  </si>
  <si>
    <t>India Grid Trust</t>
  </si>
  <si>
    <t>INDIGRID</t>
  </si>
  <si>
    <t>Lloyds Engineering Works Ltd</t>
  </si>
  <si>
    <t>LLOYDSENGG</t>
  </si>
  <si>
    <t>Rategain Travel Technologies Ltd</t>
  </si>
  <si>
    <t>RATEGAIN</t>
  </si>
  <si>
    <t>Deepak Fertilisers and Petrochemicals Corp Ltd</t>
  </si>
  <si>
    <t>DEEPAKFERT</t>
  </si>
  <si>
    <t>ESAB India Ltd</t>
  </si>
  <si>
    <t>ESABINDIA</t>
  </si>
  <si>
    <t>Jubilant Ingrevia Ltd</t>
  </si>
  <si>
    <t>JUBLINGREA</t>
  </si>
  <si>
    <t>India Cements Ltd</t>
  </si>
  <si>
    <t>INDIACEM</t>
  </si>
  <si>
    <t>Allied Blenders and Distillers Ltd</t>
  </si>
  <si>
    <t>ABDL</t>
  </si>
  <si>
    <t>Home First Finance Company India Ltd</t>
  </si>
  <si>
    <t>HOMEFIRST</t>
  </si>
  <si>
    <t>Mahindra Lifespace Developers Ltd</t>
  </si>
  <si>
    <t>MAHLIFE</t>
  </si>
  <si>
    <t>National Standard (India) Ltd</t>
  </si>
  <si>
    <t>NATIONSTD</t>
  </si>
  <si>
    <t>Rajesh Exports Ltd</t>
  </si>
  <si>
    <t>RAJESHEXPO</t>
  </si>
  <si>
    <t>Inox Wind Energy Ltd</t>
  </si>
  <si>
    <t>IWEL</t>
  </si>
  <si>
    <t>Quess Corp Ltd</t>
  </si>
  <si>
    <t>QUESS</t>
  </si>
  <si>
    <t>Employment Services</t>
  </si>
  <si>
    <t>Gravita India Ltd</t>
  </si>
  <si>
    <t>GRAVITA</t>
  </si>
  <si>
    <t>Metals - Lead</t>
  </si>
  <si>
    <t>JK Paper Ltd</t>
  </si>
  <si>
    <t>JKPAPER</t>
  </si>
  <si>
    <t>Shoppers Stop Ltd</t>
  </si>
  <si>
    <t>SHOPERSTOP</t>
  </si>
  <si>
    <t>Texmaco Rail &amp; Engineering Ltd</t>
  </si>
  <si>
    <t>TEXRAIL</t>
  </si>
  <si>
    <t>Mahindra Holidays and Resorts India Ltd</t>
  </si>
  <si>
    <t>MHRIL</t>
  </si>
  <si>
    <t>Sandur Manganese and Iron Ores Ltd</t>
  </si>
  <si>
    <t>SANDUMA</t>
  </si>
  <si>
    <t>Triveni Engineering and Industries Ltd</t>
  </si>
  <si>
    <t>TRIVENI</t>
  </si>
  <si>
    <t>Keystone Realtors Ltd</t>
  </si>
  <si>
    <t>RUSTOMJEE</t>
  </si>
  <si>
    <t>Equinox India Developments Ltd</t>
  </si>
  <si>
    <t>EMBDL</t>
  </si>
  <si>
    <t>Balrampur Chini Mills Ltd</t>
  </si>
  <si>
    <t>BALRAMCHIN</t>
  </si>
  <si>
    <t>Kirloskar Pneumatic Company Ltd</t>
  </si>
  <si>
    <t>KIRLPNU</t>
  </si>
  <si>
    <t>Electronics Mart India Ltd</t>
  </si>
  <si>
    <t>EMIL</t>
  </si>
  <si>
    <t>Campus Activewear Ltd</t>
  </si>
  <si>
    <t>CAMPUS</t>
  </si>
  <si>
    <t>Kama Holdings Ltd</t>
  </si>
  <si>
    <t>KAMAHOLD</t>
  </si>
  <si>
    <t>ELANTAS Beck India Ltd</t>
  </si>
  <si>
    <t>ELANTAS</t>
  </si>
  <si>
    <t>JM Financial Ltd</t>
  </si>
  <si>
    <t>JMFINANCIL</t>
  </si>
  <si>
    <t>RattanIndia Power Ltd</t>
  </si>
  <si>
    <t>RTNPOWER</t>
  </si>
  <si>
    <t>Mastek Ltd</t>
  </si>
  <si>
    <t>MASTEK</t>
  </si>
  <si>
    <t>Archean Chemical Industries Ltd</t>
  </si>
  <si>
    <t>ACI</t>
  </si>
  <si>
    <t>SBFC Finance Ltd</t>
  </si>
  <si>
    <t>SBFC</t>
  </si>
  <si>
    <t>Ujjivan Small Finance Bank Ltd</t>
  </si>
  <si>
    <t>UJJIVANSFB</t>
  </si>
  <si>
    <t>Astra Microwave Products Ltd</t>
  </si>
  <si>
    <t>ASTRAMICRO</t>
  </si>
  <si>
    <t>Marksans Pharma Ltd</t>
  </si>
  <si>
    <t>MARKSANS</t>
  </si>
  <si>
    <t>Jupiter Life Line Hospitals Ltd</t>
  </si>
  <si>
    <t>JLHL</t>
  </si>
  <si>
    <t>Power Mech Projects Ltd</t>
  </si>
  <si>
    <t>POWERMECH</t>
  </si>
  <si>
    <t>Network18 Media &amp; Investments Ltd</t>
  </si>
  <si>
    <t>NETWORK18</t>
  </si>
  <si>
    <t>Kotak Nifty Bank ETF</t>
  </si>
  <si>
    <t>BANKNIFTY1</t>
  </si>
  <si>
    <t>Hindustan Construction Company Ltd</t>
  </si>
  <si>
    <t>HCC</t>
  </si>
  <si>
    <t>Strides Pharma Science Ltd</t>
  </si>
  <si>
    <t>STAR</t>
  </si>
  <si>
    <t>Shakti Pumps (India) Ltd</t>
  </si>
  <si>
    <t>SHAKTIPUMP</t>
  </si>
  <si>
    <t>CMS Info Systems Ltd</t>
  </si>
  <si>
    <t>CMSINFO</t>
  </si>
  <si>
    <t>Syrma SGS Technology Ltd</t>
  </si>
  <si>
    <t>SYRMA</t>
  </si>
  <si>
    <t>Maharashtra Seamless Ltd</t>
  </si>
  <si>
    <t>MAHSEAMLES</t>
  </si>
  <si>
    <t>Ganesh Housing Corp Ltd</t>
  </si>
  <si>
    <t>GANESHHOUC</t>
  </si>
  <si>
    <t>Prism Johnson Ltd</t>
  </si>
  <si>
    <t>PRSMJOHNSN</t>
  </si>
  <si>
    <t>Star Cement Ltd</t>
  </si>
  <si>
    <t>STARCEMENT</t>
  </si>
  <si>
    <t>Procter &amp; Gamble Health Ltd</t>
  </si>
  <si>
    <t>PGHL</t>
  </si>
  <si>
    <t>Chemplast Sanmar Ltd</t>
  </si>
  <si>
    <t>CHEMPLASTS</t>
  </si>
  <si>
    <t>ITD Cementation India Ltd</t>
  </si>
  <si>
    <t>ITDCEM</t>
  </si>
  <si>
    <t>Gallantt Ispat Ltd</t>
  </si>
  <si>
    <t>GALLANTT</t>
  </si>
  <si>
    <t>Just Dial Ltd</t>
  </si>
  <si>
    <t>JUSTDIAL</t>
  </si>
  <si>
    <t>Ion Exchange (India) Ltd</t>
  </si>
  <si>
    <t>IONEXCHANG</t>
  </si>
  <si>
    <t>Environmental Services</t>
  </si>
  <si>
    <t>SBI Nifty 50 ETF</t>
  </si>
  <si>
    <t>SETFNIF50</t>
  </si>
  <si>
    <t>BHARAT Bond ETF-April 2023-Growth</t>
  </si>
  <si>
    <t>EBBETF0423</t>
  </si>
  <si>
    <t>Debt</t>
  </si>
  <si>
    <t>Sunteck Realty Ltd</t>
  </si>
  <si>
    <t>SUNTECK</t>
  </si>
  <si>
    <t>Shriram Pistons &amp; Rings Ltd</t>
  </si>
  <si>
    <t>SHRIPISTON</t>
  </si>
  <si>
    <t>Mrs. Bectors Food Specialities Ltd</t>
  </si>
  <si>
    <t>BECTORFOOD</t>
  </si>
  <si>
    <t>Religare Enterprises Ltd</t>
  </si>
  <si>
    <t>RELIGARE</t>
  </si>
  <si>
    <t>Avanti Feeds Ltd</t>
  </si>
  <si>
    <t>AVANTIFEED</t>
  </si>
  <si>
    <t>TVS Supply Chain Solutions Ltd</t>
  </si>
  <si>
    <t>TVSSCS</t>
  </si>
  <si>
    <t>Infibeam Avenues Ltd</t>
  </si>
  <si>
    <t>INFIBEAM</t>
  </si>
  <si>
    <t>Karnataka Bank Ltd</t>
  </si>
  <si>
    <t>KTKBANK</t>
  </si>
  <si>
    <t>Prudent Corporate Advisory Services Ltd</t>
  </si>
  <si>
    <t>PRUDENT</t>
  </si>
  <si>
    <t>HEG Ltd</t>
  </si>
  <si>
    <t>HEG</t>
  </si>
  <si>
    <t>Anupam Rasayan India Ltd</t>
  </si>
  <si>
    <t>ANURAS</t>
  </si>
  <si>
    <t>Va Tech Wabag Ltd</t>
  </si>
  <si>
    <t>WABAG</t>
  </si>
  <si>
    <t>Water Management</t>
  </si>
  <si>
    <t>Vijaya Diagnostic Centre Ltd</t>
  </si>
  <si>
    <t>VIJAYA</t>
  </si>
  <si>
    <t>F D C Ltd</t>
  </si>
  <si>
    <t>FDC</t>
  </si>
  <si>
    <t>CCL Products (India) Ltd</t>
  </si>
  <si>
    <t>CCL</t>
  </si>
  <si>
    <t>Indo Count Industries Ltd</t>
  </si>
  <si>
    <t>ICIL</t>
  </si>
  <si>
    <t>MedPlus Health Services Ltd</t>
  </si>
  <si>
    <t>MEDPLUS</t>
  </si>
  <si>
    <t>Sharda Motor Industries Ltd</t>
  </si>
  <si>
    <t>SHARDAMOTR</t>
  </si>
  <si>
    <t>JSW Holdings Ltd</t>
  </si>
  <si>
    <t>JSWHL</t>
  </si>
  <si>
    <t>Responsive Industries Ltd</t>
  </si>
  <si>
    <t>RESPONIND</t>
  </si>
  <si>
    <t>Building Products - Granite</t>
  </si>
  <si>
    <t>Dilip Buildcon Ltd</t>
  </si>
  <si>
    <t>DBL</t>
  </si>
  <si>
    <t>Symphony Ltd</t>
  </si>
  <si>
    <t>SYMPHONY</t>
  </si>
  <si>
    <t>Choice International Ltd</t>
  </si>
  <si>
    <t>CHOICEIN</t>
  </si>
  <si>
    <t>Sun Pharma Advanced Research Co Ltd</t>
  </si>
  <si>
    <t>SPARC</t>
  </si>
  <si>
    <t>ASK Automotive Ltd</t>
  </si>
  <si>
    <t>ASKAUTOLTD</t>
  </si>
  <si>
    <t>Dhanuka Agritech Ltd</t>
  </si>
  <si>
    <t>DHANUKA</t>
  </si>
  <si>
    <t>Garware Technical Fibres Ltd</t>
  </si>
  <si>
    <t>GARFIBRES</t>
  </si>
  <si>
    <t>India Shelter Finance Corporation Ltd</t>
  </si>
  <si>
    <t>INDIASHLTR</t>
  </si>
  <si>
    <t>Senco Gold Ltd</t>
  </si>
  <si>
    <t>SENCO</t>
  </si>
  <si>
    <t>Reliance Infrastructure Ltd</t>
  </si>
  <si>
    <t>RELINFRA</t>
  </si>
  <si>
    <t>Tamilnad Mercantile Bank Ltd</t>
  </si>
  <si>
    <t>TMB</t>
  </si>
  <si>
    <t>Max Estates Ltd</t>
  </si>
  <si>
    <t>MAXESTATES</t>
  </si>
  <si>
    <t>Balaji Amines Ltd</t>
  </si>
  <si>
    <t>BALAMINES</t>
  </si>
  <si>
    <t>Magellanic Cloud Ltd</t>
  </si>
  <si>
    <t>MCLOUD</t>
  </si>
  <si>
    <t>Prince Pipes and Fittings Ltd</t>
  </si>
  <si>
    <t>PRINCEPIPE</t>
  </si>
  <si>
    <t>Time Technoplast Ltd</t>
  </si>
  <si>
    <t>TIMETECHNO</t>
  </si>
  <si>
    <t>Laxmi Organic Industries Ltd</t>
  </si>
  <si>
    <t>LXCHEM</t>
  </si>
  <si>
    <t>Sansera Engineering Ltd</t>
  </si>
  <si>
    <t>SANSERA</t>
  </si>
  <si>
    <t>Man Infraconstruction Ltd</t>
  </si>
  <si>
    <t>MANINFRA</t>
  </si>
  <si>
    <t>Suprajit Engineering Ltd</t>
  </si>
  <si>
    <t>SUPRAJIT</t>
  </si>
  <si>
    <t>Indigo Paints Ltd</t>
  </si>
  <si>
    <t>INDIGOPNTS</t>
  </si>
  <si>
    <t>EPL Ltd</t>
  </si>
  <si>
    <t>EPL</t>
  </si>
  <si>
    <t>Packaging</t>
  </si>
  <si>
    <t>eMudhra Ltd</t>
  </si>
  <si>
    <t>EMUDHRA</t>
  </si>
  <si>
    <t>TV18 Broadcast Ltd</t>
  </si>
  <si>
    <t>TV18BRDCST</t>
  </si>
  <si>
    <t>Kennametal India Ltd</t>
  </si>
  <si>
    <t>KENNAMET</t>
  </si>
  <si>
    <t>Greenlam Industries Ltd</t>
  </si>
  <si>
    <t>GREENLAM</t>
  </si>
  <si>
    <t>Building Products - Laminates</t>
  </si>
  <si>
    <t>KRBL Ltd</t>
  </si>
  <si>
    <t>KRBL</t>
  </si>
  <si>
    <t>Transport Corporation of India Ltd</t>
  </si>
  <si>
    <t>TCI</t>
  </si>
  <si>
    <t>Easy Trip Planners Ltd</t>
  </si>
  <si>
    <t>EASEMYTRIP</t>
  </si>
  <si>
    <t>Blue Jet Healthcare Ltd</t>
  </si>
  <si>
    <t>BLUEJET</t>
  </si>
  <si>
    <t>National Fertilizers Ltd</t>
  </si>
  <si>
    <t>NFL</t>
  </si>
  <si>
    <t>Ethos Ltd</t>
  </si>
  <si>
    <t>ETHOSLTD</t>
  </si>
  <si>
    <t>Jana Small Finance Bank Ltd</t>
  </si>
  <si>
    <t>JSFB</t>
  </si>
  <si>
    <t>Piccadily Agro Industries Ltd</t>
  </si>
  <si>
    <t>PICCADIL</t>
  </si>
  <si>
    <t>Paradeep Phosphates Ltd</t>
  </si>
  <si>
    <t>PARADEEP</t>
  </si>
  <si>
    <t>Paisalo Digital Ltd</t>
  </si>
  <si>
    <t>PAISALO</t>
  </si>
  <si>
    <t>India Tourism Development Corp Ltd</t>
  </si>
  <si>
    <t>ITDC</t>
  </si>
  <si>
    <t>Gabriel India Ltd</t>
  </si>
  <si>
    <t>GABRIEL</t>
  </si>
  <si>
    <t>Jai Corp Ltd</t>
  </si>
  <si>
    <t>JAICORPLTD</t>
  </si>
  <si>
    <t>DB Corp Ltd</t>
  </si>
  <si>
    <t>DBCORP</t>
  </si>
  <si>
    <t>Publishing</t>
  </si>
  <si>
    <t>South Indian Bank Ltd</t>
  </si>
  <si>
    <t>SOUTHBANK</t>
  </si>
  <si>
    <t>Nazara Technologies Ltd</t>
  </si>
  <si>
    <t>NAZARA</t>
  </si>
  <si>
    <t>Theme Parks &amp; Gaming</t>
  </si>
  <si>
    <t>Welspun Enterprises Ltd</t>
  </si>
  <si>
    <t>WELENT</t>
  </si>
  <si>
    <t>Arvind Fashions Ltd</t>
  </si>
  <si>
    <t>ARVINDFASN</t>
  </si>
  <si>
    <t>PDS Limited</t>
  </si>
  <si>
    <t>PDSL</t>
  </si>
  <si>
    <t>Surya Roshni Ltd</t>
  </si>
  <si>
    <t>SURYAROSNI</t>
  </si>
  <si>
    <t>Black Box Ltd</t>
  </si>
  <si>
    <t>BBOX</t>
  </si>
  <si>
    <t>Diamond Power Infrastructure Ltd</t>
  </si>
  <si>
    <t>DIACABS</t>
  </si>
  <si>
    <t>Jindal Worldwide Ltd</t>
  </si>
  <si>
    <t>JINDWORLD</t>
  </si>
  <si>
    <t>Gokaldas Exports Ltd</t>
  </si>
  <si>
    <t>GOKEX</t>
  </si>
  <si>
    <t>Sterlite Technologies Ltd</t>
  </si>
  <si>
    <t>STLTECH</t>
  </si>
  <si>
    <t>National Highways Infra Trust</t>
  </si>
  <si>
    <t>NHIT</t>
  </si>
  <si>
    <t>Dodla Dairy Ltd</t>
  </si>
  <si>
    <t>DODLA</t>
  </si>
  <si>
    <t>Ashoka Buildcon Ltd</t>
  </si>
  <si>
    <t>ASHOKA</t>
  </si>
  <si>
    <t>Tips Industries Ltd</t>
  </si>
  <si>
    <t>TIPSINDLTD</t>
  </si>
  <si>
    <t>Borosil Renewables Ltd</t>
  </si>
  <si>
    <t>BORORENEW</t>
  </si>
  <si>
    <t>Housewares</t>
  </si>
  <si>
    <t>Rolex Rings Ltd</t>
  </si>
  <si>
    <t>ROLEXRINGS</t>
  </si>
  <si>
    <t>V I P Industries Ltd</t>
  </si>
  <si>
    <t>VIPIND</t>
  </si>
  <si>
    <t>Technocraft Industries (India) Ltd</t>
  </si>
  <si>
    <t>TIIL</t>
  </si>
  <si>
    <t>BHARAT Bond ETF-April 2030-Growth</t>
  </si>
  <si>
    <t>EBBETF0430</t>
  </si>
  <si>
    <t>PTC India Ltd</t>
  </si>
  <si>
    <t>PTC</t>
  </si>
  <si>
    <t>Nesco Ltd</t>
  </si>
  <si>
    <t>NESCO</t>
  </si>
  <si>
    <t>Le Travenues Technology Ltd</t>
  </si>
  <si>
    <t>IXIGO</t>
  </si>
  <si>
    <t>Kesoram Industries Ltd</t>
  </si>
  <si>
    <t>KESORAMIND</t>
  </si>
  <si>
    <t>Rallis India Ltd</t>
  </si>
  <si>
    <t>RALLIS</t>
  </si>
  <si>
    <t>J Kumar Infraprojects Ltd</t>
  </si>
  <si>
    <t>JKIL</t>
  </si>
  <si>
    <t>IFB Industries Ltd</t>
  </si>
  <si>
    <t>IFBIND</t>
  </si>
  <si>
    <t>Shilpa Medicare Ltd</t>
  </si>
  <si>
    <t>SHILPAMED</t>
  </si>
  <si>
    <t>Insolation Energy Ltd</t>
  </si>
  <si>
    <t>INA</t>
  </si>
  <si>
    <t>SIS Ltd</t>
  </si>
  <si>
    <t>SIS</t>
  </si>
  <si>
    <t>BHARAT Bond ETF-April 2032</t>
  </si>
  <si>
    <t>BBETF0432</t>
  </si>
  <si>
    <t>Tarc Ltd</t>
  </si>
  <si>
    <t>TARC</t>
  </si>
  <si>
    <t>V-mart Retail Ltd</t>
  </si>
  <si>
    <t>VMART</t>
  </si>
  <si>
    <t>Allcargo Logistics Ltd</t>
  </si>
  <si>
    <t>ALLCARGO</t>
  </si>
  <si>
    <t>MSTC Ltd</t>
  </si>
  <si>
    <t>MSTCLTD</t>
  </si>
  <si>
    <t>GMM Pfaudler Ltd</t>
  </si>
  <si>
    <t>GMMPFAUDLR</t>
  </si>
  <si>
    <t>Orient Cement Ltd</t>
  </si>
  <si>
    <t>ORIENTCEM</t>
  </si>
  <si>
    <t>TD Power Systems Ltd</t>
  </si>
  <si>
    <t>TDPOWERSYS</t>
  </si>
  <si>
    <t>India Infrastructure Trust</t>
  </si>
  <si>
    <t>INFRATRUST</t>
  </si>
  <si>
    <t>VST Industries Ltd</t>
  </si>
  <si>
    <t>VSTIND</t>
  </si>
  <si>
    <t>Hindustan Foods Ltd</t>
  </si>
  <si>
    <t>HNDFDS</t>
  </si>
  <si>
    <t>Hemisphere Properties India Ltd</t>
  </si>
  <si>
    <t>HEMIPROP</t>
  </si>
  <si>
    <t>Indinfravit Trust</t>
  </si>
  <si>
    <t>INDINFR</t>
  </si>
  <si>
    <t>Sudarshan Chemical Industries Ltd</t>
  </si>
  <si>
    <t>SUDARSCHEM</t>
  </si>
  <si>
    <t>Gujarat Ambuja Exports Ltd</t>
  </si>
  <si>
    <t>GAEL</t>
  </si>
  <si>
    <t>Protean eGov Technologies Ltd</t>
  </si>
  <si>
    <t>PROTEAN</t>
  </si>
  <si>
    <t>Cyient DLM Ltd</t>
  </si>
  <si>
    <t>CYIENTDLM</t>
  </si>
  <si>
    <t>Bharat Bijlee Ltd</t>
  </si>
  <si>
    <t>BBL</t>
  </si>
  <si>
    <t>CSB Bank Ltd</t>
  </si>
  <si>
    <t>CSBBANK</t>
  </si>
  <si>
    <t>MTAR Technologies Ltd</t>
  </si>
  <si>
    <t>MTARTECH</t>
  </si>
  <si>
    <t>Niit Learning Systems Ltd</t>
  </si>
  <si>
    <t>NIITMTS</t>
  </si>
  <si>
    <t>Education Services</t>
  </si>
  <si>
    <t>Privi Speciality Chemicals Ltd</t>
  </si>
  <si>
    <t>PRIVISCL</t>
  </si>
  <si>
    <t>Epigral Ltd</t>
  </si>
  <si>
    <t>EPIGRAL</t>
  </si>
  <si>
    <t>Pricol Ltd</t>
  </si>
  <si>
    <t>PRICOLLTD</t>
  </si>
  <si>
    <t>Gulf Oil Lubricants India Ltd</t>
  </si>
  <si>
    <t>GULFOILLUB</t>
  </si>
  <si>
    <t>Kirloskar Industries Ltd</t>
  </si>
  <si>
    <t>KIRLOSIND</t>
  </si>
  <si>
    <t>Sundaram Finance Holdings Ltd</t>
  </si>
  <si>
    <t>SUNDARMHLD</t>
  </si>
  <si>
    <t>Edelweiss Financial Services Ltd</t>
  </si>
  <si>
    <t>EDELWEISS</t>
  </si>
  <si>
    <t>Share India Securities Ltd</t>
  </si>
  <si>
    <t>SHAREINDIA</t>
  </si>
  <si>
    <t>GMR Power and Urban Infra Ltd</t>
  </si>
  <si>
    <t>GMRP&amp;UI</t>
  </si>
  <si>
    <t>R Systems International Ltd</t>
  </si>
  <si>
    <t>RSYSTEMS</t>
  </si>
  <si>
    <t>IIFL Securities Ltd</t>
  </si>
  <si>
    <t>IIFLSEC</t>
  </si>
  <si>
    <t>Paras Defence and Space Technologies Ltd</t>
  </si>
  <si>
    <t>PARAS</t>
  </si>
  <si>
    <t>Orchid Pharma Ltd</t>
  </si>
  <si>
    <t>ORCHPHARMA</t>
  </si>
  <si>
    <t>Restaurant Brands Asia Ltd</t>
  </si>
  <si>
    <t>RBA</t>
  </si>
  <si>
    <t>Go Fashion (India) Ltd</t>
  </si>
  <si>
    <t>GOCOLORS</t>
  </si>
  <si>
    <t>Gujarat Alkalies And Chemicals Ltd</t>
  </si>
  <si>
    <t>GUJALKALI</t>
  </si>
  <si>
    <t>Rain Industries Ltd</t>
  </si>
  <si>
    <t>RAIN</t>
  </si>
  <si>
    <t>AGI Greenpac Ltd</t>
  </si>
  <si>
    <t>AGI</t>
  </si>
  <si>
    <t>Aditya Vision Ltd</t>
  </si>
  <si>
    <t>AVL</t>
  </si>
  <si>
    <t>Retail - Speciality</t>
  </si>
  <si>
    <t>Pilani Investment And Industries Corporation Ltd</t>
  </si>
  <si>
    <t>PILANIINVS</t>
  </si>
  <si>
    <t>Gateway Distriparks Ltd</t>
  </si>
  <si>
    <t>GATEWAY</t>
  </si>
  <si>
    <t>Orient Electric Ltd</t>
  </si>
  <si>
    <t>ORIENTELEC</t>
  </si>
  <si>
    <t>Bajaj Hindusthan Sugar Ltd</t>
  </si>
  <si>
    <t>BAJAJHIND</t>
  </si>
  <si>
    <t>ICRA Ltd</t>
  </si>
  <si>
    <t>ICRA</t>
  </si>
  <si>
    <t>Moschip Technologies Ltd</t>
  </si>
  <si>
    <t>MOSCHIP</t>
  </si>
  <si>
    <t>Aarti Pharmalabs Ltd</t>
  </si>
  <si>
    <t>AARTIPHARM</t>
  </si>
  <si>
    <t>Ami Organics Ltd</t>
  </si>
  <si>
    <t>AMIORG</t>
  </si>
  <si>
    <t>Utkarsh Small Finance Bank Ltd</t>
  </si>
  <si>
    <t>UTKARSHBNK</t>
  </si>
  <si>
    <t>Lux Industries Ltd</t>
  </si>
  <si>
    <t>LUXIND</t>
  </si>
  <si>
    <t>Exicom Tele-Systems Ltd</t>
  </si>
  <si>
    <t>EXICOM</t>
  </si>
  <si>
    <t>JTEKT India Ltd</t>
  </si>
  <si>
    <t>JTEKTINDIA</t>
  </si>
  <si>
    <t>Vaibhav Global Ltd</t>
  </si>
  <si>
    <t>VAIBHAVGBL</t>
  </si>
  <si>
    <t>Bondada Engineering Ltd</t>
  </si>
  <si>
    <t>BONDADA</t>
  </si>
  <si>
    <t>MAS Financial Services Ltd</t>
  </si>
  <si>
    <t>MASFIN</t>
  </si>
  <si>
    <t>Garware Hi-Tech Films Ltd</t>
  </si>
  <si>
    <t>GRWRHITECH</t>
  </si>
  <si>
    <t>GHCL Ltd</t>
  </si>
  <si>
    <t>GHCL</t>
  </si>
  <si>
    <t>Jain Irrigation Systems Ltd</t>
  </si>
  <si>
    <t>JISLJALEQS</t>
  </si>
  <si>
    <t>Agricultural &amp; Farm Machinery</t>
  </si>
  <si>
    <t>Shanthi Gears Ltd</t>
  </si>
  <si>
    <t>SHANTIGEAR</t>
  </si>
  <si>
    <t>Johnson Controls-Hitachi Air Conditioning India Ltd</t>
  </si>
  <si>
    <t>JCHAC</t>
  </si>
  <si>
    <t>Spandana Sphoorty Financial Ltd</t>
  </si>
  <si>
    <t>SPANDANA</t>
  </si>
  <si>
    <t>Heidelbergcement India Ltd</t>
  </si>
  <si>
    <t>HEIDELBERG</t>
  </si>
  <si>
    <t>VRL Logistics Ltd</t>
  </si>
  <si>
    <t>VRLLOG</t>
  </si>
  <si>
    <t>Nippon India ETF Gold BeES</t>
  </si>
  <si>
    <t>GOLDBEES</t>
  </si>
  <si>
    <t>Gold</t>
  </si>
  <si>
    <t>Wonderla Holidays Ltd</t>
  </si>
  <si>
    <t>WONDERLA</t>
  </si>
  <si>
    <t>Balmer Lawrie and Company Ltd</t>
  </si>
  <si>
    <t>BALMLAWRIE</t>
  </si>
  <si>
    <t>Healthcare Global Enterprises Ltd</t>
  </si>
  <si>
    <t>HCG</t>
  </si>
  <si>
    <t>Harsha Engineers International Ltd</t>
  </si>
  <si>
    <t>HARSHA</t>
  </si>
  <si>
    <t>Heritage Foods Ltd</t>
  </si>
  <si>
    <t>HERITGFOOD</t>
  </si>
  <si>
    <t>Jamna Auto Industries Ltd</t>
  </si>
  <si>
    <t>JAMNAAUTO</t>
  </si>
  <si>
    <t>Kaveri Seed Company Ltd</t>
  </si>
  <si>
    <t>KSCL</t>
  </si>
  <si>
    <t>Seeds</t>
  </si>
  <si>
    <t>Blue Cloud Softech Solutions Ltd</t>
  </si>
  <si>
    <t>BLUECLOUDS</t>
  </si>
  <si>
    <t>Banco Products (India) Ltd</t>
  </si>
  <si>
    <t>BANCOINDIA</t>
  </si>
  <si>
    <t>Lloyds Enterprises Ltd</t>
  </si>
  <si>
    <t>LLOYDSENT</t>
  </si>
  <si>
    <t>Avantel Ltd</t>
  </si>
  <si>
    <t>AVANTEL</t>
  </si>
  <si>
    <t>Patel Engineering Ltd</t>
  </si>
  <si>
    <t>PATELENG</t>
  </si>
  <si>
    <t>Aarti Drugs Ltd</t>
  </si>
  <si>
    <t>AARTIDRUGS</t>
  </si>
  <si>
    <t>Inox Green Energy Services Ltd</t>
  </si>
  <si>
    <t>INOXGREEN</t>
  </si>
  <si>
    <t>Nocil Ltd</t>
  </si>
  <si>
    <t>NOCIL</t>
  </si>
  <si>
    <t>Thangamayil Jewellery Ltd</t>
  </si>
  <si>
    <t>THANGAMAYL</t>
  </si>
  <si>
    <t>DCX Systems Ltd</t>
  </si>
  <si>
    <t>DCXINDIA</t>
  </si>
  <si>
    <t>TeamLease Services Ltd</t>
  </si>
  <si>
    <t>TEAMLEASE</t>
  </si>
  <si>
    <t>WPIL Ltd</t>
  </si>
  <si>
    <t>WPIL</t>
  </si>
  <si>
    <t>Shilchar Technologies Ltd</t>
  </si>
  <si>
    <t>SHILCTECH</t>
  </si>
  <si>
    <t>Entero Healthcare Solutions Ltd</t>
  </si>
  <si>
    <t>ENTERO</t>
  </si>
  <si>
    <t>Dynamatic Technologies Ltd</t>
  </si>
  <si>
    <t>DYNAMATECH</t>
  </si>
  <si>
    <t>Fedbank Financial Services Ltd</t>
  </si>
  <si>
    <t>FEDFINA</t>
  </si>
  <si>
    <t>SG Mart Ltd</t>
  </si>
  <si>
    <t>SGMART</t>
  </si>
  <si>
    <t>TCI Express Ltd</t>
  </si>
  <si>
    <t>TCIEXP</t>
  </si>
  <si>
    <t>Sanghvi Movers Ltd</t>
  </si>
  <si>
    <t>SANGHVIMOV</t>
  </si>
  <si>
    <t>Kovai Medical Center and Hospital Ltd</t>
  </si>
  <si>
    <t>KOVAI</t>
  </si>
  <si>
    <t>Sunflag Iron and Steel Co Ltd</t>
  </si>
  <si>
    <t>SUNFLAG</t>
  </si>
  <si>
    <t>Jayaswal Neco Industries Ltd</t>
  </si>
  <si>
    <t>JAYNECOIND</t>
  </si>
  <si>
    <t>Bharat Rasayan Ltd</t>
  </si>
  <si>
    <t>BHARATRAS</t>
  </si>
  <si>
    <t>Oriana Power Ltd</t>
  </si>
  <si>
    <t>ORIANA</t>
  </si>
  <si>
    <t>Bombay Dyeing and Mfg Co Ltd</t>
  </si>
  <si>
    <t>BOMDYEING</t>
  </si>
  <si>
    <t>Tilaknagar Industries Ltd</t>
  </si>
  <si>
    <t>TI</t>
  </si>
  <si>
    <t>Shipping Corporation of India Land and Assets Ltd</t>
  </si>
  <si>
    <t>SCILAL</t>
  </si>
  <si>
    <t>Sharda Cropchem Ltd</t>
  </si>
  <si>
    <t>SHARDACROP</t>
  </si>
  <si>
    <t>Subros Ltd</t>
  </si>
  <si>
    <t>SUBROS</t>
  </si>
  <si>
    <t>Tinplate Company of India Ltd</t>
  </si>
  <si>
    <t>TINPLATE</t>
  </si>
  <si>
    <t>West Coast Paper Mills Ltd</t>
  </si>
  <si>
    <t>WSTCSTPAPR</t>
  </si>
  <si>
    <t>LG Balakrishnan &amp; Bros Ltd</t>
  </si>
  <si>
    <t>LGBBROSLTD</t>
  </si>
  <si>
    <t>Rossari Biotech Ltd</t>
  </si>
  <si>
    <t>ROSSARI</t>
  </si>
  <si>
    <t>Kalyani Steels Ltd</t>
  </si>
  <si>
    <t>KSL</t>
  </si>
  <si>
    <t>Nippon India ETF Nifty 50 BeES</t>
  </si>
  <si>
    <t>NIFTYBEES</t>
  </si>
  <si>
    <t>Orissa Minerals Development Company Ltd</t>
  </si>
  <si>
    <t>ORISSAMINE</t>
  </si>
  <si>
    <t>JNK India Ltd</t>
  </si>
  <si>
    <t>JNKINDIA</t>
  </si>
  <si>
    <t>Ramky Infrastructure Ltd</t>
  </si>
  <si>
    <t>RAMKY</t>
  </si>
  <si>
    <t>Fusion Finance Ltd</t>
  </si>
  <si>
    <t>FUSION</t>
  </si>
  <si>
    <t>Neogen Chemicals Ltd</t>
  </si>
  <si>
    <t>NEOGEN</t>
  </si>
  <si>
    <t>Venus Pipes and Tubes Ltd</t>
  </si>
  <si>
    <t>VENUSPIPES</t>
  </si>
  <si>
    <t>Awfis Space Solutions Ltd</t>
  </si>
  <si>
    <t>AWFIS</t>
  </si>
  <si>
    <t>Hikal Ltd</t>
  </si>
  <si>
    <t>HIKAL</t>
  </si>
  <si>
    <t>Hawkins Cookers Ltd</t>
  </si>
  <si>
    <t>HAWKINCOOK</t>
  </si>
  <si>
    <t>Savita Oil Technologies Ltd</t>
  </si>
  <si>
    <t>SOTL</t>
  </si>
  <si>
    <t>Prime Focus Ltd</t>
  </si>
  <si>
    <t>PFOCUS</t>
  </si>
  <si>
    <t>Animation</t>
  </si>
  <si>
    <t>GTL Infrastructure Ltd</t>
  </si>
  <si>
    <t>GTLINFRA</t>
  </si>
  <si>
    <t>Ashiana Housing Ltd</t>
  </si>
  <si>
    <t>ASHIANA</t>
  </si>
  <si>
    <t>Borosil Ltd</t>
  </si>
  <si>
    <t>BOROLTD</t>
  </si>
  <si>
    <t>Ge Power India Ltd</t>
  </si>
  <si>
    <t>GEPIL</t>
  </si>
  <si>
    <t>Advanced Enzyme Technologies Ltd</t>
  </si>
  <si>
    <t>ADVENZYMES</t>
  </si>
  <si>
    <t>Bannari Amman Sugars Ltd</t>
  </si>
  <si>
    <t>BANARISUG</t>
  </si>
  <si>
    <t>Honda India Power Products Ltd</t>
  </si>
  <si>
    <t>HONDAPOWER</t>
  </si>
  <si>
    <t>Sula Vineyards Ltd</t>
  </si>
  <si>
    <t>SULA</t>
  </si>
  <si>
    <t>KDDL Ltd</t>
  </si>
  <si>
    <t>KDDL</t>
  </si>
  <si>
    <t>Kewal Kiran Clothing Ltd</t>
  </si>
  <si>
    <t>KKCL</t>
  </si>
  <si>
    <t>Hinduja Global Solutions Ltd</t>
  </si>
  <si>
    <t>HGS</t>
  </si>
  <si>
    <t>Fineotex Chemical Ltd</t>
  </si>
  <si>
    <t>FCL</t>
  </si>
  <si>
    <t>DCB Bank Ltd</t>
  </si>
  <si>
    <t>DCBBANK</t>
  </si>
  <si>
    <t>Samhi Hotels Ltd</t>
  </si>
  <si>
    <t>SAMHI</t>
  </si>
  <si>
    <t>Apeejay Surrendra Park Hotels Ltd</t>
  </si>
  <si>
    <t>PARKHOTELS</t>
  </si>
  <si>
    <t>Ddev Plastiks Industries Ltd</t>
  </si>
  <si>
    <t>DDEVPLASTIK</t>
  </si>
  <si>
    <t>Spicejet Ltd</t>
  </si>
  <si>
    <t>SPICEJET</t>
  </si>
  <si>
    <t>Styrenix Performance Materials Ltd</t>
  </si>
  <si>
    <t>STYRENIX</t>
  </si>
  <si>
    <t>Imagicaaworld Entertainment Ltd</t>
  </si>
  <si>
    <t>IMAGICAA</t>
  </si>
  <si>
    <t>Hathway Cable and Datacom Ltd</t>
  </si>
  <si>
    <t>HATHWAY</t>
  </si>
  <si>
    <t>Cable &amp; D2H</t>
  </si>
  <si>
    <t>Uflex Ltd</t>
  </si>
  <si>
    <t>UFLEX</t>
  </si>
  <si>
    <t>Muthoot Microfin Ltd</t>
  </si>
  <si>
    <t>MUTHOOTMF</t>
  </si>
  <si>
    <t>Microfinancing</t>
  </si>
  <si>
    <t>Tide Water Oil Co India Ltd</t>
  </si>
  <si>
    <t>TIDEWATER</t>
  </si>
  <si>
    <t>Shrem InvIT</t>
  </si>
  <si>
    <t>SHREMINVIT</t>
  </si>
  <si>
    <t>Gopal Snacks Ltd</t>
  </si>
  <si>
    <t>GOPAL</t>
  </si>
  <si>
    <t>Skipper Ltd</t>
  </si>
  <si>
    <t>SKIPPER</t>
  </si>
  <si>
    <t>Greaves Cotton Ltd</t>
  </si>
  <si>
    <t>GREAVESCOT</t>
  </si>
  <si>
    <t>Grauer And Weil (India) Ltd</t>
  </si>
  <si>
    <t>GRAUWEIL</t>
  </si>
  <si>
    <t>Indian Metals and Ferro Alloys Ltd</t>
  </si>
  <si>
    <t>IMFA</t>
  </si>
  <si>
    <t>Shaily Engineering Plastics Ltd</t>
  </si>
  <si>
    <t>SHAILY</t>
  </si>
  <si>
    <t>JTL Industries Ltd</t>
  </si>
  <si>
    <t>JTLIND</t>
  </si>
  <si>
    <t>Medi Assist Healthcare Services Ltd</t>
  </si>
  <si>
    <t>MEDIASSIST</t>
  </si>
  <si>
    <t>Seamec Ltd</t>
  </si>
  <si>
    <t>SEAMECLTD</t>
  </si>
  <si>
    <t>Oil &amp; Gas - Equipment &amp; Services</t>
  </si>
  <si>
    <t>Greenply Industries Ltd</t>
  </si>
  <si>
    <t>GREENPLY</t>
  </si>
  <si>
    <t>Cartrade Tech Ltd</t>
  </si>
  <si>
    <t>CARTRADE</t>
  </si>
  <si>
    <t>Greenpanel Industries Ltd</t>
  </si>
  <si>
    <t>GREENPANEL</t>
  </si>
  <si>
    <t>Lumax AutoTechnologies Ltd</t>
  </si>
  <si>
    <t>LUMAXTECH</t>
  </si>
  <si>
    <t>Delta Corp Ltd</t>
  </si>
  <si>
    <t>DELTACORP</t>
  </si>
  <si>
    <t>ISMT Ltd</t>
  </si>
  <si>
    <t>ISMTLTD</t>
  </si>
  <si>
    <t>Premier Explosives Ltd</t>
  </si>
  <si>
    <t>PREMEXPLN</t>
  </si>
  <si>
    <t>Mahindra Logistics Ltd</t>
  </si>
  <si>
    <t>MAHLOG</t>
  </si>
  <si>
    <t>Bajaj Consumer Care Ltd</t>
  </si>
  <si>
    <t>BAJAJCON</t>
  </si>
  <si>
    <t>Manorama Industries Ltd</t>
  </si>
  <si>
    <t>MANORAMA</t>
  </si>
  <si>
    <t>Ganesha Ecosphere Ltd</t>
  </si>
  <si>
    <t>GANECOS</t>
  </si>
  <si>
    <t>Dredging Corporation of India Ltd</t>
  </si>
  <si>
    <t>DREDGECORP</t>
  </si>
  <si>
    <t>Dredging</t>
  </si>
  <si>
    <t>Gensol Engineering Ltd</t>
  </si>
  <si>
    <t>GENSOL</t>
  </si>
  <si>
    <t>Gujarat Industries Power Company Ltd</t>
  </si>
  <si>
    <t>GIPCL</t>
  </si>
  <si>
    <t>Nirlon Ltd</t>
  </si>
  <si>
    <t>NIRLON</t>
  </si>
  <si>
    <t>Unichem Laboratories Ltd</t>
  </si>
  <si>
    <t>UNICHEMLAB</t>
  </si>
  <si>
    <t>Pitti Engineering Ltd</t>
  </si>
  <si>
    <t>PITTIENG</t>
  </si>
  <si>
    <t>Bhansali Engg Polymers Ltd</t>
  </si>
  <si>
    <t>BEPL</t>
  </si>
  <si>
    <t>IRB InvIT Fund</t>
  </si>
  <si>
    <t>IRBINVIT</t>
  </si>
  <si>
    <t>Nucleus Software Exports Ltd</t>
  </si>
  <si>
    <t>NUCLEUS</t>
  </si>
  <si>
    <t>Motilal Oswal NASDAQ 100 ETF</t>
  </si>
  <si>
    <t>MON100</t>
  </si>
  <si>
    <t>Balu Forge Industries Ltd</t>
  </si>
  <si>
    <t>BALUFORGE</t>
  </si>
  <si>
    <t>Datamatics Global Services Ltd</t>
  </si>
  <si>
    <t>DATAMATICS</t>
  </si>
  <si>
    <t>Cigniti Technologies Ltd</t>
  </si>
  <si>
    <t>CIGNITITEC</t>
  </si>
  <si>
    <t>La Opala R G Ltd</t>
  </si>
  <si>
    <t>LAOPALA</t>
  </si>
  <si>
    <t>Yatharth Hospital &amp; Trauma Care Services Ltd</t>
  </si>
  <si>
    <t>YATHARTH</t>
  </si>
  <si>
    <t>Zaggle Prepaid Ocean Services Ltd</t>
  </si>
  <si>
    <t>ZAGGLE</t>
  </si>
  <si>
    <t>Gufic Biosciences Ltd</t>
  </si>
  <si>
    <t>GUFICBIO</t>
  </si>
  <si>
    <t>HPL Electric &amp; Power Ltd</t>
  </si>
  <si>
    <t>HPL</t>
  </si>
  <si>
    <t>Ashapura Minechem Ltd</t>
  </si>
  <si>
    <t>ASHAPURMIN</t>
  </si>
  <si>
    <t>Shivalik Bimetal Controls Ltd</t>
  </si>
  <si>
    <t>SBCL</t>
  </si>
  <si>
    <t>Steel Strips Wheels Ltd</t>
  </si>
  <si>
    <t>SSWL</t>
  </si>
  <si>
    <t>ideaForge Technology Ltd</t>
  </si>
  <si>
    <t>IDEAFORGE</t>
  </si>
  <si>
    <t>Fiem Industries Ltd</t>
  </si>
  <si>
    <t>FIEMIND</t>
  </si>
  <si>
    <t>Gujarat Themis Biosyn Ltd</t>
  </si>
  <si>
    <t>GUJTHEM</t>
  </si>
  <si>
    <t>VST Tillers Tractors Ltd</t>
  </si>
  <si>
    <t>VSTTILLERS</t>
  </si>
  <si>
    <t>EMS Ltd</t>
  </si>
  <si>
    <t>EMSLIMITED</t>
  </si>
  <si>
    <t>Sandhar Technologies Ltd</t>
  </si>
  <si>
    <t>SANDHAR</t>
  </si>
  <si>
    <t>Maithan Alloys Ltd</t>
  </si>
  <si>
    <t>MAITHANALL</t>
  </si>
  <si>
    <t>Anup Engineering Ltd</t>
  </si>
  <si>
    <t>ANUP</t>
  </si>
  <si>
    <t>Alembic Ltd</t>
  </si>
  <si>
    <t>ALEMBICLTD</t>
  </si>
  <si>
    <t>Avalon Technologies Ltd</t>
  </si>
  <si>
    <t>AVALON</t>
  </si>
  <si>
    <t>Thejo Engineering Ltd</t>
  </si>
  <si>
    <t>THEJO</t>
  </si>
  <si>
    <t>Navneet Education Ltd</t>
  </si>
  <si>
    <t>NAVNETEDUL</t>
  </si>
  <si>
    <t>MPS Ltd</t>
  </si>
  <si>
    <t>MPSLTD</t>
  </si>
  <si>
    <t>Swaraj Engines Ltd</t>
  </si>
  <si>
    <t>SWARAJENG</t>
  </si>
  <si>
    <t>Repco Home Finance Ltd</t>
  </si>
  <si>
    <t>REPCOHOME</t>
  </si>
  <si>
    <t>Optiemus Infracom Ltd</t>
  </si>
  <si>
    <t>OPTIEMUS</t>
  </si>
  <si>
    <t>Network People Services Technologies Ltd</t>
  </si>
  <si>
    <t>NPST</t>
  </si>
  <si>
    <t>Sindhu Trade Links Ltd</t>
  </si>
  <si>
    <t>SINDHUTRAD</t>
  </si>
  <si>
    <t>SeQuent Scientific Ltd</t>
  </si>
  <si>
    <t>SEQUENT</t>
  </si>
  <si>
    <t>Bajel Projects Ltd</t>
  </si>
  <si>
    <t>BAJEL</t>
  </si>
  <si>
    <t>Electric Utilities</t>
  </si>
  <si>
    <t>TVS Srichakra Ltd</t>
  </si>
  <si>
    <t>TVSSRICHAK</t>
  </si>
  <si>
    <t>Prakash Industries Ltd</t>
  </si>
  <si>
    <t>PRAKASH</t>
  </si>
  <si>
    <t>Sundaram Clayton Ltd</t>
  </si>
  <si>
    <t>SUNCLAY</t>
  </si>
  <si>
    <t>Vertoz Advertising Ltd</t>
  </si>
  <si>
    <t>VERTOZ</t>
  </si>
  <si>
    <t>Dalmia Bharat Sugar and Industries Ltd</t>
  </si>
  <si>
    <t>DALMIASUG</t>
  </si>
  <si>
    <t>Thyrocare Technologies Ltd</t>
  </si>
  <si>
    <t>THYROCARE</t>
  </si>
  <si>
    <t>Jindal Poly Films Ltd</t>
  </si>
  <si>
    <t>JINDALPOLY</t>
  </si>
  <si>
    <t>Stylam Industries Ltd</t>
  </si>
  <si>
    <t>STYLAMIND</t>
  </si>
  <si>
    <t>TCNS Clothing Co Ltd</t>
  </si>
  <si>
    <t>TCNSBRANDS</t>
  </si>
  <si>
    <t>IndoStar Capital Finance Ltd</t>
  </si>
  <si>
    <t>INDOSTAR</t>
  </si>
  <si>
    <t>Hindware Home Innovation Ltd</t>
  </si>
  <si>
    <t>HINDWAREAP</t>
  </si>
  <si>
    <t>PTC India Financial Services Ltd</t>
  </si>
  <si>
    <t>PFS</t>
  </si>
  <si>
    <t>KCP Ltd</t>
  </si>
  <si>
    <t>KCP</t>
  </si>
  <si>
    <t>CARE Ratings Ltd</t>
  </si>
  <si>
    <t>CARERATING</t>
  </si>
  <si>
    <t>Wendt (India) Limited</t>
  </si>
  <si>
    <t>WENDT</t>
  </si>
  <si>
    <t>Stanley Lifestyles Ltd</t>
  </si>
  <si>
    <t>STANLEY</t>
  </si>
  <si>
    <t>Bhagiradha Chemicals and Industries Ltd</t>
  </si>
  <si>
    <t>BHAGCHEM</t>
  </si>
  <si>
    <t>Flair Writing Industries Ltd</t>
  </si>
  <si>
    <t>FLAIR</t>
  </si>
  <si>
    <t>Fischer Medical Ventures Ltd</t>
  </si>
  <si>
    <t>FISCHER</t>
  </si>
  <si>
    <t>NRB Bearings Ltd</t>
  </si>
  <si>
    <t>NRBBEARING</t>
  </si>
  <si>
    <t>Somany Ceramics Ltd</t>
  </si>
  <si>
    <t>SOMANYCERA</t>
  </si>
  <si>
    <t>Spectrum Electrical Industries Ltd</t>
  </si>
  <si>
    <t>SPECTRUM</t>
  </si>
  <si>
    <t>MM Forgings Ltd</t>
  </si>
  <si>
    <t>MMFL</t>
  </si>
  <si>
    <t>Salasar Techno Engineering Ltd</t>
  </si>
  <si>
    <t>SALASAR</t>
  </si>
  <si>
    <t>Spright Agro Ltd</t>
  </si>
  <si>
    <t>SPRIGHT</t>
  </si>
  <si>
    <t>PC Jeweller Ltd</t>
  </si>
  <si>
    <t>PCJEWELLER</t>
  </si>
  <si>
    <t>Apollo Micro Systems Ltd</t>
  </si>
  <si>
    <t>APOLLO</t>
  </si>
  <si>
    <t>Polyplex Corp Ltd</t>
  </si>
  <si>
    <t>POLYPLEX</t>
  </si>
  <si>
    <t>Arvind Smartspaces Ltd</t>
  </si>
  <si>
    <t>ARVSMART</t>
  </si>
  <si>
    <t>Supriya Lifescience Ltd</t>
  </si>
  <si>
    <t>SUPRIYA</t>
  </si>
  <si>
    <t>Veritas (India) Ltd</t>
  </si>
  <si>
    <t>VERITAS</t>
  </si>
  <si>
    <t>Sagar Cements Ltd</t>
  </si>
  <si>
    <t>SAGCEM</t>
  </si>
  <si>
    <t>Max Ventures and Industries Ltd</t>
  </si>
  <si>
    <t>MAXVIL</t>
  </si>
  <si>
    <t>Shalby Ltd</t>
  </si>
  <si>
    <t>SHALBY</t>
  </si>
  <si>
    <t>Pearl Global Industries Ltd</t>
  </si>
  <si>
    <t>PGIL</t>
  </si>
  <si>
    <t>HLE Glascoat Ltd</t>
  </si>
  <si>
    <t>HLEGLAS</t>
  </si>
  <si>
    <t>Thirumalai Chemicals Ltd</t>
  </si>
  <si>
    <t>TIRUMALCHM</t>
  </si>
  <si>
    <t>BF Utilities Ltd</t>
  </si>
  <si>
    <t>BFUTILITIE</t>
  </si>
  <si>
    <t>Kolte-Patil Developers Ltd</t>
  </si>
  <si>
    <t>KOLTEPATIL</t>
  </si>
  <si>
    <t>Dhani Services Ltd</t>
  </si>
  <si>
    <t>DHANI</t>
  </si>
  <si>
    <t>Automotive Axles Ltd</t>
  </si>
  <si>
    <t>AUTOAXLES</t>
  </si>
  <si>
    <t>Man Industries (India) Ltd</t>
  </si>
  <si>
    <t>MANINDS</t>
  </si>
  <si>
    <t>Vadilal Industries Ltd</t>
  </si>
  <si>
    <t>VADILALIND</t>
  </si>
  <si>
    <t>D P Abhushan Ltd</t>
  </si>
  <si>
    <t>DPABHUSHAN</t>
  </si>
  <si>
    <t>Rajratan Global Wire Ltd</t>
  </si>
  <si>
    <t>RAJRATAN</t>
  </si>
  <si>
    <t>Sky Gold Ltd</t>
  </si>
  <si>
    <t>SKYGOLD</t>
  </si>
  <si>
    <t>Indoco Remedies Ltd</t>
  </si>
  <si>
    <t>INDOCO</t>
  </si>
  <si>
    <t>Marathon Nextgen Realty Ltd</t>
  </si>
  <si>
    <t>MARATHON</t>
  </si>
  <si>
    <t>India Glycols Ltd</t>
  </si>
  <si>
    <t>INDIAGLYCO</t>
  </si>
  <si>
    <t>Marine Electricals (India) Ltd</t>
  </si>
  <si>
    <t>MARINE</t>
  </si>
  <si>
    <t>Tinna Rubber and Infrastructure Ltd</t>
  </si>
  <si>
    <t>TINNARUBR</t>
  </si>
  <si>
    <t>Saksoft Ltd</t>
  </si>
  <si>
    <t>SAKSOFT</t>
  </si>
  <si>
    <t>Artemis Medicare Services Ltd</t>
  </si>
  <si>
    <t>ARTEMISMED</t>
  </si>
  <si>
    <t>Vindhya Telelinks Ltd</t>
  </si>
  <si>
    <t>VINDHYATEL</t>
  </si>
  <si>
    <t>Rashi Peripherals Ltd</t>
  </si>
  <si>
    <t>RPTECH</t>
  </si>
  <si>
    <t>Goodluck India Ltd</t>
  </si>
  <si>
    <t>GOODLUCK</t>
  </si>
  <si>
    <t>Hindustan Oil Exploration Company Ltd</t>
  </si>
  <si>
    <t>HINDOILEXP</t>
  </si>
  <si>
    <t>Suven Life Sciences Ltd</t>
  </si>
  <si>
    <t>SUVEN</t>
  </si>
  <si>
    <t>John Cockerill India Ltd</t>
  </si>
  <si>
    <t>COCKERILL</t>
  </si>
  <si>
    <t>SML Isuzu Ltd</t>
  </si>
  <si>
    <t>SMLISUZU</t>
  </si>
  <si>
    <t>Dollar Industries Ltd</t>
  </si>
  <si>
    <t>DOLLAR</t>
  </si>
  <si>
    <t>K.P. Energy Ltd</t>
  </si>
  <si>
    <t>KPEL</t>
  </si>
  <si>
    <t>Kingfa Science and Technology (India) Ltd</t>
  </si>
  <si>
    <t>KINGFA</t>
  </si>
  <si>
    <t>Huhtamaki India Ltd</t>
  </si>
  <si>
    <t>HUHTAMAKI</t>
  </si>
  <si>
    <t>Morepen Laboratories Ltd</t>
  </si>
  <si>
    <t>MOREPENLAB</t>
  </si>
  <si>
    <t>Unitech Ltd</t>
  </si>
  <si>
    <t>UNITECH</t>
  </si>
  <si>
    <t>Ujaas Energy Ltd</t>
  </si>
  <si>
    <t>UEL</t>
  </si>
  <si>
    <t>Vishnu Chemicals Ltd</t>
  </si>
  <si>
    <t>VISHNU</t>
  </si>
  <si>
    <t>Innova Captab Ltd</t>
  </si>
  <si>
    <t>INNOVACAP</t>
  </si>
  <si>
    <t>Nilkamal Ltd</t>
  </si>
  <si>
    <t>NILKAMAL</t>
  </si>
  <si>
    <t>Novartis India Ltd</t>
  </si>
  <si>
    <t>NOVARTIND</t>
  </si>
  <si>
    <t>Eveready Industries India Ltd</t>
  </si>
  <si>
    <t>EVEREADY</t>
  </si>
  <si>
    <t>Universal Cables Ltd</t>
  </si>
  <si>
    <t>UNIVCABLES</t>
  </si>
  <si>
    <t>KP Green Engineering Ltd</t>
  </si>
  <si>
    <t>KPGEL</t>
  </si>
  <si>
    <t>Kalyani Investment Company Ltd</t>
  </si>
  <si>
    <t>KICL</t>
  </si>
  <si>
    <t>Suraj Estate Developers Ltd</t>
  </si>
  <si>
    <t>SURAJEST</t>
  </si>
  <si>
    <t>Real Estate Rental, Development &amp; Operations</t>
  </si>
  <si>
    <t>Precision Wires India Ltd</t>
  </si>
  <si>
    <t>PRECWIRE</t>
  </si>
  <si>
    <t>EIH Associated Hotels Ltd</t>
  </si>
  <si>
    <t>EIHAHOTELS</t>
  </si>
  <si>
    <t>Refex Industries Ltd</t>
  </si>
  <si>
    <t>REFEX</t>
  </si>
  <si>
    <t>Mayur Uniquoters Ltd</t>
  </si>
  <si>
    <t>MAYURUNIQ</t>
  </si>
  <si>
    <t>PSP Projects Ltd</t>
  </si>
  <si>
    <t>PSPPROJECT</t>
  </si>
  <si>
    <t>Dish TV India Ltd</t>
  </si>
  <si>
    <t>DISHTV</t>
  </si>
  <si>
    <t>SEPC Ltd</t>
  </si>
  <si>
    <t>SEPC</t>
  </si>
  <si>
    <t>Landmark Cars Ltd</t>
  </si>
  <si>
    <t>LANDMARK</t>
  </si>
  <si>
    <t>Foseco India Ltd</t>
  </si>
  <si>
    <t>FOSECOIND</t>
  </si>
  <si>
    <t>S H Kelkar and Company Ltd</t>
  </si>
  <si>
    <t>SHK</t>
  </si>
  <si>
    <t>Lumax Industries Ltd</t>
  </si>
  <si>
    <t>LUMAXIND</t>
  </si>
  <si>
    <t>Goodyear India Ltd</t>
  </si>
  <si>
    <t>GOODYEAR</t>
  </si>
  <si>
    <t>Jeena Sikho Lifecare Ltd</t>
  </si>
  <si>
    <t>JSLL</t>
  </si>
  <si>
    <t>Quick Heal Technologies Ltd</t>
  </si>
  <si>
    <t>QUICKHEAL</t>
  </si>
  <si>
    <t>Confidence Petroleum India Ltd</t>
  </si>
  <si>
    <t>CONFIPET</t>
  </si>
  <si>
    <t>ESAF Small Finance Bank Limited</t>
  </si>
  <si>
    <t>ESAFSFB</t>
  </si>
  <si>
    <t>EFC (I) Ltd</t>
  </si>
  <si>
    <t>EFCIL</t>
  </si>
  <si>
    <t>Venky's (India) Ltd</t>
  </si>
  <si>
    <t>VENKEYS</t>
  </si>
  <si>
    <t>Tatva Chintan Pharma Chem Ltd</t>
  </si>
  <si>
    <t>TATVA</t>
  </si>
  <si>
    <t>Jash Engineering Ltd</t>
  </si>
  <si>
    <t>JASH</t>
  </si>
  <si>
    <t>Genesys International Corporation Ltd</t>
  </si>
  <si>
    <t>GENESYS</t>
  </si>
  <si>
    <t>Ajmera Realty &amp; Infra India Ltd</t>
  </si>
  <si>
    <t>AJMERA</t>
  </si>
  <si>
    <t>Mahanagar Telephone Nigam Ltd</t>
  </si>
  <si>
    <t>MTNL</t>
  </si>
  <si>
    <t>Mold-Tek Packaging Ltd</t>
  </si>
  <si>
    <t>MOLDTKPAC</t>
  </si>
  <si>
    <t>SBI Gold ETF</t>
  </si>
  <si>
    <t>SETFGOLD</t>
  </si>
  <si>
    <t>Accelya Solutions India Ltd</t>
  </si>
  <si>
    <t>ACCELYA</t>
  </si>
  <si>
    <t>Abans Holdings Ltd</t>
  </si>
  <si>
    <t>AHL</t>
  </si>
  <si>
    <t>Fino Payments Bank Ltd</t>
  </si>
  <si>
    <t>FINOPB</t>
  </si>
  <si>
    <t>Solara Active Pharma Sciences Ltd</t>
  </si>
  <si>
    <t>SOLARA</t>
  </si>
  <si>
    <t>Tarsons Products Ltd</t>
  </si>
  <si>
    <t>TARSONS</t>
  </si>
  <si>
    <t>HMA Agro Industries Ltd</t>
  </si>
  <si>
    <t>HMAAGRO</t>
  </si>
  <si>
    <t>Dolphin Offshore Enterprises (India) Ltd</t>
  </si>
  <si>
    <t>DOLPHIN</t>
  </si>
  <si>
    <t>Tasty Bite Eatables Ltd</t>
  </si>
  <si>
    <t>TASTYBITE</t>
  </si>
  <si>
    <t>ADF Foods Ltd</t>
  </si>
  <si>
    <t>ADFFOODS</t>
  </si>
  <si>
    <t>Sasken Technologies Ltd</t>
  </si>
  <si>
    <t>SASKEN</t>
  </si>
  <si>
    <t>Apollo Pipes Ltd</t>
  </si>
  <si>
    <t>APOLLOPIPE</t>
  </si>
  <si>
    <t>Dishman Carbogen Amcis Ltd</t>
  </si>
  <si>
    <t>DCAL</t>
  </si>
  <si>
    <t>RPG Life Sciences Limited</t>
  </si>
  <si>
    <t>RPGLIFE</t>
  </si>
  <si>
    <t>Astec Lifesciences Ltd</t>
  </si>
  <si>
    <t>ASTEC</t>
  </si>
  <si>
    <t>Nippon India ETF Nifty 1D Rate Liquid BeES</t>
  </si>
  <si>
    <t>LIQUIDBEES</t>
  </si>
  <si>
    <t>DEN Networks Ltd</t>
  </si>
  <si>
    <t>DEN</t>
  </si>
  <si>
    <t>Rane Holdings Ltd</t>
  </si>
  <si>
    <t>RANEHOLDIN</t>
  </si>
  <si>
    <t>V2 Retail Ltd</t>
  </si>
  <si>
    <t>V2RETAIL</t>
  </si>
  <si>
    <t>Welspun Specialty Solutions Ltd</t>
  </si>
  <si>
    <t>WELSPLSOL</t>
  </si>
  <si>
    <t>DEE Development Engineers Ltd</t>
  </si>
  <si>
    <t>DEEDEV</t>
  </si>
  <si>
    <t>Sai Silks (Kalamandir) Ltd</t>
  </si>
  <si>
    <t>KALAMANDIR</t>
  </si>
  <si>
    <t>NIBE Ltd</t>
  </si>
  <si>
    <t>NIBE</t>
  </si>
  <si>
    <t>Dreamfolks Services Ltd</t>
  </si>
  <si>
    <t>DREAMFOLKS</t>
  </si>
  <si>
    <t>Capacite Infraprojects Ltd</t>
  </si>
  <si>
    <t>CAPACITE</t>
  </si>
  <si>
    <t>Gokul Agro Resources Ltd</t>
  </si>
  <si>
    <t>GOKULAGRO</t>
  </si>
  <si>
    <t>Geojit Financial Services Ltd</t>
  </si>
  <si>
    <t>GEOJITFSL</t>
  </si>
  <si>
    <t>Vishnu Prakash R Punglia Ltd</t>
  </si>
  <si>
    <t>VPRPL</t>
  </si>
  <si>
    <t>SJS Enterprises Ltd</t>
  </si>
  <si>
    <t>SJS</t>
  </si>
  <si>
    <t>BF Investment Ltd</t>
  </si>
  <si>
    <t>BFINVEST</t>
  </si>
  <si>
    <t>Ugro Capital Ltd</t>
  </si>
  <si>
    <t>UGROCAP</t>
  </si>
  <si>
    <t>Vardhman Special Steels Ltd</t>
  </si>
  <si>
    <t>VSSL</t>
  </si>
  <si>
    <t>Omaxe Ltd</t>
  </si>
  <si>
    <t>OMAXE</t>
  </si>
  <si>
    <t>Sanghi Industries Ltd</t>
  </si>
  <si>
    <t>SANGHIIND</t>
  </si>
  <si>
    <t>Globus Spirits Ltd</t>
  </si>
  <si>
    <t>GLOBUSSPR</t>
  </si>
  <si>
    <t>Oriental Hotels Ltd</t>
  </si>
  <si>
    <t>ORIENTHOT</t>
  </si>
  <si>
    <t>Panama Petrochem Ltd</t>
  </si>
  <si>
    <t>PANAMAPET</t>
  </si>
  <si>
    <t>IOL Chemicals and Pharmaceuticals Ltd</t>
  </si>
  <si>
    <t>IOLCP</t>
  </si>
  <si>
    <t>Kody Technolab Ltd</t>
  </si>
  <si>
    <t>KODYTECH</t>
  </si>
  <si>
    <t>Epack Durable Ltd</t>
  </si>
  <si>
    <t>EPACK</t>
  </si>
  <si>
    <t>Andrew Yule &amp; Co Ltd</t>
  </si>
  <si>
    <t>ANDREWYU</t>
  </si>
  <si>
    <t>India Pesticides Ltd</t>
  </si>
  <si>
    <t>IPL</t>
  </si>
  <si>
    <t>Axiscades Technologies Ltd</t>
  </si>
  <si>
    <t>AXISCADES</t>
  </si>
  <si>
    <t>Mangalam Cement Ltd</t>
  </si>
  <si>
    <t>MANGLMCEM</t>
  </si>
  <si>
    <t>Owais Metal and Mineral Processing Ltd</t>
  </si>
  <si>
    <t>OWAIS</t>
  </si>
  <si>
    <t>Federal-Mogul Goetze (India) Ltd</t>
  </si>
  <si>
    <t>FMGOETZE</t>
  </si>
  <si>
    <t>RPSG Ventures Ltd</t>
  </si>
  <si>
    <t>RPSGVENT</t>
  </si>
  <si>
    <t>DISA India Ltd</t>
  </si>
  <si>
    <t>DISAQ</t>
  </si>
  <si>
    <t>Pennar Industries Ltd</t>
  </si>
  <si>
    <t>PENIND</t>
  </si>
  <si>
    <t>Gocl Corporation Ltd</t>
  </si>
  <si>
    <t>GOCLCORP</t>
  </si>
  <si>
    <t>Siyaram Silk Mills Ltd</t>
  </si>
  <si>
    <t>SIYSIL</t>
  </si>
  <si>
    <t>IFGL Refractories Ltd</t>
  </si>
  <si>
    <t>IFGLEXPOR</t>
  </si>
  <si>
    <t>IKIO Lighting Ltd</t>
  </si>
  <si>
    <t>IKIO</t>
  </si>
  <si>
    <t>Websol Energy System Ltd</t>
  </si>
  <si>
    <t>WEBELSOLAR</t>
  </si>
  <si>
    <t>Vakrangee Limited</t>
  </si>
  <si>
    <t>VAKRANGEE</t>
  </si>
  <si>
    <t>Cupid Ltd</t>
  </si>
  <si>
    <t>CUPID</t>
  </si>
  <si>
    <t>Satin Creditcare Network Ltd</t>
  </si>
  <si>
    <t>SATIN</t>
  </si>
  <si>
    <t>Indian Hume Pipe Company Ltd</t>
  </si>
  <si>
    <t>INDIANHUME</t>
  </si>
  <si>
    <t>Tanfac Industries Ltd</t>
  </si>
  <si>
    <t>TANFACIND</t>
  </si>
  <si>
    <t>Mukand Ltd</t>
  </si>
  <si>
    <t>MUKANDLTD</t>
  </si>
  <si>
    <t>Paramount Communications Ltd</t>
  </si>
  <si>
    <t>PARACABLES</t>
  </si>
  <si>
    <t>Pnb Gilts Ltd</t>
  </si>
  <si>
    <t>PNBGILTS</t>
  </si>
  <si>
    <t>Oriental Rail Infrastructure Ltd</t>
  </si>
  <si>
    <t>ORIRAIL</t>
  </si>
  <si>
    <t>Alpex Solar Ltd</t>
  </si>
  <si>
    <t>ALPEXSOLAR</t>
  </si>
  <si>
    <t>Andhra Paper Ltd</t>
  </si>
  <si>
    <t>ANDHRAPAP</t>
  </si>
  <si>
    <t>Nalwa Sons Investments Ltd</t>
  </si>
  <si>
    <t>NSIL</t>
  </si>
  <si>
    <t>D Link (India) Limited</t>
  </si>
  <si>
    <t>DLINKINDIA</t>
  </si>
  <si>
    <t>E2E Networks Ltd</t>
  </si>
  <si>
    <t>E2E</t>
  </si>
  <si>
    <t>Apcotex Industries Ltd</t>
  </si>
  <si>
    <t>APCOTEXIND</t>
  </si>
  <si>
    <t>Talbros Automotive Components Ltd</t>
  </si>
  <si>
    <t>TALBROAUTO</t>
  </si>
  <si>
    <t>Ramco Industries Ltd</t>
  </si>
  <si>
    <t>RAMCOIND</t>
  </si>
  <si>
    <t>Uniparts India Ltd</t>
  </si>
  <si>
    <t>UNIPARTS</t>
  </si>
  <si>
    <t>TCPL Packaging Ltd</t>
  </si>
  <si>
    <t>TCPLPACK</t>
  </si>
  <si>
    <t>Pokarna Ltd</t>
  </si>
  <si>
    <t>POKARNA</t>
  </si>
  <si>
    <t>Rossell India Ltd</t>
  </si>
  <si>
    <t>ROSSELLIND</t>
  </si>
  <si>
    <t>Dolat Algotech Ltd</t>
  </si>
  <si>
    <t>DOLATALGO</t>
  </si>
  <si>
    <t>Indraprastha Medical Corporation Ltd</t>
  </si>
  <si>
    <t>INDRAMEDCO</t>
  </si>
  <si>
    <t>Rupa &amp; Company Ltd</t>
  </si>
  <si>
    <t>RUPA</t>
  </si>
  <si>
    <t>Seshasayee Paper and Boards Ltd</t>
  </si>
  <si>
    <t>SESHAPAPER</t>
  </si>
  <si>
    <t>Som Distilleries and Breweries Ltd</t>
  </si>
  <si>
    <t>SDBL</t>
  </si>
  <si>
    <t>Hester Biosciences Ltd</t>
  </si>
  <si>
    <t>HESTERBIO</t>
  </si>
  <si>
    <t>Jyoti Structures Ltd</t>
  </si>
  <si>
    <t>JYOTISTRUC</t>
  </si>
  <si>
    <t>Yasho Industries Ltd</t>
  </si>
  <si>
    <t>YASHO</t>
  </si>
  <si>
    <t>Hi-Tech Pipes Ltd</t>
  </si>
  <si>
    <t>HITECH</t>
  </si>
  <si>
    <t>B L Kashyap and Sons Ltd</t>
  </si>
  <si>
    <t>BLKASHYAP</t>
  </si>
  <si>
    <t>Carysil Ltd</t>
  </si>
  <si>
    <t>CARYSIL</t>
  </si>
  <si>
    <t>GPT Infraprojects Ltd</t>
  </si>
  <si>
    <t>GPTINFRA</t>
  </si>
  <si>
    <t>Bombay Super Hybrid Seeds Ltd</t>
  </si>
  <si>
    <t>BSHSL</t>
  </si>
  <si>
    <t>Xpro India Ltd</t>
  </si>
  <si>
    <t>XPROINDIA</t>
  </si>
  <si>
    <t>Amrutanjan Health Care Ltd</t>
  </si>
  <si>
    <t>AMRUTANJAN</t>
  </si>
  <si>
    <t>Jubilant Industries Ltd</t>
  </si>
  <si>
    <t>JUBLINDS</t>
  </si>
  <si>
    <t>HIL Ltd</t>
  </si>
  <si>
    <t>HIL</t>
  </si>
  <si>
    <t>Cosmo First Ltd</t>
  </si>
  <si>
    <t>COSMOFIRST</t>
  </si>
  <si>
    <t>ICICI Prudential Nifty 50 ETF</t>
  </si>
  <si>
    <t>NIFTYIETF</t>
  </si>
  <si>
    <t>Atul Auto Ltd</t>
  </si>
  <si>
    <t>ATULAUTO</t>
  </si>
  <si>
    <t>Three Wheelers</t>
  </si>
  <si>
    <t>Servotech Power Systems Ltd</t>
  </si>
  <si>
    <t>SERVOTECH</t>
  </si>
  <si>
    <t>Cantabil Retail India Ltd</t>
  </si>
  <si>
    <t>CANTABIL</t>
  </si>
  <si>
    <t>Prataap Snacks Ltd</t>
  </si>
  <si>
    <t>DIAMONDYD</t>
  </si>
  <si>
    <t>Krsnaa Diagnostics Ltd</t>
  </si>
  <si>
    <t>KRSNAA</t>
  </si>
  <si>
    <t>Vidhi Specialty Food Ingredients Ltd</t>
  </si>
  <si>
    <t>VIDHIING</t>
  </si>
  <si>
    <t>BLS E-Services Ltd</t>
  </si>
  <si>
    <t>BLSE</t>
  </si>
  <si>
    <t>Udaipur Cement Works Ltd</t>
  </si>
  <si>
    <t>UDAICEMENT</t>
  </si>
  <si>
    <t>Peninsula Land Ltd</t>
  </si>
  <si>
    <t>PENINLAND</t>
  </si>
  <si>
    <t>Barbeque-Nation Hospitality Ltd</t>
  </si>
  <si>
    <t>BARBEQUE</t>
  </si>
  <si>
    <t>Parag Milk Foods Ltd</t>
  </si>
  <si>
    <t>PARAGMILK</t>
  </si>
  <si>
    <t>Suratwwala Business Group Ltd</t>
  </si>
  <si>
    <t>SBGLP</t>
  </si>
  <si>
    <t>Arman Financial Services Ltd</t>
  </si>
  <si>
    <t>ARMANFIN</t>
  </si>
  <si>
    <t>Divgi TorqTransfer Systems Ltd</t>
  </si>
  <si>
    <t>DIVGIITTS</t>
  </si>
  <si>
    <t>Orient Green Power Company Ltd</t>
  </si>
  <si>
    <t>GREENPOWER</t>
  </si>
  <si>
    <t>Insecticides (India) Ltd</t>
  </si>
  <si>
    <t>INSECTICID</t>
  </si>
  <si>
    <t>SMS Pharmaceuticals Ltd</t>
  </si>
  <si>
    <t>SMSPHARMA</t>
  </si>
  <si>
    <t>Wheels India Ltd</t>
  </si>
  <si>
    <t>WHEELS</t>
  </si>
  <si>
    <t>Advait Infratech Ltd</t>
  </si>
  <si>
    <t>ADVAIT</t>
  </si>
  <si>
    <t>Raghav Productivity Enhancers Ltd</t>
  </si>
  <si>
    <t>RPEL</t>
  </si>
  <si>
    <t>Themis Medicare Ltd</t>
  </si>
  <si>
    <t>THEMISMED</t>
  </si>
  <si>
    <t>GKW Ltd</t>
  </si>
  <si>
    <t>GKWLIMITED</t>
  </si>
  <si>
    <t>Jagran Prakashan Ltd</t>
  </si>
  <si>
    <t>JAGRAN</t>
  </si>
  <si>
    <t>Updater Services Ltd</t>
  </si>
  <si>
    <t>UDS</t>
  </si>
  <si>
    <t>Centum Electronics Ltd</t>
  </si>
  <si>
    <t>CENTUM</t>
  </si>
  <si>
    <t>Meghmani Organics Ltd</t>
  </si>
  <si>
    <t>MOL</t>
  </si>
  <si>
    <t>Veranda Learning Solutions Ltd</t>
  </si>
  <si>
    <t>VERANDA</t>
  </si>
  <si>
    <t>JISLDVREQS</t>
  </si>
  <si>
    <t>Roto Pumps Ltd</t>
  </si>
  <si>
    <t>ROTO</t>
  </si>
  <si>
    <t>Praveg Ltd</t>
  </si>
  <si>
    <t>PRAVEG</t>
  </si>
  <si>
    <t>Alicon Castalloy Ltd</t>
  </si>
  <si>
    <t>ALICON</t>
  </si>
  <si>
    <t>JITF Infralogistics Ltd</t>
  </si>
  <si>
    <t>JITFINFRA</t>
  </si>
  <si>
    <t>Summit Securities Ltd</t>
  </si>
  <si>
    <t>SUMMITSEC</t>
  </si>
  <si>
    <t>TAJ GVK Hotels and Resorts Ltd</t>
  </si>
  <si>
    <t>TAJGVK</t>
  </si>
  <si>
    <t>Deep Industries Ltd</t>
  </si>
  <si>
    <t>DEEPINDS</t>
  </si>
  <si>
    <t>Sangam (India) Ltd</t>
  </si>
  <si>
    <t>SANGAMIND</t>
  </si>
  <si>
    <t>Agro Tech Foods Ltd</t>
  </si>
  <si>
    <t>ATFL</t>
  </si>
  <si>
    <t>MIC Electronics Ltd</t>
  </si>
  <si>
    <t>MICEL</t>
  </si>
  <si>
    <t>Gandhar Oil Refinery (INDIA) Ltd</t>
  </si>
  <si>
    <t>GANDHAR</t>
  </si>
  <si>
    <t>TIL Ltd</t>
  </si>
  <si>
    <t>TIL</t>
  </si>
  <si>
    <t>Stove Kraft Ltd</t>
  </si>
  <si>
    <t>STOVEKRAFT</t>
  </si>
  <si>
    <t>Reliance Industrial Infrastructure Ltd</t>
  </si>
  <si>
    <t>RIIL</t>
  </si>
  <si>
    <t>S.P.Apparels Ltd</t>
  </si>
  <si>
    <t>SPAL</t>
  </si>
  <si>
    <t>Forbes Precision Tools and Machine Parts Ltd</t>
  </si>
  <si>
    <t>TOTEM</t>
  </si>
  <si>
    <t>Balmer Lawrie Investments Ltd</t>
  </si>
  <si>
    <t>BLIL</t>
  </si>
  <si>
    <t>TTK Healthcare Ltd</t>
  </si>
  <si>
    <t>TTKHLTCARE</t>
  </si>
  <si>
    <t>Media Matrix Worldwide Ltd</t>
  </si>
  <si>
    <t>MMWL</t>
  </si>
  <si>
    <t>Walchandnagar Industries Ltd</t>
  </si>
  <si>
    <t>WALCHANNAG</t>
  </si>
  <si>
    <t>Sigachi Industries Ltd</t>
  </si>
  <si>
    <t>SIGACHI</t>
  </si>
  <si>
    <t>Nelco Ltd</t>
  </si>
  <si>
    <t>NELCO</t>
  </si>
  <si>
    <t>Mufin Green Finance Ltd</t>
  </si>
  <si>
    <t>MUFIN</t>
  </si>
  <si>
    <t>Madras Fertilizers Ltd</t>
  </si>
  <si>
    <t>MADRASFERT</t>
  </si>
  <si>
    <t>Bigbloc Construction Ltd</t>
  </si>
  <si>
    <t>BIGBLOC</t>
  </si>
  <si>
    <t>Madhya Bharat Agro Products Ltd</t>
  </si>
  <si>
    <t>MBAPL</t>
  </si>
  <si>
    <t>Yatra Online Ltd</t>
  </si>
  <si>
    <t>YATRA</t>
  </si>
  <si>
    <t>Nitin Spinners Ltd</t>
  </si>
  <si>
    <t>NITINSPIN</t>
  </si>
  <si>
    <t>SG Finserve Ltd</t>
  </si>
  <si>
    <t>SGFIN</t>
  </si>
  <si>
    <t>Kotak Gold Etf</t>
  </si>
  <si>
    <t>GOLD1</t>
  </si>
  <si>
    <t>G M Breweries Ltd</t>
  </si>
  <si>
    <t>GMBREW</t>
  </si>
  <si>
    <t>Rajoo Engineers Ltd</t>
  </si>
  <si>
    <t>RAJOOENG</t>
  </si>
  <si>
    <t>Goldiam International Ltd</t>
  </si>
  <si>
    <t>GOLDIAM</t>
  </si>
  <si>
    <t>Expleo Solutions Ltd</t>
  </si>
  <si>
    <t>EXPLEOSOL</t>
  </si>
  <si>
    <t>Kesar India Ltd</t>
  </si>
  <si>
    <t>KESAR</t>
  </si>
  <si>
    <t>Hercules Hoists Ltd</t>
  </si>
  <si>
    <t>HERCULES</t>
  </si>
  <si>
    <t>Ram Ratna Wires Ltd</t>
  </si>
  <si>
    <t>RAMRAT</t>
  </si>
  <si>
    <t>GTPL Hathway Ltd</t>
  </si>
  <si>
    <t>GTPL</t>
  </si>
  <si>
    <t>Aeroflex Industries Ltd</t>
  </si>
  <si>
    <t>AEROFLEX</t>
  </si>
  <si>
    <t>Ador Welding Ltd</t>
  </si>
  <si>
    <t>ADORWELD</t>
  </si>
  <si>
    <t>Suryoday Small Finance Bank Ltd</t>
  </si>
  <si>
    <t>SURYODAY</t>
  </si>
  <si>
    <t>Yuken India Ltd</t>
  </si>
  <si>
    <t>YUKEN</t>
  </si>
  <si>
    <t>PIX Transmissions Ltd</t>
  </si>
  <si>
    <t>PIXTRANS</t>
  </si>
  <si>
    <t>GNA Axles Ltd</t>
  </si>
  <si>
    <t>GNA</t>
  </si>
  <si>
    <t>Dcm Shriram Industries Ltd</t>
  </si>
  <si>
    <t>DCMSRIND</t>
  </si>
  <si>
    <t>GRP Ltd</t>
  </si>
  <si>
    <t>GRPLTD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</si>
  <si>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</si>
  <si>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</si>
  <si>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</si>
  <si>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</si>
  <si>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</si>
  <si>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</si>
  <si>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Hariom Pipe Industries Ltd</t>
  </si>
  <si>
    <t>HARIOMPIPE</t>
  </si>
  <si>
    <t>Sirca Paints India Ltd</t>
  </si>
  <si>
    <t>SIRCA</t>
  </si>
  <si>
    <t>Tamilnadu Newsprint &amp; Papers Ltd</t>
  </si>
  <si>
    <t>TNPL</t>
  </si>
  <si>
    <t>Mishtann Foods Ltd</t>
  </si>
  <si>
    <t>MISHTANN</t>
  </si>
  <si>
    <t>Tourism Finance Corporation of India Ltd</t>
  </si>
  <si>
    <t>TFCILTD</t>
  </si>
  <si>
    <t>Yamuna Syndicate Ltd</t>
  </si>
  <si>
    <t>YSL</t>
  </si>
  <si>
    <t>Jindal Drilling and Industries Ltd</t>
  </si>
  <si>
    <t>JINDRILL</t>
  </si>
  <si>
    <t>I G Petrochemicals Ltd</t>
  </si>
  <si>
    <t>IGPL</t>
  </si>
  <si>
    <t>Irm Energy Ltd</t>
  </si>
  <si>
    <t>IRMENERGY</t>
  </si>
  <si>
    <t>Navkar Corporation Ltd</t>
  </si>
  <si>
    <t>NAVKARCORP</t>
  </si>
  <si>
    <t>India Nippon Electricals Ltd</t>
  </si>
  <si>
    <t>INDNIPPON</t>
  </si>
  <si>
    <t>Likhitha Infrastructure Ltd</t>
  </si>
  <si>
    <t>LIKHITHA</t>
  </si>
  <si>
    <t>Indo Tech Transformers Ltd</t>
  </si>
  <si>
    <t>INDOTECH</t>
  </si>
  <si>
    <t>Everest Industries Ltd</t>
  </si>
  <si>
    <t>EVERESTIND</t>
  </si>
  <si>
    <t>Building Products - Prefab Structures</t>
  </si>
  <si>
    <t>Kiri Industries Ltd</t>
  </si>
  <si>
    <t>KIRIINDUS</t>
  </si>
  <si>
    <t>Kilburn Engineering Ltd</t>
  </si>
  <si>
    <t>KLBRENG-B</t>
  </si>
  <si>
    <t>Shriram Properties Ltd</t>
  </si>
  <si>
    <t>SHRIRAMPPS</t>
  </si>
  <si>
    <t>Hi-Tech Gears Ltd</t>
  </si>
  <si>
    <t>HITECHGEAR</t>
  </si>
  <si>
    <t>Jaiprakash Associates Ltd</t>
  </si>
  <si>
    <t>JPASSOCIAT</t>
  </si>
  <si>
    <t>Monarch Networth Capital Ltd</t>
  </si>
  <si>
    <t>MONARCH</t>
  </si>
  <si>
    <t>Agarwal Industrial Corporation Ltd</t>
  </si>
  <si>
    <t>AGARIND</t>
  </si>
  <si>
    <t>India Power Corporation Ltd</t>
  </si>
  <si>
    <t>DPSCLTD</t>
  </si>
  <si>
    <t>Swelect Energy Systems Ltd</t>
  </si>
  <si>
    <t>SWELECTES</t>
  </si>
  <si>
    <t>Precision Camshafts Ltd</t>
  </si>
  <si>
    <t>PRECAM</t>
  </si>
  <si>
    <t>Systematix Corporate Services Ltd</t>
  </si>
  <si>
    <t>SYSTMTXC</t>
  </si>
  <si>
    <t>Camlin Fine Sciences Ltd</t>
  </si>
  <si>
    <t>CAMLINFINE</t>
  </si>
  <si>
    <t>Fairchem Organics Ltd</t>
  </si>
  <si>
    <t>FAIRCHEMOR</t>
  </si>
  <si>
    <t>Borosil Scientific Ltd</t>
  </si>
  <si>
    <t>BOROSCI</t>
  </si>
  <si>
    <t>Deccan Gold Mines Ltd</t>
  </si>
  <si>
    <t>DECNGOLD</t>
  </si>
  <si>
    <t>Spacenet Enterprises India Ltd</t>
  </si>
  <si>
    <t>SPCENET</t>
  </si>
  <si>
    <t>KKRRAFTON Developers Limited</t>
  </si>
  <si>
    <t>KDL</t>
  </si>
  <si>
    <t>Paushak Ltd</t>
  </si>
  <si>
    <t>PAUSHAKLTD</t>
  </si>
  <si>
    <t>Texmaco Infrastructure &amp; Holdings Ltd</t>
  </si>
  <si>
    <t>TEXINFRA</t>
  </si>
  <si>
    <t>Southern Petrochemical Industries Corporation Ltd</t>
  </si>
  <si>
    <t>SPIC</t>
  </si>
  <si>
    <t>Manali Petrochemicals Ltd</t>
  </si>
  <si>
    <t>MANALIPETC</t>
  </si>
  <si>
    <t>Krishana Phoschem Ltd</t>
  </si>
  <si>
    <t>KRISHANA</t>
  </si>
  <si>
    <t>Allsec Technologies Ltd</t>
  </si>
  <si>
    <t>ALLSEC</t>
  </si>
  <si>
    <t>Master Trust Ltd</t>
  </si>
  <si>
    <t>MASTERTR</t>
  </si>
  <si>
    <t>Popular Vehicles and Services Ltd</t>
  </si>
  <si>
    <t>PVSL</t>
  </si>
  <si>
    <t>Rico Auto Industries Ltd</t>
  </si>
  <si>
    <t>RICOAUTO</t>
  </si>
  <si>
    <t>ASM Technologies Ltd</t>
  </si>
  <si>
    <t>ASMTEC</t>
  </si>
  <si>
    <t>Alphalogic Techsys Ltd</t>
  </si>
  <si>
    <t>ALPHALOGIC</t>
  </si>
  <si>
    <t>Bharat Wire Ropes Ltd</t>
  </si>
  <si>
    <t>BHARATWIRE</t>
  </si>
  <si>
    <t>Dynacons Systems and Solutions Ltd</t>
  </si>
  <si>
    <t>DSSL</t>
  </si>
  <si>
    <t>Brightcom Group Ltd</t>
  </si>
  <si>
    <t>BCG</t>
  </si>
  <si>
    <t>Rishabh Instruments Ltd</t>
  </si>
  <si>
    <t>RISHABH</t>
  </si>
  <si>
    <t>Elpro International Ltd</t>
  </si>
  <si>
    <t>ELPROINTL</t>
  </si>
  <si>
    <t>TechNVision Ventures Ltd</t>
  </si>
  <si>
    <t>TECHNVISN</t>
  </si>
  <si>
    <t>Shankara Building Products Ltd</t>
  </si>
  <si>
    <t>SHANKARA</t>
  </si>
  <si>
    <t>Filatex India Ltd</t>
  </si>
  <si>
    <t>FILATEX</t>
  </si>
  <si>
    <t>Jyoti Resins and Adhesives Ltd</t>
  </si>
  <si>
    <t>JYOTIRES</t>
  </si>
  <si>
    <t>Sadhana Nitro Chem Ltd</t>
  </si>
  <si>
    <t>SADHNANIQ</t>
  </si>
  <si>
    <t>Subex Ltd</t>
  </si>
  <si>
    <t>SUBEXLTD</t>
  </si>
  <si>
    <t>Shree Digvijay Cement Co Ltd</t>
  </si>
  <si>
    <t>SHREDIGCEM</t>
  </si>
  <si>
    <t>Andhra Sugars Ltd</t>
  </si>
  <si>
    <t>ANDHRSUGAR</t>
  </si>
  <si>
    <t>SMC Global Securities Ltd</t>
  </si>
  <si>
    <t>SMCGLOBAL</t>
  </si>
  <si>
    <t>GVK Power &amp; Infrastructure Ltd</t>
  </si>
  <si>
    <t>GVKPIL</t>
  </si>
  <si>
    <t>Airports</t>
  </si>
  <si>
    <t>Everest Kanto Cylinder Ltd</t>
  </si>
  <si>
    <t>EKC</t>
  </si>
  <si>
    <t>Antony Waste Handling Cell Ltd</t>
  </si>
  <si>
    <t>AWHCL</t>
  </si>
  <si>
    <t>Vascon Engineers Ltd</t>
  </si>
  <si>
    <t>VASCONEQ</t>
  </si>
  <si>
    <t>Punjab Chemicals and Crop Protection Ltd</t>
  </si>
  <si>
    <t>PUNJABCHEM</t>
  </si>
  <si>
    <t>Rama Steel Tubes Ltd</t>
  </si>
  <si>
    <t>RAMASTEEL</t>
  </si>
  <si>
    <t>Om Infra Ltd</t>
  </si>
  <si>
    <t>OMINFRAL</t>
  </si>
  <si>
    <t>Wonder Electricals Ltd</t>
  </si>
  <si>
    <t>WEL</t>
  </si>
  <si>
    <t>Aaswa Trading and Exports Ltd</t>
  </si>
  <si>
    <t>TCC</t>
  </si>
  <si>
    <t>Steel Exchange India Ltd</t>
  </si>
  <si>
    <t>STEELXIND</t>
  </si>
  <si>
    <t>CFF Fluid Control Ltd</t>
  </si>
  <si>
    <t>CFF</t>
  </si>
  <si>
    <t>Capital Small Finance Bank Ltd</t>
  </si>
  <si>
    <t>CAPITALSFB</t>
  </si>
  <si>
    <t>63 Moons Technologies Ltd</t>
  </si>
  <si>
    <t>63MOONS</t>
  </si>
  <si>
    <t>Automotive Stampings and Assemblies Ltd</t>
  </si>
  <si>
    <t>ASAL</t>
  </si>
  <si>
    <t>DCW Ltd</t>
  </si>
  <si>
    <t>DCW</t>
  </si>
  <si>
    <t>Igarashi Motors India Ltd</t>
  </si>
  <si>
    <t>IGARASHI</t>
  </si>
  <si>
    <t>Taneja Aerospace and Aviation Ltd</t>
  </si>
  <si>
    <t>TANAA</t>
  </si>
  <si>
    <t>Tinna Trade Ltd</t>
  </si>
  <si>
    <t>TINNATFL</t>
  </si>
  <si>
    <t>Centrum Capital Ltd</t>
  </si>
  <si>
    <t>CENTRUM</t>
  </si>
  <si>
    <t>NIIT Ltd</t>
  </si>
  <si>
    <t>NIITLTD</t>
  </si>
  <si>
    <t>Cosmic CRF Ltd</t>
  </si>
  <si>
    <t>COSMICCRF</t>
  </si>
  <si>
    <t>Vashu Bhagnani Industries Ltd</t>
  </si>
  <si>
    <t>POOJAENT</t>
  </si>
  <si>
    <t>Kokuyo Camlin Ltd</t>
  </si>
  <si>
    <t>KOKUYOCMLN</t>
  </si>
  <si>
    <t>Best Agrolife Ltd</t>
  </si>
  <si>
    <t>BESTAGRO</t>
  </si>
  <si>
    <t>Mangalore Chemicals and Fertilisers Ltd</t>
  </si>
  <si>
    <t>MANGCHEFER</t>
  </si>
  <si>
    <t>HLV Ltd</t>
  </si>
  <si>
    <t>HLVLTD</t>
  </si>
  <si>
    <t>5Paisa Capital Ltd</t>
  </si>
  <si>
    <t>5PAISA</t>
  </si>
  <si>
    <t>Amines and Plasticizers Ltd</t>
  </si>
  <si>
    <t>AMNPLST</t>
  </si>
  <si>
    <t>Salzer Electronics Ltd</t>
  </si>
  <si>
    <t>SALZERELEC</t>
  </si>
  <si>
    <t>Last Mile Enterprises Ltd</t>
  </si>
  <si>
    <t>LASTMILE</t>
  </si>
  <si>
    <t>Dr Agarwal's Eye Hospital Ltd</t>
  </si>
  <si>
    <t>DRAGARWQ</t>
  </si>
  <si>
    <t>Butterfly Gandhimathi Appliances Ltd</t>
  </si>
  <si>
    <t>BUTTERFLY</t>
  </si>
  <si>
    <t>Fedders Holding Ltd</t>
  </si>
  <si>
    <t>IMCAP</t>
  </si>
  <si>
    <t>BCL Industries Ltd</t>
  </si>
  <si>
    <t>BCLIND</t>
  </si>
  <si>
    <t>Zota Health Care Ltd</t>
  </si>
  <si>
    <t>ZOTA</t>
  </si>
  <si>
    <t>Kuantum Papers Ltd</t>
  </si>
  <si>
    <t>KUANTUM</t>
  </si>
  <si>
    <t>Heranba Industries Ltd</t>
  </si>
  <si>
    <t>HERANBA</t>
  </si>
  <si>
    <t>Motisons Jewellers Ltd</t>
  </si>
  <si>
    <t>MOTISONS</t>
  </si>
  <si>
    <t>Apparel &amp; Accessories Retailers</t>
  </si>
  <si>
    <t>Polo Queen Industrial and Fintech Ltd</t>
  </si>
  <si>
    <t>PQIF</t>
  </si>
  <si>
    <t>Kotak Nifty 50 ETF</t>
  </si>
  <si>
    <t>NIFTY1</t>
  </si>
  <si>
    <t>One Point One Solutions Ltd</t>
  </si>
  <si>
    <t>ONEPOINT</t>
  </si>
  <si>
    <t>Kirloskar Electric Company Ltd</t>
  </si>
  <si>
    <t>KECL</t>
  </si>
  <si>
    <t>Trident Techlabs Ltd</t>
  </si>
  <si>
    <t>TECHLABS</t>
  </si>
  <si>
    <t>Wardwizard Innovations &amp; Mobility Ltd</t>
  </si>
  <si>
    <t>WARDINMOBI</t>
  </si>
  <si>
    <t>Windlas Biotech Ltd</t>
  </si>
  <si>
    <t>WINDLAS</t>
  </si>
  <si>
    <t>Kabra Extrusion Technik Ltd</t>
  </si>
  <si>
    <t>KABRAEXTRU</t>
  </si>
  <si>
    <t>Timex Group India Ltd</t>
  </si>
  <si>
    <t>TIMEX</t>
  </si>
  <si>
    <t>Signpost India Ltd</t>
  </si>
  <si>
    <t>SIGNPOST</t>
  </si>
  <si>
    <t>Saurashtra Cement Ltd</t>
  </si>
  <si>
    <t>SAURASHCEM</t>
  </si>
  <si>
    <t>Kamdhenu Ltd</t>
  </si>
  <si>
    <t>KAMDHENU</t>
  </si>
  <si>
    <t>Dhampur Sugar Mills Ltd</t>
  </si>
  <si>
    <t>DHAMPURSUG</t>
  </si>
  <si>
    <t>Ngl Fine Chem Ltd</t>
  </si>
  <si>
    <t>NGLFINE</t>
  </si>
  <si>
    <t>Rane (Madras) Ltd</t>
  </si>
  <si>
    <t>RML</t>
  </si>
  <si>
    <t>Sterling Tools Ltd</t>
  </si>
  <si>
    <t>STERTOOLS</t>
  </si>
  <si>
    <t>Excel Industries Ltd</t>
  </si>
  <si>
    <t>EXCELINDUS</t>
  </si>
  <si>
    <t>Eimco Elecon (India) Ltd</t>
  </si>
  <si>
    <t>EIMCOELECO</t>
  </si>
  <si>
    <t>Mafatlal Industries Ltd</t>
  </si>
  <si>
    <t>MAFATIND</t>
  </si>
  <si>
    <t>Oriental Aromatics Ltd</t>
  </si>
  <si>
    <t>OAL</t>
  </si>
  <si>
    <t>Shiva Cement Ltd</t>
  </si>
  <si>
    <t>SHIVACEM</t>
  </si>
  <si>
    <t>Arihant Superstructures Ltd</t>
  </si>
  <si>
    <t>ARIHANTSUP</t>
  </si>
  <si>
    <t>GIC Housing Finance Ltd</t>
  </si>
  <si>
    <t>GICHSGFIN</t>
  </si>
  <si>
    <t>Allcargo Gati Ltd</t>
  </si>
  <si>
    <t>ACLGATI</t>
  </si>
  <si>
    <t>Dwarikesh Sugar Industries Ltd</t>
  </si>
  <si>
    <t>DWARKESH</t>
  </si>
  <si>
    <t>TV Today Network Limited</t>
  </si>
  <si>
    <t>TVTODAY</t>
  </si>
  <si>
    <t>Kitex Garments Ltd</t>
  </si>
  <si>
    <t>KITEX</t>
  </si>
  <si>
    <t>Waaree Technologies Ltd</t>
  </si>
  <si>
    <t>WAAREE</t>
  </si>
  <si>
    <t>Vinyas Innovative Technologies Ltd</t>
  </si>
  <si>
    <t>VINYAS</t>
  </si>
  <si>
    <t>Monte Carlo Fashions Ltd</t>
  </si>
  <si>
    <t>MONTECARLO</t>
  </si>
  <si>
    <t>Eco Recycling Ltd</t>
  </si>
  <si>
    <t>ECORECO</t>
  </si>
  <si>
    <t>New Delhi Television Ltd</t>
  </si>
  <si>
    <t>NDTV</t>
  </si>
  <si>
    <t>India Motor Parts &amp; Accessories Ltd</t>
  </si>
  <si>
    <t>IMPAL</t>
  </si>
  <si>
    <t>Dynamic Cables Ltd</t>
  </si>
  <si>
    <t>DYCL</t>
  </si>
  <si>
    <t>R K Swamy Ltd</t>
  </si>
  <si>
    <t>RKSWAMY</t>
  </si>
  <si>
    <t>Sahana System Ltd</t>
  </si>
  <si>
    <t>SAHANA</t>
  </si>
  <si>
    <t>Max India Ltd</t>
  </si>
  <si>
    <t>MAXIND</t>
  </si>
  <si>
    <t>Beekay Steel Industries Ltd</t>
  </si>
  <si>
    <t>BEEKAY</t>
  </si>
  <si>
    <t>Automobile Corp Of Goa Ltd</t>
  </si>
  <si>
    <t>ACGL</t>
  </si>
  <si>
    <t>Knowledge Marine &amp; Engineering Works Ltd</t>
  </si>
  <si>
    <t>KMEW</t>
  </si>
  <si>
    <t>Kellton Tech Solutions Ltd</t>
  </si>
  <si>
    <t>KELLTONTEC</t>
  </si>
  <si>
    <t>Vardhman Holdings Ltd</t>
  </si>
  <si>
    <t>VHL</t>
  </si>
  <si>
    <t>AVT Natural Products Ltd</t>
  </si>
  <si>
    <t>AVTNPL</t>
  </si>
  <si>
    <t>Hubtown Ltd</t>
  </si>
  <si>
    <t>HUBTOWN</t>
  </si>
  <si>
    <t>KMC Speciality Hospitals (India) Ltd</t>
  </si>
  <si>
    <t>KMCSHIL</t>
  </si>
  <si>
    <t>Xchanging Solutions Ltd</t>
  </si>
  <si>
    <t>XCHANGING</t>
  </si>
  <si>
    <t>Matrimony.Com Ltd</t>
  </si>
  <si>
    <t>MATRIMONY</t>
  </si>
  <si>
    <t>GPT Healthcare Ltd</t>
  </si>
  <si>
    <t>GPTHEALTH</t>
  </si>
  <si>
    <t>Macpower CNC Machines Ltd</t>
  </si>
  <si>
    <t>MACPOWER</t>
  </si>
  <si>
    <t>Himatsingka Seide Ltd</t>
  </si>
  <si>
    <t>HIMATSEIDE</t>
  </si>
  <si>
    <t>ULTRAMARINE &amp; PIGMENTS Ltd</t>
  </si>
  <si>
    <t>ULTRAMAR</t>
  </si>
  <si>
    <t>BMW Industries Ltd</t>
  </si>
  <si>
    <t>BMW</t>
  </si>
  <si>
    <t>BEML Land Assets Ltd</t>
  </si>
  <si>
    <t>BLAL</t>
  </si>
  <si>
    <t>AMIC Forging Ltd</t>
  </si>
  <si>
    <t>AMIC</t>
  </si>
  <si>
    <t>Satia Industries Ltd</t>
  </si>
  <si>
    <t>SATIA</t>
  </si>
  <si>
    <t>Steelcast Ltd</t>
  </si>
  <si>
    <t>STEELCAS</t>
  </si>
  <si>
    <t>Meson Valves India Ltd</t>
  </si>
  <si>
    <t>MESON</t>
  </si>
  <si>
    <t>Basilic Fly Studio Ltd</t>
  </si>
  <si>
    <t>BASILIC</t>
  </si>
  <si>
    <t>Avadh Sugar &amp; Energy Ltd</t>
  </si>
  <si>
    <t>AVADHSUGAR</t>
  </si>
  <si>
    <t>Platinum Industries Ltd</t>
  </si>
  <si>
    <t>PLATIND</t>
  </si>
  <si>
    <t>Ksolves India Ltd</t>
  </si>
  <si>
    <t>KSOLVES</t>
  </si>
  <si>
    <t>Lincoln Pharmaceuticals Ltd</t>
  </si>
  <si>
    <t>LINCOLN</t>
  </si>
  <si>
    <t>Shanti Educational Initiatives Ltd</t>
  </si>
  <si>
    <t>SEIL</t>
  </si>
  <si>
    <t>Uttam Sugar Mills Ltd</t>
  </si>
  <si>
    <t>UTTAMSUGAR</t>
  </si>
  <si>
    <t>Asian Energy Services Ltd</t>
  </si>
  <si>
    <t>ASIANENE</t>
  </si>
  <si>
    <t>Control Print Ltd</t>
  </si>
  <si>
    <t>CONTROLPR</t>
  </si>
  <si>
    <t>Mercury Ev-Tech Ltd</t>
  </si>
  <si>
    <t>MERCURYEV</t>
  </si>
  <si>
    <t>RIR Power Electronics Ltd</t>
  </si>
  <si>
    <t>RIR</t>
  </si>
  <si>
    <t>NACL Industries Ltd</t>
  </si>
  <si>
    <t>NACLIND</t>
  </si>
  <si>
    <t>Snowman Logistics Ltd</t>
  </si>
  <si>
    <t>SNOWMAN</t>
  </si>
  <si>
    <t>Nelcast Ltd</t>
  </si>
  <si>
    <t>NELCAST</t>
  </si>
  <si>
    <t>Ice Make Refrigeration Ltd</t>
  </si>
  <si>
    <t>ICEMAKE</t>
  </si>
  <si>
    <t>Aimtron Electronics Ltd</t>
  </si>
  <si>
    <t>AIMTRON</t>
  </si>
  <si>
    <t>Asian Star Co Ltd</t>
  </si>
  <si>
    <t>ASTAR</t>
  </si>
  <si>
    <t>Sika Interplant Systems Ltd</t>
  </si>
  <si>
    <t>SIKA</t>
  </si>
  <si>
    <t>Gulshan Polyols Ltd</t>
  </si>
  <si>
    <t>GULPOLY</t>
  </si>
  <si>
    <t>Saint-Gobain Sekurit India Ltd</t>
  </si>
  <si>
    <t>SAINTGOBAIN</t>
  </si>
  <si>
    <t>Associated Alcohols &amp; Breweries Ltd</t>
  </si>
  <si>
    <t>ASALCBR</t>
  </si>
  <si>
    <t>Century Enka Ltd</t>
  </si>
  <si>
    <t>CENTENKA</t>
  </si>
  <si>
    <t>Faze Three Ltd</t>
  </si>
  <si>
    <t>FAZE3Q</t>
  </si>
  <si>
    <t>Syncom Formulations (India) Ltd</t>
  </si>
  <si>
    <t>SYNCOMF</t>
  </si>
  <si>
    <t>Filatex Fashions Ltd</t>
  </si>
  <si>
    <t>FILATFASH</t>
  </si>
  <si>
    <t>Enkei Wheels (India) Ltd</t>
  </si>
  <si>
    <t>ENKEIWHEL</t>
  </si>
  <si>
    <t>Vilas Transcore Ltd</t>
  </si>
  <si>
    <t>VILAS</t>
  </si>
  <si>
    <t>Aptech Ltd</t>
  </si>
  <si>
    <t>APTECHT</t>
  </si>
  <si>
    <t>Allcargo Terminals Ltd</t>
  </si>
  <si>
    <t>ATL</t>
  </si>
  <si>
    <t>Panorama Studios International Ltd</t>
  </si>
  <si>
    <t>PANORAMA</t>
  </si>
  <si>
    <t>RACL Geartech Ltd</t>
  </si>
  <si>
    <t>RACLGEAR</t>
  </si>
  <si>
    <t>Kopran Ltd</t>
  </si>
  <si>
    <t>KOPRAN</t>
  </si>
  <si>
    <t>Shalimar Paints Ltd</t>
  </si>
  <si>
    <t>SHALPAINTS</t>
  </si>
  <si>
    <t>Dhunseri Ventures Ltd</t>
  </si>
  <si>
    <t>DVL</t>
  </si>
  <si>
    <t>NDR Auto Components Ltd</t>
  </si>
  <si>
    <t>NDRAUTO</t>
  </si>
  <si>
    <t>Ramco Systems Ltd</t>
  </si>
  <si>
    <t>RAMCOSYS</t>
  </si>
  <si>
    <t>Suyog Telematics Ltd</t>
  </si>
  <si>
    <t>SUYOG</t>
  </si>
  <si>
    <t>Allied Digital Services Ltd</t>
  </si>
  <si>
    <t>ADSL</t>
  </si>
  <si>
    <t>Bliss GVS Pharma Ltd</t>
  </si>
  <si>
    <t>BLISSGVS</t>
  </si>
  <si>
    <t>Pondy Oxides and Chemicals Ltd</t>
  </si>
  <si>
    <t>POCL</t>
  </si>
  <si>
    <t>Sandesh Ltd</t>
  </si>
  <si>
    <t>SANDESH</t>
  </si>
  <si>
    <t>Prakash Pipes Ltd</t>
  </si>
  <si>
    <t>PPL</t>
  </si>
  <si>
    <t>Entertainment Network (India) Ltd</t>
  </si>
  <si>
    <t>ENIL</t>
  </si>
  <si>
    <t>Radio</t>
  </si>
  <si>
    <t>Indo Rama Synthetics (India) Ltd</t>
  </si>
  <si>
    <t>INDORAMA</t>
  </si>
  <si>
    <t>Eraaya Lifespaces Ltd</t>
  </si>
  <si>
    <t>ERAAYA</t>
  </si>
  <si>
    <t>Veefin Solutions Ltd</t>
  </si>
  <si>
    <t>VEEFIN</t>
  </si>
  <si>
    <t>Jay Bharat Maruti Ltd</t>
  </si>
  <si>
    <t>JAYBARMARU</t>
  </si>
  <si>
    <t>Hind Rectifiers Ltd</t>
  </si>
  <si>
    <t>HIRECT</t>
  </si>
  <si>
    <t>Transindia Real Estate Ltd</t>
  </si>
  <si>
    <t>TREL</t>
  </si>
  <si>
    <t>Orient Paper and Industries Ltd</t>
  </si>
  <si>
    <t>ORIENTPPR</t>
  </si>
  <si>
    <t>Remus Pharmaceuticals Ltd</t>
  </si>
  <si>
    <t>REMUS</t>
  </si>
  <si>
    <t>Kamdhenu Ventures Ltd</t>
  </si>
  <si>
    <t>KAMOPAINTS</t>
  </si>
  <si>
    <t>Zuari Industries Ltd</t>
  </si>
  <si>
    <t>ZUARIIND</t>
  </si>
  <si>
    <t>Sportking India Ltd</t>
  </si>
  <si>
    <t>SPORTKING</t>
  </si>
  <si>
    <t>Uniphos Enterprises Ltd</t>
  </si>
  <si>
    <t>UNIENTER</t>
  </si>
  <si>
    <t>Lancer Container Lines Ltd</t>
  </si>
  <si>
    <t>LANCER</t>
  </si>
  <si>
    <t>Crest Ventures Ltd</t>
  </si>
  <si>
    <t>CREST</t>
  </si>
  <si>
    <t>Pudumjee Paper Products Ltd</t>
  </si>
  <si>
    <t>PDMJEPAPER</t>
  </si>
  <si>
    <t>Essar Shipping Ltd</t>
  </si>
  <si>
    <t>ESSARSHPNG</t>
  </si>
  <si>
    <t>Beta Drugs Ltd</t>
  </si>
  <si>
    <t>BETA</t>
  </si>
  <si>
    <t>Raj Rayon Industries Ltd</t>
  </si>
  <si>
    <t>RAJRILTD</t>
  </si>
  <si>
    <t>IST Ltd</t>
  </si>
  <si>
    <t>ISTLTD</t>
  </si>
  <si>
    <t>Anuh Pharma Ltd</t>
  </si>
  <si>
    <t>ANUHPHR</t>
  </si>
  <si>
    <t>Vimta Labs Ltd</t>
  </si>
  <si>
    <t>VIMTALABS</t>
  </si>
  <si>
    <t>Selan Exploration Technology Ltd</t>
  </si>
  <si>
    <t>SELAN</t>
  </si>
  <si>
    <t>Australian Premium Solar (India) Ltd</t>
  </si>
  <si>
    <t>APS</t>
  </si>
  <si>
    <t>Photovoltaic Solar Systems &amp; Equipment</t>
  </si>
  <si>
    <t>Valiant Organics Ltd</t>
  </si>
  <si>
    <t>VALIANTORG</t>
  </si>
  <si>
    <t>Coffee Day Enterprises Ltd</t>
  </si>
  <si>
    <t>COFFEEDAY</t>
  </si>
  <si>
    <t>Chaman Lal Setia Exports Ltd</t>
  </si>
  <si>
    <t>CLSEL</t>
  </si>
  <si>
    <t>Credo Brands Marketing Ltd</t>
  </si>
  <si>
    <t>MUFTI</t>
  </si>
  <si>
    <t>Men's Clothing</t>
  </si>
  <si>
    <t>Magadh Sugar &amp; Energy Ltd</t>
  </si>
  <si>
    <t>MAGADSUGAR</t>
  </si>
  <si>
    <t>Nahar Spinning Mills Ltd</t>
  </si>
  <si>
    <t>NAHARSPING</t>
  </si>
  <si>
    <t>Krishna Defence &amp; Allied Industries Ltd</t>
  </si>
  <si>
    <t>KRISHNADEF</t>
  </si>
  <si>
    <t>Benares Hotels Ltd</t>
  </si>
  <si>
    <t>BENARAS</t>
  </si>
  <si>
    <t>Windsor Machines Ltd</t>
  </si>
  <si>
    <t>WINDMACHIN</t>
  </si>
  <si>
    <t>Ganesh Benzoplast Ltd</t>
  </si>
  <si>
    <t>GANESHBE</t>
  </si>
  <si>
    <t>Voith Paper Fabrics India Ltd</t>
  </si>
  <si>
    <t>VOITHPAPR</t>
  </si>
  <si>
    <t>Sastasundar Ventures Ltd</t>
  </si>
  <si>
    <t>SASTASUNDR</t>
  </si>
  <si>
    <t>NCL Industries Ltd</t>
  </si>
  <si>
    <t>NCLIND</t>
  </si>
  <si>
    <t>Hardwyn India Ltd</t>
  </si>
  <si>
    <t>HARDWYN</t>
  </si>
  <si>
    <t>Building Products - Glass</t>
  </si>
  <si>
    <t>Khazanchi Jewellers Ltd</t>
  </si>
  <si>
    <t>KHAZANCHI</t>
  </si>
  <si>
    <t>MSP Steel &amp; Power Ltd</t>
  </si>
  <si>
    <t>MSPL</t>
  </si>
  <si>
    <t>VLS Finance Ltd</t>
  </si>
  <si>
    <t>VLSFINANCE</t>
  </si>
  <si>
    <t>Urja Global Ltd</t>
  </si>
  <si>
    <t>URJA</t>
  </si>
  <si>
    <t>Infobeans Technologies Ltd</t>
  </si>
  <si>
    <t>INFOBEAN</t>
  </si>
  <si>
    <t>Bajaj Healthcare Ltd</t>
  </si>
  <si>
    <t>BAJAJHCARE</t>
  </si>
  <si>
    <t>Foods and Inns Ltd</t>
  </si>
  <si>
    <t>FOODSIN</t>
  </si>
  <si>
    <t>State Trading Corporation of India Ltd</t>
  </si>
  <si>
    <t>STCINDIA</t>
  </si>
  <si>
    <t>Rhetan TMT Ltd</t>
  </si>
  <si>
    <t>RHETAN</t>
  </si>
  <si>
    <t>Solex Energy Ltd</t>
  </si>
  <si>
    <t>SOLEX</t>
  </si>
  <si>
    <t>Krystal Integrated Services Ltd</t>
  </si>
  <si>
    <t>KRYSTAL</t>
  </si>
  <si>
    <t>AGI Infra Ltd</t>
  </si>
  <si>
    <t>AGIIL</t>
  </si>
  <si>
    <t>Ravindra Energy Ltd</t>
  </si>
  <si>
    <t>RELTD</t>
  </si>
  <si>
    <t>Creative Newtech Ltd</t>
  </si>
  <si>
    <t>CREATIVE</t>
  </si>
  <si>
    <t>SPML Infra Ltd</t>
  </si>
  <si>
    <t>SPMLINFRA</t>
  </si>
  <si>
    <t>Manoj Vaibhav Gems N Jewellers Ltd</t>
  </si>
  <si>
    <t>MVGJL</t>
  </si>
  <si>
    <t>Industrial and Prudential Investment Co Ltd</t>
  </si>
  <si>
    <t>INDPRUD</t>
  </si>
  <si>
    <t>Shree Ganesh Remedies Ltd</t>
  </si>
  <si>
    <t>SGRL</t>
  </si>
  <si>
    <t>Cropster Agro Ltd</t>
  </si>
  <si>
    <t>CROPSTER</t>
  </si>
  <si>
    <t>Dhanlaxmi Bank Ltd</t>
  </si>
  <si>
    <t>DHANBANK</t>
  </si>
  <si>
    <t>Sree Rayalaseema Hi-Strength Hypo Ltd</t>
  </si>
  <si>
    <t>SRHHYPOLTD</t>
  </si>
  <si>
    <t>Zodiac Energy Ltd</t>
  </si>
  <si>
    <t>ZODIAC</t>
  </si>
  <si>
    <t>Ester Industries Ltd</t>
  </si>
  <si>
    <t>ESTER</t>
  </si>
  <si>
    <t>Sical Logistics Ltd</t>
  </si>
  <si>
    <t>SICALLOG</t>
  </si>
  <si>
    <t>CSL Finance Ltd</t>
  </si>
  <si>
    <t>CSLFINANCE</t>
  </si>
  <si>
    <t>Heubach Colorants India Ltd</t>
  </si>
  <si>
    <t>HEUBACHIND</t>
  </si>
  <si>
    <t>Innovana Thinklabs Ltd</t>
  </si>
  <si>
    <t>INNOVANA</t>
  </si>
  <si>
    <t>Asian Granito India Ltd</t>
  </si>
  <si>
    <t>ASIANTILES</t>
  </si>
  <si>
    <t>Shivalik Rasayan Ltd</t>
  </si>
  <si>
    <t>SHIVALIK</t>
  </si>
  <si>
    <t>Elin Electronics Ltd</t>
  </si>
  <si>
    <t>ELIN</t>
  </si>
  <si>
    <t>Tuticorin Alkali Chemicals and Fertilizers Ltd</t>
  </si>
  <si>
    <t>TUTIALKA</t>
  </si>
  <si>
    <t>Mukka Proteins Ltd</t>
  </si>
  <si>
    <t>MUKKA</t>
  </si>
  <si>
    <t>K&amp;R Rail Engineering Ltd</t>
  </si>
  <si>
    <t>KRRAIL</t>
  </si>
  <si>
    <t>Sutlej Textiles and Industries Ltd</t>
  </si>
  <si>
    <t>SUTLEJTEX</t>
  </si>
  <si>
    <t>RSWM Ltd</t>
  </si>
  <si>
    <t>RSWM</t>
  </si>
  <si>
    <t>Dharmaj Crop Guard Ltd</t>
  </si>
  <si>
    <t>DHARMAJ</t>
  </si>
  <si>
    <t>Bharat Parenterals Ltd</t>
  </si>
  <si>
    <t>BPLPHARMA</t>
  </si>
  <si>
    <t>SPEL Semiconductor Ltd</t>
  </si>
  <si>
    <t>SPELS</t>
  </si>
  <si>
    <t>PG Electroplast Ltd</t>
  </si>
  <si>
    <t>PGEL</t>
  </si>
  <si>
    <t>Hexa Tradex Ltd</t>
  </si>
  <si>
    <t>HEXATRADEX</t>
  </si>
  <si>
    <t>W S Industries (India) Ltd</t>
  </si>
  <si>
    <t>WSI</t>
  </si>
  <si>
    <t>Digispice Technologies Ltd</t>
  </si>
  <si>
    <t>DIGISPICE</t>
  </si>
  <si>
    <t>Sat Industries Ltd</t>
  </si>
  <si>
    <t>SATINDLTD</t>
  </si>
  <si>
    <t>Bodal Chemicals Ltd</t>
  </si>
  <si>
    <t>BODALCHEM</t>
  </si>
  <si>
    <t>Emkay Taps and Cutting Tools Ltd</t>
  </si>
  <si>
    <t>EMKAYTOOLS</t>
  </si>
  <si>
    <t>Giriraj Civil Developers Ltd</t>
  </si>
  <si>
    <t>GIRIRAJ</t>
  </si>
  <si>
    <t>Sar Auto Products Ltd</t>
  </si>
  <si>
    <t>SAPL</t>
  </si>
  <si>
    <t>Investment Trust of India Ltd</t>
  </si>
  <si>
    <t>THEINVEST</t>
  </si>
  <si>
    <t>Kriti Industries (India) Limited</t>
  </si>
  <si>
    <t>KRITI</t>
  </si>
  <si>
    <t>Eldeco Housing and Industries Ltd</t>
  </si>
  <si>
    <t>ELDEHSG</t>
  </si>
  <si>
    <t>JG Chemicals Ltd</t>
  </si>
  <si>
    <t>JGCHEM</t>
  </si>
  <si>
    <t>Pakka Limited</t>
  </si>
  <si>
    <t>PAKKA</t>
  </si>
  <si>
    <t>Tribhovandas Bhimji Zaveri Ltd</t>
  </si>
  <si>
    <t>TBZ</t>
  </si>
  <si>
    <t>Jayant Agro-Organics Ltd</t>
  </si>
  <si>
    <t>JAYAGROGN</t>
  </si>
  <si>
    <t>Gandhi Special Tubes Ltd</t>
  </si>
  <si>
    <t>GANDHITUBE</t>
  </si>
  <si>
    <t>Chemcon Speciality Chemicals Ltd</t>
  </si>
  <si>
    <t>CHEMCON</t>
  </si>
  <si>
    <t>Tracxn Technologies Ltd</t>
  </si>
  <si>
    <t>TRACXN</t>
  </si>
  <si>
    <t>Aurum Proptech Ltd</t>
  </si>
  <si>
    <t>AURUM</t>
  </si>
  <si>
    <t>Sakuma Exports Ltd</t>
  </si>
  <si>
    <t>SAKUMA</t>
  </si>
  <si>
    <t>Andhra Petrochemicals Ltd</t>
  </si>
  <si>
    <t>ANDHRAPET</t>
  </si>
  <si>
    <t>Z F Steering Gear (India) Ltd</t>
  </si>
  <si>
    <t>ZFSTEERING</t>
  </si>
  <si>
    <t>Vikas Lifecare Ltd</t>
  </si>
  <si>
    <t>VIKASLIFE</t>
  </si>
  <si>
    <t>Ambika Cotton Mills Ltd</t>
  </si>
  <si>
    <t>AMBIKCO</t>
  </si>
  <si>
    <t>TAAL Enterprises Ltd</t>
  </si>
  <si>
    <t>TAALENT</t>
  </si>
  <si>
    <t>Transpek Industry Ltd</t>
  </si>
  <si>
    <t>TRANSPEK</t>
  </si>
  <si>
    <t>Royal Orchid Hotels Ltd</t>
  </si>
  <si>
    <t>ROHLTD</t>
  </si>
  <si>
    <t>AGS Transact Technologies Ltd</t>
  </si>
  <si>
    <t>AGSTRA</t>
  </si>
  <si>
    <t>Dhampur Bio Organics Ltd</t>
  </si>
  <si>
    <t>DBOL</t>
  </si>
  <si>
    <t>Algoquant Fintech Ltd</t>
  </si>
  <si>
    <t>AQFINTECH</t>
  </si>
  <si>
    <t>Global Surfaces Ltd</t>
  </si>
  <si>
    <t>GSLSU</t>
  </si>
  <si>
    <t>Vasa Denticity Ltd</t>
  </si>
  <si>
    <t>DENTALKART</t>
  </si>
  <si>
    <t>Rajapalayam Mills Ltd</t>
  </si>
  <si>
    <t>RAJPALAYAM</t>
  </si>
  <si>
    <t>Mallcom (India) Ltd</t>
  </si>
  <si>
    <t>MALLCOM</t>
  </si>
  <si>
    <t>Visaka Industries Ltd</t>
  </si>
  <si>
    <t>VISAKAIND</t>
  </si>
  <si>
    <t>Kotyark Industries Ltd</t>
  </si>
  <si>
    <t>KOTYARK</t>
  </si>
  <si>
    <t>De Nora India Ltd</t>
  </si>
  <si>
    <t>DENORA</t>
  </si>
  <si>
    <t>Saraswati Commercial (India) Ltd</t>
  </si>
  <si>
    <t>ZSARACOM</t>
  </si>
  <si>
    <t>Renaissance Global Ltd</t>
  </si>
  <si>
    <t>RGL</t>
  </si>
  <si>
    <t>Jagatjit Industries Ltd</t>
  </si>
  <si>
    <t>JAGAJITIND</t>
  </si>
  <si>
    <t>Zuari Agro Chemicals Ltd</t>
  </si>
  <si>
    <t>ZUARI</t>
  </si>
  <si>
    <t>Kothari Petrochemicals Ltd</t>
  </si>
  <si>
    <t>KOTHARIPET</t>
  </si>
  <si>
    <t>3B Blackbio DX Ltd</t>
  </si>
  <si>
    <t>3BBLACKBIO</t>
  </si>
  <si>
    <t>Axtel Industries Ltd</t>
  </si>
  <si>
    <t>AXTEL</t>
  </si>
  <si>
    <t>Indo Amines Ltd</t>
  </si>
  <si>
    <t>INDOAMIN</t>
  </si>
  <si>
    <t>Rushil Decor Ltd</t>
  </si>
  <si>
    <t>RUSHIL</t>
  </si>
  <si>
    <t>Drone Destination Ltd</t>
  </si>
  <si>
    <t>DRONE</t>
  </si>
  <si>
    <t>Jay Jalaram Technologies Ltd</t>
  </si>
  <si>
    <t>KORE</t>
  </si>
  <si>
    <t>Sarveshwar Foods Ltd</t>
  </si>
  <si>
    <t>SARVESHWAR</t>
  </si>
  <si>
    <t>Aditya Birla Money Ltd</t>
  </si>
  <si>
    <t>BIRLAMONEY</t>
  </si>
  <si>
    <t>Integra Engineering India Ltd</t>
  </si>
  <si>
    <t>INTEGRAEN</t>
  </si>
  <si>
    <t>ABS Marine Services Ltd</t>
  </si>
  <si>
    <t>ABSMARINE</t>
  </si>
  <si>
    <t>Ugar Sugar Works Ltd</t>
  </si>
  <si>
    <t>UGARSUGAR</t>
  </si>
  <si>
    <t>TGV SRAAC Ltd</t>
  </si>
  <si>
    <t>TGVSL</t>
  </si>
  <si>
    <t>EKI Energy Services Ltd</t>
  </si>
  <si>
    <t>EKI</t>
  </si>
  <si>
    <t>Hindustan Composites Ltd</t>
  </si>
  <si>
    <t>HINDCOMPOS</t>
  </si>
  <si>
    <t>Davangere Sugar Company Ltd</t>
  </si>
  <si>
    <t>DAVANGERE</t>
  </si>
  <si>
    <t>Onward Technologies Ltd</t>
  </si>
  <si>
    <t>ONWARDTEC</t>
  </si>
  <si>
    <t>Deccan Cements Ltd</t>
  </si>
  <si>
    <t>DECCANCE</t>
  </si>
  <si>
    <t>Silver Touch Technologies Ltd</t>
  </si>
  <si>
    <t>SILVERTUC</t>
  </si>
  <si>
    <t>Hp Adhesives Ltd</t>
  </si>
  <si>
    <t>HPAL</t>
  </si>
  <si>
    <t>Jaykay Enterprises Ltd</t>
  </si>
  <si>
    <t>JAYKAY</t>
  </si>
  <si>
    <t>Zee Media Corporation Ltd</t>
  </si>
  <si>
    <t>ZEEMEDIA</t>
  </si>
  <si>
    <t>Repro India Ltd</t>
  </si>
  <si>
    <t>REPRO</t>
  </si>
  <si>
    <t>Moneyboxx Finance Ltd</t>
  </si>
  <si>
    <t>MONEYBOXX</t>
  </si>
  <si>
    <t>Focus Lighting and Fixtures Ltd</t>
  </si>
  <si>
    <t>FOCUS</t>
  </si>
  <si>
    <t>Danlaw Technologies India Ltd</t>
  </si>
  <si>
    <t>DANLAW</t>
  </si>
  <si>
    <t>Primo Chemicals Ltd</t>
  </si>
  <si>
    <t>PRIMO</t>
  </si>
  <si>
    <t>Vintage Coffee and Beverages Ltd</t>
  </si>
  <si>
    <t>VINCOFE</t>
  </si>
  <si>
    <t>Kaya Ltd</t>
  </si>
  <si>
    <t>KAYA</t>
  </si>
  <si>
    <t>Permanent Magnets Ltd</t>
  </si>
  <si>
    <t>PERMAGN</t>
  </si>
  <si>
    <t>Jindal Poly Investment and Finance Company Ltd</t>
  </si>
  <si>
    <t>JPOLYINVST</t>
  </si>
  <si>
    <t>U. P. Hotels Ltd</t>
  </si>
  <si>
    <t>UPHOT</t>
  </si>
  <si>
    <t>Linc Ltd</t>
  </si>
  <si>
    <t>LINC</t>
  </si>
  <si>
    <t>ADC India Communications Ltd</t>
  </si>
  <si>
    <t>ADCINDIA</t>
  </si>
  <si>
    <t>Gloster Ltd</t>
  </si>
  <si>
    <t>GLOSTERLTD</t>
  </si>
  <si>
    <t>Lotus Chocolate Company Ltd</t>
  </si>
  <si>
    <t>LOTUSCHO</t>
  </si>
  <si>
    <t>Tamilnadu Petroproducts Ltd</t>
  </si>
  <si>
    <t>TNPETRO</t>
  </si>
  <si>
    <t>Kisan Mouldings Ltd</t>
  </si>
  <si>
    <t>KISAN</t>
  </si>
  <si>
    <t>Chemfab Alkalis Ltd</t>
  </si>
  <si>
    <t>CHEMFAB</t>
  </si>
  <si>
    <t>Munjal Auto Industries Ltd</t>
  </si>
  <si>
    <t>MUNJALAU</t>
  </si>
  <si>
    <t>Andhra Cements Ltd</t>
  </si>
  <si>
    <t>ACL</t>
  </si>
  <si>
    <t>Oswal Greentech Ltd</t>
  </si>
  <si>
    <t>OSWALGREEN</t>
  </si>
  <si>
    <t>Radiant Cash Management Services Ltd</t>
  </si>
  <si>
    <t>RADIANTCMS</t>
  </si>
  <si>
    <t>Electrotherm (India) Ltd</t>
  </si>
  <si>
    <t>ELECTHERM</t>
  </si>
  <si>
    <t>NINtec Systems Ltd</t>
  </si>
  <si>
    <t>NINSYS</t>
  </si>
  <si>
    <t>Wealth First Portfolio Managers Ltd</t>
  </si>
  <si>
    <t>WEALTH</t>
  </si>
  <si>
    <t>Jindal Photo Ltd</t>
  </si>
  <si>
    <t>JINDALPHOT</t>
  </si>
  <si>
    <t>Jagsonpal Pharmaceuticals Ltd</t>
  </si>
  <si>
    <t>JAGSNPHARM</t>
  </si>
  <si>
    <t>GHCL Textiles Ltd</t>
  </si>
  <si>
    <t>GHCLTEXTIL</t>
  </si>
  <si>
    <t>Shreyas Shipping and Logistics Ltd</t>
  </si>
  <si>
    <t>SHREYAS</t>
  </si>
  <si>
    <t>Mindteck (India) Ltd</t>
  </si>
  <si>
    <t>MINDTECK</t>
  </si>
  <si>
    <t>Arrow Greentech Ltd</t>
  </si>
  <si>
    <t>ARROWGREEN</t>
  </si>
  <si>
    <t>Ceinsys Tech Ltd</t>
  </si>
  <si>
    <t>CEINSYSTECH</t>
  </si>
  <si>
    <t>HDFC Nifty 50 ETF</t>
  </si>
  <si>
    <t>HDFCNIFTY</t>
  </si>
  <si>
    <t>GFL Ltd</t>
  </si>
  <si>
    <t>GFLLIMITED</t>
  </si>
  <si>
    <t>Morganite Crucible (India) Ltd</t>
  </si>
  <si>
    <t>MORGANITE</t>
  </si>
  <si>
    <t>VL E-Governance &amp; IT Solutions Ltd</t>
  </si>
  <si>
    <t>VLEGOV</t>
  </si>
  <si>
    <t>Emami Paper Mills Ltd</t>
  </si>
  <si>
    <t>EMAMIPAP</t>
  </si>
  <si>
    <t>Prime Securities Ltd</t>
  </si>
  <si>
    <t>PRIMESECU</t>
  </si>
  <si>
    <t>GRM Overseas Ltd</t>
  </si>
  <si>
    <t>GRMOVER</t>
  </si>
  <si>
    <t>Panacea Biotec Ltd</t>
  </si>
  <si>
    <t>PANACEABIO</t>
  </si>
  <si>
    <t>Sarla Performance Fibers Ltd</t>
  </si>
  <si>
    <t>SARLAPOLY</t>
  </si>
  <si>
    <t>S Chand and Company Ltd</t>
  </si>
  <si>
    <t>SCHAND</t>
  </si>
  <si>
    <t>Chembond Chemicals Ltd</t>
  </si>
  <si>
    <t>CHEMBOND</t>
  </si>
  <si>
    <t>Capital India Finance Ltd</t>
  </si>
  <si>
    <t>CIFL</t>
  </si>
  <si>
    <t>Hampton Sky Realty Ltd</t>
  </si>
  <si>
    <t>HAMPTON</t>
  </si>
  <si>
    <t>Bajaj Steel Industries Ltd</t>
  </si>
  <si>
    <t>BAJAJST</t>
  </si>
  <si>
    <t>Shivalic Power Control Ltd</t>
  </si>
  <si>
    <t>SPCL</t>
  </si>
  <si>
    <t>Newtime Infrastructure Ltd</t>
  </si>
  <si>
    <t>NEWINFRA</t>
  </si>
  <si>
    <t>Ashima Ltd</t>
  </si>
  <si>
    <t>ASHIMASYN</t>
  </si>
  <si>
    <t>N R Agarwal Industries Ltd</t>
  </si>
  <si>
    <t>NRAIL</t>
  </si>
  <si>
    <t>Virtuoso Optoelectronics Ltd</t>
  </si>
  <si>
    <t>VOEPL</t>
  </si>
  <si>
    <t>Veljan Denison Ltd</t>
  </si>
  <si>
    <t>VELJAN</t>
  </si>
  <si>
    <t>ATMASTCO Ltd</t>
  </si>
  <si>
    <t>ATMASTCO</t>
  </si>
  <si>
    <t>Lokesh Machines Ltd</t>
  </si>
  <si>
    <t>LOKESHMACH</t>
  </si>
  <si>
    <t>Dhunseri Investments Ltd</t>
  </si>
  <si>
    <t>DHUNINV</t>
  </si>
  <si>
    <t>Shree Tirupati Balajee FIBC Ltd</t>
  </si>
  <si>
    <t>TIRUPATI</t>
  </si>
  <si>
    <t>SBC Exports Ltd</t>
  </si>
  <si>
    <t>SBC</t>
  </si>
  <si>
    <t>Wim Plast Ltd</t>
  </si>
  <si>
    <t>WIMPLAST</t>
  </si>
  <si>
    <t>Suraj Products Ltd</t>
  </si>
  <si>
    <t>SURAJ</t>
  </si>
  <si>
    <t>Mkventures Capital Ltd</t>
  </si>
  <si>
    <t>MKVENTURES</t>
  </si>
  <si>
    <t>Race Eco Chain Ltd</t>
  </si>
  <si>
    <t>RACE</t>
  </si>
  <si>
    <t>Speciality Restaurants Ltd</t>
  </si>
  <si>
    <t>SPECIALITY</t>
  </si>
  <si>
    <t>Petro Carbon and Chemicals Ltd</t>
  </si>
  <si>
    <t>PCCL</t>
  </si>
  <si>
    <t>Metals - Coke</t>
  </si>
  <si>
    <t>Cheviot Co Ltd</t>
  </si>
  <si>
    <t>CHEVIOT</t>
  </si>
  <si>
    <t>Plastiblends India Ltd</t>
  </si>
  <si>
    <t>PLASTIBLEN</t>
  </si>
  <si>
    <t>KSE Ltd</t>
  </si>
  <si>
    <t>KSE</t>
  </si>
  <si>
    <t>Supreme Power Equipment Ltd</t>
  </si>
  <si>
    <t>SUPREMEPWR</t>
  </si>
  <si>
    <t>Heavy Electrical Equipment</t>
  </si>
  <si>
    <t>MBL Infrastructure Ltd</t>
  </si>
  <si>
    <t>MBLINFRA</t>
  </si>
  <si>
    <t>The Ruby Mills Ltd</t>
  </si>
  <si>
    <t>RUBYMILLS</t>
  </si>
  <si>
    <t>Rane Brake Linings Ltd</t>
  </si>
  <si>
    <t>RBL</t>
  </si>
  <si>
    <t>GeeCee Ventures Ltd</t>
  </si>
  <si>
    <t>GEECEE</t>
  </si>
  <si>
    <t>Marsons Ltd</t>
  </si>
  <si>
    <t>MARSONS</t>
  </si>
  <si>
    <t>Simplex Infrastructures Ltd</t>
  </si>
  <si>
    <t>SIMPLEXINF</t>
  </si>
  <si>
    <t>IND Swift Laboratories Ltd</t>
  </si>
  <si>
    <t>INDSWFTLAB</t>
  </si>
  <si>
    <t>Forbes &amp; Company Ltd</t>
  </si>
  <si>
    <t>FORBESCO</t>
  </si>
  <si>
    <t>Shree Pushkar Chemicals &amp; Fertilisers Ltd</t>
  </si>
  <si>
    <t>SHREEPUSHK</t>
  </si>
  <si>
    <t>Shri Jagdamba Polymers Ltd</t>
  </si>
  <si>
    <t>SHRJAGP</t>
  </si>
  <si>
    <t>Ratnaveer Precision Engineering Ltd</t>
  </si>
  <si>
    <t>RATNAVEER</t>
  </si>
  <si>
    <t>STEL Holdings Ltd</t>
  </si>
  <si>
    <t>STEL</t>
  </si>
  <si>
    <t>Maan Aluminium Ltd</t>
  </si>
  <si>
    <t>MAANALU</t>
  </si>
  <si>
    <t>TPL Plastech Ltd</t>
  </si>
  <si>
    <t>TPLPLASTEH</t>
  </si>
  <si>
    <t>PREVEST DENPRO LTD</t>
  </si>
  <si>
    <t>PREVEST</t>
  </si>
  <si>
    <t>Tantia Constructions Ltd</t>
  </si>
  <si>
    <t>TCLCONS</t>
  </si>
  <si>
    <t>Sunshield Chemicals Ltd</t>
  </si>
  <si>
    <t>SUNSHIEL</t>
  </si>
  <si>
    <t>Megatherm Induction Ltd</t>
  </si>
  <si>
    <t>MEGATHERM</t>
  </si>
  <si>
    <t>Ritco Logistics Ltd</t>
  </si>
  <si>
    <t>RITCO</t>
  </si>
  <si>
    <t>20 Microns Ltd</t>
  </si>
  <si>
    <t>20MICRONS</t>
  </si>
  <si>
    <t>Vraj Iron and Steel Ltd</t>
  </si>
  <si>
    <t>VRAJ</t>
  </si>
  <si>
    <t>Khaitan Chemicals and Fertilizers Ltd</t>
  </si>
  <si>
    <t>KHAICHEM</t>
  </si>
  <si>
    <t>DMCC Speciality Chemicals Ltd</t>
  </si>
  <si>
    <t>DMCC</t>
  </si>
  <si>
    <t>Mold-Tek Technologies Ltd</t>
  </si>
  <si>
    <t>MOLDTECH</t>
  </si>
  <si>
    <t>Menon Bearings Ltd</t>
  </si>
  <si>
    <t>MENONBE</t>
  </si>
  <si>
    <t>MMP Industries Ltd</t>
  </si>
  <si>
    <t>MMP</t>
  </si>
  <si>
    <t>Artemis Electricals and Projects Ltd</t>
  </si>
  <si>
    <t>AEPL</t>
  </si>
  <si>
    <t>Viceroy Hotels Ltd</t>
  </si>
  <si>
    <t>VHLTD</t>
  </si>
  <si>
    <t>Haldyn Glass Ltd</t>
  </si>
  <si>
    <t>HALDYNGL</t>
  </si>
  <si>
    <t>Spencer's Retail Ltd</t>
  </si>
  <si>
    <t>SPENCERS</t>
  </si>
  <si>
    <t>Izmo Ltd</t>
  </si>
  <si>
    <t>IZMO</t>
  </si>
  <si>
    <t>Vinyl Chemicals (India) Ltd</t>
  </si>
  <si>
    <t>VINYLINDIA</t>
  </si>
  <si>
    <t>Nahar Poly Films Ltd</t>
  </si>
  <si>
    <t>NAHARPOLY</t>
  </si>
  <si>
    <t>Birla Cable Ltd</t>
  </si>
  <si>
    <t>BIRLACABLE</t>
  </si>
  <si>
    <t>Modern Insulators Ltd</t>
  </si>
  <si>
    <t>MODINSU</t>
  </si>
  <si>
    <t>High Energy Batteries (India) Ltd</t>
  </si>
  <si>
    <t>HIGHENE</t>
  </si>
  <si>
    <t>Liberty Shoes Ltd</t>
  </si>
  <si>
    <t>LIBERTSHOE</t>
  </si>
  <si>
    <t>Kernex Microsystems (India) Ltd</t>
  </si>
  <si>
    <t>KERNEX</t>
  </si>
  <si>
    <t>Onmobile Global Ltd</t>
  </si>
  <si>
    <t>ONMOBILE</t>
  </si>
  <si>
    <t>Albert David Ltd</t>
  </si>
  <si>
    <t>ALBERTDAVD</t>
  </si>
  <si>
    <t>Nitta Gelatin India Ltd</t>
  </si>
  <si>
    <t>NITTAGELA</t>
  </si>
  <si>
    <t>Bhageria Industries Ltd</t>
  </si>
  <si>
    <t>BHAGERIA</t>
  </si>
  <si>
    <t>Arihant Capital Markets Ltd</t>
  </si>
  <si>
    <t>ARIHANTCAP</t>
  </si>
  <si>
    <t>Apex Frozen Foods Ltd</t>
  </si>
  <si>
    <t>APEX</t>
  </si>
  <si>
    <t>Sakar Healthcare Ltd</t>
  </si>
  <si>
    <t>SAKAR</t>
  </si>
  <si>
    <t>Nandan Denim Ltd</t>
  </si>
  <si>
    <t>NDL</t>
  </si>
  <si>
    <t>SAR Televenture Ltd</t>
  </si>
  <si>
    <t>SARTELE</t>
  </si>
  <si>
    <t>Remedium Lifecare Ltd</t>
  </si>
  <si>
    <t>REMLIFE</t>
  </si>
  <si>
    <t>Career Point Ltd</t>
  </si>
  <si>
    <t>CAREERP</t>
  </si>
  <si>
    <t>Hindustan Media Ventures Ltd</t>
  </si>
  <si>
    <t>HMVL</t>
  </si>
  <si>
    <t>Sri Adhikari Brothers Television Network Ltd</t>
  </si>
  <si>
    <t>SABTNL</t>
  </si>
  <si>
    <t>Finkurve Financial Services Ltd</t>
  </si>
  <si>
    <t>FINKURVE</t>
  </si>
  <si>
    <t>Nicco Parks &amp; Resorts Ltd</t>
  </si>
  <si>
    <t>NICCOPAR</t>
  </si>
  <si>
    <t>Nagarjuna Fertilizers and Chemicals Ltd</t>
  </si>
  <si>
    <t>NAGAFERT</t>
  </si>
  <si>
    <t>Wise Travel India Ltd</t>
  </si>
  <si>
    <t>WTICAB</t>
  </si>
  <si>
    <t>Arfin India Ltd</t>
  </si>
  <si>
    <t>ARFIN</t>
  </si>
  <si>
    <t>Macfos Ltd</t>
  </si>
  <si>
    <t>ROBU</t>
  </si>
  <si>
    <t>Radhika Jeweltech Ltd</t>
  </si>
  <si>
    <t>RADHIKAJWE</t>
  </si>
  <si>
    <t>Rudra Ecovation Ltd</t>
  </si>
  <si>
    <t>RUDRAECO</t>
  </si>
  <si>
    <t>Pashupati Cotspin Ltd</t>
  </si>
  <si>
    <t>PASHUPATI</t>
  </si>
  <si>
    <t>Goa Carbon Ltd</t>
  </si>
  <si>
    <t>GOACARBON</t>
  </si>
  <si>
    <t>Laxmi Goldorna House Ltd</t>
  </si>
  <si>
    <t>LGHL</t>
  </si>
  <si>
    <t>Balaji Telefilms Ltd</t>
  </si>
  <si>
    <t>BALAJITELE</t>
  </si>
  <si>
    <t>Sreeleathers Ltd</t>
  </si>
  <si>
    <t>SREEL</t>
  </si>
  <si>
    <t>Bedmutha Industries Ltd</t>
  </si>
  <si>
    <t>BEDMUTHA</t>
  </si>
  <si>
    <t>Shankar Lal Rampal Dye-Chem Ltd</t>
  </si>
  <si>
    <t>SRD</t>
  </si>
  <si>
    <t>BPL Ltd</t>
  </si>
  <si>
    <t>BPL</t>
  </si>
  <si>
    <t>D P Wires Ltd</t>
  </si>
  <si>
    <t>DPWIRES</t>
  </si>
  <si>
    <t>Bright Outdoor Media Ltd</t>
  </si>
  <si>
    <t>BRIGHT</t>
  </si>
  <si>
    <t>Remsons Industries Ltd</t>
  </si>
  <si>
    <t>REMSONSIND</t>
  </si>
  <si>
    <t>A K Capital Services Ltd</t>
  </si>
  <si>
    <t>AKCAPIT</t>
  </si>
  <si>
    <t>Sayaji Hotels Ltd</t>
  </si>
  <si>
    <t>SAYAJIHOTL</t>
  </si>
  <si>
    <t>PVP Ventures Ltd</t>
  </si>
  <si>
    <t>PVP</t>
  </si>
  <si>
    <t>Sukhjit Starch and Chemicals Ltd</t>
  </si>
  <si>
    <t>SUKHJITS</t>
  </si>
  <si>
    <t>PNGS Gargi Fashion Jewellery Ltd</t>
  </si>
  <si>
    <t>GARGI</t>
  </si>
  <si>
    <t>Black Rose Industries Ltd</t>
  </si>
  <si>
    <t>BLACKROSE</t>
  </si>
  <si>
    <t>FCS Software Solutions Ltd</t>
  </si>
  <si>
    <t>FCSSOFT</t>
  </si>
  <si>
    <t>Empire Industries Ltd</t>
  </si>
  <si>
    <t>EMPIND</t>
  </si>
  <si>
    <t>Vikas Ecotech Ltd</t>
  </si>
  <si>
    <t>VIKASECO</t>
  </si>
  <si>
    <t>LIC MF S&amp;P BSE Sensex ETF</t>
  </si>
  <si>
    <t>LICNETFSEN</t>
  </si>
  <si>
    <t>TVS Electronics Ltd</t>
  </si>
  <si>
    <t>TVSELECT</t>
  </si>
  <si>
    <t>Vipul Ltd</t>
  </si>
  <si>
    <t>VIPULLTD</t>
  </si>
  <si>
    <t>Nectar Lifesciences Ltd</t>
  </si>
  <si>
    <t>NECLIFE</t>
  </si>
  <si>
    <t>National Peroxide Ltd</t>
  </si>
  <si>
    <t>NPL</t>
  </si>
  <si>
    <t>Pyramid Technoplast Ltd</t>
  </si>
  <si>
    <t>PYRAMID</t>
  </si>
  <si>
    <t>Hindustan Motors Ltd</t>
  </si>
  <si>
    <t>HINDMOTORS</t>
  </si>
  <si>
    <t>Brand Concepts Ltd</t>
  </si>
  <si>
    <t>BCONCEPTS</t>
  </si>
  <si>
    <t>RMC Switchgears Ltd</t>
  </si>
  <si>
    <t>RMC</t>
  </si>
  <si>
    <t>S J Logistics (India) Ltd</t>
  </si>
  <si>
    <t>SJLOGISTIC</t>
  </si>
  <si>
    <t>Valiant Laboratories Ltd</t>
  </si>
  <si>
    <t>VALIANTLAB</t>
  </si>
  <si>
    <t>RPP Infra Projects Ltd</t>
  </si>
  <si>
    <t>RPPINFRA</t>
  </si>
  <si>
    <t>Nile Ltd</t>
  </si>
  <si>
    <t>NILE</t>
  </si>
  <si>
    <t>R S Software (India) Ltd</t>
  </si>
  <si>
    <t>RSSOFTWARE</t>
  </si>
  <si>
    <t>Donear Industries Ltd</t>
  </si>
  <si>
    <t>DONEAR</t>
  </si>
  <si>
    <t>Khadim India Ltd</t>
  </si>
  <si>
    <t>KHADIM</t>
  </si>
  <si>
    <t>Nupur Recyclers Ltd</t>
  </si>
  <si>
    <t>NRL</t>
  </si>
  <si>
    <t>SKM Egg Products Export India Ltd</t>
  </si>
  <si>
    <t>SKMEGGPROD</t>
  </si>
  <si>
    <t>Stovec Industries Ltd</t>
  </si>
  <si>
    <t>STOVACQ</t>
  </si>
  <si>
    <t>Advani Hotels and Resorts (India) Ltd</t>
  </si>
  <si>
    <t>ADVANIHOTR</t>
  </si>
  <si>
    <t>3i Infotech Ltd</t>
  </si>
  <si>
    <t>3IINFOLTD</t>
  </si>
  <si>
    <t>UTI Gold Exchange Traded Fund</t>
  </si>
  <si>
    <t>GOLDSHARE</t>
  </si>
  <si>
    <t>Balaxi Pharmaceuticals Ltd</t>
  </si>
  <si>
    <t>BALAXI</t>
  </si>
  <si>
    <t>Concord Control Systems Ltd</t>
  </si>
  <si>
    <t>CNCRD</t>
  </si>
  <si>
    <t>Sealmatic India Ltd</t>
  </si>
  <si>
    <t>SEALMATIC</t>
  </si>
  <si>
    <t>Naperol Investments Ltd</t>
  </si>
  <si>
    <t>NAPEROL</t>
  </si>
  <si>
    <t>Consolidated Finvest &amp; Holdings Ltd</t>
  </si>
  <si>
    <t>CONSOFINVT</t>
  </si>
  <si>
    <t>Music Broadcast Ltd</t>
  </si>
  <si>
    <t>RADIOCITY</t>
  </si>
  <si>
    <t>Mazda Ltd</t>
  </si>
  <si>
    <t>MAZDA</t>
  </si>
  <si>
    <t>Niyogin Fintech Ltd</t>
  </si>
  <si>
    <t>NIYOGIN</t>
  </si>
  <si>
    <t>AVG Logistics Ltd</t>
  </si>
  <si>
    <t>AVG</t>
  </si>
  <si>
    <t>Alankit Ltd</t>
  </si>
  <si>
    <t>ALANKIT</t>
  </si>
  <si>
    <t>TAC Infosec Ltd</t>
  </si>
  <si>
    <t>TAC</t>
  </si>
  <si>
    <t>Precot Ltd</t>
  </si>
  <si>
    <t>PRECOT</t>
  </si>
  <si>
    <t>Manaksia Ltd</t>
  </si>
  <si>
    <t>MANAKSIA</t>
  </si>
  <si>
    <t>Mirza International Ltd</t>
  </si>
  <si>
    <t>MIRZAINT</t>
  </si>
  <si>
    <t>Munjal Showa Ltd</t>
  </si>
  <si>
    <t>MUNJALSHOW</t>
  </si>
  <si>
    <t>Kore Digital Ltd</t>
  </si>
  <si>
    <t>Bartronics India Ltd</t>
  </si>
  <si>
    <t>ASMS</t>
  </si>
  <si>
    <t>Sil Investments Ltd</t>
  </si>
  <si>
    <t>SILINV</t>
  </si>
  <si>
    <t>Supershakti Metaliks Ltd</t>
  </si>
  <si>
    <t>SUPERSHAKT</t>
  </si>
  <si>
    <t>Aarti Surfactants Ltd</t>
  </si>
  <si>
    <t>AARTISURF</t>
  </si>
  <si>
    <t>GEM Enviro Management Ltd</t>
  </si>
  <si>
    <t>GEMENVIRO</t>
  </si>
  <si>
    <t>Hazoor Multi Projects Ltd</t>
  </si>
  <si>
    <t>HAZOOR</t>
  </si>
  <si>
    <t>Accent Microcell Ltd</t>
  </si>
  <si>
    <t>ACCENTMIC</t>
  </si>
  <si>
    <t>Frontier Springs Ltd</t>
  </si>
  <si>
    <t>FRONTSP</t>
  </si>
  <si>
    <t>Orient Ceratech Ltd</t>
  </si>
  <si>
    <t>ORIENTCER</t>
  </si>
  <si>
    <t>Sheetal Cool Products Ltd</t>
  </si>
  <si>
    <t>SCPL</t>
  </si>
  <si>
    <t>Artson Engineering Ltd</t>
  </si>
  <si>
    <t>ARTSONEN</t>
  </si>
  <si>
    <t>Tara Chand Infralogistic Solutions Ltd</t>
  </si>
  <si>
    <t>TARACHAND</t>
  </si>
  <si>
    <t>TBI Corn Ltd</t>
  </si>
  <si>
    <t>TBI</t>
  </si>
  <si>
    <t>Nikhil Adhesives Ltd</t>
  </si>
  <si>
    <t>NIKHILAD</t>
  </si>
  <si>
    <t>Oricon Enterprises Ltd</t>
  </si>
  <si>
    <t>ORICONENT</t>
  </si>
  <si>
    <t>KCP Sugar and Industries Corp Ltd</t>
  </si>
  <si>
    <t>KCPSUGIND</t>
  </si>
  <si>
    <t>PTL Enterprises Ltd</t>
  </si>
  <si>
    <t>PTL</t>
  </si>
  <si>
    <t>HT Media Ltd</t>
  </si>
  <si>
    <t>HTMEDIA</t>
  </si>
  <si>
    <t>Aym Syntex Ltd</t>
  </si>
  <si>
    <t>AYMSYNTEX</t>
  </si>
  <si>
    <t>Shriram Asset Management Co Ltd</t>
  </si>
  <si>
    <t>SRAMSET</t>
  </si>
  <si>
    <t>Affordable Robotic &amp; Automation Ltd</t>
  </si>
  <si>
    <t>AFFORDABLE</t>
  </si>
  <si>
    <t>Nova Agritech Ltd</t>
  </si>
  <si>
    <t>NOVAAGRI</t>
  </si>
  <si>
    <t>Uravi T &amp; Wedge Lamps Ltd</t>
  </si>
  <si>
    <t>URAVI</t>
  </si>
  <si>
    <t>Gretex Corporate Services Ltd</t>
  </si>
  <si>
    <t>GCSL</t>
  </si>
  <si>
    <t>Indo Borax and Chemicals Ltd</t>
  </si>
  <si>
    <t>INDOBORAX</t>
  </si>
  <si>
    <t>Cellecor Gadgets Ltd</t>
  </si>
  <si>
    <t>CELLECOR</t>
  </si>
  <si>
    <t>R &amp; B Denims Ltd</t>
  </si>
  <si>
    <t>RNBDENIMS</t>
  </si>
  <si>
    <t>Gourmet Gateway India Ltd</t>
  </si>
  <si>
    <t>GOURMET</t>
  </si>
  <si>
    <t>Indag Rubber Ltd</t>
  </si>
  <si>
    <t>INDAG</t>
  </si>
  <si>
    <t>KN Agri Resources Ltd</t>
  </si>
  <si>
    <t>KNAGRI</t>
  </si>
  <si>
    <t>Vishnusurya Projects and Infra Ltd</t>
  </si>
  <si>
    <t>VISHNUINFR</t>
  </si>
  <si>
    <t>UTI Nifty Next 50 Exchange Traded Fund</t>
  </si>
  <si>
    <t>UTINEXT50</t>
  </si>
  <si>
    <t>Taylormade Renewables Ltd</t>
  </si>
  <si>
    <t>TRL</t>
  </si>
  <si>
    <t>Kriti Nutrients Ltd</t>
  </si>
  <si>
    <t>KRITINUT</t>
  </si>
  <si>
    <t>Oswal Agro Mills Ltd</t>
  </si>
  <si>
    <t>OSWALAGRO</t>
  </si>
  <si>
    <t>Medicamen Biotech Ltd</t>
  </si>
  <si>
    <t>MEDICAMEQ</t>
  </si>
  <si>
    <t>Genus Paper &amp; Boards Ltd</t>
  </si>
  <si>
    <t>GENUSPAPER</t>
  </si>
  <si>
    <t>Harita Seating Systems Ltd</t>
  </si>
  <si>
    <t>HARITASEAT</t>
  </si>
  <si>
    <t>Diamines and Chemicals Ltd</t>
  </si>
  <si>
    <t>DIAMINESQ</t>
  </si>
  <si>
    <t>Bhartiya International Ltd</t>
  </si>
  <si>
    <t>BIL</t>
  </si>
  <si>
    <t>Teerth Gopicon Ltd</t>
  </si>
  <si>
    <t>TGL</t>
  </si>
  <si>
    <t>Pavna Industries Ltd</t>
  </si>
  <si>
    <t>PAVNAIND</t>
  </si>
  <si>
    <t>Phantom Digital Effects Ltd</t>
  </si>
  <si>
    <t>PHANTOMFX</t>
  </si>
  <si>
    <t>Deep Energy Resources Ltd</t>
  </si>
  <si>
    <t>DEEPENR</t>
  </si>
  <si>
    <t>Nahar Industrial Enterprises Ltd</t>
  </si>
  <si>
    <t>NAHARINDUS</t>
  </si>
  <si>
    <t>Fermenta Biotech Ltd</t>
  </si>
  <si>
    <t>FERMENTA</t>
  </si>
  <si>
    <t>Shree Karni Fabcom Ltd</t>
  </si>
  <si>
    <t>SHREEKARNI</t>
  </si>
  <si>
    <t>Banswara Syntex Ltd</t>
  </si>
  <si>
    <t>BANSWRAS</t>
  </si>
  <si>
    <t>Anjani Portland Cement Ltd</t>
  </si>
  <si>
    <t>APCL</t>
  </si>
  <si>
    <t>Kronox Lab Sciences Ltd</t>
  </si>
  <si>
    <t>KRONOX</t>
  </si>
  <si>
    <t>Orient Bell Ltd</t>
  </si>
  <si>
    <t>ORIENTBELL</t>
  </si>
  <si>
    <t>Frog Cellsat Ltd</t>
  </si>
  <si>
    <t>FROG</t>
  </si>
  <si>
    <t>Sinclairs Hotels Ltd</t>
  </si>
  <si>
    <t>SINCLAIR</t>
  </si>
  <si>
    <t>Refractory Shapes Ltd</t>
  </si>
  <si>
    <t>REFRACTORY</t>
  </si>
  <si>
    <t>RBM Infracon Ltd</t>
  </si>
  <si>
    <t>RBMINFRA</t>
  </si>
  <si>
    <t>StarlinePS Enterprises Ltd</t>
  </si>
  <si>
    <t>STARLENT</t>
  </si>
  <si>
    <t>Pratham EPC Projects Ltd</t>
  </si>
  <si>
    <t>PRATHAM</t>
  </si>
  <si>
    <t>Vikram Thermo (India) Ltd</t>
  </si>
  <si>
    <t>VIKRAMTH</t>
  </si>
  <si>
    <t>Swadeshi Polytex Ltd</t>
  </si>
  <si>
    <t>SWADPOL</t>
  </si>
  <si>
    <t>Wanbury Ltd</t>
  </si>
  <si>
    <t>WANBURY</t>
  </si>
  <si>
    <t>Mac Charles (India) Ltd</t>
  </si>
  <si>
    <t>MCCHRLS-B</t>
  </si>
  <si>
    <t>TRF Ltd</t>
  </si>
  <si>
    <t>TRF</t>
  </si>
  <si>
    <t>Uni-Abex Alloy Products Ltd</t>
  </si>
  <si>
    <t>UNIABEXAL</t>
  </si>
  <si>
    <t>Trucap Finance Ltd</t>
  </si>
  <si>
    <t>TRU</t>
  </si>
  <si>
    <t>Dynamic Services &amp; Security Ltd</t>
  </si>
  <si>
    <t>DYNAMIC</t>
  </si>
  <si>
    <t>Bharat Seats Ltd</t>
  </si>
  <si>
    <t>BHARATSE</t>
  </si>
  <si>
    <t>Synergy Green Industries Ltd</t>
  </si>
  <si>
    <t>SGIL</t>
  </si>
  <si>
    <t>Super Sales India Ltd</t>
  </si>
  <si>
    <t>SUPER</t>
  </si>
  <si>
    <t>Ambalal Sarabhai Enterprises Ltd</t>
  </si>
  <si>
    <t>AMBALALSA</t>
  </si>
  <si>
    <t>Parsvnath Developers Ltd</t>
  </si>
  <si>
    <t>PARSVNATH</t>
  </si>
  <si>
    <t>Kanoria Chemicals and Industries Ltd</t>
  </si>
  <si>
    <t>KANORICHEM</t>
  </si>
  <si>
    <t>Kamat Hotels (India) Ltd</t>
  </si>
  <si>
    <t>KAMATHOTEL</t>
  </si>
  <si>
    <t>Axita Cotton Ltd</t>
  </si>
  <si>
    <t>AXITA</t>
  </si>
  <si>
    <t>Vinsys IT Services India Ltd</t>
  </si>
  <si>
    <t>VINSYS</t>
  </si>
  <si>
    <t>IFB Agro Industries Ltd</t>
  </si>
  <si>
    <t>IFBAGRO</t>
  </si>
  <si>
    <t>HCL Infosystems Ltd</t>
  </si>
  <si>
    <t>HCL-INSYS</t>
  </si>
  <si>
    <t>Kilitch Drugs (India) Ltd</t>
  </si>
  <si>
    <t>KILITCH</t>
  </si>
  <si>
    <t>NBI Industrial Finance Company Ltd</t>
  </si>
  <si>
    <t>NBIFIN</t>
  </si>
  <si>
    <t>Worth Investment &amp; Trading Co Ltd</t>
  </si>
  <si>
    <t>WORTH</t>
  </si>
  <si>
    <t>Xtglobal Infotech Ltd</t>
  </si>
  <si>
    <t>XTGLOBAL</t>
  </si>
  <si>
    <t>Singer India Ltd</t>
  </si>
  <si>
    <t>SINGER</t>
  </si>
  <si>
    <t>ZIM Laboratories Ltd</t>
  </si>
  <si>
    <t>ZIMLAB</t>
  </si>
  <si>
    <t>Dai Ichi Karkaria Ltd</t>
  </si>
  <si>
    <t>DAICHI</t>
  </si>
  <si>
    <t>Rudra Global Infra Products Ltd</t>
  </si>
  <si>
    <t>RUDRA</t>
  </si>
  <si>
    <t>Kritika Wires Ltd</t>
  </si>
  <si>
    <t>KRITIKA</t>
  </si>
  <si>
    <t>Viviana Power Tech Ltd</t>
  </si>
  <si>
    <t>VIVIANA</t>
  </si>
  <si>
    <t>Annapurna Swadisht Ltd</t>
  </si>
  <si>
    <t>ANNAPURNA</t>
  </si>
  <si>
    <t>Nitco Ltd</t>
  </si>
  <si>
    <t>NITCO</t>
  </si>
  <si>
    <t>Asahi Songwon Colors Ltd</t>
  </si>
  <si>
    <t>ASAHISONG</t>
  </si>
  <si>
    <t>Cybertech Systems and Software Ltd</t>
  </si>
  <si>
    <t>CYBERTECH</t>
  </si>
  <si>
    <t>Ador Fontech Ltd</t>
  </si>
  <si>
    <t>ADORFO</t>
  </si>
  <si>
    <t>RBZ Jewellers Ltd</t>
  </si>
  <si>
    <t>RBZJEWEL</t>
  </si>
  <si>
    <t>Jewelry &amp; Watch Retailers</t>
  </si>
  <si>
    <t>Nahar Capital and Financial Services Ltd</t>
  </si>
  <si>
    <t>NAHARCAP</t>
  </si>
  <si>
    <t>Venus Remedies Ltd</t>
  </si>
  <si>
    <t>VENUSREM</t>
  </si>
  <si>
    <t>Inspirisys Solutions Ltd</t>
  </si>
  <si>
    <t>INSPIRISYS</t>
  </si>
  <si>
    <t>Saakshi Medtech and Panels Ltd</t>
  </si>
  <si>
    <t>SAAKSHI</t>
  </si>
  <si>
    <t>Iris Clothings Ltd</t>
  </si>
  <si>
    <t>IRISDOREME</t>
  </si>
  <si>
    <t>Sadbhav Engineering Ltd</t>
  </si>
  <si>
    <t>SADBHAV</t>
  </si>
  <si>
    <t>Kiran Vyapar Ltd</t>
  </si>
  <si>
    <t>KIRANVYPAR</t>
  </si>
  <si>
    <t>Bharat Road Network Ltd</t>
  </si>
  <si>
    <t>BRNL</t>
  </si>
  <si>
    <t>Kwality Pharmaceuticals Ltd</t>
  </si>
  <si>
    <t>KPL</t>
  </si>
  <si>
    <t>Kothari Products Ltd</t>
  </si>
  <si>
    <t>KOTHARIPRO</t>
  </si>
  <si>
    <t>SRG Housing Finance Ltd</t>
  </si>
  <si>
    <t>SRGHFL</t>
  </si>
  <si>
    <t>UFO Moviez India Ltd</t>
  </si>
  <si>
    <t>UFO</t>
  </si>
  <si>
    <t>International Travel House Ltd</t>
  </si>
  <si>
    <t>ITHL</t>
  </si>
  <si>
    <t>Megasoft Ltd</t>
  </si>
  <si>
    <t>MEGASOFT</t>
  </si>
  <si>
    <t>International Conveyors Ltd</t>
  </si>
  <si>
    <t>INTLCONV</t>
  </si>
  <si>
    <t>Autoline Industries Ltd</t>
  </si>
  <si>
    <t>AUTOIND</t>
  </si>
  <si>
    <t>Cressanda Railway Solutions Ltd</t>
  </si>
  <si>
    <t>CRESSAN</t>
  </si>
  <si>
    <t>B&amp;B Triplewall Containers Ltd</t>
  </si>
  <si>
    <t>BBTCL</t>
  </si>
  <si>
    <t>Nila Infrastructures Ltd</t>
  </si>
  <si>
    <t>NILAINFRA</t>
  </si>
  <si>
    <t>BEW Engineering Ltd</t>
  </si>
  <si>
    <t>BEWLTD</t>
  </si>
  <si>
    <t>Muthoot Capital Services Ltd</t>
  </si>
  <si>
    <t>MUTHOOTCAP</t>
  </si>
  <si>
    <t>Swiss Military Consumer Goods Ltd</t>
  </si>
  <si>
    <t>SWISSMLTRY</t>
  </si>
  <si>
    <t>Krishival Foods Ltd</t>
  </si>
  <si>
    <t>KRISHIVAL</t>
  </si>
  <si>
    <t>Swaraj Suiting Ltd</t>
  </si>
  <si>
    <t>SWARAJ</t>
  </si>
  <si>
    <t>Riddhi Siddhi Gluco Biols Ltd</t>
  </si>
  <si>
    <t>RIDDHI</t>
  </si>
  <si>
    <t>Valiant Communications Ltd</t>
  </si>
  <si>
    <t>VALIANT</t>
  </si>
  <si>
    <t>Bharat Agri Fert &amp; Realty Ltd</t>
  </si>
  <si>
    <t>BHARATAGRI</t>
  </si>
  <si>
    <t>Mangalam Global Enterprise Ltd</t>
  </si>
  <si>
    <t>MGEL</t>
  </si>
  <si>
    <t>Kothari Sugars and Chemicals Ltd</t>
  </si>
  <si>
    <t>KOTARISUG</t>
  </si>
  <si>
    <t>DU Digital Global Ltd</t>
  </si>
  <si>
    <t>DUGLOBAL</t>
  </si>
  <si>
    <t>Winsol Engineers Ltd</t>
  </si>
  <si>
    <t>WINSOL</t>
  </si>
  <si>
    <t>Vantage Knowledge Academy Ltd</t>
  </si>
  <si>
    <t>VKAL</t>
  </si>
  <si>
    <t>CL Educate Ltd</t>
  </si>
  <si>
    <t>CLEDUCATE</t>
  </si>
  <si>
    <t>Geekay Wires Ltd</t>
  </si>
  <si>
    <t>GEEKAYWIRE</t>
  </si>
  <si>
    <t>Raj Television Network Ltd</t>
  </si>
  <si>
    <t>RAJTV</t>
  </si>
  <si>
    <t>Euro Panel Products Ltd</t>
  </si>
  <si>
    <t>EUROBOND</t>
  </si>
  <si>
    <t>Titan Biotech Ltd</t>
  </si>
  <si>
    <t>TITANBIO</t>
  </si>
  <si>
    <t>Reliance Communications Ltd</t>
  </si>
  <si>
    <t>RCOM</t>
  </si>
  <si>
    <t>Sakthi Sugars Ltd</t>
  </si>
  <si>
    <t>SAKHTISUG</t>
  </si>
  <si>
    <t>DCM Nouvelle Ltd</t>
  </si>
  <si>
    <t>DCMNVL</t>
  </si>
  <si>
    <t>United Drilling Tools Ltd</t>
  </si>
  <si>
    <t>UNIDT</t>
  </si>
  <si>
    <t>Shivam Autotech Ltd</t>
  </si>
  <si>
    <t>SHIVAMAUTO</t>
  </si>
  <si>
    <t>Ponni Sugars (Erode) Ltd</t>
  </si>
  <si>
    <t>PONNIERODE</t>
  </si>
  <si>
    <t>MIRC Electronics Ltd</t>
  </si>
  <si>
    <t>MIRCELECTR</t>
  </si>
  <si>
    <t>Foce India Ltd</t>
  </si>
  <si>
    <t>FOCE</t>
  </si>
  <si>
    <t>Trust Fintech Ltd</t>
  </si>
  <si>
    <t>TRUST</t>
  </si>
  <si>
    <t>All e Technologies Ltd</t>
  </si>
  <si>
    <t>ALLETEC</t>
  </si>
  <si>
    <t>Vardhman Acrylics Ltd</t>
  </si>
  <si>
    <t>VARDHACRLC</t>
  </si>
  <si>
    <t>Cineline India Ltd</t>
  </si>
  <si>
    <t>CINELINE</t>
  </si>
  <si>
    <t>Premier Polyfilm Ltd</t>
  </si>
  <si>
    <t>PREMIERPOL</t>
  </si>
  <si>
    <t>Meghna Infracon Infrastructure Ltd</t>
  </si>
  <si>
    <t>MIIL</t>
  </si>
  <si>
    <t>Aditya BSL Nifty 50 ETF</t>
  </si>
  <si>
    <t>BSLNIFTY</t>
  </si>
  <si>
    <t>MOS Utility Ltd</t>
  </si>
  <si>
    <t>MOS</t>
  </si>
  <si>
    <t>Bella Casa Fashion &amp; Retail Ltd</t>
  </si>
  <si>
    <t>BELLACASA</t>
  </si>
  <si>
    <t>Galaxy Bearings Ltd</t>
  </si>
  <si>
    <t>GALXBRG</t>
  </si>
  <si>
    <t>Orbit Exports Ltd</t>
  </si>
  <si>
    <t>ORBTEXP</t>
  </si>
  <si>
    <t>Vibhor Steel Tubes Ltd</t>
  </si>
  <si>
    <t>VSTL</t>
  </si>
  <si>
    <t>Mawana Sugars Ltd</t>
  </si>
  <si>
    <t>MAWANASUG</t>
  </si>
  <si>
    <t>Indian Emulsifiers Ltd</t>
  </si>
  <si>
    <t>IEML</t>
  </si>
  <si>
    <t>SoftSol India Ltd</t>
  </si>
  <si>
    <t>SOFTSOL</t>
  </si>
  <si>
    <t>Thaai Casting Limited</t>
  </si>
  <si>
    <t>TCL</t>
  </si>
  <si>
    <t>Aion-Tech Solutions Ltd</t>
  </si>
  <si>
    <t>GOLDTECH</t>
  </si>
  <si>
    <t>Shish Industries Ltd</t>
  </si>
  <si>
    <t>SHISHIND</t>
  </si>
  <si>
    <t>Nath Bio-Genes (I) Ltd</t>
  </si>
  <si>
    <t>NATHBIOGEN</t>
  </si>
  <si>
    <t>Industrial Investment Trust Ltd</t>
  </si>
  <si>
    <t>IITL</t>
  </si>
  <si>
    <t>Addictive Learning Technology Ltd</t>
  </si>
  <si>
    <t>LAWSIKHO</t>
  </si>
  <si>
    <t>Akme Fintrade India Ltd</t>
  </si>
  <si>
    <t>AFIL</t>
  </si>
  <si>
    <t>OK Play India Ltd</t>
  </si>
  <si>
    <t>OKPLA</t>
  </si>
  <si>
    <t>DIC India Ltd</t>
  </si>
  <si>
    <t>DICIND</t>
  </si>
  <si>
    <t>Kaycee Industries Ltd</t>
  </si>
  <si>
    <t>KAYCEEI</t>
  </si>
  <si>
    <t>SRM Contractors Ltd</t>
  </si>
  <si>
    <t>SRM</t>
  </si>
  <si>
    <t>U Y Fincorp Ltd</t>
  </si>
  <si>
    <t>UYFINCORP</t>
  </si>
  <si>
    <t>IRIS Business Services Ltd</t>
  </si>
  <si>
    <t>IRIS</t>
  </si>
  <si>
    <t>SoftTech Engineers Ltd</t>
  </si>
  <si>
    <t>SOFTTECH</t>
  </si>
  <si>
    <t>Raghuvir Synthetics Ltd</t>
  </si>
  <si>
    <t>RAGHUSYN</t>
  </si>
  <si>
    <t>Jost's Engineering Company Ltd</t>
  </si>
  <si>
    <t>JOSTS</t>
  </si>
  <si>
    <t>Mangalam Industrial Finance Ltd</t>
  </si>
  <si>
    <t>MANGIND</t>
  </si>
  <si>
    <t>Integrated Industries Ltd</t>
  </si>
  <si>
    <t>IIL</t>
  </si>
  <si>
    <t>Jet Airways (India) Ltd</t>
  </si>
  <si>
    <t>JETAIRWAYS</t>
  </si>
  <si>
    <t>Indian Bright Steel Co Ltd</t>
  </si>
  <si>
    <t>IBRIGST</t>
  </si>
  <si>
    <t>Amal Ltd</t>
  </si>
  <si>
    <t>AMAL</t>
  </si>
  <si>
    <t>Aerpace Industries Ltd</t>
  </si>
  <si>
    <t>AERPACE</t>
  </si>
  <si>
    <t>Menon Pistons Ltd</t>
  </si>
  <si>
    <t>MENNPIS</t>
  </si>
  <si>
    <t>Thirdwave Financial Intermediaries Ltd</t>
  </si>
  <si>
    <t>THIRDFIN</t>
  </si>
  <si>
    <t>Manaksia Coated Metals &amp; Industries Ltd</t>
  </si>
  <si>
    <t>MANAKCOAT</t>
  </si>
  <si>
    <t>Harrisons Malayalam Ltd</t>
  </si>
  <si>
    <t>HARRMALAYA</t>
  </si>
  <si>
    <t>Markolines Pavement Technologies Ltd</t>
  </si>
  <si>
    <t>MARKOLINES</t>
  </si>
  <si>
    <t>Rubfila International Ltd</t>
  </si>
  <si>
    <t>RUBFILA</t>
  </si>
  <si>
    <t>Poddar Pigments Ltd</t>
  </si>
  <si>
    <t>PODDARMENT</t>
  </si>
  <si>
    <t>DC Infotech and Communication Ltd</t>
  </si>
  <si>
    <t>DCI</t>
  </si>
  <si>
    <t>Prozone Realty Ltd</t>
  </si>
  <si>
    <t>PROZONER</t>
  </si>
  <si>
    <t>Modi's Navnirman Ltd</t>
  </si>
  <si>
    <t>MODIS</t>
  </si>
  <si>
    <t>Dynemic Products Ltd</t>
  </si>
  <si>
    <t>DYNPRO</t>
  </si>
  <si>
    <t>Delton Cables Ltd</t>
  </si>
  <si>
    <t>DLTNCBL</t>
  </si>
  <si>
    <t>Pritika Auto Industries Ltd</t>
  </si>
  <si>
    <t>PRITIKAUTO</t>
  </si>
  <si>
    <t>Modison Ltd</t>
  </si>
  <si>
    <t>MODISONLTD</t>
  </si>
  <si>
    <t>Creative Graphics Solutions India Ltd</t>
  </si>
  <si>
    <t>CGRAPHICS</t>
  </si>
  <si>
    <t>Suraj Ltd</t>
  </si>
  <si>
    <t>SURAJLTD</t>
  </si>
  <si>
    <t>Goodricke Group Ltd</t>
  </si>
  <si>
    <t>GOODRICKE</t>
  </si>
  <si>
    <t>Shalibhadra Finance Ltd</t>
  </si>
  <si>
    <t>SAHLIBHFI</t>
  </si>
  <si>
    <t>Shreyans Industries Ltd</t>
  </si>
  <si>
    <t>SHREYANIND</t>
  </si>
  <si>
    <t>Hindusthan Urban Infrastructure Ltd</t>
  </si>
  <si>
    <t>HUIL</t>
  </si>
  <si>
    <t>Indo National Ltd</t>
  </si>
  <si>
    <t>NIPPOBATRY</t>
  </si>
  <si>
    <t>M K Proteins Ltd</t>
  </si>
  <si>
    <t>MKPL</t>
  </si>
  <si>
    <t>Mahindra EPC Irrigation Ltd</t>
  </si>
  <si>
    <t>MAHEPC</t>
  </si>
  <si>
    <t>V-Marc India Ltd</t>
  </si>
  <si>
    <t>VMARCIND</t>
  </si>
  <si>
    <t>Hi-Green Carbon Ltd</t>
  </si>
  <si>
    <t>HIGREEN</t>
  </si>
  <si>
    <t>Innovators Facade Systems Ltd</t>
  </si>
  <si>
    <t>INNOVATORS</t>
  </si>
  <si>
    <t>Logica Infoway Ltd</t>
  </si>
  <si>
    <t>LOGICA</t>
  </si>
  <si>
    <t>Quint Digital Ltd</t>
  </si>
  <si>
    <t>QUINT</t>
  </si>
  <si>
    <t>Kinetic Engineering Ltd</t>
  </si>
  <si>
    <t>KINETICENG</t>
  </si>
  <si>
    <t>Birla Precision Technologies Ltd</t>
  </si>
  <si>
    <t>BIRLAPREC</t>
  </si>
  <si>
    <t>Shardul Securities Ltd</t>
  </si>
  <si>
    <t>SHARDUL</t>
  </si>
  <si>
    <t>Kerala Ayurveda Ltd</t>
  </si>
  <si>
    <t>KERALAYUR</t>
  </si>
  <si>
    <t>GP Eco Solutions India Ltd</t>
  </si>
  <si>
    <t>GPECO</t>
  </si>
  <si>
    <t>Kay Cee Energy &amp; Infra Ltd</t>
  </si>
  <si>
    <t>KCEIL</t>
  </si>
  <si>
    <t>Newjaisa Technologies Ltd</t>
  </si>
  <si>
    <t>NEWJAISA</t>
  </si>
  <si>
    <t>Shera Energy Ltd</t>
  </si>
  <si>
    <t>SHERA</t>
  </si>
  <si>
    <t>Country Club Hospitality &amp; Holidays Ltd</t>
  </si>
  <si>
    <t>CCHHL</t>
  </si>
  <si>
    <t>Batliboi Ltd</t>
  </si>
  <si>
    <t>BATLIBOI</t>
  </si>
  <si>
    <t>Ruchira Papers Ltd</t>
  </si>
  <si>
    <t>RUCHIRA</t>
  </si>
  <si>
    <t>Sigma Solve Ltd</t>
  </si>
  <si>
    <t>SIGMA</t>
  </si>
  <si>
    <t>Nitin Castings Ltd</t>
  </si>
  <si>
    <t>NITINCAST</t>
  </si>
  <si>
    <t>Metals - Iron</t>
  </si>
  <si>
    <t>Trigyn Technologies Ltd</t>
  </si>
  <si>
    <t>TRIGYN</t>
  </si>
  <si>
    <t>Indo Us Bio-Tech Ltd</t>
  </si>
  <si>
    <t>INDOUS</t>
  </si>
  <si>
    <t>K M Sugar Mills Ltd</t>
  </si>
  <si>
    <t>KMSUGAR</t>
  </si>
  <si>
    <t>Baroda Rayon Corporation Ltd</t>
  </si>
  <si>
    <t>BARODARY</t>
  </si>
  <si>
    <t>Shree Rama Multi-Tech Ltd</t>
  </si>
  <si>
    <t>SHREERAMA</t>
  </si>
  <si>
    <t>Udayshivakumar Infra Ltd</t>
  </si>
  <si>
    <t>USK</t>
  </si>
  <si>
    <t>Rathi Steel and Power Ltd</t>
  </si>
  <si>
    <t>RATHIST</t>
  </si>
  <si>
    <t>Almondz Global Securities Ltd</t>
  </si>
  <si>
    <t>ALMONDZ</t>
  </si>
  <si>
    <t>Universus Photo Imagings Ltd</t>
  </si>
  <si>
    <t>UNIVPHOTO</t>
  </si>
  <si>
    <t>Milkfood Ltd</t>
  </si>
  <si>
    <t>MLKFOOD</t>
  </si>
  <si>
    <t>Star Paper Mills Ltd</t>
  </si>
  <si>
    <t>STARPAPER</t>
  </si>
  <si>
    <t>Pradeep Metals Ltd</t>
  </si>
  <si>
    <t>PRADPME</t>
  </si>
  <si>
    <t>Alliance Integrated Metaliks Ltd</t>
  </si>
  <si>
    <t>AIML</t>
  </si>
  <si>
    <t>Shemaroo Entertainment Ltd</t>
  </si>
  <si>
    <t>SHEMAROO</t>
  </si>
  <si>
    <t>Bombay Oxygen Investments Ltd</t>
  </si>
  <si>
    <t>BOMOXY-B1</t>
  </si>
  <si>
    <t>Esconet Technologies Ltd</t>
  </si>
  <si>
    <t>ESCONET</t>
  </si>
  <si>
    <t>Lakshmi Mills Company Ltd</t>
  </si>
  <si>
    <t>LAKSHMIMIL</t>
  </si>
  <si>
    <t>Shiv Aum Steels Ltd</t>
  </si>
  <si>
    <t>SHIVAUM</t>
  </si>
  <si>
    <t>Shukra Pharmaceuticals Ltd</t>
  </si>
  <si>
    <t>SHUKRAPHAR</t>
  </si>
  <si>
    <t>Hitech Corporation Ltd</t>
  </si>
  <si>
    <t>HITECHCORP</t>
  </si>
  <si>
    <t>Aryaman Financial Services Ltd</t>
  </si>
  <si>
    <t>ARYAMAN</t>
  </si>
  <si>
    <t>Energy-Mission Machineries (India) Ltd</t>
  </si>
  <si>
    <t>EMMIL</t>
  </si>
  <si>
    <t>Lehar Footwears Ltd</t>
  </si>
  <si>
    <t>LEHAR</t>
  </si>
  <si>
    <t>Emkay Global Financial Services Ltd</t>
  </si>
  <si>
    <t>EMKAY</t>
  </si>
  <si>
    <t>Exxaro Tiles Ltd</t>
  </si>
  <si>
    <t>EXXARO</t>
  </si>
  <si>
    <t>IL &amp; FS Investment Managers Ltd</t>
  </si>
  <si>
    <t>IVC</t>
  </si>
  <si>
    <t>Dhabriya Polywood Ltd</t>
  </si>
  <si>
    <t>DHABRIYA</t>
  </si>
  <si>
    <t>Vishal Fabrics Ltd</t>
  </si>
  <si>
    <t>VISHAL</t>
  </si>
  <si>
    <t>Karnika Industries Ltd</t>
  </si>
  <si>
    <t>KARNIKA</t>
  </si>
  <si>
    <t>Northern Spirits Ltd</t>
  </si>
  <si>
    <t>NSL</t>
  </si>
  <si>
    <t>VIP Clothing Ltd</t>
  </si>
  <si>
    <t>VIPCLOTHNG</t>
  </si>
  <si>
    <t>Sunita Tools Ltd</t>
  </si>
  <si>
    <t>SUNITATOOL</t>
  </si>
  <si>
    <t>Airan Ltd</t>
  </si>
  <si>
    <t>AIRAN</t>
  </si>
  <si>
    <t>UCAL Ltd</t>
  </si>
  <si>
    <t>UCAL</t>
  </si>
  <si>
    <t>Chavda Infra Ltd</t>
  </si>
  <si>
    <t>CHAVDA</t>
  </si>
  <si>
    <t>Integra Essentia Ltd</t>
  </si>
  <si>
    <t>ESSENTIA</t>
  </si>
  <si>
    <t>DRC Systems India Ltd</t>
  </si>
  <si>
    <t>DRCSYSTEMS</t>
  </si>
  <si>
    <t>Lorenzini Apparels Ltd</t>
  </si>
  <si>
    <t>LAL</t>
  </si>
  <si>
    <t>Rana Sugars Ltd</t>
  </si>
  <si>
    <t>RANASUG</t>
  </si>
  <si>
    <t>Lyka Labs Ltd</t>
  </si>
  <si>
    <t>LYKALABS</t>
  </si>
  <si>
    <t>Kings Infra Ventures Ltd</t>
  </si>
  <si>
    <t>KINGSINFR</t>
  </si>
  <si>
    <t>A-1 Acid Ltd</t>
  </si>
  <si>
    <t>AAL</t>
  </si>
  <si>
    <t>Star Housing Finance Ltd</t>
  </si>
  <si>
    <t>STARHFL</t>
  </si>
  <si>
    <t>Quest Capital Markets Ltd</t>
  </si>
  <si>
    <t>QUESTCAP</t>
  </si>
  <si>
    <t>Jenburkt Pharmaceuticals Ltd</t>
  </si>
  <si>
    <t>JENBURPH</t>
  </si>
  <si>
    <t>Gokul Refoils and Solvent Ltd</t>
  </si>
  <si>
    <t>GOKUL</t>
  </si>
  <si>
    <t>Sahyadri Industries Ltd</t>
  </si>
  <si>
    <t>SAHYADRI</t>
  </si>
  <si>
    <t>Aban Offshore Ltd</t>
  </si>
  <si>
    <t>ABAN</t>
  </si>
  <si>
    <t>RM Drip &amp; Sprinklers Systems Ltd</t>
  </si>
  <si>
    <t>RMDRIP</t>
  </si>
  <si>
    <t>Zenotech Laboratories Ltd</t>
  </si>
  <si>
    <t>ZENOTECH</t>
  </si>
  <si>
    <t>Apollo Sindoori Hotels Ltd</t>
  </si>
  <si>
    <t>APOLSINHOT</t>
  </si>
  <si>
    <t>Fredun Pharmaceuticals Ltd</t>
  </si>
  <si>
    <t>FREDUN</t>
  </si>
  <si>
    <t>Kapston Services Ltd</t>
  </si>
  <si>
    <t>KAPSTON</t>
  </si>
  <si>
    <t>SKP Bearing Industries Ltd</t>
  </si>
  <si>
    <t>SKP</t>
  </si>
  <si>
    <t>Systango Technologies Ltd</t>
  </si>
  <si>
    <t>SYSTANGO</t>
  </si>
  <si>
    <t>Panasonic Energy India Co Ltd</t>
  </si>
  <si>
    <t>PANAENERG</t>
  </si>
  <si>
    <t>Cool Caps Industries Ltd</t>
  </si>
  <si>
    <t>COOLCAPS</t>
  </si>
  <si>
    <t>Tiger Logistics (India) Ltd</t>
  </si>
  <si>
    <t>TIGERLOGS</t>
  </si>
  <si>
    <t>Panchmahal Steel Ltd</t>
  </si>
  <si>
    <t>PANCHMAHQ</t>
  </si>
  <si>
    <t>Alufluoride Ltd</t>
  </si>
  <si>
    <t>ALUFLUOR</t>
  </si>
  <si>
    <t>Surani Steel Tubes Ltd</t>
  </si>
  <si>
    <t>SURANI</t>
  </si>
  <si>
    <t>Global Education Ltd</t>
  </si>
  <si>
    <t>GLOBAL</t>
  </si>
  <si>
    <t>Felix Industries Ltd</t>
  </si>
  <si>
    <t>FELIX</t>
  </si>
  <si>
    <t>International Combustion (India) Ltd</t>
  </si>
  <si>
    <t>INTLCOMBQ</t>
  </si>
  <si>
    <t>Patels Airtemp (India) Ltd</t>
  </si>
  <si>
    <t>PATELSAI</t>
  </si>
  <si>
    <t>Aries Agro Ltd (CN)</t>
  </si>
  <si>
    <t>ARIES</t>
  </si>
  <si>
    <t>Capital Trade Links Ltd</t>
  </si>
  <si>
    <t>CTL</t>
  </si>
  <si>
    <t>Emami Realty Ltd</t>
  </si>
  <si>
    <t>EMAMIREAL</t>
  </si>
  <si>
    <t>K2 Infragen Ltd</t>
  </si>
  <si>
    <t>K2INFRA</t>
  </si>
  <si>
    <t>DJ Mediaprint &amp; Logistics Ltd</t>
  </si>
  <si>
    <t>DJML</t>
  </si>
  <si>
    <t>Bhagyanagar India Ltd</t>
  </si>
  <si>
    <t>BHAGYANGR</t>
  </si>
  <si>
    <t>Plaza Wires Ltd</t>
  </si>
  <si>
    <t>PLAZACABLE</t>
  </si>
  <si>
    <t>Sintercom India Ltd</t>
  </si>
  <si>
    <t>SINTERCOM</t>
  </si>
  <si>
    <t>Byke Hospitality Ltd</t>
  </si>
  <si>
    <t>BYKE</t>
  </si>
  <si>
    <t>SBEC Sugar Ltd</t>
  </si>
  <si>
    <t>SBECSUG</t>
  </si>
  <si>
    <t>Majestic Auto Ltd</t>
  </si>
  <si>
    <t>MAJESAUT</t>
  </si>
  <si>
    <t>Nippon India ETF Nifty Midcap 150</t>
  </si>
  <si>
    <t>MID150BEES</t>
  </si>
  <si>
    <t>Zodiac Clothing Company Ltd</t>
  </si>
  <si>
    <t>ZODIACLOTH</t>
  </si>
  <si>
    <t>Manaksia Steels Ltd</t>
  </si>
  <si>
    <t>MANAKSTEEL</t>
  </si>
  <si>
    <t>Euro India Fresh Foods Ltd</t>
  </si>
  <si>
    <t>EIFFL</t>
  </si>
  <si>
    <t>ELGI Rubber Co Ltd</t>
  </si>
  <si>
    <t>ELGIRUBCO</t>
  </si>
  <si>
    <t>Madhuveer Com 18 Network Ltd</t>
  </si>
  <si>
    <t>MADHUVEER</t>
  </si>
  <si>
    <t>Modi Naturals Ltd</t>
  </si>
  <si>
    <t>MODINATUR</t>
  </si>
  <si>
    <t>Vijay Solvex Ltd</t>
  </si>
  <si>
    <t>VIJSOLX</t>
  </si>
  <si>
    <t>Z-Tech (India) Ltd</t>
  </si>
  <si>
    <t>ZTECH</t>
  </si>
  <si>
    <t>Tierra Agrotech Ltd</t>
  </si>
  <si>
    <t>TIERRA</t>
  </si>
  <si>
    <t>Shyam Century Ferrous Ltd</t>
  </si>
  <si>
    <t>SHYAMCENT</t>
  </si>
  <si>
    <t>Suyog Gurbaxani Funicular Ropeways Ltd</t>
  </si>
  <si>
    <t>SGFRL</t>
  </si>
  <si>
    <t>A2z Infra Engineering Ltd</t>
  </si>
  <si>
    <t>A2ZINFRA</t>
  </si>
  <si>
    <t>Mangalam Worldwide Ltd</t>
  </si>
  <si>
    <t>MWL</t>
  </si>
  <si>
    <t>Pasupati Acrylon Ltd</t>
  </si>
  <si>
    <t>PASUPTAC</t>
  </si>
  <si>
    <t>Generic Engineering Construction and Projects Ltd</t>
  </si>
  <si>
    <t>GENCON</t>
  </si>
  <si>
    <t>GP Petroleums Ltd</t>
  </si>
  <si>
    <t>GULFPETRO</t>
  </si>
  <si>
    <t>Rockingdeals Circular Economy Ltd</t>
  </si>
  <si>
    <t>ROCKINGDCE</t>
  </si>
  <si>
    <t>Keltech Energies Ltd</t>
  </si>
  <si>
    <t>KELENRG</t>
  </si>
  <si>
    <t>Nephro Care India Ltd</t>
  </si>
  <si>
    <t>NEPHROCARE</t>
  </si>
  <si>
    <t>Triton Valves Ltd</t>
  </si>
  <si>
    <t>TRITONV</t>
  </si>
  <si>
    <t>Exhicon Events Media Solutions Ltd</t>
  </si>
  <si>
    <t>EXHICON</t>
  </si>
  <si>
    <t>Sayaji Hotels (Indore) Ltd</t>
  </si>
  <si>
    <t>SHILINDORE</t>
  </si>
  <si>
    <t>Talbros Engineering Ltd</t>
  </si>
  <si>
    <t>TALBROSENG</t>
  </si>
  <si>
    <t>Sadhav Shipping Ltd</t>
  </si>
  <si>
    <t>SADHAV</t>
  </si>
  <si>
    <t>Jay Shree Tea and Industries Ltd</t>
  </si>
  <si>
    <t>JAYSREETEA</t>
  </si>
  <si>
    <t>IIRM Holdings India Ltd</t>
  </si>
  <si>
    <t>IIRM</t>
  </si>
  <si>
    <t>Purv Flexipack Ltd</t>
  </si>
  <si>
    <t>PURVFLEXI</t>
  </si>
  <si>
    <t>Proventus Agrocom Ltd</t>
  </si>
  <si>
    <t>PROV</t>
  </si>
  <si>
    <t>Shri Keshav Cements and Infra Ltd</t>
  </si>
  <si>
    <t>SKCIL</t>
  </si>
  <si>
    <t>Emmforce Autotech Ltd</t>
  </si>
  <si>
    <t>EMMFORCE</t>
  </si>
  <si>
    <t>Aditya BSL Gold ETF</t>
  </si>
  <si>
    <t>BSLGOLDETF</t>
  </si>
  <si>
    <t>Rajnandini Metal Ltd</t>
  </si>
  <si>
    <t>RAJMET</t>
  </si>
  <si>
    <t>BGR Energy Systems Ltd</t>
  </si>
  <si>
    <t>BGRENERGY</t>
  </si>
  <si>
    <t>Chemcrux Enterprises Ltd</t>
  </si>
  <si>
    <t>CHEMCRUX</t>
  </si>
  <si>
    <t>Vaarad Ventures Ltd</t>
  </si>
  <si>
    <t>VAARAD</t>
  </si>
  <si>
    <t>Droneacharya Aerial Innovations Ltd</t>
  </si>
  <si>
    <t>DRONACHRYA</t>
  </si>
  <si>
    <t>Competent Automobiles Company Ltd</t>
  </si>
  <si>
    <t>COMPEAU</t>
  </si>
  <si>
    <t>Sejal Glass Ltd</t>
  </si>
  <si>
    <t>SEJALLTD</t>
  </si>
  <si>
    <t>Virinchi Ltd</t>
  </si>
  <si>
    <t>VIRINCHI</t>
  </si>
  <si>
    <t>AVP Infracon Ltd</t>
  </si>
  <si>
    <t>AVPINFRA</t>
  </si>
  <si>
    <t>Essen Speciality Films Ltd</t>
  </si>
  <si>
    <t>ESFL</t>
  </si>
  <si>
    <t>Globus Power Generation Ltd</t>
  </si>
  <si>
    <t>GLOBUSCON</t>
  </si>
  <si>
    <t>Variman Global Enterprises Ltd</t>
  </si>
  <si>
    <t>VARIMAN</t>
  </si>
  <si>
    <t>Rajnish Wellness Ltd</t>
  </si>
  <si>
    <t>RAJNISH</t>
  </si>
  <si>
    <t>Rama Phosphates Ltd</t>
  </si>
  <si>
    <t>RAMAPHO</t>
  </si>
  <si>
    <t>Le Merite Exports Ltd</t>
  </si>
  <si>
    <t>LEMERITE</t>
  </si>
  <si>
    <t>Lancor Holdings Ltd</t>
  </si>
  <si>
    <t>LANCORHOL</t>
  </si>
  <si>
    <t>Surana Telecom and Power Ltd</t>
  </si>
  <si>
    <t>SURANAT&amp;P</t>
  </si>
  <si>
    <t>Trident Lifeline Ltd</t>
  </si>
  <si>
    <t>TLL</t>
  </si>
  <si>
    <t>Coastal Corporation Ltd</t>
  </si>
  <si>
    <t>COASTCORP</t>
  </si>
  <si>
    <t>Intense Technologies Ltd</t>
  </si>
  <si>
    <t>INTENTECH</t>
  </si>
  <si>
    <t>Manomay Tex India Ltd</t>
  </si>
  <si>
    <t>MANOMAY</t>
  </si>
  <si>
    <t>S &amp; S Power Switchgear Ltd</t>
  </si>
  <si>
    <t>S&amp;SPOWER</t>
  </si>
  <si>
    <t>Sumit Woods Ltd</t>
  </si>
  <si>
    <t>SUMIT</t>
  </si>
  <si>
    <t>Waterbase Ltd</t>
  </si>
  <si>
    <t>WATERBASE</t>
  </si>
  <si>
    <t>Jasch Gauging Technologies Ltd</t>
  </si>
  <si>
    <t>JGTL</t>
  </si>
  <si>
    <t>Indian Toners &amp; Developers Ltd</t>
  </si>
  <si>
    <t>INDTONER</t>
  </si>
  <si>
    <t>Fluidomat Ltd</t>
  </si>
  <si>
    <t>FLUIDOM</t>
  </si>
  <si>
    <t>Nila Spaces Ltd</t>
  </si>
  <si>
    <t>NILASPACES</t>
  </si>
  <si>
    <t>Goyal Salt Ltd</t>
  </si>
  <si>
    <t>GOYALSALT</t>
  </si>
  <si>
    <t>Avonmore Capital &amp; Management Services Ltd</t>
  </si>
  <si>
    <t>AVONMORE</t>
  </si>
  <si>
    <t>McLeod Russel India Ltd</t>
  </si>
  <si>
    <t>MCLEODRUSS</t>
  </si>
  <si>
    <t>GEE Ltd</t>
  </si>
  <si>
    <t>GEE</t>
  </si>
  <si>
    <t>Indowind Energy Ltd</t>
  </si>
  <si>
    <t>INDOWIND</t>
  </si>
  <si>
    <t>South West Pinnacle Exploration Ltd</t>
  </si>
  <si>
    <t>SOUTHWEST</t>
  </si>
  <si>
    <t>Kalyani Cast-Tech Ltd</t>
  </si>
  <si>
    <t>KALYANI</t>
  </si>
  <si>
    <t>Digikore Studios Ltd</t>
  </si>
  <si>
    <t>DIGIKORE</t>
  </si>
  <si>
    <t>Omax Autos Ltd</t>
  </si>
  <si>
    <t>OMAXAUTO</t>
  </si>
  <si>
    <t>Mangalam Organics Ltd</t>
  </si>
  <si>
    <t>MANORG</t>
  </si>
  <si>
    <t>Canarys Automations Ltd</t>
  </si>
  <si>
    <t>CANARYS</t>
  </si>
  <si>
    <t>Scan Steels Ltd</t>
  </si>
  <si>
    <t>SCANSTL</t>
  </si>
  <si>
    <t>Multibase India Ltd</t>
  </si>
  <si>
    <t>MULTIBASE</t>
  </si>
  <si>
    <t>Inflame Appliances Ltd</t>
  </si>
  <si>
    <t>INFLAME</t>
  </si>
  <si>
    <t>Osia Hyper Retail Ltd</t>
  </si>
  <si>
    <t>OSIAHYPER</t>
  </si>
  <si>
    <t>Medico Remedies Ltd</t>
  </si>
  <si>
    <t>MEDICO</t>
  </si>
  <si>
    <t>Infinium Pharmachem Ltd</t>
  </si>
  <si>
    <t>INFINIUM</t>
  </si>
  <si>
    <t>Gennex Laboratories Ltd</t>
  </si>
  <si>
    <t>GENNEX</t>
  </si>
  <si>
    <t>NDL Ventures Ltd</t>
  </si>
  <si>
    <t>NDLVENTURE</t>
  </si>
  <si>
    <t>Smartlink Holdings Ltd</t>
  </si>
  <si>
    <t>SMARTLINK</t>
  </si>
  <si>
    <t>Atlantaa Ltd</t>
  </si>
  <si>
    <t>ATLANTAA</t>
  </si>
  <si>
    <t>Jhaveri Credits and Capital Ltd</t>
  </si>
  <si>
    <t>JHACC</t>
  </si>
  <si>
    <t>Vishwaraj Sugar Industries Ltd</t>
  </si>
  <si>
    <t>VISHWARAJ</t>
  </si>
  <si>
    <t>India Finsec Ltd</t>
  </si>
  <si>
    <t>IFINSEC</t>
  </si>
  <si>
    <t>Vintron Informatics Ltd</t>
  </si>
  <si>
    <t>VINTRON</t>
  </si>
  <si>
    <t>POCL Enterprises Ltd</t>
  </si>
  <si>
    <t>POEL</t>
  </si>
  <si>
    <t>Indian Terrain Fashions Ltd</t>
  </si>
  <si>
    <t>INDTERRAIN</t>
  </si>
  <si>
    <t>Royal India Corporation Ltd</t>
  </si>
  <si>
    <t>ROYALIND</t>
  </si>
  <si>
    <t>Rox Hi-Tech Ltd</t>
  </si>
  <si>
    <t>ROXHITECH</t>
  </si>
  <si>
    <t>Apollo Finvest (India) Ltd</t>
  </si>
  <si>
    <t>APOLLOFI</t>
  </si>
  <si>
    <t>Crayons Advertising Ltd</t>
  </si>
  <si>
    <t>CRAYONS</t>
  </si>
  <si>
    <t>Goldstar Power Ltd</t>
  </si>
  <si>
    <t>GOLDSTAR</t>
  </si>
  <si>
    <t>Ruchi Infrastructure Ltd</t>
  </si>
  <si>
    <t>RUCHINFRA</t>
  </si>
  <si>
    <t>Vadilal Enterprises Ltd</t>
  </si>
  <si>
    <t>VADILENT</t>
  </si>
  <si>
    <t>Crown Lifters Ltd</t>
  </si>
  <si>
    <t>CROWN</t>
  </si>
  <si>
    <t>Magnum Ventures Ltd</t>
  </si>
  <si>
    <t>MAGNUM</t>
  </si>
  <si>
    <t>Axis Gold ETF</t>
  </si>
  <si>
    <t>AXISGOLD</t>
  </si>
  <si>
    <t>Hindustan Organic Chemicals Ltd</t>
  </si>
  <si>
    <t>HOCL</t>
  </si>
  <si>
    <t>Rudrabhishek Enterprises Ltd</t>
  </si>
  <si>
    <t>REPL</t>
  </si>
  <si>
    <t>Il&amp;Fs Engineering and Construction Company Ltd</t>
  </si>
  <si>
    <t>IL&amp;FSENGG</t>
  </si>
  <si>
    <t>Shradha Infraprojects Ltd</t>
  </si>
  <si>
    <t>SHRADHA</t>
  </si>
  <si>
    <t>Bannari Amman Spinning Mills Ltd</t>
  </si>
  <si>
    <t>BASML</t>
  </si>
  <si>
    <t>Rane Engine Valve Ltd</t>
  </si>
  <si>
    <t>RANEENGINE</t>
  </si>
  <si>
    <t>Naga Dhunseri Group Ltd</t>
  </si>
  <si>
    <t>NDGL</t>
  </si>
  <si>
    <t>Shri Venkatesh Refineries Ltd</t>
  </si>
  <si>
    <t>SVRL</t>
  </si>
  <si>
    <t>Uday Jewellery Industries Ltd</t>
  </si>
  <si>
    <t>UDAYJEW</t>
  </si>
  <si>
    <t>Megastar Foods Ltd</t>
  </si>
  <si>
    <t>MEGASTAR</t>
  </si>
  <si>
    <t>Prime Industries Ltd</t>
  </si>
  <si>
    <t>PRIMIND</t>
  </si>
  <si>
    <t>Alphalogic Industries Ltd</t>
  </si>
  <si>
    <t>ALPHAIND</t>
  </si>
  <si>
    <t>PPAP Automotive Ltd</t>
  </si>
  <si>
    <t>PPAP</t>
  </si>
  <si>
    <t>Visa Steel Ltd</t>
  </si>
  <si>
    <t>VISASTEEL</t>
  </si>
  <si>
    <t>Gujarat Apollo Industries Ltd</t>
  </si>
  <si>
    <t>GUJAPOLLO</t>
  </si>
  <si>
    <t>Commercial Syn Bags Ltd</t>
  </si>
  <si>
    <t>COMSYN</t>
  </si>
  <si>
    <t>P.E. Analytics Ltd</t>
  </si>
  <si>
    <t>PROPEQUITY</t>
  </si>
  <si>
    <t>Investment &amp; Precision Castings Ltd</t>
  </si>
  <si>
    <t>INVPRECQ</t>
  </si>
  <si>
    <t>Premier Roadlines Ltd</t>
  </si>
  <si>
    <t>PRLIND</t>
  </si>
  <si>
    <t>KPT Industries Ltd</t>
  </si>
  <si>
    <t>KPT</t>
  </si>
  <si>
    <t>Chatha Foods Ltd</t>
  </si>
  <si>
    <t>CHATHA</t>
  </si>
  <si>
    <t>Murudeshwar Ceramics Ltd</t>
  </si>
  <si>
    <t>MURUDCERA</t>
  </si>
  <si>
    <t>Asian Hotels (North) Ltd</t>
  </si>
  <si>
    <t>ASIANHOTNR</t>
  </si>
  <si>
    <t>RKEC Projects Ltd</t>
  </si>
  <si>
    <t>RKEC</t>
  </si>
  <si>
    <t>Robust Hotels Ltd</t>
  </si>
  <si>
    <t>RHL</t>
  </si>
  <si>
    <t>Anlon Technology Solutions Ltd</t>
  </si>
  <si>
    <t>ANLON</t>
  </si>
  <si>
    <t>Shri Dinesh Mills Ltd</t>
  </si>
  <si>
    <t>SHRIDINE</t>
  </si>
  <si>
    <t>Maral Overseas Ltd</t>
  </si>
  <si>
    <t>MARALOVER</t>
  </si>
  <si>
    <t>Ceenik Exports (India) Ltd</t>
  </si>
  <si>
    <t>CEENIK</t>
  </si>
  <si>
    <t>Dindigul Farm Product Ltd</t>
  </si>
  <si>
    <t>DFPL</t>
  </si>
  <si>
    <t>Natural Capsules Ltd</t>
  </si>
  <si>
    <t>NATCAPSUQ</t>
  </si>
  <si>
    <t>Akanksha Power and Infrastructure Ltd</t>
  </si>
  <si>
    <t>AKANKSHA</t>
  </si>
  <si>
    <t>Electrical Components &amp; Equipment</t>
  </si>
  <si>
    <t>E Factor Experiences Ltd</t>
  </si>
  <si>
    <t>EFACTOR</t>
  </si>
  <si>
    <t>Shree Rama Newsprint Ltd</t>
  </si>
  <si>
    <t>RAMANEWS</t>
  </si>
  <si>
    <t>Take Solutions Ltd</t>
  </si>
  <si>
    <t>TAKE</t>
  </si>
  <si>
    <t>Axis Nifty AAA Bond Plus SDL Apr 2026 50:50 ETF</t>
  </si>
  <si>
    <t>AXISBPSETF</t>
  </si>
  <si>
    <t>Lords Chloro Alkali Ltd</t>
  </si>
  <si>
    <t>LORDSCHLO</t>
  </si>
  <si>
    <t>Mercantile Ventures Ltd</t>
  </si>
  <si>
    <t>MERCANTILE</t>
  </si>
  <si>
    <t>Thomas Scott (India) Ltd</t>
  </si>
  <si>
    <t>THOMASCOTT</t>
  </si>
  <si>
    <t>Nitiraj Engineers Ltd</t>
  </si>
  <si>
    <t>NITIRAJ</t>
  </si>
  <si>
    <t>Captain Polyplast Ltd</t>
  </si>
  <si>
    <t>CPL</t>
  </si>
  <si>
    <t>Sundaram Brake Linings Ltd</t>
  </si>
  <si>
    <t>SUNDRMBRAK</t>
  </si>
  <si>
    <t>Amba Enterprises Ltd</t>
  </si>
  <si>
    <t>AEL</t>
  </si>
  <si>
    <t>Comfort Intech Ltd</t>
  </si>
  <si>
    <t>COMFINTE</t>
  </si>
  <si>
    <t>Kaka Industries Ltd</t>
  </si>
  <si>
    <t>KAKA</t>
  </si>
  <si>
    <t>Global Vectra Helicorp Ltd</t>
  </si>
  <si>
    <t>GLOBALVECT</t>
  </si>
  <si>
    <t>Duroply Industries Ltd</t>
  </si>
  <si>
    <t>DUROPLY</t>
  </si>
  <si>
    <t>ASI Industries Ltd</t>
  </si>
  <si>
    <t>ASIIL</t>
  </si>
  <si>
    <t>Bambino Agro Industries Ltd</t>
  </si>
  <si>
    <t>BAMBINO</t>
  </si>
  <si>
    <t>Maagh Advertising and Marketing Services Ltd</t>
  </si>
  <si>
    <t>MAAGHADV</t>
  </si>
  <si>
    <t>LGB Forge Ltd</t>
  </si>
  <si>
    <t>LGBFORGE</t>
  </si>
  <si>
    <t>Panchsheel Organics Ltd</t>
  </si>
  <si>
    <t>PANCHSHEEL</t>
  </si>
  <si>
    <t>Par Drugs and Chemicals Ltd</t>
  </si>
  <si>
    <t>PAR</t>
  </si>
  <si>
    <t>Bemco Hydraulics Ltd</t>
  </si>
  <si>
    <t>BEMHY</t>
  </si>
  <si>
    <t>Caspian Corporate Services Ltd</t>
  </si>
  <si>
    <t>CASPIAN</t>
  </si>
  <si>
    <t>Chemtech Industrial Valves Ltd</t>
  </si>
  <si>
    <t>CHEMTECH</t>
  </si>
  <si>
    <t>Tirupati Forge Ltd</t>
  </si>
  <si>
    <t>TIRUPATIFL</t>
  </si>
  <si>
    <t>Brahmaputra Infrastructure Ltd</t>
  </si>
  <si>
    <t>BRAHMINFRA</t>
  </si>
  <si>
    <t>ABM Knowledgeware Ltd</t>
  </si>
  <si>
    <t>ABMKNO</t>
  </si>
  <si>
    <t>Cords Cable Industries Ltd</t>
  </si>
  <si>
    <t>CORDSCABLE</t>
  </si>
  <si>
    <t>Jay Ushin Ltd</t>
  </si>
  <si>
    <t>JAYUSH</t>
  </si>
  <si>
    <t>Purple Finance Ltd</t>
  </si>
  <si>
    <t>PURPLEFIN</t>
  </si>
  <si>
    <t>Aurangabad Distillery Ltd</t>
  </si>
  <si>
    <t>AURDIS</t>
  </si>
  <si>
    <t>Konstelec Engineers Ltd</t>
  </si>
  <si>
    <t>KONSTELEC</t>
  </si>
  <si>
    <t>Baheti Recycling Industries Ltd</t>
  </si>
  <si>
    <t>BAHETI</t>
  </si>
  <si>
    <t>Navkar Urbanstructure Ltd</t>
  </si>
  <si>
    <t>NAVKAR</t>
  </si>
  <si>
    <t>Welspun Investments and Commercials Ltd</t>
  </si>
  <si>
    <t>WELINV</t>
  </si>
  <si>
    <t>Alphageo (India) Ltd</t>
  </si>
  <si>
    <t>ALPHAGEO</t>
  </si>
  <si>
    <t>Mirae Asset Nifty 50 ETF</t>
  </si>
  <si>
    <t>NIFTYETF</t>
  </si>
  <si>
    <t>On Door Concepts Ltd</t>
  </si>
  <si>
    <t>ONDOOR</t>
  </si>
  <si>
    <t>Retail - Online</t>
  </si>
  <si>
    <t>Loyal Textile Mills Ltd</t>
  </si>
  <si>
    <t>LOYALTEX</t>
  </si>
  <si>
    <t>Graviss Hospitality Ltd</t>
  </si>
  <si>
    <t>GRAVISSHO</t>
  </si>
  <si>
    <t>UMA Exports Ltd</t>
  </si>
  <si>
    <t>UMAEXPORTS</t>
  </si>
  <si>
    <t>Star Delta Transformers Ltd</t>
  </si>
  <si>
    <t>STARDELTA</t>
  </si>
  <si>
    <t>RSD Finance Ltd</t>
  </si>
  <si>
    <t>RSDFIN</t>
  </si>
  <si>
    <t>MK Exim (India) Ltd</t>
  </si>
  <si>
    <t>MKEXIM</t>
  </si>
  <si>
    <t>Sona Machinery Ltd</t>
  </si>
  <si>
    <t>SONAMAC</t>
  </si>
  <si>
    <t>Standard Capital Markets Ltd</t>
  </si>
  <si>
    <t>STANCAP</t>
  </si>
  <si>
    <t>Inventure Growth &amp; Securities Ltd</t>
  </si>
  <si>
    <t>INVENTURE</t>
  </si>
  <si>
    <t>Paragon Fine &amp; Speciality Chemical Ltd</t>
  </si>
  <si>
    <t>PARAGON</t>
  </si>
  <si>
    <t>India Gelatine &amp; Chemicals Ltd</t>
  </si>
  <si>
    <t>INDGELA</t>
  </si>
  <si>
    <t>Starteck Finance Ltd</t>
  </si>
  <si>
    <t>STARTECK</t>
  </si>
  <si>
    <t>Kanoria Energy &amp; Infrastructure Limited</t>
  </si>
  <si>
    <t>KEIL</t>
  </si>
  <si>
    <t>IL&amp;FS Transportation Networks Ltd</t>
  </si>
  <si>
    <t>IL&amp;FSTRANS</t>
  </si>
  <si>
    <t>Brady And Morris Engineering Co Ltd</t>
  </si>
  <si>
    <t>BRADYM</t>
  </si>
  <si>
    <t>Aaron Industries Ltd</t>
  </si>
  <si>
    <t>AARON</t>
  </si>
  <si>
    <t>VTM Ltd</t>
  </si>
  <si>
    <t>VTMLTD</t>
  </si>
  <si>
    <t>Nureca Ltd</t>
  </si>
  <si>
    <t>NURECA</t>
  </si>
  <si>
    <t>DCG Cables &amp; Wires Ltd</t>
  </si>
  <si>
    <t>DCG</t>
  </si>
  <si>
    <t>RRIL Ltd</t>
  </si>
  <si>
    <t>RRIL</t>
  </si>
  <si>
    <t>Ravinder Heights Ltd</t>
  </si>
  <si>
    <t>RVHL</t>
  </si>
  <si>
    <t>Empower India Ltd</t>
  </si>
  <si>
    <t>EMPOWER</t>
  </si>
  <si>
    <t>Indo Thai Securities Ltd</t>
  </si>
  <si>
    <t>INDOTHAI</t>
  </si>
  <si>
    <t>Mangalam Seeds Ltd</t>
  </si>
  <si>
    <t>MSL</t>
  </si>
  <si>
    <t>VETO Switch Gears And Cables Ltd</t>
  </si>
  <si>
    <t>VETO</t>
  </si>
  <si>
    <t>Pil Italica Lifestyle Ltd</t>
  </si>
  <si>
    <t>PILITA</t>
  </si>
  <si>
    <t>Bhilwara Technical Textiles Ltd</t>
  </si>
  <si>
    <t>BTTL</t>
  </si>
  <si>
    <t>A B Infrabuild Ltd</t>
  </si>
  <si>
    <t>ABINFRA</t>
  </si>
  <si>
    <t>Prime Fresh Ltd</t>
  </si>
  <si>
    <t>PRIMEFRESH</t>
  </si>
  <si>
    <t>Lagnam Spintex Ltd</t>
  </si>
  <si>
    <t>LAGNAM</t>
  </si>
  <si>
    <t>Aashka Hospitals Ltd</t>
  </si>
  <si>
    <t>AASHKA</t>
  </si>
  <si>
    <t>DEV Information Technology Ltd</t>
  </si>
  <si>
    <t>DEVIT</t>
  </si>
  <si>
    <t>Veer Global Infraconstruction Ltd</t>
  </si>
  <si>
    <t>VGIL</t>
  </si>
  <si>
    <t>Ginni Filaments Ltd</t>
  </si>
  <si>
    <t>GINNIFILA</t>
  </si>
  <si>
    <t>Madhav Infra Projects Ltd</t>
  </si>
  <si>
    <t>MADHAVIPL</t>
  </si>
  <si>
    <t>Available Finance Ltd</t>
  </si>
  <si>
    <t>AVAILFC</t>
  </si>
  <si>
    <t>Seacoast Shipping Services Ltd</t>
  </si>
  <si>
    <t>SEACOAST</t>
  </si>
  <si>
    <t>G M Polyplast Ltd</t>
  </si>
  <si>
    <t>GMPL</t>
  </si>
  <si>
    <t>Yash Optics &amp; Lens Ltd</t>
  </si>
  <si>
    <t>YASHOPTICS</t>
  </si>
  <si>
    <t>CAPTAIN PIPES Ltd</t>
  </si>
  <si>
    <t>CAPPIPES</t>
  </si>
  <si>
    <t>Maruti Infrastructure Ltd</t>
  </si>
  <si>
    <t>MAINFRA</t>
  </si>
  <si>
    <t>Aksharchem (India) Ltd</t>
  </si>
  <si>
    <t>AKSHARCHEM</t>
  </si>
  <si>
    <t>Trejhara Solutions Ltd</t>
  </si>
  <si>
    <t>TREJHARA</t>
  </si>
  <si>
    <t>Zeal Global Services Ltd</t>
  </si>
  <si>
    <t>ZEAL</t>
  </si>
  <si>
    <t>Supreme Infrastructure India Ltd</t>
  </si>
  <si>
    <t>SUPREMEINF</t>
  </si>
  <si>
    <t>Rajshree Sugars &amp; Chemicals Ltd</t>
  </si>
  <si>
    <t>RAJSREESUG</t>
  </si>
  <si>
    <t>North Eastern Carrying Corporation Ltd</t>
  </si>
  <si>
    <t>NECCLTD</t>
  </si>
  <si>
    <t>Lloyds Luxuries Ltd</t>
  </si>
  <si>
    <t>LLOYDS</t>
  </si>
  <si>
    <t>Sunshine Capital Ltd</t>
  </si>
  <si>
    <t>SCL</t>
  </si>
  <si>
    <t>Neelamalai Agro Industries Ltd</t>
  </si>
  <si>
    <t>NEAGI</t>
  </si>
  <si>
    <t>Ashapuri Gold Ornament Ltd</t>
  </si>
  <si>
    <t>AGOL</t>
  </si>
  <si>
    <t>Coral Laboratories Ltd</t>
  </si>
  <si>
    <t>CORALAB</t>
  </si>
  <si>
    <t>RDB Realty &amp; Infrastructure Ltd</t>
  </si>
  <si>
    <t>RDBRIL</t>
  </si>
  <si>
    <t>SAB Industries Ltd</t>
  </si>
  <si>
    <t>SAB</t>
  </si>
  <si>
    <t>Shree Ajit Pulp and Paper Ltd</t>
  </si>
  <si>
    <t>SAPPL</t>
  </si>
  <si>
    <t>SMS Lifesciences India Ltd</t>
  </si>
  <si>
    <t>SMSLIFE</t>
  </si>
  <si>
    <t>Confidence Futuristic Energetech Ltd</t>
  </si>
  <si>
    <t>CFEL</t>
  </si>
  <si>
    <t>Sharda Ispat Ltd</t>
  </si>
  <si>
    <t>SHRDAIS</t>
  </si>
  <si>
    <t>Zee Learn Ltd</t>
  </si>
  <si>
    <t>ZEELEARN</t>
  </si>
  <si>
    <t>Evexia Lifecare Ltd</t>
  </si>
  <si>
    <t>EVEXIA</t>
  </si>
  <si>
    <t>Bimetal Bearings Ltd</t>
  </si>
  <si>
    <t>BIMETAL</t>
  </si>
  <si>
    <t>delaPlex Ltd</t>
  </si>
  <si>
    <t>DELAPLEX</t>
  </si>
  <si>
    <t>Vital Chemtech Ltd</t>
  </si>
  <si>
    <t>VITAL</t>
  </si>
  <si>
    <t>Infollion Research Services Ltd</t>
  </si>
  <si>
    <t>INFOLLION</t>
  </si>
  <si>
    <t>Sarthak Metals Ltd</t>
  </si>
  <si>
    <t>SMLT</t>
  </si>
  <si>
    <t>Arham Technologies Ltd</t>
  </si>
  <si>
    <t>ARHAM</t>
  </si>
  <si>
    <t>Sicagen India Ltd</t>
  </si>
  <si>
    <t>SICAGEN</t>
  </si>
  <si>
    <t>CWD Limited</t>
  </si>
  <si>
    <t>CWD</t>
  </si>
  <si>
    <t>T T Ltd</t>
  </si>
  <si>
    <t>TTL</t>
  </si>
  <si>
    <t>Shri Bajrang Alliance Ltd</t>
  </si>
  <si>
    <t>SHBAJRG</t>
  </si>
  <si>
    <t>Super House Ltd</t>
  </si>
  <si>
    <t>SUPERHOUSE</t>
  </si>
  <si>
    <t>Equippp Social Impact Technologies Ltd</t>
  </si>
  <si>
    <t>EQUIPPP</t>
  </si>
  <si>
    <t xml:space="preserve"> IT Services &amp; Consulting</t>
  </si>
  <si>
    <t>Prithvi Exchange (India) Ltd</t>
  </si>
  <si>
    <t>PRITHVIEXCH</t>
  </si>
  <si>
    <t>Pune E - Stock Broking Ltd</t>
  </si>
  <si>
    <t>PESB</t>
  </si>
  <si>
    <t>Raghuvansh Agrofarms Ltd</t>
  </si>
  <si>
    <t>RAFL</t>
  </si>
  <si>
    <t>Hindcon Chemicals Ltd</t>
  </si>
  <si>
    <t>HINDCON</t>
  </si>
  <si>
    <t>Paul Merchants Ltd</t>
  </si>
  <si>
    <t>PML</t>
  </si>
  <si>
    <t>Sayaji Hotels (Pune) Ltd</t>
  </si>
  <si>
    <t>SHPLPUNE</t>
  </si>
  <si>
    <t>Tembo Global Industries Ltd</t>
  </si>
  <si>
    <t>TEMBO</t>
  </si>
  <si>
    <t>Rajshree Polypack Ltd</t>
  </si>
  <si>
    <t>RPPL</t>
  </si>
  <si>
    <t>Bhatia Communications &amp; Retail (India) Ltd</t>
  </si>
  <si>
    <t>BHATIA</t>
  </si>
  <si>
    <t>Denis Chem Lab Ltd</t>
  </si>
  <si>
    <t>DENISCHEM</t>
  </si>
  <si>
    <t>Shree Vasu Logistics Ltd</t>
  </si>
  <si>
    <t>SVLL</t>
  </si>
  <si>
    <t>Kimia Biosciences Ltd</t>
  </si>
  <si>
    <t>KIMIABL</t>
  </si>
  <si>
    <t>G G Engineering Ltd</t>
  </si>
  <si>
    <t>GGENG</t>
  </si>
  <si>
    <t>Divine Power Energy Ltd</t>
  </si>
  <si>
    <t>DPEL</t>
  </si>
  <si>
    <t>Maximus International Ltd</t>
  </si>
  <si>
    <t>MAXIMUS</t>
  </si>
  <si>
    <t>Cambridge Technology Enterprises Ltd</t>
  </si>
  <si>
    <t>CTE</t>
  </si>
  <si>
    <t>JSL Industries Ltd</t>
  </si>
  <si>
    <t>JSLINDL</t>
  </si>
  <si>
    <t>Sanmit Infra Ltd</t>
  </si>
  <si>
    <t>SANINFRA</t>
  </si>
  <si>
    <t>Captain Technocast Ltd</t>
  </si>
  <si>
    <t>CTCL</t>
  </si>
  <si>
    <t>Modi Rubber Ltd</t>
  </si>
  <si>
    <t>MODIRUBBER</t>
  </si>
  <si>
    <t>Umang Dairies Ltd</t>
  </si>
  <si>
    <t>UMANGDAIRY</t>
  </si>
  <si>
    <t>Signet Industries Ltd</t>
  </si>
  <si>
    <t>SIGIND</t>
  </si>
  <si>
    <t>Asian Hotels (East) Ltd</t>
  </si>
  <si>
    <t>AHLEAST</t>
  </si>
  <si>
    <t>Rajasthan Gases Ltd</t>
  </si>
  <si>
    <t>RAJGASES</t>
  </si>
  <si>
    <t>Noida Toll Bridge Company Ltd</t>
  </si>
  <si>
    <t>NOIDATOLL</t>
  </si>
  <si>
    <t>Indrayani Biotech Ltd</t>
  </si>
  <si>
    <t>INDRANIB</t>
  </si>
  <si>
    <t>Techknowgreen Solutions Ltd</t>
  </si>
  <si>
    <t>TECHKGREEN</t>
  </si>
  <si>
    <t>Vardhman Polytex Ltd</t>
  </si>
  <si>
    <t>VARDMNPOLY</t>
  </si>
  <si>
    <t>Sanjivani Paranteral Ltd</t>
  </si>
  <si>
    <t>SANJIVIN</t>
  </si>
  <si>
    <t>RDB Rasayans Ltd</t>
  </si>
  <si>
    <t>RDBRL</t>
  </si>
  <si>
    <t>Ajanta Soya Ltd</t>
  </si>
  <si>
    <t>AJANTSOY</t>
  </si>
  <si>
    <t>KCK Industries Ltd</t>
  </si>
  <si>
    <t>KCK</t>
  </si>
  <si>
    <t>GSS Infotech Ltd</t>
  </si>
  <si>
    <t>GSS</t>
  </si>
  <si>
    <t>Maha Rashtra Apex Corporation Ltd</t>
  </si>
  <si>
    <t>MAHAPEXLTD</t>
  </si>
  <si>
    <t>Pmc Fincorp Ltd</t>
  </si>
  <si>
    <t>PMCFIN</t>
  </si>
  <si>
    <t>LA Tim Metal &amp; Industries Ltd</t>
  </si>
  <si>
    <t>LATIMMETAL</t>
  </si>
  <si>
    <t>Delphi World Money Ltd</t>
  </si>
  <si>
    <t>DELPHIFX</t>
  </si>
  <si>
    <t>IP Rings Ltd</t>
  </si>
  <si>
    <t>IPRINGLTD</t>
  </si>
  <si>
    <t>SBI Nifty Bank ETF</t>
  </si>
  <si>
    <t>SETFNIFBK</t>
  </si>
  <si>
    <t>MITCON Consultancy &amp; Engineering Services Ltd</t>
  </si>
  <si>
    <t>MITCON</t>
  </si>
  <si>
    <t>Regis Industries Ltd</t>
  </si>
  <si>
    <t>REGIS</t>
  </si>
  <si>
    <t>Modern Threads (India) Ltd</t>
  </si>
  <si>
    <t>MODTHREAD</t>
  </si>
  <si>
    <t>ShreeOswal Seeds and Chemicals Ltd</t>
  </si>
  <si>
    <t>OSWALSEEDS</t>
  </si>
  <si>
    <t>National Plastic Technologies Ltd</t>
  </si>
  <si>
    <t>NATPLASTI</t>
  </si>
  <si>
    <t>Jullundur Motor Agency (Delhi) Ltd</t>
  </si>
  <si>
    <t>JMA</t>
  </si>
  <si>
    <t>Shiva Texyarn Ltd</t>
  </si>
  <si>
    <t>SHIVATEX</t>
  </si>
  <si>
    <t>Dhunseri Tea &amp; Industries Ltd</t>
  </si>
  <si>
    <t>DTIL</t>
  </si>
  <si>
    <t>Oriental Carbon &amp; Chemicals Ltd</t>
  </si>
  <si>
    <t>OCCL</t>
  </si>
  <si>
    <t>Storage Technologies and Automation Ltd</t>
  </si>
  <si>
    <t>STAL</t>
  </si>
  <si>
    <t>Nirman Agri Genetics Ltd</t>
  </si>
  <si>
    <t>NIRMAN</t>
  </si>
  <si>
    <t>Panasonic Carbon India Co Ltd</t>
  </si>
  <si>
    <t>PANCARBON</t>
  </si>
  <si>
    <t>Kanpur Plastipack Ltd</t>
  </si>
  <si>
    <t>KANPRPLA</t>
  </si>
  <si>
    <t>LKP Finance Ltd</t>
  </si>
  <si>
    <t>LKPFIN</t>
  </si>
  <si>
    <t>Narmada Gelatines Ltd</t>
  </si>
  <si>
    <t>SHAWGELTIN</t>
  </si>
  <si>
    <t>ICICI Prudential Nifty 100 Low Vol 30 ETF</t>
  </si>
  <si>
    <t>LOWVOLIETF</t>
  </si>
  <si>
    <t>Spectrum Talent Management Ltd</t>
  </si>
  <si>
    <t>SPECTSTM</t>
  </si>
  <si>
    <t>WAA Solar Ltd</t>
  </si>
  <si>
    <t>WAA</t>
  </si>
  <si>
    <t>Aspinwall and Company Ltd</t>
  </si>
  <si>
    <t>ASPINWALL</t>
  </si>
  <si>
    <t>A B Cotspin India Ltd</t>
  </si>
  <si>
    <t>ABCOTS</t>
  </si>
  <si>
    <t>Coral India Finance and Housing Ltd</t>
  </si>
  <si>
    <t>CORALFINAC</t>
  </si>
  <si>
    <t>Wardwizard Foods and Beverages Ltd</t>
  </si>
  <si>
    <t>WARDWIZFBL</t>
  </si>
  <si>
    <t>Prajay Engineers Syndicate Ltd</t>
  </si>
  <si>
    <t>PRAENG</t>
  </si>
  <si>
    <t>Tips Films Ltd</t>
  </si>
  <si>
    <t>TIPSFILMS</t>
  </si>
  <si>
    <t>Parin Furniture Ltd</t>
  </si>
  <si>
    <t>PARIN</t>
  </si>
  <si>
    <t>Swastika Investmart Ltd</t>
  </si>
  <si>
    <t>SWASTIKA</t>
  </si>
  <si>
    <t>Radix Industries (India) Ltd</t>
  </si>
  <si>
    <t>RADIXIND</t>
  </si>
  <si>
    <t>Sizemasters Technology Ltd</t>
  </si>
  <si>
    <t>SIZEMASTER</t>
  </si>
  <si>
    <t>Coromandel Engineering Company Ltd</t>
  </si>
  <si>
    <t>COROENGG</t>
  </si>
  <si>
    <t>Rulka Electricals Ltd</t>
  </si>
  <si>
    <t>RULKA</t>
  </si>
  <si>
    <t>Shree Osfm E-Mobility Ltd</t>
  </si>
  <si>
    <t>SHREEOSFM</t>
  </si>
  <si>
    <t>Alpine Housing Development Corporation Limited</t>
  </si>
  <si>
    <t>ALPINEHOU</t>
  </si>
  <si>
    <t>PG Foils Ltd</t>
  </si>
  <si>
    <t>PGFOILQ</t>
  </si>
  <si>
    <t>Cosmo Ferrites Ltd</t>
  </si>
  <si>
    <t>COSMOFE</t>
  </si>
  <si>
    <t>Nettlinx Ltd</t>
  </si>
  <si>
    <t>NETTLINX</t>
  </si>
  <si>
    <t>Cochin Minerals and Rutile Ltd</t>
  </si>
  <si>
    <t>COCHINM</t>
  </si>
  <si>
    <t>Indian Wood Products Co Ltd</t>
  </si>
  <si>
    <t>IWP</t>
  </si>
  <si>
    <t>IVP Ltd</t>
  </si>
  <si>
    <t>IVP</t>
  </si>
  <si>
    <t>Halder Venture Ltd</t>
  </si>
  <si>
    <t>HALDER</t>
  </si>
  <si>
    <t>Diksat Transworld Ltd</t>
  </si>
  <si>
    <t>DIKSAT</t>
  </si>
  <si>
    <t>Vibrant Global Capital Ltd</t>
  </si>
  <si>
    <t>VGCL</t>
  </si>
  <si>
    <t>Lactose (India) Ltd</t>
  </si>
  <si>
    <t>LACTOSE</t>
  </si>
  <si>
    <t>Beacon Trusteeship Ltd</t>
  </si>
  <si>
    <t>BEACON</t>
  </si>
  <si>
    <t>Ratnabhumi Developers Ltd</t>
  </si>
  <si>
    <t>RATNABHUMI</t>
  </si>
  <si>
    <t>Quest Laboratories Ltd</t>
  </si>
  <si>
    <t>QUESTLAB</t>
  </si>
  <si>
    <t>Indiabulls Enterprises Ltd</t>
  </si>
  <si>
    <t>IEL</t>
  </si>
  <si>
    <t>SAH Polymers Ltd</t>
  </si>
  <si>
    <t>SAH</t>
  </si>
  <si>
    <t>Supreme Holdings &amp; Hospitality (India) Ltd</t>
  </si>
  <si>
    <t>SUPREME</t>
  </si>
  <si>
    <t>Brooks Laboratories Ltd</t>
  </si>
  <si>
    <t>BROOKS</t>
  </si>
  <si>
    <t>Organic Recycling Systems Ltd</t>
  </si>
  <si>
    <t>ORGANICREC</t>
  </si>
  <si>
    <t>LOYAL EQUIPMENTS Ltd</t>
  </si>
  <si>
    <t>LOYAL</t>
  </si>
  <si>
    <t>Odyssey Technologies Ltd</t>
  </si>
  <si>
    <t>ODYSSEY</t>
  </si>
  <si>
    <t>Rajnish Retail Ltd</t>
  </si>
  <si>
    <t>RRETAIL</t>
  </si>
  <si>
    <t>Sadbhav Infrastructure Projects Ltd</t>
  </si>
  <si>
    <t>SADBHIN</t>
  </si>
  <si>
    <t>KBC Global Ltd</t>
  </si>
  <si>
    <t>KBCGLOBAL</t>
  </si>
  <si>
    <t>Manaksia Aluminium Co Ltd</t>
  </si>
  <si>
    <t>MANAKALUCO</t>
  </si>
  <si>
    <t>Vipul Organics Ltd</t>
  </si>
  <si>
    <t>VIPULORG</t>
  </si>
  <si>
    <t>Kalyani Forge Ltd</t>
  </si>
  <si>
    <t>KALYANIFRG</t>
  </si>
  <si>
    <t>Precision Electronics Ltd</t>
  </si>
  <si>
    <t>PRECISIO</t>
  </si>
  <si>
    <t>Hindusthan National Glass And Industries Ltd</t>
  </si>
  <si>
    <t>HINDNATGLS</t>
  </si>
  <si>
    <t>Indbank Merchant Banking Services Ltd</t>
  </si>
  <si>
    <t>INDBANK</t>
  </si>
  <si>
    <t>Gujarat State Financial Corp</t>
  </si>
  <si>
    <t>GUJSTATFIN</t>
  </si>
  <si>
    <t>AKI India Ltd</t>
  </si>
  <si>
    <t>AKI</t>
  </si>
  <si>
    <t>Samkrg Pistons and Rings Ltd</t>
  </si>
  <si>
    <t>SAMKRG</t>
  </si>
  <si>
    <t>Maxposure Ltd</t>
  </si>
  <si>
    <t>MAXPOSURE</t>
  </si>
  <si>
    <t>GTL Ltd</t>
  </si>
  <si>
    <t>GTL</t>
  </si>
  <si>
    <t>Compucom Software Ltd</t>
  </si>
  <si>
    <t>COMPUSOFT</t>
  </si>
  <si>
    <t>Intrasoft Technologies Ltd</t>
  </si>
  <si>
    <t>ISFT</t>
  </si>
  <si>
    <t>United Nilgiri Tea Estates Company Ltd</t>
  </si>
  <si>
    <t>UNITEDTEA</t>
  </si>
  <si>
    <t>QMS Medical Allied Services Ltd</t>
  </si>
  <si>
    <t>QMSMEDI</t>
  </si>
  <si>
    <t>Tirupati Starch &amp; Chemicals Ltd</t>
  </si>
  <si>
    <t>TIRUSTA</t>
  </si>
  <si>
    <t>Somi Conveyor Beltings Ltd</t>
  </si>
  <si>
    <t>SOMICONVEY</t>
  </si>
  <si>
    <t>Baid Finserv Ltd</t>
  </si>
  <si>
    <t>BAIDFIN</t>
  </si>
  <si>
    <t>Ducol Organics &amp; Colours Ltd</t>
  </si>
  <si>
    <t>DUCOL</t>
  </si>
  <si>
    <t>DHP India Ltd</t>
  </si>
  <si>
    <t>DHPIND</t>
  </si>
  <si>
    <t>Aarnav Fashions Ltd</t>
  </si>
  <si>
    <t>AARNAV</t>
  </si>
  <si>
    <t>Mangal Credit and Fincorp Ltd</t>
  </si>
  <si>
    <t>MANCREDIT</t>
  </si>
  <si>
    <t>Hemant Surgical Industries Ltd</t>
  </si>
  <si>
    <t>HSIL</t>
  </si>
  <si>
    <t>South India Paper Mills Ltd</t>
  </si>
  <si>
    <t>STHINPA</t>
  </si>
  <si>
    <t>Mahalaxmi Rubtech Ltd</t>
  </si>
  <si>
    <t>MHLXMIRU</t>
  </si>
  <si>
    <t>Texmo Pipes and Products Ltd</t>
  </si>
  <si>
    <t>TEXMOPIPES</t>
  </si>
  <si>
    <t>Phoenix Township Ltd</t>
  </si>
  <si>
    <t>PHOENIXTN</t>
  </si>
  <si>
    <t>Atam Valves Ltd</t>
  </si>
  <si>
    <t>ATAM</t>
  </si>
  <si>
    <t>Prima Plastics Ltd</t>
  </si>
  <si>
    <t>PRIMAPLA</t>
  </si>
  <si>
    <t>Setco Automotive Ltd</t>
  </si>
  <si>
    <t>SETCO</t>
  </si>
  <si>
    <t>Universal Autofoundry Ltd</t>
  </si>
  <si>
    <t>UNIAUTO</t>
  </si>
  <si>
    <t>Shri Balaji Valve Components Ltd</t>
  </si>
  <si>
    <t>SBVCL</t>
  </si>
  <si>
    <t>Digicontent Ltd</t>
  </si>
  <si>
    <t>DGCONTENT</t>
  </si>
  <si>
    <t>Shraddha Prime Projects Ltd</t>
  </si>
  <si>
    <t>SHRADDHA</t>
  </si>
  <si>
    <t>Sudarshan Pharma Industries Ltd</t>
  </si>
  <si>
    <t>SUDARSHAN</t>
  </si>
  <si>
    <t>S V Global Mill Ltd</t>
  </si>
  <si>
    <t>SVGLOBAL</t>
  </si>
  <si>
    <t>JK Agri Genetics Ltd</t>
  </si>
  <si>
    <t>JK AGRI</t>
  </si>
  <si>
    <t>BSL Ltd</t>
  </si>
  <si>
    <t>BSL</t>
  </si>
  <si>
    <t>Ramdevbaba Solvent Ltd</t>
  </si>
  <si>
    <t>RBS</t>
  </si>
  <si>
    <t>Century Extrusions Ltd</t>
  </si>
  <si>
    <t>CENTEXT</t>
  </si>
  <si>
    <t>Refex Renewables &amp; Infrastructure Ltd</t>
  </si>
  <si>
    <t>REFEXRENEW</t>
  </si>
  <si>
    <t>Arihant Foundations &amp; Housing Ltd</t>
  </si>
  <si>
    <t>ARIHANT</t>
  </si>
  <si>
    <t>GVP Infotech Ltd</t>
  </si>
  <si>
    <t>GVPTECH</t>
  </si>
  <si>
    <t>Surat Trade and Mercantile Ltd</t>
  </si>
  <si>
    <t>SURATRAML</t>
  </si>
  <si>
    <t>Nagpur Power and Industries Ltd</t>
  </si>
  <si>
    <t>NAGPI</t>
  </si>
  <si>
    <t>Dhruv Consultancy Services Ltd</t>
  </si>
  <si>
    <t>DHRUV</t>
  </si>
  <si>
    <t>Panyam Cements And Mineral Industrties Ltd</t>
  </si>
  <si>
    <t>PANCM</t>
  </si>
  <si>
    <t>Airo Lam Ltd</t>
  </si>
  <si>
    <t>AIROLAM</t>
  </si>
  <si>
    <t>Bafna Pharmaceuticals Ltd</t>
  </si>
  <si>
    <t>BAFNAPH</t>
  </si>
  <si>
    <t>Salasar Exteriors and Contour Ltd</t>
  </si>
  <si>
    <t>SECL</t>
  </si>
  <si>
    <t>Mason Infratech Ltd</t>
  </si>
  <si>
    <t>MASON</t>
  </si>
  <si>
    <t>Aartech Solonics Ltd</t>
  </si>
  <si>
    <t>AARTECH</t>
  </si>
  <si>
    <t>Mitsu Chem Plast Ltd</t>
  </si>
  <si>
    <t>MITSU</t>
  </si>
  <si>
    <t>Gayatri Rubbers and Chemicals Ltd</t>
  </si>
  <si>
    <t>GRCL</t>
  </si>
  <si>
    <t>Arvee Laboratories (India) Ltd</t>
  </si>
  <si>
    <t>ARVEE</t>
  </si>
  <si>
    <t>AMJ Land Holdings Ltd</t>
  </si>
  <si>
    <t>AMJLAND</t>
  </si>
  <si>
    <t>Gretex Industries Ltd</t>
  </si>
  <si>
    <t>GRETEX</t>
  </si>
  <si>
    <t>Maheshwari Logistics Ltd</t>
  </si>
  <si>
    <t>MAHESHWARI</t>
  </si>
  <si>
    <t>Landmark Property Development Co Ltd</t>
  </si>
  <si>
    <t>LPDC</t>
  </si>
  <si>
    <t>Rts Power Corporation Ltd</t>
  </si>
  <si>
    <t>RTSPOWR</t>
  </si>
  <si>
    <t>Jyoti Ltd</t>
  </si>
  <si>
    <t>JYOTI</t>
  </si>
  <si>
    <t>Kaushalya Logistics Ltd</t>
  </si>
  <si>
    <t>KLL</t>
  </si>
  <si>
    <t>Ground Freight &amp; Logistics</t>
  </si>
  <si>
    <t>Magna Electro Castings Ltd</t>
  </si>
  <si>
    <t>MAGNAELQ</t>
  </si>
  <si>
    <t>Univastu India Ltd</t>
  </si>
  <si>
    <t>UNIVASTU</t>
  </si>
  <si>
    <t>GIR Natureview Resorts Ltd</t>
  </si>
  <si>
    <t>GIRRESORTS</t>
  </si>
  <si>
    <t>Upsurge Seeds Of Agriculture Ltd</t>
  </si>
  <si>
    <t>USASEEDS</t>
  </si>
  <si>
    <t>Kanchi Karpooram Ltd</t>
  </si>
  <si>
    <t>KANCHI</t>
  </si>
  <si>
    <t>Marvel Decor Ltd</t>
  </si>
  <si>
    <t>MDL</t>
  </si>
  <si>
    <t>Hindustan Adhesives Ltd</t>
  </si>
  <si>
    <t>HINDADH</t>
  </si>
  <si>
    <t>Lovable Lingerie Ltd</t>
  </si>
  <si>
    <t>LOVABLE</t>
  </si>
  <si>
    <t>Sprayking Ltd</t>
  </si>
  <si>
    <t>SPRAYKING</t>
  </si>
  <si>
    <t>Gillanders Arbuthnot &amp; Co Ltd</t>
  </si>
  <si>
    <t>GILLANDERS</t>
  </si>
  <si>
    <t>Dolfin Rubbers Ltd</t>
  </si>
  <si>
    <t>DOLFIN</t>
  </si>
  <si>
    <t>Rungta Irrigation Ltd</t>
  </si>
  <si>
    <t>RUNGTAIR</t>
  </si>
  <si>
    <t>Unihealth Consultancy Ltd</t>
  </si>
  <si>
    <t>UNIHEALTH</t>
  </si>
  <si>
    <t>Aarvi Encon Ltd</t>
  </si>
  <si>
    <t>AARVI</t>
  </si>
  <si>
    <t>Madhusudan Masala Ltd</t>
  </si>
  <si>
    <t>MADHUSUDAN</t>
  </si>
  <si>
    <t>Worth Peripherals Ltd</t>
  </si>
  <si>
    <t>Shigan Quantum Technologies Ltd</t>
  </si>
  <si>
    <t>SHIGAN</t>
  </si>
  <si>
    <t>Indian Infotech and Software Ltd</t>
  </si>
  <si>
    <t>INDINFO</t>
  </si>
  <si>
    <t>Interiors &amp; More Ltd</t>
  </si>
  <si>
    <t>INM</t>
  </si>
  <si>
    <t>Homesfy Realty Ltd</t>
  </si>
  <si>
    <t>HOMESFY</t>
  </si>
  <si>
    <t>Shradha AI Technologies Ltd</t>
  </si>
  <si>
    <t>SHRAAITECH</t>
  </si>
  <si>
    <t>Indian Sucrose Ltd</t>
  </si>
  <si>
    <t>INDSUCR</t>
  </si>
  <si>
    <t>Ducon Infratechnologies Ltd</t>
  </si>
  <si>
    <t>DUCON</t>
  </si>
  <si>
    <t>Kesar Petroproducts Ltd</t>
  </si>
  <si>
    <t>KESARPE</t>
  </si>
  <si>
    <t>Sel Manufacturing Company Ltd</t>
  </si>
  <si>
    <t>SELMC</t>
  </si>
  <si>
    <t>Hindprakash Industries Ltd</t>
  </si>
  <si>
    <t>HPIL</t>
  </si>
  <si>
    <t>Accuracy Shipping Ltd</t>
  </si>
  <si>
    <t>ACCURACY</t>
  </si>
  <si>
    <t>United Polyfab Gujarat Ltd</t>
  </si>
  <si>
    <t>UNITEDPOLY</t>
  </si>
  <si>
    <t>BDH Industries Ltd</t>
  </si>
  <si>
    <t>BDH</t>
  </si>
  <si>
    <t>Fonebox Retail Ltd</t>
  </si>
  <si>
    <t>FONEBOX</t>
  </si>
  <si>
    <t>Incredible Industries Ltd</t>
  </si>
  <si>
    <t>INCREDIBLE</t>
  </si>
  <si>
    <t>Anmol India Ltd</t>
  </si>
  <si>
    <t>ANMOL</t>
  </si>
  <si>
    <t>Basant Agro Tech (India) Ltd</t>
  </si>
  <si>
    <t>BASANTGL</t>
  </si>
  <si>
    <t>Dhoot Industrial Finance Ltd</t>
  </si>
  <si>
    <t>DHOOTIN</t>
  </si>
  <si>
    <t>Emmbi Industries Ltd</t>
  </si>
  <si>
    <t>EMMBI</t>
  </si>
  <si>
    <t>Deep Polymers Ltd</t>
  </si>
  <si>
    <t>DEEP</t>
  </si>
  <si>
    <t>Adtech Systems Ltd</t>
  </si>
  <si>
    <t>ADTECH</t>
  </si>
  <si>
    <t>Aveer Foods Ltd</t>
  </si>
  <si>
    <t>AVEER</t>
  </si>
  <si>
    <t>Duncan Engineering Ltd</t>
  </si>
  <si>
    <t>DUNCANENG</t>
  </si>
  <si>
    <t>Silicon Rental Solutions Ltd</t>
  </si>
  <si>
    <t>SRSOLTD</t>
  </si>
  <si>
    <t>Niraj Cement Structurals Ltd</t>
  </si>
  <si>
    <t>NIRAJ</t>
  </si>
  <si>
    <t>Housing Development and Infrastructure Ltd</t>
  </si>
  <si>
    <t>HDIL</t>
  </si>
  <si>
    <t>Capital Trust Ltd</t>
  </si>
  <si>
    <t>CAPTRUST</t>
  </si>
  <si>
    <t>Shah Metacorp Ltd</t>
  </si>
  <si>
    <t>SHAH</t>
  </si>
  <si>
    <t>Reliance Home Finance Ltd</t>
  </si>
  <si>
    <t>RHFL</t>
  </si>
  <si>
    <t>Caprihans India Ltd</t>
  </si>
  <si>
    <t>CAPRIHANS</t>
  </si>
  <si>
    <t>Archidply Industries Ltd</t>
  </si>
  <si>
    <t>ARCHIDPLY</t>
  </si>
  <si>
    <t>Samor Reality Ltd</t>
  </si>
  <si>
    <t>SAMOR</t>
  </si>
  <si>
    <t>Siyaram Recycling Industries Ltd</t>
  </si>
  <si>
    <t>SIYARAM</t>
  </si>
  <si>
    <t>Bal Pharma Ltd</t>
  </si>
  <si>
    <t>BALPHARMA</t>
  </si>
  <si>
    <t>Zenith Exports Ltd</t>
  </si>
  <si>
    <t>ZENITHEXPO</t>
  </si>
  <si>
    <t>Tulive Developers Ltd</t>
  </si>
  <si>
    <t>TULIVE</t>
  </si>
  <si>
    <t>Weizmann Limited</t>
  </si>
  <si>
    <t>WEIZMANIND</t>
  </si>
  <si>
    <t>Kakatiya Cement Sugar and Industries Ltd</t>
  </si>
  <si>
    <t>KAKATCEM</t>
  </si>
  <si>
    <t>ResGen Ltd</t>
  </si>
  <si>
    <t>RESGEN</t>
  </si>
  <si>
    <t>Vaishali Pharma Ltd</t>
  </si>
  <si>
    <t>VAISHALI</t>
  </si>
  <si>
    <t>Garnet International Ltd</t>
  </si>
  <si>
    <t>GARNETINT</t>
  </si>
  <si>
    <t>DRS Dilip Roadlines Ltd</t>
  </si>
  <si>
    <t>DRSDILIP</t>
  </si>
  <si>
    <t>Alpa Laboratories Ltd</t>
  </si>
  <si>
    <t>ALPA</t>
  </si>
  <si>
    <t>Goldkart Jewels Ltd</t>
  </si>
  <si>
    <t>GOLDKART</t>
  </si>
  <si>
    <t>Reliance Chemotex Industries Ltd</t>
  </si>
  <si>
    <t>RELCHEMQ</t>
  </si>
  <si>
    <t>Alacrity Securities Ltd</t>
  </si>
  <si>
    <t>ALSL</t>
  </si>
  <si>
    <t>Toyam Sports Ltd</t>
  </si>
  <si>
    <t>TOYAMSL</t>
  </si>
  <si>
    <t>Surana Solar Ltd</t>
  </si>
  <si>
    <t>SURANASOL</t>
  </si>
  <si>
    <t>B &amp; A Ltd</t>
  </si>
  <si>
    <t>BNALTD</t>
  </si>
  <si>
    <t>Metroglobal Ltd</t>
  </si>
  <si>
    <t>METROGLOBL</t>
  </si>
  <si>
    <t>BN Rathi Securities Ltd</t>
  </si>
  <si>
    <t>BNRSEC</t>
  </si>
  <si>
    <t>Calcom Vision Ltd</t>
  </si>
  <si>
    <t>CALCOM</t>
  </si>
  <si>
    <t>Kesar Enterprises Ltd</t>
  </si>
  <si>
    <t>KESARENT</t>
  </si>
  <si>
    <t>Sotac Pharmaceuticals Ltd</t>
  </si>
  <si>
    <t>SOTAC</t>
  </si>
  <si>
    <t>SAL Steel Ltd</t>
  </si>
  <si>
    <t>SALSTEEL</t>
  </si>
  <si>
    <t>Total Transport Systems Ltd</t>
  </si>
  <si>
    <t>TOTAL</t>
  </si>
  <si>
    <t>Semac Consultants Ltd</t>
  </si>
  <si>
    <t>SEMAC</t>
  </si>
  <si>
    <t>Abans Enterprises Ltd</t>
  </si>
  <si>
    <t>ABANSENT</t>
  </si>
  <si>
    <t>Priti International Ltd</t>
  </si>
  <si>
    <t>PRITI</t>
  </si>
  <si>
    <t>Smruthi Organics Ltd</t>
  </si>
  <si>
    <t>SMRUTHIORG</t>
  </si>
  <si>
    <t>Khemani Distributors &amp; Marketing Ltd</t>
  </si>
  <si>
    <t>KDML</t>
  </si>
  <si>
    <t>Lucent Industries Ltd</t>
  </si>
  <si>
    <t>LUCENT</t>
  </si>
  <si>
    <t>Pansari Developers Ltd</t>
  </si>
  <si>
    <t>PANSARI</t>
  </si>
  <si>
    <t>Galaxy Cloud Kitchens Ltd</t>
  </si>
  <si>
    <t>GCKL</t>
  </si>
  <si>
    <t>ATV Projects India Ltd</t>
  </si>
  <si>
    <t>ATVPR</t>
  </si>
  <si>
    <t>Dhatre Udyog Ltd</t>
  </si>
  <si>
    <t>DHATRE</t>
  </si>
  <si>
    <t>Kaira Can Co Ltd</t>
  </si>
  <si>
    <t>KAIRA</t>
  </si>
  <si>
    <t>Srivari Spices and Foods Ltd</t>
  </si>
  <si>
    <t>SSFL</t>
  </si>
  <si>
    <t>Swati Projects Ltd</t>
  </si>
  <si>
    <t>SWATIPRO</t>
  </si>
  <si>
    <t>NipponINETFNifty SDL Apr 2026 Top 20 Equal Weight</t>
  </si>
  <si>
    <t>SDL26BEES</t>
  </si>
  <si>
    <t>New Swan Multitech Ltd</t>
  </si>
  <si>
    <t>SWANAGRO</t>
  </si>
  <si>
    <t>Kifs Financial Services Ltd</t>
  </si>
  <si>
    <t>KIFS</t>
  </si>
  <si>
    <t>Bhandari Hosiery Exports Ltd</t>
  </si>
  <si>
    <t>BHANDARI</t>
  </si>
  <si>
    <t>ACE Software Exports Ltd</t>
  </si>
  <si>
    <t>ACESOFT</t>
  </si>
  <si>
    <t>Standard Industries Ltd</t>
  </si>
  <si>
    <t>SIL</t>
  </si>
  <si>
    <t>Shreeji Translogistics Ltd</t>
  </si>
  <si>
    <t>STL</t>
  </si>
  <si>
    <t>Ganges Securities Ltd</t>
  </si>
  <si>
    <t>GANGESSECU</t>
  </si>
  <si>
    <t>Eros International Media Ltd</t>
  </si>
  <si>
    <t>EROSMEDIA</t>
  </si>
  <si>
    <t>Ovobel Foods Ltd</t>
  </si>
  <si>
    <t>OVOBELE</t>
  </si>
  <si>
    <t>Future Consumer Ltd</t>
  </si>
  <si>
    <t>FCONSUMER</t>
  </si>
  <si>
    <t>Tyche Industries Ltd</t>
  </si>
  <si>
    <t>TYCHE</t>
  </si>
  <si>
    <t>Polson Ltd</t>
  </si>
  <si>
    <t>POLSON</t>
  </si>
  <si>
    <t>Pacific Industries Ltd</t>
  </si>
  <si>
    <t>PACIFICI</t>
  </si>
  <si>
    <t>Avance Technologies Ltd</t>
  </si>
  <si>
    <t>AVANCE</t>
  </si>
  <si>
    <t>Aspire &amp; Innovative Advertising Ltd</t>
  </si>
  <si>
    <t>ASPIRE</t>
  </si>
  <si>
    <t>Hilton Metal Forging Ltd</t>
  </si>
  <si>
    <t>HILTON</t>
  </si>
  <si>
    <t>SPL Industries Ltd</t>
  </si>
  <si>
    <t>SPLIL</t>
  </si>
  <si>
    <t>Shri Techtex Ltd</t>
  </si>
  <si>
    <t>SHRITECH</t>
  </si>
  <si>
    <t>Tanvi Foods (India) Ltd</t>
  </si>
  <si>
    <t>TANVI</t>
  </si>
  <si>
    <t>Suryalata Spinning Mills Ltd</t>
  </si>
  <si>
    <t>SURYALA</t>
  </si>
  <si>
    <t>Bharat Gears Ltd</t>
  </si>
  <si>
    <t>BHARATGEAR</t>
  </si>
  <si>
    <t>Srestha Finvest Ltd</t>
  </si>
  <si>
    <t>SRESTHA</t>
  </si>
  <si>
    <t>LKP Securities Ltd</t>
  </si>
  <si>
    <t>LKPSEC</t>
  </si>
  <si>
    <t>Kovilpatti Lakshmi Roller Flour Mills Ltd</t>
  </si>
  <si>
    <t>KLRFM</t>
  </si>
  <si>
    <t>Tainwala Chemicals and Plastics (India) Ltd</t>
  </si>
  <si>
    <t>TAINWALCHM</t>
  </si>
  <si>
    <t>Krebs Biochemicals and Industries Ltd</t>
  </si>
  <si>
    <t>KREBSBIO</t>
  </si>
  <si>
    <t>Parshva Enterprises Ltd</t>
  </si>
  <si>
    <t>PARSHVA</t>
  </si>
  <si>
    <t>Dcm Ltd</t>
  </si>
  <si>
    <t>DCM</t>
  </si>
  <si>
    <t>Panache Digilife Ltd</t>
  </si>
  <si>
    <t>PANACHE</t>
  </si>
  <si>
    <t>B.A.G. Films and Media Ltd</t>
  </si>
  <si>
    <t>BAGFILMS</t>
  </si>
  <si>
    <t>Electro Force (India) Ltd</t>
  </si>
  <si>
    <t>EFORCE</t>
  </si>
  <si>
    <t>Electronic Equipment &amp; Parts</t>
  </si>
  <si>
    <t>Diensten Tech Ltd</t>
  </si>
  <si>
    <t>DTL</t>
  </si>
  <si>
    <t>Urban Enviro Waste Management Ltd</t>
  </si>
  <si>
    <t>URBAN</t>
  </si>
  <si>
    <t>Xelpmoc Design and Tech Ltd</t>
  </si>
  <si>
    <t>XELPMOC</t>
  </si>
  <si>
    <t>CHL Ltd</t>
  </si>
  <si>
    <t>CHLLTD</t>
  </si>
  <si>
    <t>Tahmar Enterprises Ltd</t>
  </si>
  <si>
    <t>TAHMARENT</t>
  </si>
  <si>
    <t>Savera Industries Ltd</t>
  </si>
  <si>
    <t>SAVERA</t>
  </si>
  <si>
    <t>Eyantra Ventures Ltd</t>
  </si>
  <si>
    <t>EY</t>
  </si>
  <si>
    <t>Sir Shadi Lal Enterprises Ltd</t>
  </si>
  <si>
    <t>SSLEL</t>
  </si>
  <si>
    <t>Hindustan Tin Works Ltd</t>
  </si>
  <si>
    <t>HINDTIN</t>
  </si>
  <si>
    <t>Radhe Developers (India) Ltd</t>
  </si>
  <si>
    <t>RADHEDE</t>
  </si>
  <si>
    <t>Jocil Ltd</t>
  </si>
  <si>
    <t>JOCIL</t>
  </si>
  <si>
    <t>Mangalam Drugs and Organics Ltd</t>
  </si>
  <si>
    <t>MANGALAM</t>
  </si>
  <si>
    <t>De Neers Tools Ltd</t>
  </si>
  <si>
    <t>DENEERS</t>
  </si>
  <si>
    <t>Sylvan Plyboard (India) Ltd</t>
  </si>
  <si>
    <t>SYLVANPLY</t>
  </si>
  <si>
    <t>Art Nirman Ltd</t>
  </si>
  <si>
    <t>ARTNIRMAN</t>
  </si>
  <si>
    <t>BCPL Railway Infrastructure Ltd</t>
  </si>
  <si>
    <t>BCPL</t>
  </si>
  <si>
    <t>Indian Acrylics Ltd</t>
  </si>
  <si>
    <t>INDIANACRY</t>
  </si>
  <si>
    <t>Ansal Properties and Infrastructure Ltd</t>
  </si>
  <si>
    <t>ANSALAPI</t>
  </si>
  <si>
    <t>Oil Country Tubular Ltd</t>
  </si>
  <si>
    <t>OILCOUNTUB</t>
  </si>
  <si>
    <t>Shekhawati Poly-Yarn Ltd</t>
  </si>
  <si>
    <t>SPYL</t>
  </si>
  <si>
    <t>Greenchef Appliances Ltd</t>
  </si>
  <si>
    <t>GREENCHEF</t>
  </si>
  <si>
    <t>CG VAK Software and Exports Ltd</t>
  </si>
  <si>
    <t>CGVAK</t>
  </si>
  <si>
    <t>Tarmat Ltd</t>
  </si>
  <si>
    <t>TARMAT</t>
  </si>
  <si>
    <t>Sharat Industries Ltd</t>
  </si>
  <si>
    <t>SHINDL</t>
  </si>
  <si>
    <t>Chaman Metallics Ltd</t>
  </si>
  <si>
    <t>CMNL</t>
  </si>
  <si>
    <t>Lakshmi Automatic Loom Works Ltd</t>
  </si>
  <si>
    <t>LXMIATO</t>
  </si>
  <si>
    <t>Enfuse Solutions Ltd</t>
  </si>
  <si>
    <t>ENFUSE</t>
  </si>
  <si>
    <t>Anik Industries Ltd</t>
  </si>
  <si>
    <t>ANIKINDS</t>
  </si>
  <si>
    <t>Syschem (India) Ltd</t>
  </si>
  <si>
    <t>SYSCHEM</t>
  </si>
  <si>
    <t>Ai Champdany Industries Ltd</t>
  </si>
  <si>
    <t>AICHAMP</t>
  </si>
  <si>
    <t>Thakkers Developers Ltd</t>
  </si>
  <si>
    <t>THAKDEV</t>
  </si>
  <si>
    <t>HCP Plastene Bulkpack Ltd</t>
  </si>
  <si>
    <t>HPBL</t>
  </si>
  <si>
    <t>Aluwind Architectural Ltd</t>
  </si>
  <si>
    <t>ALUWIND</t>
  </si>
  <si>
    <t>Building Products - Others</t>
  </si>
  <si>
    <t>Reliance Naval and Engineering Ltd</t>
  </si>
  <si>
    <t>RNAVAL</t>
  </si>
  <si>
    <t>Visco Trade Associates Ltd</t>
  </si>
  <si>
    <t>VISCO</t>
  </si>
  <si>
    <t>Bodhi Tree Multimedia Ltd</t>
  </si>
  <si>
    <t>BTML</t>
  </si>
  <si>
    <t>Gujarat Toolroom Ltd</t>
  </si>
  <si>
    <t>GUJTLRM</t>
  </si>
  <si>
    <t>Winsome Textile Industries Ltd</t>
  </si>
  <si>
    <t>WINSOMTX</t>
  </si>
  <si>
    <t>Shahlon Silk Industries Ltd</t>
  </si>
  <si>
    <t>SHAHLON</t>
  </si>
  <si>
    <t>Parvati Sweetners and Power Ltd</t>
  </si>
  <si>
    <t>PARVATI</t>
  </si>
  <si>
    <t>Teamo Productions HQ Ltd</t>
  </si>
  <si>
    <t>TPHQ</t>
  </si>
  <si>
    <t>Athena Global Technologies Ltd</t>
  </si>
  <si>
    <t>ATHENAGLO</t>
  </si>
  <si>
    <t>Aryaman Capital Markets Ltd</t>
  </si>
  <si>
    <t>ARYACAPM</t>
  </si>
  <si>
    <t>JHS Svendgaard Laboratories Ltd</t>
  </si>
  <si>
    <t>JHS</t>
  </si>
  <si>
    <t>Money Masters Leasing and Finance Ltd</t>
  </si>
  <si>
    <t>MMLF</t>
  </si>
  <si>
    <t>DB (International) Stock Brokers Ltd</t>
  </si>
  <si>
    <t>DBSTOCKBRO</t>
  </si>
  <si>
    <t>Praxis Home Retail Ltd</t>
  </si>
  <si>
    <t>PRAXIS</t>
  </si>
  <si>
    <t>Indsil Hydro Power and Manganese Ltd</t>
  </si>
  <si>
    <t>INDSILHYD</t>
  </si>
  <si>
    <t>DIGJAM Ltd</t>
  </si>
  <si>
    <t>DIGJAMLMTD</t>
  </si>
  <si>
    <t>Mahamaya Steel Industries Ltd</t>
  </si>
  <si>
    <t>MAHASTEEL</t>
  </si>
  <si>
    <t>Lambodhara Textiles Ltd</t>
  </si>
  <si>
    <t>LAMBODHARA</t>
  </si>
  <si>
    <t>Patel Integrated Logistics Ltd</t>
  </si>
  <si>
    <t>PATINTLOG</t>
  </si>
  <si>
    <t>Indian Card Clothing Company Ltd</t>
  </si>
  <si>
    <t>INDIANCARD</t>
  </si>
  <si>
    <t>Kundan Edifice Ltd</t>
  </si>
  <si>
    <t>KEL</t>
  </si>
  <si>
    <t>Jayant Infratech Ltd</t>
  </si>
  <si>
    <t>JAYANT</t>
  </si>
  <si>
    <t>Sundaram Multi Pap Ltd</t>
  </si>
  <si>
    <t>SUNDARAM</t>
  </si>
  <si>
    <t>Nippon India ETF Nifty PSU Bank BeES</t>
  </si>
  <si>
    <t>PSUBNKBEES</t>
  </si>
  <si>
    <t>Surya Lakshmi Cotton Mills Ltd</t>
  </si>
  <si>
    <t>SURYALAXMI</t>
  </si>
  <si>
    <t>Cenlub Industries Ltd</t>
  </si>
  <si>
    <t>CENLUB</t>
  </si>
  <si>
    <t>Swastik Pipe Ltd</t>
  </si>
  <si>
    <t>SWASTIK</t>
  </si>
  <si>
    <t>Manas Properties Ltd</t>
  </si>
  <si>
    <t>MANAS</t>
  </si>
  <si>
    <t>BN Holdings Ltd</t>
  </si>
  <si>
    <t>BNHOLDINGS</t>
  </si>
  <si>
    <t>Salona Cotspin Ltd</t>
  </si>
  <si>
    <t>SALONA</t>
  </si>
  <si>
    <t>Zenith Steel Pipes &amp; Industries Ltd</t>
  </si>
  <si>
    <t>ZENITHSTL</t>
  </si>
  <si>
    <t>Lahoti Overseas Ltd</t>
  </si>
  <si>
    <t>LAHOTIOV</t>
  </si>
  <si>
    <t>Sonal Mercantile Ltd</t>
  </si>
  <si>
    <t>SONAL</t>
  </si>
  <si>
    <t>Piccadily Sugar and Allied Industries Ltd</t>
  </si>
  <si>
    <t>PICCASUG</t>
  </si>
  <si>
    <t>Kohinoor Foods Ltd</t>
  </si>
  <si>
    <t>KOHINOOR</t>
  </si>
  <si>
    <t>Touchwood Entertainment Ltd</t>
  </si>
  <si>
    <t>TOUCHWOOD</t>
  </si>
  <si>
    <t>India Steel Works Ltd</t>
  </si>
  <si>
    <t>ISWL</t>
  </si>
  <si>
    <t>Rishiroop Ltd</t>
  </si>
  <si>
    <t>RISHIROOP</t>
  </si>
  <si>
    <t>Cinerad Communications Ltd</t>
  </si>
  <si>
    <t>CINERAD</t>
  </si>
  <si>
    <t>Pharmaids Pharmaceuticals Ltd</t>
  </si>
  <si>
    <t>PHARMAID</t>
  </si>
  <si>
    <t>Samrat Forgings Ltd</t>
  </si>
  <si>
    <t>SAMRATFORG</t>
  </si>
  <si>
    <t>Enser Communications Ltd</t>
  </si>
  <si>
    <t>ENSER</t>
  </si>
  <si>
    <t>V R Infraspace Ltd</t>
  </si>
  <si>
    <t>VR</t>
  </si>
  <si>
    <t>Akm Creations Ltd</t>
  </si>
  <si>
    <t>AKM</t>
  </si>
  <si>
    <t>Vaidya Sane Ayurved Laboratories Ltd</t>
  </si>
  <si>
    <t>MADHAVBAUG</t>
  </si>
  <si>
    <t>Jainam Ferro Alloys (I) Ltd</t>
  </si>
  <si>
    <t>JAINAM</t>
  </si>
  <si>
    <t>Flex Foods Ltd</t>
  </si>
  <si>
    <t>FLEXFO</t>
  </si>
  <si>
    <t>Sampann Utpadan India Ltd</t>
  </si>
  <si>
    <t>SAMPANN</t>
  </si>
  <si>
    <t>Deepak Spinners Ltd</t>
  </si>
  <si>
    <t>DEEPAKSP</t>
  </si>
  <si>
    <t>MPS Infotecnics Ltd</t>
  </si>
  <si>
    <t>VISESHINFO</t>
  </si>
  <si>
    <t>K I C Metaliks Ltd</t>
  </si>
  <si>
    <t>KAJARIR</t>
  </si>
  <si>
    <t>Mukta Arts Ltd</t>
  </si>
  <si>
    <t>MUKTAARTS</t>
  </si>
  <si>
    <t>Global Offshore Services Ltd</t>
  </si>
  <si>
    <t>GLOBOFFS</t>
  </si>
  <si>
    <t>Dhruva Capital Services Ltd</t>
  </si>
  <si>
    <t>DHRUVCA</t>
  </si>
  <si>
    <t>W H Brady &amp; Company Ltd</t>
  </si>
  <si>
    <t>WHBRADY</t>
  </si>
  <si>
    <t>Sikko Industries Ltd</t>
  </si>
  <si>
    <t>SIKKO</t>
  </si>
  <si>
    <t>Shri Krishna Devcon Ltd</t>
  </si>
  <si>
    <t>SHRIKRISH</t>
  </si>
  <si>
    <t>Prerna Infrabuild Ltd</t>
  </si>
  <si>
    <t>PRERINFRA</t>
  </si>
  <si>
    <t>Prakash Steelage Ltd</t>
  </si>
  <si>
    <t>PRAKASHSTL</t>
  </si>
  <si>
    <t>Rexnord Electronics and Controls Ltd</t>
  </si>
  <si>
    <t>REXNORD</t>
  </si>
  <si>
    <t>Atishay Ltd</t>
  </si>
  <si>
    <t>ATISHAY</t>
  </si>
  <si>
    <t>Premco Global Ltd</t>
  </si>
  <si>
    <t>PREMCO</t>
  </si>
  <si>
    <t>GTV Engineering Ltd</t>
  </si>
  <si>
    <t>GTV</t>
  </si>
  <si>
    <t>Fidel Softech Ltd</t>
  </si>
  <si>
    <t>FIDEL</t>
  </si>
  <si>
    <t>Ecoplast Ltd</t>
  </si>
  <si>
    <t>ECOPLAST</t>
  </si>
  <si>
    <t>VJTF Eduservices Ltd</t>
  </si>
  <si>
    <t>VJTFEDU</t>
  </si>
  <si>
    <t>Steelman Telecom Ltd</t>
  </si>
  <si>
    <t>STML</t>
  </si>
  <si>
    <t>Winsome Breweries Ltd</t>
  </si>
  <si>
    <t>WINSOMBR</t>
  </si>
  <si>
    <t>Srivasavi Adhesive Tapes Ltd</t>
  </si>
  <si>
    <t>SRIVASAVI</t>
  </si>
  <si>
    <t>Pramara Promotions Ltd</t>
  </si>
  <si>
    <t>PRAMARA</t>
  </si>
  <si>
    <t>Milgrey Finance and Investments Ltd</t>
  </si>
  <si>
    <t>ZMILGFIN</t>
  </si>
  <si>
    <t>Shervani Industrial Syndicate Ltd</t>
  </si>
  <si>
    <t>SHERVANI</t>
  </si>
  <si>
    <t>Baweja Studios Ltd</t>
  </si>
  <si>
    <t>BAWEJA</t>
  </si>
  <si>
    <t>NTC Industries Ltd</t>
  </si>
  <si>
    <t>NTCIND</t>
  </si>
  <si>
    <t>Bihar Sponge Iron Ltd</t>
  </si>
  <si>
    <t>BIHSPONG</t>
  </si>
  <si>
    <t>Colab Cloud Platforms Ltd</t>
  </si>
  <si>
    <t>COLABCLOUD</t>
  </si>
  <si>
    <t>Future Retail Ltd</t>
  </si>
  <si>
    <t>FRETAIL</t>
  </si>
  <si>
    <t>Edvenswa Enterprises Ltd</t>
  </si>
  <si>
    <t>EDVENSWA</t>
  </si>
  <si>
    <t>KHFM Hospitality and Facility Management Services Ltd</t>
  </si>
  <si>
    <t>KHFM</t>
  </si>
  <si>
    <t>Ahlada Engineers Ltd</t>
  </si>
  <si>
    <t>AHLADA</t>
  </si>
  <si>
    <t>Active Clothing Co Ltd</t>
  </si>
  <si>
    <t>ACTIVE</t>
  </si>
  <si>
    <t>Likhami Consulting Ltd</t>
  </si>
  <si>
    <t>LIKHAMI</t>
  </si>
  <si>
    <t>B-Right RealEstate Ltd</t>
  </si>
  <si>
    <t>BRRL</t>
  </si>
  <si>
    <t>Sonam Ltd</t>
  </si>
  <si>
    <t>SONAMLTD</t>
  </si>
  <si>
    <t>Ascom Leasing &amp; Investments Ltd</t>
  </si>
  <si>
    <t>ASCOM</t>
  </si>
  <si>
    <t>Virat Crane Industries Ltd</t>
  </si>
  <si>
    <t>VIRATCRA</t>
  </si>
  <si>
    <t>Varanium Cloud Ltd</t>
  </si>
  <si>
    <t>CLOUD</t>
  </si>
  <si>
    <t>Motor and General Finance Ltd</t>
  </si>
  <si>
    <t>MOTOGENFIN</t>
  </si>
  <si>
    <t>Cubex Tubings Ltd</t>
  </si>
  <si>
    <t>CUBEXTUB</t>
  </si>
  <si>
    <t>Metals - Copper</t>
  </si>
  <si>
    <t>Beardsell Ltd</t>
  </si>
  <si>
    <t>BEARDSELL</t>
  </si>
  <si>
    <t>Simplex Castings Ltd</t>
  </si>
  <si>
    <t>SIMPLEXCAS</t>
  </si>
  <si>
    <t>Bengal Tea &amp; Fabrics Ltd</t>
  </si>
  <si>
    <t>BENGALT</t>
  </si>
  <si>
    <t>Amarjothi Spinning Mills Ltd</t>
  </si>
  <si>
    <t>AMARJOTHI</t>
  </si>
  <si>
    <t>Quadrant Televentures Ltd</t>
  </si>
  <si>
    <t>QUADRANT</t>
  </si>
  <si>
    <t>Pioneer Embroideries Ltd</t>
  </si>
  <si>
    <t>PIONEEREMB</t>
  </si>
  <si>
    <t>Gayatri Sugars Ltd</t>
  </si>
  <si>
    <t>GAYATRI</t>
  </si>
  <si>
    <t>Regency Ceramics Ltd</t>
  </si>
  <si>
    <t>REGENCERAM</t>
  </si>
  <si>
    <t>Rishi Laser Ltd</t>
  </si>
  <si>
    <t>RISHILASE</t>
  </si>
  <si>
    <t>Aksh Optifibre Ltd</t>
  </si>
  <si>
    <t>AKSHOPTFBR</t>
  </si>
  <si>
    <t>HIM Teknoforge Ltd</t>
  </si>
  <si>
    <t>HIMTEK</t>
  </si>
  <si>
    <t>MRO-TEK Realty Ltd</t>
  </si>
  <si>
    <t>MRO-TEK</t>
  </si>
  <si>
    <t>3rd Rock Multimedia Ltd</t>
  </si>
  <si>
    <t>3RDROCK</t>
  </si>
  <si>
    <t>Cadsys (India) Ltd</t>
  </si>
  <si>
    <t>CADSYS</t>
  </si>
  <si>
    <t>Globe International Carriers Ltd</t>
  </si>
  <si>
    <t>GICL</t>
  </si>
  <si>
    <t>Gayatri Projects Ltd</t>
  </si>
  <si>
    <t>GAYAPROJ</t>
  </si>
  <si>
    <t>Vishal Bearings Ltd</t>
  </si>
  <si>
    <t>VISHALBL</t>
  </si>
  <si>
    <t>Gujarat Intrux Ltd</t>
  </si>
  <si>
    <t>GUJINTRX</t>
  </si>
  <si>
    <t>Aakash Exploration Services Ltd</t>
  </si>
  <si>
    <t>AAKASH</t>
  </si>
  <si>
    <t>Transteel Seating Technologies Ltd</t>
  </si>
  <si>
    <t>TRANSTEEL</t>
  </si>
  <si>
    <t>Keynote Financial Services Ltd</t>
  </si>
  <si>
    <t>KEYFINSERV</t>
  </si>
  <si>
    <t>WSFx Global Pay Ltd</t>
  </si>
  <si>
    <t>WSFX</t>
  </si>
  <si>
    <t>ANI Integrated Services Ltd</t>
  </si>
  <si>
    <t>AISL</t>
  </si>
  <si>
    <t>Machino Plastics Ltd</t>
  </si>
  <si>
    <t>MACPLASQ</t>
  </si>
  <si>
    <t>Rachana Infrastructure Ltd</t>
  </si>
  <si>
    <t>RILINFRA</t>
  </si>
  <si>
    <t>Kotak S&amp;P BSE Sensex ETF</t>
  </si>
  <si>
    <t>SENSEX1</t>
  </si>
  <si>
    <t>Alkali Metals Ltd</t>
  </si>
  <si>
    <t>ALKALI</t>
  </si>
  <si>
    <t>Qualitek Labs Ltd</t>
  </si>
  <si>
    <t>QLL</t>
  </si>
  <si>
    <t>Eco Hotels and Resorts Ltd</t>
  </si>
  <si>
    <t>ECOHOTELS</t>
  </si>
  <si>
    <t>Rudra Gas Enterprise Ltd</t>
  </si>
  <si>
    <t>RUDRAGAS</t>
  </si>
  <si>
    <t>Sumuka Agro Industries Ltd</t>
  </si>
  <si>
    <t>SUMUKA</t>
  </si>
  <si>
    <t>Zeal Aqua Ltd</t>
  </si>
  <si>
    <t>AAA Technologies Ltd</t>
  </si>
  <si>
    <t>AAATECH</t>
  </si>
  <si>
    <t>Durlax Top Surface Ltd</t>
  </si>
  <si>
    <t>DURLAX</t>
  </si>
  <si>
    <t>ICICI Prudential Nifty Next 50 ETF</t>
  </si>
  <si>
    <t>NEXT50IETF</t>
  </si>
  <si>
    <t>Aarey Drugs and Pharmaceuticals Ltd</t>
  </si>
  <si>
    <t>AAREYDRUGS</t>
  </si>
  <si>
    <t>Scanpoint Geomatics Ltd</t>
  </si>
  <si>
    <t>SCANPGEOM</t>
  </si>
  <si>
    <t>Apis India Ltd</t>
  </si>
  <si>
    <t>APIS</t>
  </si>
  <si>
    <t>Facor Alloys Ltd</t>
  </si>
  <si>
    <t>FACORALL</t>
  </si>
  <si>
    <t>WeP Solutions Ltd</t>
  </si>
  <si>
    <t>WEPSOLN</t>
  </si>
  <si>
    <t>Palash Securities Ltd</t>
  </si>
  <si>
    <t>PALASHSECU</t>
  </si>
  <si>
    <t>Garg Furnace Ltd</t>
  </si>
  <si>
    <t>GARGFUR</t>
  </si>
  <si>
    <t>B &amp; A Packaging India Ltd</t>
  </si>
  <si>
    <t>BAPACK</t>
  </si>
  <si>
    <t>Banka BioLoo Ltd</t>
  </si>
  <si>
    <t>BANKA</t>
  </si>
  <si>
    <t>AMD Industries Ltd</t>
  </si>
  <si>
    <t>AMDIND</t>
  </si>
  <si>
    <t>BLS Infotech Ltd</t>
  </si>
  <si>
    <t>BLSINFOTE</t>
  </si>
  <si>
    <t>Medicamen Organics Ltd</t>
  </si>
  <si>
    <t>MEDIORG</t>
  </si>
  <si>
    <t>Everest Organics Ltd</t>
  </si>
  <si>
    <t>EVERESTO</t>
  </si>
  <si>
    <t>Nath Industries Ltd</t>
  </si>
  <si>
    <t>NATHIND</t>
  </si>
  <si>
    <t>Asit C Mehta Financial Services Ltd</t>
  </si>
  <si>
    <t>ASITCFIN</t>
  </si>
  <si>
    <t>Ansal Housing Ltd</t>
  </si>
  <si>
    <t>ANSALHSG</t>
  </si>
  <si>
    <t>Himalaya Food International Ltd</t>
  </si>
  <si>
    <t>HFIL</t>
  </si>
  <si>
    <t>HB Estate Developers Ltd</t>
  </si>
  <si>
    <t>HBESD</t>
  </si>
  <si>
    <t>G. G. Automotive Gears Ltd</t>
  </si>
  <si>
    <t>GGAUTO</t>
  </si>
  <si>
    <t>Swashthik Plascon Ltd</t>
  </si>
  <si>
    <t>SPL</t>
  </si>
  <si>
    <t>Goyal Aluminiums Ltd</t>
  </si>
  <si>
    <t>GOYALALUM</t>
  </si>
  <si>
    <t>United Van Der Horst Ltd</t>
  </si>
  <si>
    <t>UVDRHOR</t>
  </si>
  <si>
    <t>ITL Industries Ltd</t>
  </si>
  <si>
    <t>ITL</t>
  </si>
  <si>
    <t>Ultracab (India) Ltd</t>
  </si>
  <si>
    <t>ULTRACAB</t>
  </si>
  <si>
    <t>Simbhaoli Sugars Ltd</t>
  </si>
  <si>
    <t>SIMBHALS</t>
  </si>
  <si>
    <t>SNL Bearings Ltd</t>
  </si>
  <si>
    <t>SNL</t>
  </si>
  <si>
    <t>Royal Cushion Vinyl Products Ltd</t>
  </si>
  <si>
    <t>ROYALCU</t>
  </si>
  <si>
    <t>Steel City Securities Ltd</t>
  </si>
  <si>
    <t>STEELCITY</t>
  </si>
  <si>
    <t>Abhinav Capital Services Ltd</t>
  </si>
  <si>
    <t>ABHICAP</t>
  </si>
  <si>
    <t>Astron Paper &amp; Board Mill Ltd</t>
  </si>
  <si>
    <t>ASTRON</t>
  </si>
  <si>
    <t>Western India Plywoods Ltd</t>
  </si>
  <si>
    <t>WIPL</t>
  </si>
  <si>
    <t>Paras Petrofils Ltd</t>
  </si>
  <si>
    <t>PARASPETRO</t>
  </si>
  <si>
    <t>COSCO (India) Ltd</t>
  </si>
  <si>
    <t>COSCO</t>
  </si>
  <si>
    <t>Naman In-Store (India) Ltd</t>
  </si>
  <si>
    <t>NAMAN</t>
  </si>
  <si>
    <t>Sanco Trans Ltd</t>
  </si>
  <si>
    <t>SANCTRN</t>
  </si>
  <si>
    <t>Bilcare Ltd</t>
  </si>
  <si>
    <t>BI</t>
  </si>
  <si>
    <t>Bhagyanagar Properties Ltd</t>
  </si>
  <si>
    <t>BHAGYAPROP</t>
  </si>
  <si>
    <t>Saumya Consultants Ltd</t>
  </si>
  <si>
    <t>SAUMYA</t>
  </si>
  <si>
    <t>Barak Valley Cements Ltd</t>
  </si>
  <si>
    <t>BVCL</t>
  </si>
  <si>
    <t>Digidrive Distributors Ltd</t>
  </si>
  <si>
    <t>DIGIDRIVE</t>
  </si>
  <si>
    <t>Mcon Rasayan India Ltd</t>
  </si>
  <si>
    <t>MCON</t>
  </si>
  <si>
    <t>Peria Karamalai Tea and Produce Company Ltd</t>
  </si>
  <si>
    <t>PKTEA</t>
  </si>
  <si>
    <t>Arunjyoti Bio Ventures Ltd</t>
  </si>
  <si>
    <t>ABVL</t>
  </si>
  <si>
    <t>Asarfi Hospital Ltd</t>
  </si>
  <si>
    <t>ASARFI</t>
  </si>
  <si>
    <t>Master Components Ltd</t>
  </si>
  <si>
    <t>MASTER</t>
  </si>
  <si>
    <t>Skil Infrastructure Ltd</t>
  </si>
  <si>
    <t>SKIL</t>
  </si>
  <si>
    <t>Golkunda Diamonds and Jewellery Ltd</t>
  </si>
  <si>
    <t>GOLKUNDIA</t>
  </si>
  <si>
    <t>Yarn Syndicate Ltd</t>
  </si>
  <si>
    <t>YARNSYN</t>
  </si>
  <si>
    <t>Party Cruisers Ltd</t>
  </si>
  <si>
    <t>PARTYCRUS</t>
  </si>
  <si>
    <t>IBL Finance Ltd</t>
  </si>
  <si>
    <t>IBLFL</t>
  </si>
  <si>
    <t>Financial Technology</t>
  </si>
  <si>
    <t>Globe Textiles (India) Ltd</t>
  </si>
  <si>
    <t>GLOBE</t>
  </si>
  <si>
    <t>Binayak Tex Processors Ltd</t>
  </si>
  <si>
    <t>ZBINTXPP</t>
  </si>
  <si>
    <t>Maiden Forgings Ltd</t>
  </si>
  <si>
    <t>MAIDEN</t>
  </si>
  <si>
    <t>Quantum Gold Fund</t>
  </si>
  <si>
    <t>QGOLDHALF</t>
  </si>
  <si>
    <t>Suraj Industries Ltd</t>
  </si>
  <si>
    <t>SURJIND</t>
  </si>
  <si>
    <t>Shetron Ltd</t>
  </si>
  <si>
    <t>SHETR</t>
  </si>
  <si>
    <t>Jhandewalas Foods Ltd</t>
  </si>
  <si>
    <t>JFL</t>
  </si>
  <si>
    <t>Sagarsoft (India) Ltd</t>
  </si>
  <si>
    <t>SAGARSOFT</t>
  </si>
  <si>
    <t>Sharp Chucks and Machines Ltd</t>
  </si>
  <si>
    <t>SCML</t>
  </si>
  <si>
    <t>Sal Automotive Ltd</t>
  </si>
  <si>
    <t>SALAUTO</t>
  </si>
  <si>
    <t>Transwarranty Finance Ltd</t>
  </si>
  <si>
    <t>TFL</t>
  </si>
  <si>
    <t>HDFC S&amp;P BSE Sensex ETF</t>
  </si>
  <si>
    <t>HDFCSENSEX</t>
  </si>
  <si>
    <t>Shri Gang Industries and Allied Products Ltd</t>
  </si>
  <si>
    <t>SHRIGANG</t>
  </si>
  <si>
    <t>Accel Ltd</t>
  </si>
  <si>
    <t>ACCEL</t>
  </si>
  <si>
    <t>Pulz Electronics Ltd</t>
  </si>
  <si>
    <t>PULZ</t>
  </si>
  <si>
    <t>MEP Infrastructure Developers Ltd</t>
  </si>
  <si>
    <t>MEP</t>
  </si>
  <si>
    <t>Integrated Personnel Services Ltd</t>
  </si>
  <si>
    <t>IPSL</t>
  </si>
  <si>
    <t>7Seas Entertainment Ltd</t>
  </si>
  <si>
    <t>7SEASL</t>
  </si>
  <si>
    <t>Securekloud Technologies Ltd</t>
  </si>
  <si>
    <t>SECURKLOUD</t>
  </si>
  <si>
    <t>Palred Technologies Ltd</t>
  </si>
  <si>
    <t>PALREDTEC</t>
  </si>
  <si>
    <t>Mauria Udyog Ltd</t>
  </si>
  <si>
    <t>MUL</t>
  </si>
  <si>
    <t>Bhagwati Autocast Ltd</t>
  </si>
  <si>
    <t>BGWTATO</t>
  </si>
  <si>
    <t>Credent Global Finance Ltd</t>
  </si>
  <si>
    <t>CGFL</t>
  </si>
  <si>
    <t>Sera Investments &amp; Finance India Ltd</t>
  </si>
  <si>
    <t>SERA</t>
  </si>
  <si>
    <t>HEC Infra Projects Ltd</t>
  </si>
  <si>
    <t>HECPROJECT</t>
  </si>
  <si>
    <t>United Cotfab Ltd</t>
  </si>
  <si>
    <t>COTFAB</t>
  </si>
  <si>
    <t>Arshiya Ltd</t>
  </si>
  <si>
    <t>ARSHIYA</t>
  </si>
  <si>
    <t>Genpharmasec Ltd</t>
  </si>
  <si>
    <t>GENPHARMA</t>
  </si>
  <si>
    <t>Ausom Enterprise Ltd</t>
  </si>
  <si>
    <t>AUSOMENT</t>
  </si>
  <si>
    <t>TCI Industries Ltd</t>
  </si>
  <si>
    <t>TCIIND</t>
  </si>
  <si>
    <t>Espire Hospitality Ltd</t>
  </si>
  <si>
    <t>ESPIRE</t>
  </si>
  <si>
    <t>Tamboli Industries Ltd</t>
  </si>
  <si>
    <t>TAMBOLIIN</t>
  </si>
  <si>
    <t>Madhucon Projects Ltd</t>
  </si>
  <si>
    <t>MADHUCON</t>
  </si>
  <si>
    <t>National Fittings Ltd</t>
  </si>
  <si>
    <t>NATFIT</t>
  </si>
  <si>
    <t>Shanti Spintex Ltd</t>
  </si>
  <si>
    <t>SHANTIDENM</t>
  </si>
  <si>
    <t>Debock Industries Ltd</t>
  </si>
  <si>
    <t>DIL</t>
  </si>
  <si>
    <t>Maruti Interior Products Ltd</t>
  </si>
  <si>
    <t>SPITZE</t>
  </si>
  <si>
    <t>Virat Leasing Ltd</t>
  </si>
  <si>
    <t>VLL</t>
  </si>
  <si>
    <t>APM Industries Ltd</t>
  </si>
  <si>
    <t>APMIN</t>
  </si>
  <si>
    <t>Energy Development Company Ltd</t>
  </si>
  <si>
    <t>ENERGYDEV</t>
  </si>
  <si>
    <t>Modern Dairies Ltd</t>
  </si>
  <si>
    <t>MODAIRY</t>
  </si>
  <si>
    <t>Kkalpana Industries (India) Ltd</t>
  </si>
  <si>
    <t>KKALPANAIND</t>
  </si>
  <si>
    <t>Pee Cee Cosma Sope Ltd</t>
  </si>
  <si>
    <t>PCCOSMA</t>
  </si>
  <si>
    <t>Bharat Immunologicals and Biologicals Corporation Ltd</t>
  </si>
  <si>
    <t>BIBCL</t>
  </si>
  <si>
    <t>Lotus Eye Hospital and Institute Ltd</t>
  </si>
  <si>
    <t>LOTUSEYE</t>
  </si>
  <si>
    <t>Emerald Finance Ltd</t>
  </si>
  <si>
    <t>EMERALD</t>
  </si>
  <si>
    <t>Trescon Ltd</t>
  </si>
  <si>
    <t>TRESCON</t>
  </si>
  <si>
    <t>Tilak Ventures Ltd</t>
  </si>
  <si>
    <t>TILAK</t>
  </si>
  <si>
    <t>Fiberweb (India) Ltd</t>
  </si>
  <si>
    <t>FIBERWEB</t>
  </si>
  <si>
    <t>Lasa Supergenerics Ltd</t>
  </si>
  <si>
    <t>LASA</t>
  </si>
  <si>
    <t>Veekayem Fashion &amp; Apparels Ltd</t>
  </si>
  <si>
    <t>VEEKAYEM</t>
  </si>
  <si>
    <t>Vedavaag Systems Ltd</t>
  </si>
  <si>
    <t>VEDAVAAG</t>
  </si>
  <si>
    <t>Kaizen Agro Infrabuild Ltd</t>
  </si>
  <si>
    <t>KAIZENAGRO</t>
  </si>
  <si>
    <t>Kesar Terminals &amp; Infrastructure Ltd</t>
  </si>
  <si>
    <t>KTIL</t>
  </si>
  <si>
    <t>Narbada Gems and Jewellery Ltd</t>
  </si>
  <si>
    <t>NARBADA</t>
  </si>
  <si>
    <t>Sattrix Information Security Ltd</t>
  </si>
  <si>
    <t>SATTRIX</t>
  </si>
  <si>
    <t>T &amp; I Global Ltd</t>
  </si>
  <si>
    <t>TIGLOB</t>
  </si>
  <si>
    <t>Shah Alloys Ltd</t>
  </si>
  <si>
    <t>SHAHALLOYS</t>
  </si>
  <si>
    <t>Ajooni Biotech Ltd</t>
  </si>
  <si>
    <t>AJOONI</t>
  </si>
  <si>
    <t>Ishan Dyes and Chemicals Ltd</t>
  </si>
  <si>
    <t>ISHANCH</t>
  </si>
  <si>
    <t>Flexituff Ventures International Ltd</t>
  </si>
  <si>
    <t>FLEXITUFF</t>
  </si>
  <si>
    <t>Mercury Laboratories Ltd</t>
  </si>
  <si>
    <t>MERCURYLAB</t>
  </si>
  <si>
    <t>Orissa Bengal Carrier Ltd</t>
  </si>
  <si>
    <t>OBCL</t>
  </si>
  <si>
    <t>Aditya Consumer Marketing Ltd</t>
  </si>
  <si>
    <t>ACML</t>
  </si>
  <si>
    <t>Damodar Industries Ltd</t>
  </si>
  <si>
    <t>DAMODARIND</t>
  </si>
  <si>
    <t>Rainbow Foundations Ltd</t>
  </si>
  <si>
    <t>RAINBOWF</t>
  </si>
  <si>
    <t>Anjani Foods Ltd</t>
  </si>
  <si>
    <t>ANJANIFOODS</t>
  </si>
  <si>
    <t>Times Guaranty Ltd</t>
  </si>
  <si>
    <t>TIMESGTY</t>
  </si>
  <si>
    <t>Pressure Sensitive Systems (India) Ltd</t>
  </si>
  <si>
    <t>PRESSURS</t>
  </si>
  <si>
    <t>Agri-Tech (India) Ltd</t>
  </si>
  <si>
    <t>AGRITECH</t>
  </si>
  <si>
    <t>Polychem Ltd</t>
  </si>
  <si>
    <t>POLYCHEM</t>
  </si>
  <si>
    <t>Bansal Roofing Products Ltd</t>
  </si>
  <si>
    <t>BRPL</t>
  </si>
  <si>
    <t>Sharika Enterprises Ltd</t>
  </si>
  <si>
    <t>SHARIKA</t>
  </si>
  <si>
    <t>Haryana Capfin Ltd</t>
  </si>
  <si>
    <t>HARYNACAP</t>
  </si>
  <si>
    <t>Cian Agro Industries &amp; Infrastructure Ltd</t>
  </si>
  <si>
    <t>CIANAGRO</t>
  </si>
  <si>
    <t>Dangee Dums Ltd</t>
  </si>
  <si>
    <t>DANGEE</t>
  </si>
  <si>
    <t>Acme Resources Ltd</t>
  </si>
  <si>
    <t>ACME</t>
  </si>
  <si>
    <t>Fortis Malar Hospitals Ltd</t>
  </si>
  <si>
    <t>FORTISMLR</t>
  </si>
  <si>
    <t>Grob Tea Co Ltd</t>
  </si>
  <si>
    <t>GROBTEA</t>
  </si>
  <si>
    <t>Som Datt Finance Corporation Ltd</t>
  </si>
  <si>
    <t>SODFC</t>
  </si>
  <si>
    <t>NCL Research and Financial Services Ltd</t>
  </si>
  <si>
    <t>NCLRESE</t>
  </si>
  <si>
    <t>Promax Power Ltd</t>
  </si>
  <si>
    <t>PROMAX</t>
  </si>
  <si>
    <t>Auro Laboratories Ltd</t>
  </si>
  <si>
    <t>AUROLAB</t>
  </si>
  <si>
    <t>Cravatex Ltd</t>
  </si>
  <si>
    <t>CRAVATEX</t>
  </si>
  <si>
    <t>Akar Auto Industries Ltd</t>
  </si>
  <si>
    <t>AAIL</t>
  </si>
  <si>
    <t>Resonance Specialties Ltd</t>
  </si>
  <si>
    <t>RESONANCE</t>
  </si>
  <si>
    <t>Hisar Metal Industries Ltd</t>
  </si>
  <si>
    <t>HISARMETAL</t>
  </si>
  <si>
    <t>Transcorp International Ltd</t>
  </si>
  <si>
    <t>TRANSCOR</t>
  </si>
  <si>
    <t>Vaswani Industries Ltd</t>
  </si>
  <si>
    <t>VASWANI</t>
  </si>
  <si>
    <t>Jasch Industries Ltd</t>
  </si>
  <si>
    <t>JASCH</t>
  </si>
  <si>
    <t>Mysore Petro Chemicals Ltd</t>
  </si>
  <si>
    <t>MYSORPETRO</t>
  </si>
  <si>
    <t>DRS Cargo Movers Ltd</t>
  </si>
  <si>
    <t>DRSCARGO</t>
  </si>
  <si>
    <t>Avro India Ltd</t>
  </si>
  <si>
    <t>AVROIND</t>
  </si>
  <si>
    <t>Nidhi Granites Ltd</t>
  </si>
  <si>
    <t>NIDHGRN</t>
  </si>
  <si>
    <t>Dynavision Ltd</t>
  </si>
  <si>
    <t>DYNAVSN</t>
  </si>
  <si>
    <t>Mohini Health &amp; Hygiene Ltd</t>
  </si>
  <si>
    <t>MHHL</t>
  </si>
  <si>
    <t>Suvidhaa Infoserve Ltd</t>
  </si>
  <si>
    <t>SUVIDHAA</t>
  </si>
  <si>
    <t>Rollatainers Ltd</t>
  </si>
  <si>
    <t>ROLLT</t>
  </si>
  <si>
    <t>Soma Textiles &amp; Industries Ltd</t>
  </si>
  <si>
    <t>SOMATEX</t>
  </si>
  <si>
    <t>Nagreeka Exports Ltd</t>
  </si>
  <si>
    <t>NAGREEKEXP</t>
  </si>
  <si>
    <t>Simmonds Marshall Ltd</t>
  </si>
  <si>
    <t>SIMMOND</t>
  </si>
  <si>
    <t>Advik Capital Ltd</t>
  </si>
  <si>
    <t>ADVIKCA</t>
  </si>
  <si>
    <t>Parnax Lab Ltd</t>
  </si>
  <si>
    <t>PARNAXLAB</t>
  </si>
  <si>
    <t>Gujarat Natural Resources Ltd</t>
  </si>
  <si>
    <t>GNRL</t>
  </si>
  <si>
    <t>Raja Bahadur International Ltd</t>
  </si>
  <si>
    <t>RAJABAH</t>
  </si>
  <si>
    <t>KG Petrochem Ltd</t>
  </si>
  <si>
    <t>KGPETRO</t>
  </si>
  <si>
    <t>Wallfort Financial Services Ltd</t>
  </si>
  <si>
    <t>WALLFORT</t>
  </si>
  <si>
    <t>Alfred Herbert (India) Ltd</t>
  </si>
  <si>
    <t>ALFREDHE</t>
  </si>
  <si>
    <t>Tokyo Plast International Ltd</t>
  </si>
  <si>
    <t>TOKYOPLAST</t>
  </si>
  <si>
    <t>Relicab Cable Manufacturing Ltd</t>
  </si>
  <si>
    <t>RELICAB</t>
  </si>
  <si>
    <t>Upsurge Investment and Finance Ltd</t>
  </si>
  <si>
    <t>UPSURGE</t>
  </si>
  <si>
    <t>Celebrity Fashions Ltd</t>
  </si>
  <si>
    <t>CELEBRITY</t>
  </si>
  <si>
    <t>Arnold Holdings Ltd</t>
  </si>
  <si>
    <t>ARNOLD</t>
  </si>
  <si>
    <t>Aditya BSL Nifty Next 50 ETF</t>
  </si>
  <si>
    <t>ABSLNN50ET</t>
  </si>
  <si>
    <t>Agni Green Power Ltd</t>
  </si>
  <si>
    <t>AGNI</t>
  </si>
  <si>
    <t>Porwal Auto Components Ltd</t>
  </si>
  <si>
    <t>PORWAL</t>
  </si>
  <si>
    <t>Sayaji Industries Ltd</t>
  </si>
  <si>
    <t>SAYAJIIND</t>
  </si>
  <si>
    <t>Virya Resources Ltd</t>
  </si>
  <si>
    <t>VIRYA</t>
  </si>
  <si>
    <t>Blue Pebble Ltd</t>
  </si>
  <si>
    <t>BLUEPEBBLE</t>
  </si>
  <si>
    <t>Aztec Fluids &amp; Machinery Ltd</t>
  </si>
  <si>
    <t>AZTEC</t>
  </si>
  <si>
    <t>Murae Organisor Ltd</t>
  </si>
  <si>
    <t>MURAE</t>
  </si>
  <si>
    <t>Ganga Papers India Ltd</t>
  </si>
  <si>
    <t>GANGAPA</t>
  </si>
  <si>
    <t>Dollex Agrotech Ltd</t>
  </si>
  <si>
    <t>DOLLEX</t>
  </si>
  <si>
    <t>Shristi Infrastructure Development Corporation Ltd</t>
  </si>
  <si>
    <t>SHRISTI</t>
  </si>
  <si>
    <t>Remi Edelstahl Tubulars Ltd</t>
  </si>
  <si>
    <t>REMIEDEL</t>
  </si>
  <si>
    <t>AK Spintex Ltd</t>
  </si>
  <si>
    <t>AKSPINTEX</t>
  </si>
  <si>
    <t>Tree House Education and Accessories Ltd</t>
  </si>
  <si>
    <t>TREEHOUSE</t>
  </si>
  <si>
    <t>Clara Industries Ltd</t>
  </si>
  <si>
    <t>CLARA</t>
  </si>
  <si>
    <t>Creative Castings Ltd</t>
  </si>
  <si>
    <t>Holmarc Opto-Mechatronics Ltd</t>
  </si>
  <si>
    <t>HOLMARC</t>
  </si>
  <si>
    <t>Krishanveer Forge Ltd</t>
  </si>
  <si>
    <t>KVFORGE</t>
  </si>
  <si>
    <t>Emerald Leisures Ltd</t>
  </si>
  <si>
    <t>EMERALL</t>
  </si>
  <si>
    <t>Bhilwara Spinners Ltd</t>
  </si>
  <si>
    <t>BHILSPIN</t>
  </si>
  <si>
    <t>Kemp and Company Ltd</t>
  </si>
  <si>
    <t>KEMP</t>
  </si>
  <si>
    <t>Shalimar Wires Industries Ltd</t>
  </si>
  <si>
    <t>SHALIWIR</t>
  </si>
  <si>
    <t>Retina Paints Ltd</t>
  </si>
  <si>
    <t>RETINA</t>
  </si>
  <si>
    <t>Oxygenta Pharmaceutical Ltd</t>
  </si>
  <si>
    <t>OXYGENTAPH</t>
  </si>
  <si>
    <t>Mohite Industries Ltd</t>
  </si>
  <si>
    <t>MOHITE</t>
  </si>
  <si>
    <t>Zenith Drugs Ltd</t>
  </si>
  <si>
    <t>ZENITHDRUG</t>
  </si>
  <si>
    <t>Auto Pins (India) Ltd</t>
  </si>
  <si>
    <t>AUTOPINS</t>
  </si>
  <si>
    <t>Chartered Logistics Ltd</t>
  </si>
  <si>
    <t>CHLOGIST</t>
  </si>
  <si>
    <t>AVSL Industries Ltd</t>
  </si>
  <si>
    <t>AVSL</t>
  </si>
  <si>
    <t>Krishna Ventures Ltd</t>
  </si>
  <si>
    <t>KRISHNA</t>
  </si>
  <si>
    <t>Mayank Cattle Food Ltd</t>
  </si>
  <si>
    <t>MCFL</t>
  </si>
  <si>
    <t>Super Tannery Ltd</t>
  </si>
  <si>
    <t>SUPTANERY</t>
  </si>
  <si>
    <t>Sameera Agro and Infra Ltd</t>
  </si>
  <si>
    <t>SAIFL</t>
  </si>
  <si>
    <t>Homebuilding</t>
  </si>
  <si>
    <t>Biofil Chemicals and Pharmaceuticals Ltd</t>
  </si>
  <si>
    <t>BIOFILCHEM</t>
  </si>
  <si>
    <t>Ahasolar Technologies Ltd</t>
  </si>
  <si>
    <t>AHASOLAR</t>
  </si>
  <si>
    <t>Yogi Ltd</t>
  </si>
  <si>
    <t>YOGI</t>
  </si>
  <si>
    <t>Freshtrop Fruits Ltd</t>
  </si>
  <si>
    <t>FRSHTRP</t>
  </si>
  <si>
    <t>Filtra Consultants and Engineers Ltd</t>
  </si>
  <si>
    <t>FILTRA</t>
  </si>
  <si>
    <t>Titan Intech Ltd</t>
  </si>
  <si>
    <t>TITANIN</t>
  </si>
  <si>
    <t>Good Value Irrigation Ltd</t>
  </si>
  <si>
    <t>VUENOW</t>
  </si>
  <si>
    <t>D &amp; H India Ltd</t>
  </si>
  <si>
    <t>DHINDIA</t>
  </si>
  <si>
    <t>Modipon Ltd</t>
  </si>
  <si>
    <t>MODIPON</t>
  </si>
  <si>
    <t>Orient Press Ltd</t>
  </si>
  <si>
    <t>ORIENTLTD</t>
  </si>
  <si>
    <t>Nilachal Refractories Ltd</t>
  </si>
  <si>
    <t>NILACHAL</t>
  </si>
  <si>
    <t>Auro Impex &amp; Chemicals Ltd</t>
  </si>
  <si>
    <t>AUROIMPEX</t>
  </si>
  <si>
    <t>ICICI Prudential Silver ETF</t>
  </si>
  <si>
    <t>SILVERIETF</t>
  </si>
  <si>
    <t>Harshdeep Hortico Ltd</t>
  </si>
  <si>
    <t>HARSHDEEP</t>
  </si>
  <si>
    <t>Kothari Fermentation and Biochem Ltd</t>
  </si>
  <si>
    <t>KFBL</t>
  </si>
  <si>
    <t>Thacker and Company Ltd</t>
  </si>
  <si>
    <t>THACKER</t>
  </si>
  <si>
    <t>Ind Swift Ltd</t>
  </si>
  <si>
    <t>INDSWFTLTD</t>
  </si>
  <si>
    <t>Alstone Textiles (India) Ltd</t>
  </si>
  <si>
    <t>ALSTONE</t>
  </si>
  <si>
    <t>Ganga Forging Ltd</t>
  </si>
  <si>
    <t>GANGAFORGE</t>
  </si>
  <si>
    <t>Srei Infrastructure Finance Ltd</t>
  </si>
  <si>
    <t>SREINFRA</t>
  </si>
  <si>
    <t>Dutron Polymers Ltd</t>
  </si>
  <si>
    <t>DUTRON</t>
  </si>
  <si>
    <t>Samrat Pharmachem Ltd</t>
  </si>
  <si>
    <t>SAMRATPH</t>
  </si>
  <si>
    <t>Mangalam Alloys Ltd</t>
  </si>
  <si>
    <t>MAL</t>
  </si>
  <si>
    <t>Mukesh Babu Financial Services Ltd</t>
  </si>
  <si>
    <t>MUKESHB</t>
  </si>
  <si>
    <t>Source Natural Foods and Herbal Supplements Ltd</t>
  </si>
  <si>
    <t>SOURCENTRL</t>
  </si>
  <si>
    <t>Bheema Cements Ltd</t>
  </si>
  <si>
    <t>BHEEMACEM</t>
  </si>
  <si>
    <t>Pritish Nandy Communications Ltd</t>
  </si>
  <si>
    <t>PNC</t>
  </si>
  <si>
    <t>SecMark Consultancy Ltd</t>
  </si>
  <si>
    <t>SECMARK</t>
  </si>
  <si>
    <t>MRP Agro Ltd</t>
  </si>
  <si>
    <t>MRP</t>
  </si>
  <si>
    <t>Raaj Medisafe India Ltd</t>
  </si>
  <si>
    <t>RAAJMEDI</t>
  </si>
  <si>
    <t>Marco Cables &amp; Conductors Ltd</t>
  </si>
  <si>
    <t>MARCO</t>
  </si>
  <si>
    <t>Delta Manufacturing Ltd</t>
  </si>
  <si>
    <t>DELTAMAGNT</t>
  </si>
  <si>
    <t>Lykis Ltd</t>
  </si>
  <si>
    <t>LYKISLTD</t>
  </si>
  <si>
    <t>CNI Research Ltd</t>
  </si>
  <si>
    <t>CNIRESLTD</t>
  </si>
  <si>
    <t>Chowgule Steamships Ltd</t>
  </si>
  <si>
    <t>CHOWGULSTM</t>
  </si>
  <si>
    <t>Skyline Millars Ltd</t>
  </si>
  <si>
    <t>SKYLMILAR</t>
  </si>
  <si>
    <t>Everlon Financials Ltd</t>
  </si>
  <si>
    <t>EVERFIN</t>
  </si>
  <si>
    <t>Cinevista Ltd</t>
  </si>
  <si>
    <t>CINEVISTA</t>
  </si>
  <si>
    <t>Ansal Buildwell Ltd</t>
  </si>
  <si>
    <t>ANSALBU</t>
  </si>
  <si>
    <t>Manoj Ceramic Ltd</t>
  </si>
  <si>
    <t>MCPL</t>
  </si>
  <si>
    <t>Aplab Ltd</t>
  </si>
  <si>
    <t>APLAB</t>
  </si>
  <si>
    <t>Saptarishi Agro Industries Ltd</t>
  </si>
  <si>
    <t>SPTRSHI</t>
  </si>
  <si>
    <t>Munoth Capital Market Ltd</t>
  </si>
  <si>
    <t>MUNCAPM</t>
  </si>
  <si>
    <t>Future Enterprises Ltd</t>
  </si>
  <si>
    <t>FELDVR</t>
  </si>
  <si>
    <t>Keerthi Industries Ltd</t>
  </si>
  <si>
    <t>KEERTHI</t>
  </si>
  <si>
    <t>Deepak Chemtex Ltd</t>
  </si>
  <si>
    <t>DEEPAKCHEM</t>
  </si>
  <si>
    <t>Futuristic Solutions Ltd</t>
  </si>
  <si>
    <t>FUTSOL</t>
  </si>
  <si>
    <t>Key Corp Ltd</t>
  </si>
  <si>
    <t>KEYCORP</t>
  </si>
  <si>
    <t>Pentagon Rubber Ltd</t>
  </si>
  <si>
    <t>PENTAGON</t>
  </si>
  <si>
    <t>VMS Industries Ltd</t>
  </si>
  <si>
    <t>VMS</t>
  </si>
  <si>
    <t>Titan Securities Ltd</t>
  </si>
  <si>
    <t>TITANSEC</t>
  </si>
  <si>
    <t>SVP Global Textiles Ltd</t>
  </si>
  <si>
    <t>SVPGLOB</t>
  </si>
  <si>
    <t>Max Heights Infrastructure Ltd</t>
  </si>
  <si>
    <t>MAXHEIGHTS</t>
  </si>
  <si>
    <t>Madhav Copper Ltd</t>
  </si>
  <si>
    <t>MCL</t>
  </si>
  <si>
    <t>Gujarat Containers Ltd</t>
  </si>
  <si>
    <t>GUJCONT</t>
  </si>
  <si>
    <t>Acknit Industries Ltd</t>
  </si>
  <si>
    <t>ACKNIT</t>
  </si>
  <si>
    <t>Archit Organosys Ltd</t>
  </si>
  <si>
    <t>ARCHITORG</t>
  </si>
  <si>
    <t>BLB Ltd</t>
  </si>
  <si>
    <t>BLBLIMITED</t>
  </si>
  <si>
    <t>Tayo Rolls Ltd</t>
  </si>
  <si>
    <t>TATAYODOGA</t>
  </si>
  <si>
    <t>Vinny Overseas Ltd</t>
  </si>
  <si>
    <t>VINNY</t>
  </si>
  <si>
    <t>Presstonic Engineering Ltd</t>
  </si>
  <si>
    <t>PRESSTONIC</t>
  </si>
  <si>
    <t>Locomotive Engines &amp; Rolling Stock</t>
  </si>
  <si>
    <t>Jamshri Realty Ltd</t>
  </si>
  <si>
    <t>JAMSHRI</t>
  </si>
  <si>
    <t>Spectrum Foods Ltd</t>
  </si>
  <si>
    <t>SPECFOOD</t>
  </si>
  <si>
    <t>One Global Service Provider Ltd</t>
  </si>
  <si>
    <t>ONEGLOBAL</t>
  </si>
  <si>
    <t>Trans India House Impex Ltd</t>
  </si>
  <si>
    <t>TIHIL</t>
  </si>
  <si>
    <t>Sambhaav Media Ltd</t>
  </si>
  <si>
    <t>SAMBHAAV</t>
  </si>
  <si>
    <t>Yaari Digital Integrated Services Ltd</t>
  </si>
  <si>
    <t>YAARI</t>
  </si>
  <si>
    <t>Real Touch Finance Ltd</t>
  </si>
  <si>
    <t>RTFL</t>
  </si>
  <si>
    <t>Scoobee Day Garments (India) Ltd</t>
  </si>
  <si>
    <t>SCOOBEEDAY</t>
  </si>
  <si>
    <t>Tera Software Ltd</t>
  </si>
  <si>
    <t>TERASOFT</t>
  </si>
  <si>
    <t>Sangam Finserv Ltd</t>
  </si>
  <si>
    <t>SANGAMFIN</t>
  </si>
  <si>
    <t>Aimco Pesticides Ltd</t>
  </si>
  <si>
    <t>AIMCOPEST</t>
  </si>
  <si>
    <t>Latteys Industries Ltd</t>
  </si>
  <si>
    <t>LATTEYS</t>
  </si>
  <si>
    <t>Shilp Gravures Ltd</t>
  </si>
  <si>
    <t>SHILGRAVQ</t>
  </si>
  <si>
    <t>Riddhi Corporate Services Ltd</t>
  </si>
  <si>
    <t>RIDDHICORP</t>
  </si>
  <si>
    <t>MKP Mobility Ltd</t>
  </si>
  <si>
    <t>MKPMOB</t>
  </si>
  <si>
    <t>McNally Bharat Engg Co Ltd</t>
  </si>
  <si>
    <t>MBECL</t>
  </si>
  <si>
    <t>Global Pet Industries Ltd</t>
  </si>
  <si>
    <t>GLOBALPET</t>
  </si>
  <si>
    <t>Gokak Textiles Ltd</t>
  </si>
  <si>
    <t>GOKAKTEX</t>
  </si>
  <si>
    <t>Agro Phos (India) Ltd</t>
  </si>
  <si>
    <t>AGROPHOS</t>
  </si>
  <si>
    <t>Sunil Healthcare Ltd</t>
  </si>
  <si>
    <t>SUNLOC</t>
  </si>
  <si>
    <t>Vippy Spinpro Ltd</t>
  </si>
  <si>
    <t>VIPPYSP</t>
  </si>
  <si>
    <t>Rasi Electrodes Ltd</t>
  </si>
  <si>
    <t>RASIELEC</t>
  </si>
  <si>
    <t>LIC MF Nifty 8-13 yr G-Sec ETF</t>
  </si>
  <si>
    <t>LICNETFGSC</t>
  </si>
  <si>
    <t>Burnpur Cement Ltd</t>
  </si>
  <si>
    <t>BURNPUR</t>
  </si>
  <si>
    <t>Rama Vision Ltd</t>
  </si>
  <si>
    <t>RAMAVISION</t>
  </si>
  <si>
    <t>BSEL Algo Ltd</t>
  </si>
  <si>
    <t>BSELALGO</t>
  </si>
  <si>
    <t>B C C Fuba India Ltd</t>
  </si>
  <si>
    <t>BCCFUBA</t>
  </si>
  <si>
    <t>Raminfo Ltd</t>
  </si>
  <si>
    <t>RAMINFO</t>
  </si>
  <si>
    <t>Bright Brothers Ltd</t>
  </si>
  <si>
    <t>BRIGHTBR</t>
  </si>
  <si>
    <t>IDBI Gold Exchange Traded Fund</t>
  </si>
  <si>
    <t>LICMFGOLD</t>
  </si>
  <si>
    <t>Patdiam Jewellery Ltd</t>
  </si>
  <si>
    <t>PJL</t>
  </si>
  <si>
    <t>IFL Enterprises Ltd</t>
  </si>
  <si>
    <t>IFL</t>
  </si>
  <si>
    <t>SKP Securities Ltd</t>
  </si>
  <si>
    <t>SKPSEC</t>
  </si>
  <si>
    <t>Sakthi Finance Ltd</t>
  </si>
  <si>
    <t>SAKTHIFIN</t>
  </si>
  <si>
    <t>Eiko Lifesciences Ltd</t>
  </si>
  <si>
    <t>EIKO</t>
  </si>
  <si>
    <t>Baroda Extrusion Ltd</t>
  </si>
  <si>
    <t>BAROEXT</t>
  </si>
  <si>
    <t>Ameya Precision Engineers Ltd</t>
  </si>
  <si>
    <t>AMEYA</t>
  </si>
  <si>
    <t>Dev Labtech Venture Ltd</t>
  </si>
  <si>
    <t>DEVLAB</t>
  </si>
  <si>
    <t>Maestros Electronics &amp; Telecommunications Systems Ltd</t>
  </si>
  <si>
    <t>METSL</t>
  </si>
  <si>
    <t>Alkosign Ltd</t>
  </si>
  <si>
    <t>ALKOSIGN</t>
  </si>
  <si>
    <t>Aro Granite Industries Ltd</t>
  </si>
  <si>
    <t>AROGRANITE</t>
  </si>
  <si>
    <t>Mehai Technology Ltd</t>
  </si>
  <si>
    <t>MEHAI</t>
  </si>
  <si>
    <t>Universal Starch Chem Allied Ltd</t>
  </si>
  <si>
    <t>UNIVSTAR</t>
  </si>
  <si>
    <t>Sky Industries Ltd</t>
  </si>
  <si>
    <t>SKYIND</t>
  </si>
  <si>
    <t>City Pulse Multiplex Ltd</t>
  </si>
  <si>
    <t>CPML</t>
  </si>
  <si>
    <t>Power and Instrumentation (Gujarat) Ltd</t>
  </si>
  <si>
    <t>PIGL</t>
  </si>
  <si>
    <t>Minal Industries Ltd</t>
  </si>
  <si>
    <t>MINALIND</t>
  </si>
  <si>
    <t>Graphisads Ltd</t>
  </si>
  <si>
    <t>GRAPHISAD</t>
  </si>
  <si>
    <t>Womancart Ltd</t>
  </si>
  <si>
    <t>WOMANCART</t>
  </si>
  <si>
    <t>HB Stockholdings Ltd</t>
  </si>
  <si>
    <t>HBSL</t>
  </si>
  <si>
    <t>Dhanashree Electronics Ltd</t>
  </si>
  <si>
    <t>DEL</t>
  </si>
  <si>
    <t>Karma Energy Ltd</t>
  </si>
  <si>
    <t>KARMAENG</t>
  </si>
  <si>
    <t>Hariyana Ship Breakers Ltd</t>
  </si>
  <si>
    <t>HRYNSHP</t>
  </si>
  <si>
    <t>East West Freight Carriers Ltd</t>
  </si>
  <si>
    <t>EASTWEST</t>
  </si>
  <si>
    <t>Rajgor Castor Derivatives Ltd</t>
  </si>
  <si>
    <t>RCDL</t>
  </si>
  <si>
    <t>Excel Realty N Infra Ltd</t>
  </si>
  <si>
    <t>EXCEL</t>
  </si>
  <si>
    <t>Ludlow Jute &amp; Specialities Ltd</t>
  </si>
  <si>
    <t>LUDLOWJUT</t>
  </si>
  <si>
    <t>Dharni Capital Services Ltd</t>
  </si>
  <si>
    <t>DHARNI</t>
  </si>
  <si>
    <t>Rajeshwari Cans Ltd</t>
  </si>
  <si>
    <t>RCAN</t>
  </si>
  <si>
    <t>NRB Industrial Bearings Ltd</t>
  </si>
  <si>
    <t>NIBL</t>
  </si>
  <si>
    <t>Sanrhea Technical Textiles Ltd</t>
  </si>
  <si>
    <t>SANTETX</t>
  </si>
  <si>
    <t>Vasundhara Rasayans Ltd</t>
  </si>
  <si>
    <t>VRL</t>
  </si>
  <si>
    <t>Mirae Asset S&amp;P 500 Top 50 ETF</t>
  </si>
  <si>
    <t>MASPTOP50</t>
  </si>
  <si>
    <t>Gujarat Hotels Ltd</t>
  </si>
  <si>
    <t>GUJHOTE</t>
  </si>
  <si>
    <t>SunGarner Energies Ltd</t>
  </si>
  <si>
    <t>SEL</t>
  </si>
  <si>
    <t>Hindustan Hardy Ltd</t>
  </si>
  <si>
    <t>HINDHARD</t>
  </si>
  <si>
    <t>Siddhika Coatings Ltd</t>
  </si>
  <si>
    <t>SIDDHIKA</t>
  </si>
  <si>
    <t>AIK Pipes and Polymers Ltd</t>
  </si>
  <si>
    <t>AIKPIPES</t>
  </si>
  <si>
    <t>Welcast Steels Ltd</t>
  </si>
  <si>
    <t>ZWELCAST</t>
  </si>
  <si>
    <t>Maitreya Medicare Ltd</t>
  </si>
  <si>
    <t>MAITREYA</t>
  </si>
  <si>
    <t>Mahickra Chemicals Ltd</t>
  </si>
  <si>
    <t>MAHICKRA</t>
  </si>
  <si>
    <t>Synoptics Technologies Ltd</t>
  </si>
  <si>
    <t>SYNOPTICS</t>
  </si>
  <si>
    <t>KBS India Ltd</t>
  </si>
  <si>
    <t>KBSINDIA</t>
  </si>
  <si>
    <t>VSF Projects Ltd</t>
  </si>
  <si>
    <t>VSFPROJ</t>
  </si>
  <si>
    <t>Baba Food Processing (India) Ltd</t>
  </si>
  <si>
    <t>BABAFP</t>
  </si>
  <si>
    <t>Banas Finance Ltd</t>
  </si>
  <si>
    <t>BANASFN</t>
  </si>
  <si>
    <t>Ashika Credit Capital Ltd</t>
  </si>
  <si>
    <t>ASHIKA</t>
  </si>
  <si>
    <t>Akiko Global Services Ltd</t>
  </si>
  <si>
    <t>AKIKO</t>
  </si>
  <si>
    <t>TCFC Finance Ltd</t>
  </si>
  <si>
    <t>TCFCFINQ</t>
  </si>
  <si>
    <t>Gini Silk Mills Ltd</t>
  </si>
  <si>
    <t>GINISILK</t>
  </si>
  <si>
    <t>Kreon Finnancial Services Ltd</t>
  </si>
  <si>
    <t>KREONFIN</t>
  </si>
  <si>
    <t>Le Lavoir Ltd</t>
  </si>
  <si>
    <t>LELAVOIR</t>
  </si>
  <si>
    <t>Lexus Granito (India) Ltd</t>
  </si>
  <si>
    <t>LEXUS</t>
  </si>
  <si>
    <t>Aayush Wellness Ltd</t>
  </si>
  <si>
    <t>AAYUSH</t>
  </si>
  <si>
    <t>Constronics Infra Ltd</t>
  </si>
  <si>
    <t>CONSTRONIC</t>
  </si>
  <si>
    <t>Mirae Asset NYSE FANG+ ETF</t>
  </si>
  <si>
    <t>MAFANG</t>
  </si>
  <si>
    <t>Pulsar International Ltd</t>
  </si>
  <si>
    <t>PULSRIN</t>
  </si>
  <si>
    <t>Saboo Sodium Chloro Ltd</t>
  </si>
  <si>
    <t>SABOOSOD</t>
  </si>
  <si>
    <t>Arabian Petroleum Ltd</t>
  </si>
  <si>
    <t>ARABIAN</t>
  </si>
  <si>
    <t>Biogen Pharmachem Industries Ltd</t>
  </si>
  <si>
    <t>BIOGEN</t>
  </si>
  <si>
    <t>Achyut Healthcare Ltd</t>
  </si>
  <si>
    <t>ACHYUT</t>
  </si>
  <si>
    <t>Aditya BSL Nifty Bank ETF</t>
  </si>
  <si>
    <t>ABSLBANETF</t>
  </si>
  <si>
    <t>Shree Krishna Infrastructure Ltd</t>
  </si>
  <si>
    <t>SKIFL</t>
  </si>
  <si>
    <t>Vertexplus Technologies Ltd</t>
  </si>
  <si>
    <t>VERTEXPLUS</t>
  </si>
  <si>
    <t>Quicktouch Technologies Ltd</t>
  </si>
  <si>
    <t>QUICKTOUCH</t>
  </si>
  <si>
    <t>Archies Ltd</t>
  </si>
  <si>
    <t>ARCHIES</t>
  </si>
  <si>
    <t>ICICI Prudential S&amp;P BSE Liquid Rate ETF</t>
  </si>
  <si>
    <t>LIQUIDIETF</t>
  </si>
  <si>
    <t>James Warren Tea Ltd</t>
  </si>
  <si>
    <t>JAMESWARREN</t>
  </si>
  <si>
    <t>F Mec International Financial Services Ltd</t>
  </si>
  <si>
    <t>FMEC</t>
  </si>
  <si>
    <t>SM Auto Stamping Ltd</t>
  </si>
  <si>
    <t>SMAUTO</t>
  </si>
  <si>
    <t>Gujchem Distillers India Ltd</t>
  </si>
  <si>
    <t>GUJCMDS</t>
  </si>
  <si>
    <t>Gujarat Poly Electronics Ltd</t>
  </si>
  <si>
    <t>GUJARATPOLY</t>
  </si>
  <si>
    <t>Pritika Engineering Components Ltd</t>
  </si>
  <si>
    <t>PRITIKA</t>
  </si>
  <si>
    <t>Marshall Machines Ltd</t>
  </si>
  <si>
    <t>MARSHALL</t>
  </si>
  <si>
    <t>Prolife Industries Ltd</t>
  </si>
  <si>
    <t>PROLIFE</t>
  </si>
  <si>
    <t>Kalyan Capitals Ltd</t>
  </si>
  <si>
    <t>KALYANCAP</t>
  </si>
  <si>
    <t>Supra Pacific Financial Services Ltd</t>
  </si>
  <si>
    <t>SUPRAPFSL</t>
  </si>
  <si>
    <t>Healthy Life Agritec Ltd</t>
  </si>
  <si>
    <t>HEALTHYLIFE</t>
  </si>
  <si>
    <t>TPI India Ltd</t>
  </si>
  <si>
    <t>TPINDIA</t>
  </si>
  <si>
    <t>Radiowalla Network Ltd</t>
  </si>
  <si>
    <t>RADIOWALLA</t>
  </si>
  <si>
    <t>Deem Roll Tech Ltd</t>
  </si>
  <si>
    <t>DEEM</t>
  </si>
  <si>
    <t>ITCONS e-Solutions Ltd</t>
  </si>
  <si>
    <t>ITCONS</t>
  </si>
  <si>
    <t>Royale Manor Hotels and Industries Ltd</t>
  </si>
  <si>
    <t>RAYALEMA</t>
  </si>
  <si>
    <t>HOV Services Ltd</t>
  </si>
  <si>
    <t>HOVS</t>
  </si>
  <si>
    <t>Shivam Chemicals Ltd</t>
  </si>
  <si>
    <t>SHIVAM</t>
  </si>
  <si>
    <t>M V K Agro Food Product Ltd</t>
  </si>
  <si>
    <t>MVKAGRO</t>
  </si>
  <si>
    <t>Slone Infosystems Ltd</t>
  </si>
  <si>
    <t>SLONE</t>
  </si>
  <si>
    <t>Daikaffil Chemicals India Ltd</t>
  </si>
  <si>
    <t>DAIKAFFI</t>
  </si>
  <si>
    <t>Growington Ventures India Ltd</t>
  </si>
  <si>
    <t>GROWINGTON</t>
  </si>
  <si>
    <t>Escorp Asset Management Ltd</t>
  </si>
  <si>
    <t>ESCORP</t>
  </si>
  <si>
    <t>Rolta India Ltd</t>
  </si>
  <si>
    <t>ROLTA</t>
  </si>
  <si>
    <t>Sam Industries Ltd</t>
  </si>
  <si>
    <t>SAMINDUS</t>
  </si>
  <si>
    <t>Kanishk Steel Industries Ltd</t>
  </si>
  <si>
    <t>KANSHST</t>
  </si>
  <si>
    <t>Amrapali Industries Ltd</t>
  </si>
  <si>
    <t>AMRAPLIN</t>
  </si>
  <si>
    <t>Expo Gas Containers Ltd</t>
  </si>
  <si>
    <t>EXPOGAS</t>
  </si>
  <si>
    <t>Ambar Protein Industries Ltd</t>
  </si>
  <si>
    <t>AMBARPIL</t>
  </si>
  <si>
    <t>CIL Nova Petrochemicals Ltd</t>
  </si>
  <si>
    <t>CNOVAPETRO</t>
  </si>
  <si>
    <t>Prospect Commodities Ltd</t>
  </si>
  <si>
    <t>PCL</t>
  </si>
  <si>
    <t>Alfa Transformers Ltd</t>
  </si>
  <si>
    <t>ALFATRAN</t>
  </si>
  <si>
    <t>Envair Electrodyne Ltd</t>
  </si>
  <si>
    <t>ENVAIREL</t>
  </si>
  <si>
    <t>Precision Metaliks Ltd</t>
  </si>
  <si>
    <t>PRECISION</t>
  </si>
  <si>
    <t>Twentyfirst Century Management Services Ltd</t>
  </si>
  <si>
    <t>21STCENMGM</t>
  </si>
  <si>
    <t>Rex Pipes and Cables Industries Ltd</t>
  </si>
  <si>
    <t>REXPIPES</t>
  </si>
  <si>
    <t>G-Tec Jainx Education Ltd</t>
  </si>
  <si>
    <t>GTECJAINX</t>
  </si>
  <si>
    <t>Rapicut Carbides Ltd</t>
  </si>
  <si>
    <t>RAPICUT</t>
  </si>
  <si>
    <t>Nova Iron and Steel Ltd</t>
  </si>
  <si>
    <t>NOVIS</t>
  </si>
  <si>
    <t>Cerebra Integrated Technologies Ltd</t>
  </si>
  <si>
    <t>CEREBRAINT</t>
  </si>
  <si>
    <t>Punjab Communications Ltd</t>
  </si>
  <si>
    <t>PUNJCOMMU</t>
  </si>
  <si>
    <t>Ganesha Ecoverse Ltd</t>
  </si>
  <si>
    <t>GANVERSE</t>
  </si>
  <si>
    <t>Crop Life Science Ltd</t>
  </si>
  <si>
    <t>CLSL</t>
  </si>
  <si>
    <t>HB Portfolio Ltd</t>
  </si>
  <si>
    <t>HBPOR</t>
  </si>
  <si>
    <t>Cranes Software International Ltd</t>
  </si>
  <si>
    <t>CRANESSOFT</t>
  </si>
  <si>
    <t>Optimus Finance Ltd</t>
  </si>
  <si>
    <t>OPTIFIN</t>
  </si>
  <si>
    <t>Kalahridhaan Trendz Ltd</t>
  </si>
  <si>
    <t>KTL</t>
  </si>
  <si>
    <t>Virat Industries Ltd</t>
  </si>
  <si>
    <t>VIRAT</t>
  </si>
  <si>
    <t>Ambo Agritec Ltd</t>
  </si>
  <si>
    <t>AMBOAGRI</t>
  </si>
  <si>
    <t>Makers Laboratories Ltd</t>
  </si>
  <si>
    <t>MAKERSL</t>
  </si>
  <si>
    <t>Orient Beverages Ltd</t>
  </si>
  <si>
    <t>ORIBEVER</t>
  </si>
  <si>
    <t>Shri Vasuprada Plantations Ltd</t>
  </si>
  <si>
    <t>VASUPRADA</t>
  </si>
  <si>
    <t>Dhanalaxmi Roto Spinners Ltd</t>
  </si>
  <si>
    <t>DHANROTO</t>
  </si>
  <si>
    <t>Moksh Ornaments Ltd</t>
  </si>
  <si>
    <t>MOKSH</t>
  </si>
  <si>
    <t>Balkrishna Paper Mills Ltd</t>
  </si>
  <si>
    <t>BALKRISHNA</t>
  </si>
  <si>
    <t>Shiva Mills Ltd</t>
  </si>
  <si>
    <t>SHIVAMILLS</t>
  </si>
  <si>
    <t>Jeevan Scientific Technology Ltd</t>
  </si>
  <si>
    <t>JSTL</t>
  </si>
  <si>
    <t>Pattech Fitwell Tube Components Ltd</t>
  </si>
  <si>
    <t>PATTECH</t>
  </si>
  <si>
    <t>Bombay Metrics Supply Chain Ltd</t>
  </si>
  <si>
    <t>BMETRICS</t>
  </si>
  <si>
    <t>Innovative Tech Pack Ltd</t>
  </si>
  <si>
    <t>INNOVTEC</t>
  </si>
  <si>
    <t>Divyashakti Ltd</t>
  </si>
  <si>
    <t>DIVSHKT</t>
  </si>
  <si>
    <t>UR Sugar Industries Ltd</t>
  </si>
  <si>
    <t>URSUGAR</t>
  </si>
  <si>
    <t>Olatech Solutions Ltd</t>
  </si>
  <si>
    <t>OLATECH</t>
  </si>
  <si>
    <t>Kranti Industries Ltd</t>
  </si>
  <si>
    <t>KRANTI</t>
  </si>
  <si>
    <t>Walchand Peoplefirst Ltd</t>
  </si>
  <si>
    <t>WALCHPF</t>
  </si>
  <si>
    <t>Nandani Creation Ltd</t>
  </si>
  <si>
    <t>JAIPURKURT</t>
  </si>
  <si>
    <t>Elegant Marbles and Grani Industries Ltd</t>
  </si>
  <si>
    <t>ELEMARB</t>
  </si>
  <si>
    <t>Modulex Construction Technologies Ltd</t>
  </si>
  <si>
    <t>MODULEX</t>
  </si>
  <si>
    <t>Garment Mantra Lifestyle Ltd</t>
  </si>
  <si>
    <t>GARMNTMNTR</t>
  </si>
  <si>
    <t>Riba Textiles Ltd</t>
  </si>
  <si>
    <t>RIBATEX</t>
  </si>
  <si>
    <t>Motilal Oswal Midcap 100 ETF</t>
  </si>
  <si>
    <t>MOM100</t>
  </si>
  <si>
    <t>Transgene Biotek Ltd</t>
  </si>
  <si>
    <t>TRABI</t>
  </si>
  <si>
    <t>Evans Electric Ltd</t>
  </si>
  <si>
    <t>EVANS</t>
  </si>
  <si>
    <t>Thinkink Picturez Ltd</t>
  </si>
  <si>
    <t>THINKINK</t>
  </si>
  <si>
    <t>Royal Sense Ltd</t>
  </si>
  <si>
    <t>ROYAL</t>
  </si>
  <si>
    <t>Godavari Drugs Ltd</t>
  </si>
  <si>
    <t>GODAVARI</t>
  </si>
  <si>
    <t>GV Films Ltd</t>
  </si>
  <si>
    <t>GVFILM</t>
  </si>
  <si>
    <t>Shreyas Intermediates Ltd</t>
  </si>
  <si>
    <t>SHREYASI</t>
  </si>
  <si>
    <t>Vels Film International Ltd</t>
  </si>
  <si>
    <t>VELS</t>
  </si>
  <si>
    <t>Akshar Spintex Ltd</t>
  </si>
  <si>
    <t>AKSHAR</t>
  </si>
  <si>
    <t>Uma Converter Ltd</t>
  </si>
  <si>
    <t>UMA</t>
  </si>
  <si>
    <t>Bombay Cycle and Motor Agency Ltd</t>
  </si>
  <si>
    <t>BOMBCYC</t>
  </si>
  <si>
    <t>Nhc Foods Ltd</t>
  </si>
  <si>
    <t>NHCFOODS</t>
  </si>
  <si>
    <t>Phoenix International Ltd</t>
  </si>
  <si>
    <t>PHOENXINTL</t>
  </si>
  <si>
    <t>Austin Engineering Company Ltd</t>
  </si>
  <si>
    <t>AUSTENG</t>
  </si>
  <si>
    <t>Omfurn India Ltd</t>
  </si>
  <si>
    <t>OMFURN</t>
  </si>
  <si>
    <t>Vidli Restaurants Ltd</t>
  </si>
  <si>
    <t>VIDLI</t>
  </si>
  <si>
    <t>West Leisure Resorts Ltd</t>
  </si>
  <si>
    <t>WESTLEIRES</t>
  </si>
  <si>
    <t>We Win Ltd</t>
  </si>
  <si>
    <t>WEWIN</t>
  </si>
  <si>
    <t>Sunrise Efficient Marketing Ltd</t>
  </si>
  <si>
    <t>SEML</t>
  </si>
  <si>
    <t>Magson Retail and Distribution Ltd</t>
  </si>
  <si>
    <t>MAGSON</t>
  </si>
  <si>
    <t>Signoria Creation Ltd</t>
  </si>
  <si>
    <t>SIGNORIA</t>
  </si>
  <si>
    <t>Candour Techtex Ltd</t>
  </si>
  <si>
    <t>CANDOUR</t>
  </si>
  <si>
    <t>Perfectpac Ltd</t>
  </si>
  <si>
    <t>PERFEPA</t>
  </si>
  <si>
    <t>Comrade Appliances Ltd</t>
  </si>
  <si>
    <t>COMRADE</t>
  </si>
  <si>
    <t>Ceejay Finance Ltd</t>
  </si>
  <si>
    <t>CEEJAY</t>
  </si>
  <si>
    <t>Deccan Health Care Ltd</t>
  </si>
  <si>
    <t>DECCAN</t>
  </si>
  <si>
    <t>Shree Marutinandan Tubes Ltd</t>
  </si>
  <si>
    <t>SHREE</t>
  </si>
  <si>
    <t>Ravalgaon Sugar Farm Ltd</t>
  </si>
  <si>
    <t>RAVALSUGAR</t>
  </si>
  <si>
    <t>Rathi Bars Ltd</t>
  </si>
  <si>
    <t>RATHIBAR</t>
  </si>
  <si>
    <t>Raj Oil Mills Ltd</t>
  </si>
  <si>
    <t>ROML</t>
  </si>
  <si>
    <t>Chrome Silicon Ltd</t>
  </si>
  <si>
    <t>CHROME</t>
  </si>
  <si>
    <t>Nakoda Group of Industries Ltd</t>
  </si>
  <si>
    <t>NGIL</t>
  </si>
  <si>
    <t>Milton Industries Ltd</t>
  </si>
  <si>
    <t>MILTON</t>
  </si>
  <si>
    <t>Terai Tea Co Ltd</t>
  </si>
  <si>
    <t>TERAI</t>
  </si>
  <si>
    <t>Kotak Nifty PSU Bank ETF</t>
  </si>
  <si>
    <t>PSUBANK</t>
  </si>
  <si>
    <t>Balgopal Commercial Ltd</t>
  </si>
  <si>
    <t>BALGOPAL</t>
  </si>
  <si>
    <t>Golden Tobacco Ltd</t>
  </si>
  <si>
    <t>GOLDENTOBC</t>
  </si>
  <si>
    <t>Vista Pharmaceuticals Ltd</t>
  </si>
  <si>
    <t>VISTAPH</t>
  </si>
  <si>
    <t>Jagan Lamps Ltd</t>
  </si>
  <si>
    <t>JAGANLAM</t>
  </si>
  <si>
    <t>Chartered Capital and Investment Ltd</t>
  </si>
  <si>
    <t>CHRTEDCA</t>
  </si>
  <si>
    <t>Winny Immigration &amp; Education Services Ltd</t>
  </si>
  <si>
    <t>WINNY</t>
  </si>
  <si>
    <t>Academic &amp; Educational Services</t>
  </si>
  <si>
    <t>Jindal Hotels Ltd</t>
  </si>
  <si>
    <t>JINDHOT</t>
  </si>
  <si>
    <t>Invesco India Gold Exchange Traded Fund</t>
  </si>
  <si>
    <t>IVZINGOLD</t>
  </si>
  <si>
    <t>Ekansh Concepts Ltd</t>
  </si>
  <si>
    <t>EKANSH</t>
  </si>
  <si>
    <t>Diligent Industries Ltd</t>
  </si>
  <si>
    <t>DILIGENT</t>
  </si>
  <si>
    <t>Hindustan Appliances Ltd</t>
  </si>
  <si>
    <t>HINDAPL</t>
  </si>
  <si>
    <t>Vruddhi Engineering Works Ltd</t>
  </si>
  <si>
    <t>VRUDDHI</t>
  </si>
  <si>
    <t>Ravi Kumar Distilleries Ltd</t>
  </si>
  <si>
    <t>RKDL</t>
  </si>
  <si>
    <t>Kontor Space Ltd</t>
  </si>
  <si>
    <t>KONTOR</t>
  </si>
  <si>
    <t>Arvind and Company Shipping Agencies Ltd</t>
  </si>
  <si>
    <t>ACSAL</t>
  </si>
  <si>
    <t>Vishwas Agri Seeds Ltd</t>
  </si>
  <si>
    <t>VISHWAS</t>
  </si>
  <si>
    <t>Dhampure Speciality Sugars Ltd</t>
  </si>
  <si>
    <t>DHAMPURE</t>
  </si>
  <si>
    <t>Aarvee Denims and Exports Ltd</t>
  </si>
  <si>
    <t>AARVEEDEN</t>
  </si>
  <si>
    <t>Prudential Sugar Corp Ltd</t>
  </si>
  <si>
    <t>PRUDMOULI</t>
  </si>
  <si>
    <t>Apoorva Leasing Finance and Investment Company Ltd</t>
  </si>
  <si>
    <t>APOORVA</t>
  </si>
  <si>
    <t>Mish Designs Ltd</t>
  </si>
  <si>
    <t>MISHDESIGN</t>
  </si>
  <si>
    <t>Arihant Academy Ltd</t>
  </si>
  <si>
    <t>ARIHANTACA</t>
  </si>
  <si>
    <t>Tridhya Tech Ltd</t>
  </si>
  <si>
    <t>TRIDHYA</t>
  </si>
  <si>
    <t>Gita Renewable Energy Ltd</t>
  </si>
  <si>
    <t>GITARENEW</t>
  </si>
  <si>
    <t>Astal Laboratories Ltd</t>
  </si>
  <si>
    <t>ASTALLTD</t>
  </si>
  <si>
    <t>Orchasp Ltd</t>
  </si>
  <si>
    <t>ORCHASP</t>
  </si>
  <si>
    <t>Monotype India Ltd</t>
  </si>
  <si>
    <t>MONOT</t>
  </si>
  <si>
    <t>Southern Magnesium and Chemicals Ltd</t>
  </si>
  <si>
    <t>SOUTHMG</t>
  </si>
  <si>
    <t>Erp Soft Systems Ltd</t>
  </si>
  <si>
    <t>ERPSOFT</t>
  </si>
  <si>
    <t>Silkflex Polymers (India) Ltd</t>
  </si>
  <si>
    <t>SILKFLEX</t>
  </si>
  <si>
    <t>Kenvi Jewels Ltd</t>
  </si>
  <si>
    <t>KENVI</t>
  </si>
  <si>
    <t>Mefcom Capital Markets Ltd</t>
  </si>
  <si>
    <t>MEFCOMCAP</t>
  </si>
  <si>
    <t>Viaz Tyres Ltd</t>
  </si>
  <si>
    <t>VIAZ</t>
  </si>
  <si>
    <t>National Oxygen Ltd</t>
  </si>
  <si>
    <t>NOL</t>
  </si>
  <si>
    <t>Trishakti Industries Ltd</t>
  </si>
  <si>
    <t>TRISHAKT</t>
  </si>
  <si>
    <t>Mirae Asset Nifty Financial Services ETF</t>
  </si>
  <si>
    <t>BFSI</t>
  </si>
  <si>
    <t>Banaras Beads Ltd</t>
  </si>
  <si>
    <t>BANARBEADS</t>
  </si>
  <si>
    <t>Johnson Pharmacare Ltd</t>
  </si>
  <si>
    <t>JOHNPHARMA</t>
  </si>
  <si>
    <t>Aristo Bio-Tech and Lifescience Ltd</t>
  </si>
  <si>
    <t>ARISTO</t>
  </si>
  <si>
    <t>Shalimar Productions Ltd</t>
  </si>
  <si>
    <t>SHALPRO</t>
  </si>
  <si>
    <t>Malu Paper Mills Ltd</t>
  </si>
  <si>
    <t>MALUPAPER</t>
  </si>
  <si>
    <t>Manugraph India Ltd</t>
  </si>
  <si>
    <t>MANUGRAPH</t>
  </si>
  <si>
    <t>MM Rubber Company Ltd</t>
  </si>
  <si>
    <t>MMRUBBR-B</t>
  </si>
  <si>
    <t>Omnitex Industries (India) Ltd</t>
  </si>
  <si>
    <t>OMNITEX</t>
  </si>
  <si>
    <t>Cell Point (India) Ltd</t>
  </si>
  <si>
    <t>CELLPOINT</t>
  </si>
  <si>
    <t>Anand Rayons Ltd</t>
  </si>
  <si>
    <t>ARL</t>
  </si>
  <si>
    <t>Ashnoor Textile Mills Ltd</t>
  </si>
  <si>
    <t>ASHNOOR</t>
  </si>
  <si>
    <t>Joindre Capital Services Ltd</t>
  </si>
  <si>
    <t>JOINDRE</t>
  </si>
  <si>
    <t>Ambani Orgochem Ltd</t>
  </si>
  <si>
    <t>AMBANIORG</t>
  </si>
  <si>
    <t>Baba Arts Ltd</t>
  </si>
  <si>
    <t>BABA</t>
  </si>
  <si>
    <t>Morarka Finance Ltd</t>
  </si>
  <si>
    <t>MORARKFI</t>
  </si>
  <si>
    <t>Service Care Ltd</t>
  </si>
  <si>
    <t>SERVICE</t>
  </si>
  <si>
    <t>Mono Pharmacare Ltd</t>
  </si>
  <si>
    <t>MONOPHARMA</t>
  </si>
  <si>
    <t>Seya Industries Ltd</t>
  </si>
  <si>
    <t>SEYAIND</t>
  </si>
  <si>
    <t>Sambandam Spinning Mills Ltd</t>
  </si>
  <si>
    <t>SAMBANDAM</t>
  </si>
  <si>
    <t>Shree Pacetronix Ltd</t>
  </si>
  <si>
    <t>SHREEPAC</t>
  </si>
  <si>
    <t>Amkay Products Ltd</t>
  </si>
  <si>
    <t>AMKAY</t>
  </si>
  <si>
    <t>Sheetal Universal Ltd</t>
  </si>
  <si>
    <t>SHEETAL</t>
  </si>
  <si>
    <t>ANG Lifesciences India Ltd</t>
  </si>
  <si>
    <t>ANG</t>
  </si>
  <si>
    <t>Rasandik Engineering Industries India Ltd</t>
  </si>
  <si>
    <t>RASANDIK</t>
  </si>
  <si>
    <t>Real Eco Energy Ltd</t>
  </si>
  <si>
    <t>REALECO</t>
  </si>
  <si>
    <t>Veeram Securities Ltd</t>
  </si>
  <si>
    <t>VSL</t>
  </si>
  <si>
    <t>P B M Polytex Ltd</t>
  </si>
  <si>
    <t>PBMPOLY</t>
  </si>
  <si>
    <t>AKG Exim Ltd</t>
  </si>
  <si>
    <t>AKG</t>
  </si>
  <si>
    <t>Mandeep Auto Industries Ltd</t>
  </si>
  <si>
    <t>MANDEEP</t>
  </si>
  <si>
    <t>Ushanti Colour Chem Ltd</t>
  </si>
  <si>
    <t>UCL</t>
  </si>
  <si>
    <t>K G Denim Ltd</t>
  </si>
  <si>
    <t>KGDENIM</t>
  </si>
  <si>
    <t>Katare Spinning Mills Ltd</t>
  </si>
  <si>
    <t>KATRSPG</t>
  </si>
  <si>
    <t>3P Land Holdings Ltd</t>
  </si>
  <si>
    <t>3PLAND</t>
  </si>
  <si>
    <t>SVC Industries Ltd</t>
  </si>
  <si>
    <t>SVCIND</t>
  </si>
  <si>
    <t>Innovassynth Investments Ltd</t>
  </si>
  <si>
    <t>INOVSYNTH</t>
  </si>
  <si>
    <t>Pace E-Commerce Ventures Ltd</t>
  </si>
  <si>
    <t>PACE</t>
  </si>
  <si>
    <t>Khoobsurat Ltd</t>
  </si>
  <si>
    <t>KHOOBSURAT</t>
  </si>
  <si>
    <t>Silgo Retail Ltd</t>
  </si>
  <si>
    <t>SILGO</t>
  </si>
  <si>
    <t>CMX Holdings Ltd</t>
  </si>
  <si>
    <t>SIELFNS</t>
  </si>
  <si>
    <t>Yudiz Solutions Ltd</t>
  </si>
  <si>
    <t>YUDIZ</t>
  </si>
  <si>
    <t>Teesta Agro Industries Ltd</t>
  </si>
  <si>
    <t>TEEAI</t>
  </si>
  <si>
    <t>Polylink Polymers (India) Ltd</t>
  </si>
  <si>
    <t>POLYLINK</t>
  </si>
  <si>
    <t>AJR Infra and Tolling Ltd</t>
  </si>
  <si>
    <t>AJRINFRA</t>
  </si>
  <si>
    <t>CCL International Ltd</t>
  </si>
  <si>
    <t>CCLINTER</t>
  </si>
  <si>
    <t>Kshitij Polyline Ltd</t>
  </si>
  <si>
    <t>KSHITIJPOL</t>
  </si>
  <si>
    <t>Softrak Venture Investment Limited</t>
  </si>
  <si>
    <t>SOFTRAKV</t>
  </si>
  <si>
    <t>AmpVolts Ltd</t>
  </si>
  <si>
    <t>QUEST</t>
  </si>
  <si>
    <t>Vivid Mercantile Ltd</t>
  </si>
  <si>
    <t>VIVIDM</t>
  </si>
  <si>
    <t>Camex Ltd</t>
  </si>
  <si>
    <t>CAMEXLTD</t>
  </si>
  <si>
    <t>S &amp; T Corporation Ltd</t>
  </si>
  <si>
    <t>STCORP</t>
  </si>
  <si>
    <t>Superior Industrial Enterprises Ltd</t>
  </si>
  <si>
    <t>SIEL</t>
  </si>
  <si>
    <t>Dmr Hydroengineering &amp; Infrastructures Ltd</t>
  </si>
  <si>
    <t>DMR</t>
  </si>
  <si>
    <t>Inani Marbles and Industries Ltd</t>
  </si>
  <si>
    <t>INANI</t>
  </si>
  <si>
    <t>Sri KPR Industries Ltd</t>
  </si>
  <si>
    <t>SRIKPRIND</t>
  </si>
  <si>
    <t>Committed Cargo Care Ltd</t>
  </si>
  <si>
    <t>COMMITTED</t>
  </si>
  <si>
    <t>Godha Cabcon &amp; Insulation Ltd</t>
  </si>
  <si>
    <t>GODHA</t>
  </si>
  <si>
    <t>Jet Freight Logistics Ltd</t>
  </si>
  <si>
    <t>JETFREIGHT</t>
  </si>
  <si>
    <t>Mohit Paper Mills Ltd</t>
  </si>
  <si>
    <t>MOHITPPR</t>
  </si>
  <si>
    <t>Shrenik Ltd</t>
  </si>
  <si>
    <t>SHRENIK</t>
  </si>
  <si>
    <t>AccelerateBS India Ltd</t>
  </si>
  <si>
    <t>ACCELERATE</t>
  </si>
  <si>
    <t>GTN Industries Ltd</t>
  </si>
  <si>
    <t>GTNINDS</t>
  </si>
  <si>
    <t>Popees Cares Ltd</t>
  </si>
  <si>
    <t>POPEES</t>
  </si>
  <si>
    <t>P H Capital Ltd</t>
  </si>
  <si>
    <t>PHCAP</t>
  </si>
  <si>
    <t>Lakshmi Finance and Industrial Corp Ltd</t>
  </si>
  <si>
    <t>LFIC</t>
  </si>
  <si>
    <t>Hardcastle and Waud Manufacturing Co Ltd</t>
  </si>
  <si>
    <t>HARDCAS</t>
  </si>
  <si>
    <t>Hemadri Cements Ltd</t>
  </si>
  <si>
    <t>HEMACEM</t>
  </si>
  <si>
    <t>Prismx Global Ventures Ltd</t>
  </si>
  <si>
    <t>PRISMX</t>
  </si>
  <si>
    <t>Siti Networks Ltd</t>
  </si>
  <si>
    <t>SITINET</t>
  </si>
  <si>
    <t>DRA Consultants Ltd</t>
  </si>
  <si>
    <t>DRA</t>
  </si>
  <si>
    <t>Innokaiz India Ltd</t>
  </si>
  <si>
    <t>INNOKAIZ</t>
  </si>
  <si>
    <t>Goel Food Products Ltd</t>
  </si>
  <si>
    <t>GOEL</t>
  </si>
  <si>
    <t>Poddar Housing and Development Ltd</t>
  </si>
  <si>
    <t>PODDARHOUS</t>
  </si>
  <si>
    <t>Swasti Vinayaka Synthetics Ltd</t>
  </si>
  <si>
    <t>SWASTIVI</t>
  </si>
  <si>
    <t>Bang Overseas Ltd</t>
  </si>
  <si>
    <t>BANG</t>
  </si>
  <si>
    <t>Sampre Nutritions Ltd</t>
  </si>
  <si>
    <t>SAMPRE</t>
  </si>
  <si>
    <t>Medi-Caps Ltd</t>
  </si>
  <si>
    <t>MEDICAPQ</t>
  </si>
  <si>
    <t>Advance Metering Technology Ltd</t>
  </si>
  <si>
    <t>AMTL</t>
  </si>
  <si>
    <t>Fundviser Capital (India) Ltd</t>
  </si>
  <si>
    <t>FUNDVISER</t>
  </si>
  <si>
    <t>Angel Fibers Ltd</t>
  </si>
  <si>
    <t>ANGEL</t>
  </si>
  <si>
    <t>Isl Consulting Ltd</t>
  </si>
  <si>
    <t>ISLCONSUL</t>
  </si>
  <si>
    <t>SPS Finquest Ltd</t>
  </si>
  <si>
    <t>SPS</t>
  </si>
  <si>
    <t>Lee &amp; Nee Softwares (Exports) Ltd</t>
  </si>
  <si>
    <t>LEENEE</t>
  </si>
  <si>
    <t>Greenhitech Ventures Ltd</t>
  </si>
  <si>
    <t>GVL</t>
  </si>
  <si>
    <t>Sangani Hospitals Ltd</t>
  </si>
  <si>
    <t>SANGANI</t>
  </si>
  <si>
    <t>Ind Bank Housing Ltd</t>
  </si>
  <si>
    <t>INDBNK</t>
  </si>
  <si>
    <t>Dhanlaxmi Fabrics Ltd</t>
  </si>
  <si>
    <t>DHANFAB</t>
  </si>
  <si>
    <t>Sonu Infratech Ltd</t>
  </si>
  <si>
    <t>SONUINFRA</t>
  </si>
  <si>
    <t>Elixir Capital Ltd</t>
  </si>
  <si>
    <t>ELIXIR</t>
  </si>
  <si>
    <t>Micropro Software Solutions Ltd</t>
  </si>
  <si>
    <t>MICROPRO</t>
  </si>
  <si>
    <t>ABC India Ltd</t>
  </si>
  <si>
    <t>ABCINDQ</t>
  </si>
  <si>
    <t>Gujarat Craft Industries Ltd</t>
  </si>
  <si>
    <t>GUJCRAFT</t>
  </si>
  <si>
    <t>Bhatia Colour Chem Ltd</t>
  </si>
  <si>
    <t>BCCL</t>
  </si>
  <si>
    <t>GSM Foils Ltd</t>
  </si>
  <si>
    <t>GSMFOILS</t>
  </si>
  <si>
    <t>Vistar Amar Ltd</t>
  </si>
  <si>
    <t>VISTARAMAR</t>
  </si>
  <si>
    <t>Sylph Technologies Ltd</t>
  </si>
  <si>
    <t>SYLPH</t>
  </si>
  <si>
    <t>Aeonx Digital Technology Ltd</t>
  </si>
  <si>
    <t>AEONXDIGI</t>
  </si>
  <si>
    <t>Warren Tea Ltd</t>
  </si>
  <si>
    <t>WARRENTEA</t>
  </si>
  <si>
    <t>Inter Globe Finance Ltd</t>
  </si>
  <si>
    <t>INTRGLB</t>
  </si>
  <si>
    <t>Swarnsarita Jewels India Ltd</t>
  </si>
  <si>
    <t>SWARNSAR</t>
  </si>
  <si>
    <t>PVV Infra Ltd</t>
  </si>
  <si>
    <t>PVVINFRA</t>
  </si>
  <si>
    <t>VAMA Industries Ltd</t>
  </si>
  <si>
    <t>VAMA</t>
  </si>
  <si>
    <t>Tirupati Foam Ltd</t>
  </si>
  <si>
    <t>TIRUFOAM</t>
  </si>
  <si>
    <t>AA Plus Tradelink Ltd</t>
  </si>
  <si>
    <t>AAPLUSTRAD</t>
  </si>
  <si>
    <t>Rose Merc Ltd</t>
  </si>
  <si>
    <t>ROSEMER</t>
  </si>
  <si>
    <t>Mediaone Global Entertainment Ltd</t>
  </si>
  <si>
    <t>MEDIAONE</t>
  </si>
  <si>
    <t>Diligent Media Corporation Ltd</t>
  </si>
  <si>
    <t>DNAMEDIA</t>
  </si>
  <si>
    <t>PS IT Infrastructure &amp; Services Ltd</t>
  </si>
  <si>
    <t>PSITINFRA</t>
  </si>
  <si>
    <t>Modern Engineering and Projects Ltd</t>
  </si>
  <si>
    <t>MEAPL</t>
  </si>
  <si>
    <t>Shine Fashions (India) Ltd</t>
  </si>
  <si>
    <t>SHINEFASH</t>
  </si>
  <si>
    <t>Tatia Global Vennture Ltd</t>
  </si>
  <si>
    <t>TATIAGLOB</t>
  </si>
  <si>
    <t>Sintex Plastics Technology Ltd</t>
  </si>
  <si>
    <t>SPTL</t>
  </si>
  <si>
    <t>Naapbooks Ltd</t>
  </si>
  <si>
    <t>NBL</t>
  </si>
  <si>
    <t>Shelter Pharma Ltd</t>
  </si>
  <si>
    <t>SHELTER</t>
  </si>
  <si>
    <t>Akash Infra-Projects Ltd</t>
  </si>
  <si>
    <t>AKASH</t>
  </si>
  <si>
    <t>Ashnisha Industries Ltd</t>
  </si>
  <si>
    <t>ASHNI</t>
  </si>
  <si>
    <t>Abm International Ltd</t>
  </si>
  <si>
    <t>ABMINTLLTD</t>
  </si>
  <si>
    <t>HOAC Foods India Ltd</t>
  </si>
  <si>
    <t>HOACFOODS</t>
  </si>
  <si>
    <t>Anjani Synthetics Ltd</t>
  </si>
  <si>
    <t>ANJANI</t>
  </si>
  <si>
    <t>FEL</t>
  </si>
  <si>
    <t>Kanani Industries Ltd</t>
  </si>
  <si>
    <t>KANANIIND</t>
  </si>
  <si>
    <t>Vineet Laboratories Ltd</t>
  </si>
  <si>
    <t>VINEETLAB</t>
  </si>
  <si>
    <t>Sandu Pharmaceuticals Ltd</t>
  </si>
  <si>
    <t>SANDUPHQ</t>
  </si>
  <si>
    <t>Saven Technologies Ltd</t>
  </si>
  <si>
    <t>7TEC</t>
  </si>
  <si>
    <t>Aatmaj Healthcare Ltd</t>
  </si>
  <si>
    <t>AATMAJ</t>
  </si>
  <si>
    <t>Zodiac Ventures Ltd</t>
  </si>
  <si>
    <t>ZODIACVEN</t>
  </si>
  <si>
    <t>Hindoostan Mills Ltd</t>
  </si>
  <si>
    <t>HINDMILL</t>
  </si>
  <si>
    <t>Globalspace Technologies Ltd</t>
  </si>
  <si>
    <t>GSTL</t>
  </si>
  <si>
    <t>Vadivarhe Speciality Chemicals Ltd</t>
  </si>
  <si>
    <t>VSCL</t>
  </si>
  <si>
    <t>Arex Industries Ltd</t>
  </si>
  <si>
    <t>AREXMIS</t>
  </si>
  <si>
    <t>ARC Finance Ltd</t>
  </si>
  <si>
    <t>ARCFIN</t>
  </si>
  <si>
    <t>Pioneer Investcorp Ltd</t>
  </si>
  <si>
    <t>PIONRINV</t>
  </si>
  <si>
    <t>Galactico Corporate Services Ltd</t>
  </si>
  <si>
    <t>GALACTICO</t>
  </si>
  <si>
    <t>G.S. Auto International Ltd</t>
  </si>
  <si>
    <t>GSAUTO</t>
  </si>
  <si>
    <t>Yamini Investments Company Ltd</t>
  </si>
  <si>
    <t>YAMNINV</t>
  </si>
  <si>
    <t>Unique Organics Ltd</t>
  </si>
  <si>
    <t>UNIQUEO</t>
  </si>
  <si>
    <t>Cian Healthcare Ltd</t>
  </si>
  <si>
    <t>CHCL</t>
  </si>
  <si>
    <t>Cranex Ltd</t>
  </si>
  <si>
    <t>CRANEX</t>
  </si>
  <si>
    <t>Agarwal Float Glass India Ltd</t>
  </si>
  <si>
    <t>AGARWALFT</t>
  </si>
  <si>
    <t>Associated Ceramics Ltd</t>
  </si>
  <si>
    <t>ASSOCER</t>
  </si>
  <si>
    <t>BDR Buildcon Ltd</t>
  </si>
  <si>
    <t>BDR</t>
  </si>
  <si>
    <t>C P S Shapers Ltd</t>
  </si>
  <si>
    <t>CPS</t>
  </si>
  <si>
    <t>National Plastic Industries Ltd</t>
  </si>
  <si>
    <t>NATPLAS</t>
  </si>
  <si>
    <t>Reliable Data Services Ltd</t>
  </si>
  <si>
    <t>RELIABLE</t>
  </si>
  <si>
    <t>JFL Life Sciences Ltd</t>
  </si>
  <si>
    <t>JFLLIFE</t>
  </si>
  <si>
    <t>Metal Coatings (India) Ltd</t>
  </si>
  <si>
    <t>METALCO</t>
  </si>
  <si>
    <t>Mittal Life Style Ltd</t>
  </si>
  <si>
    <t>MITTAL</t>
  </si>
  <si>
    <t>Franklin Industries Ltd</t>
  </si>
  <si>
    <t>FRANKLININD</t>
  </si>
  <si>
    <t>Containe Technologies Ltd</t>
  </si>
  <si>
    <t>CONTAINE</t>
  </si>
  <si>
    <t>Hawa Engineers Ltd</t>
  </si>
  <si>
    <t>HAWAENG</t>
  </si>
  <si>
    <t>Sainik Finance &amp; Industries Ltd</t>
  </si>
  <si>
    <t>SAINIK</t>
  </si>
  <si>
    <t>Gorani Industries Ltd</t>
  </si>
  <si>
    <t>GORANIN</t>
  </si>
  <si>
    <t>ARCL Organics Ltd</t>
  </si>
  <si>
    <t>ARCL</t>
  </si>
  <si>
    <t>Visaman Global Sales Ltd</t>
  </si>
  <si>
    <t>VISAMAN</t>
  </si>
  <si>
    <t>NAM Securities Ltd</t>
  </si>
  <si>
    <t>NAM</t>
  </si>
  <si>
    <t>KKV Agro Powers Limited</t>
  </si>
  <si>
    <t>KKVAPOW</t>
  </si>
  <si>
    <t>Pan India Corp Ltd</t>
  </si>
  <si>
    <t>PANINDIAC</t>
  </si>
  <si>
    <t>LCC Infotech Ltd</t>
  </si>
  <si>
    <t>LCCINFOTEC</t>
  </si>
  <si>
    <t>Ecoboard Industries Ltd</t>
  </si>
  <si>
    <t>ECOBOAR</t>
  </si>
  <si>
    <t>Visagar Financial Services Ltd</t>
  </si>
  <si>
    <t>VISAGAR</t>
  </si>
  <si>
    <t>Inland Printers Ltd</t>
  </si>
  <si>
    <t>INLANPR</t>
  </si>
  <si>
    <t>Manbro Industries Ltd</t>
  </si>
  <si>
    <t>MANBRO</t>
  </si>
  <si>
    <t>DK Enterprises Global Ltd</t>
  </si>
  <si>
    <t>DKEGL</t>
  </si>
  <si>
    <t>Wires and Fabriks (SA) Ltd</t>
  </si>
  <si>
    <t>WIREFABR</t>
  </si>
  <si>
    <t>Phosphate Company Ltd</t>
  </si>
  <si>
    <t>PHOSPHATE</t>
  </si>
  <si>
    <t>MSR India Ltd</t>
  </si>
  <si>
    <t>MSRINDIA</t>
  </si>
  <si>
    <t>Manjeera Constructions Ltd</t>
  </si>
  <si>
    <t>MANJEERA</t>
  </si>
  <si>
    <t>Response Informatics Ltd</t>
  </si>
  <si>
    <t>RESPONSINF</t>
  </si>
  <si>
    <t>Ankit Metal &amp; Power Ltd</t>
  </si>
  <si>
    <t>ANKITMETAL</t>
  </si>
  <si>
    <t>Yash Chemex Ltd</t>
  </si>
  <si>
    <t>YASHCHEM</t>
  </si>
  <si>
    <t>Chandra Bhagat Pharma Ltd</t>
  </si>
  <si>
    <t>CBPL</t>
  </si>
  <si>
    <t>Prime Property Development Corp Ltd</t>
  </si>
  <si>
    <t>PRIMEPRO</t>
  </si>
  <si>
    <t>Shree Krishna Paper Mills &amp; Industries Ltd</t>
  </si>
  <si>
    <t>SKPMIL</t>
  </si>
  <si>
    <t>Maharashtra Corp Ltd</t>
  </si>
  <si>
    <t>MAHACORP</t>
  </si>
  <si>
    <t>Satchmo Holdings Ltd</t>
  </si>
  <si>
    <t>SATCH</t>
  </si>
  <si>
    <t>N G Industries Ltd</t>
  </si>
  <si>
    <t>NGIND</t>
  </si>
  <si>
    <t>Unifinz Capital India Ltd</t>
  </si>
  <si>
    <t>UCIL</t>
  </si>
  <si>
    <t>Axel Polymers Ltd</t>
  </si>
  <si>
    <t>AXELPOLY</t>
  </si>
  <si>
    <t>Julien Agro Infratech Ltd</t>
  </si>
  <si>
    <t>JULIEN</t>
  </si>
  <si>
    <t>Salem Erode Investments Ltd</t>
  </si>
  <si>
    <t>SALEM</t>
  </si>
  <si>
    <t>Earthstahl &amp; Alloys Ltd</t>
  </si>
  <si>
    <t>EARTH</t>
  </si>
  <si>
    <t>Ashoka Metcast Ltd</t>
  </si>
  <si>
    <t>ASHOKAMET</t>
  </si>
  <si>
    <t>ASL Industries Ltd</t>
  </si>
  <si>
    <t>ASLIND</t>
  </si>
  <si>
    <t>Atal Realtech Ltd</t>
  </si>
  <si>
    <t>ATALREAL</t>
  </si>
  <si>
    <t>Vivo Bio Tech Ltd</t>
  </si>
  <si>
    <t>VIVOBIOT</t>
  </si>
  <si>
    <t>Axis NIFTY IT ETF</t>
  </si>
  <si>
    <t>AXISTECETF</t>
  </si>
  <si>
    <t>Sonal Adhesives Ltd</t>
  </si>
  <si>
    <t>SONALAD</t>
  </si>
  <si>
    <t>G G Dandekar Properties Ltd</t>
  </si>
  <si>
    <t>GGDPROP</t>
  </si>
  <si>
    <t>Salora International Ltd</t>
  </si>
  <si>
    <t>SALORAINTL</t>
  </si>
  <si>
    <t>Goblin India Ltd</t>
  </si>
  <si>
    <t>GOBLIN</t>
  </si>
  <si>
    <t>VERTEX Securities Ltd</t>
  </si>
  <si>
    <t>VERTEX</t>
  </si>
  <si>
    <t>PCS Technology Ltd</t>
  </si>
  <si>
    <t>PCS</t>
  </si>
  <si>
    <t>AD- Manum Finance Ltd</t>
  </si>
  <si>
    <t>ADMANUM</t>
  </si>
  <si>
    <t>ICDS Ltd</t>
  </si>
  <si>
    <t>ICDSLTD</t>
  </si>
  <si>
    <t>Indianivesh Ltd</t>
  </si>
  <si>
    <t>INDIANVSH</t>
  </si>
  <si>
    <t>Abhishek Integrations Ltd</t>
  </si>
  <si>
    <t>AILIMITED</t>
  </si>
  <si>
    <t>Artefact Projects Ltd</t>
  </si>
  <si>
    <t>ARTEFACT</t>
  </si>
  <si>
    <t>GKB Ophthalmics Ltd</t>
  </si>
  <si>
    <t>GKB</t>
  </si>
  <si>
    <t>RR Metalmakers India Ltd</t>
  </si>
  <si>
    <t>RRMETAL</t>
  </si>
  <si>
    <t>Destiny Logistics &amp; Infra Ltd</t>
  </si>
  <si>
    <t>DESTINY</t>
  </si>
  <si>
    <t>Regency Fincorp Ltd</t>
  </si>
  <si>
    <t>REGENCY</t>
  </si>
  <si>
    <t>ICICI Prudential S&amp;P BSE Sensex ETF</t>
  </si>
  <si>
    <t>SENSEXIETF</t>
  </si>
  <si>
    <t>H P Cotton Textile Mills Ltd</t>
  </si>
  <si>
    <t>HPCOTTON</t>
  </si>
  <si>
    <t>Frontier Capital Ltd</t>
  </si>
  <si>
    <t>FRONTCAP</t>
  </si>
  <si>
    <t>Pearl Polymers Ltd</t>
  </si>
  <si>
    <t>PEARLPOLY</t>
  </si>
  <si>
    <t>Perfect Infraengineers Ltd</t>
  </si>
  <si>
    <t>PERFECT</t>
  </si>
  <si>
    <t>Sagardeep Alloys Ltd</t>
  </si>
  <si>
    <t>SAGARDEEP</t>
  </si>
  <si>
    <t>Sellwin Traders Ltd</t>
  </si>
  <si>
    <t>SELLWIN</t>
  </si>
  <si>
    <t>Grovy India Ltd</t>
  </si>
  <si>
    <t>GROVY</t>
  </si>
  <si>
    <t>Kwality Ltd</t>
  </si>
  <si>
    <t>KWALITY</t>
  </si>
  <si>
    <t>Gogia Capital Services Ltd</t>
  </si>
  <si>
    <t>GOGIACAP</t>
  </si>
  <si>
    <t>Laxmi Cotspin Ltd</t>
  </si>
  <si>
    <t>LAXMICOT</t>
  </si>
  <si>
    <t>Ashirwad Steels And Industries Ltd</t>
  </si>
  <si>
    <t>ASHSI</t>
  </si>
  <si>
    <t>Jet Knitwears Ltd</t>
  </si>
  <si>
    <t>JETKNIT</t>
  </si>
  <si>
    <t>Tapi Fruit Processing Ltd</t>
  </si>
  <si>
    <t>TAPIFRUIT</t>
  </si>
  <si>
    <t>Nimbus Projects Ltd</t>
  </si>
  <si>
    <t>NIMBSPROJ</t>
  </si>
  <si>
    <t>Tirupati Tyres Ltd</t>
  </si>
  <si>
    <t>TTIL</t>
  </si>
  <si>
    <t>Mehta Housing Finance Ltd</t>
  </si>
  <si>
    <t>MEHTAHG</t>
  </si>
  <si>
    <t>E L Forge Ltd</t>
  </si>
  <si>
    <t>ELFORGE</t>
  </si>
  <si>
    <t>Walpar Nutritions Ltd</t>
  </si>
  <si>
    <t>WALPAR</t>
  </si>
  <si>
    <t>Sulabh Engineers and Services Ltd</t>
  </si>
  <si>
    <t>SULABEN</t>
  </si>
  <si>
    <t>J Taparia Projects Ltd</t>
  </si>
  <si>
    <t>JTAPARIA</t>
  </si>
  <si>
    <t>Kaiser Corporation Ltd</t>
  </si>
  <si>
    <t>KACL</t>
  </si>
  <si>
    <t>The Victoria Mills Ltd</t>
  </si>
  <si>
    <t>VICTMILL</t>
  </si>
  <si>
    <t>Vasudhagama Enterprises Ltd</t>
  </si>
  <si>
    <t>VASUDHAGAM</t>
  </si>
  <si>
    <t>Adroit Infotech Ltd</t>
  </si>
  <si>
    <t>ADROITINFO</t>
  </si>
  <si>
    <t>Sacheta Metals Ltd</t>
  </si>
  <si>
    <t>SACHEMT</t>
  </si>
  <si>
    <t>Italian Edibles Ltd</t>
  </si>
  <si>
    <t>ITALIANE</t>
  </si>
  <si>
    <t>Simran Farms Ltd</t>
  </si>
  <si>
    <t>SIMRAN</t>
  </si>
  <si>
    <t>Balurghat Technologies Ltd</t>
  </si>
  <si>
    <t>BALTE</t>
  </si>
  <si>
    <t>Telogica Ltd</t>
  </si>
  <si>
    <t>TELOGICA</t>
  </si>
  <si>
    <t>Shree Ganesh Bio-Tech (India) Ltd</t>
  </si>
  <si>
    <t>SHREEGANES</t>
  </si>
  <si>
    <t>BITS Ltd</t>
  </si>
  <si>
    <t>BITS</t>
  </si>
  <si>
    <t>Bonlon Industries Ltd</t>
  </si>
  <si>
    <t>BONLON</t>
  </si>
  <si>
    <t>Archidply Decor Ltd</t>
  </si>
  <si>
    <t>ADL</t>
  </si>
  <si>
    <t>Kay Power and Paper Ltd</t>
  </si>
  <si>
    <t>KAYPOWR</t>
  </si>
  <si>
    <t>Country Condo's Ltd</t>
  </si>
  <si>
    <t>COUNCODOS</t>
  </si>
  <si>
    <t>Smiths &amp; Founders (India) Ltd</t>
  </si>
  <si>
    <t>SMFIL</t>
  </si>
  <si>
    <t>Addi Industries Ltd</t>
  </si>
  <si>
    <t>ADDIND</t>
  </si>
  <si>
    <t>Kavveri Telecom Products Ltd</t>
  </si>
  <si>
    <t>KAVVERITEL</t>
  </si>
  <si>
    <t>Restile Ceramics Ltd</t>
  </si>
  <si>
    <t>RESTILE</t>
  </si>
  <si>
    <t>Vivanta Industries Ltd</t>
  </si>
  <si>
    <t>VIVANTA</t>
  </si>
  <si>
    <t>City Crops Agro Ltd</t>
  </si>
  <si>
    <t>CCAL</t>
  </si>
  <si>
    <t>Fine-Line Circuits Ltd</t>
  </si>
  <si>
    <t>FINELINE</t>
  </si>
  <si>
    <t>Ahmedabad Steel Craft Ltd</t>
  </si>
  <si>
    <t>AHMDSTE</t>
  </si>
  <si>
    <t>Binani Industries Ltd</t>
  </si>
  <si>
    <t>BINANIIND</t>
  </si>
  <si>
    <t>Kiduja India Ltd</t>
  </si>
  <si>
    <t>KIDUJA</t>
  </si>
  <si>
    <t>Mishka Exim Ltd</t>
  </si>
  <si>
    <t>MISHKA</t>
  </si>
  <si>
    <t>Gujrat Credit Corporation Ltd</t>
  </si>
  <si>
    <t>GUJCRED</t>
  </si>
  <si>
    <t>Tirupati Sarjan Ltd</t>
  </si>
  <si>
    <t>TIRSARJ</t>
  </si>
  <si>
    <t>Flomic Global Logistics Ltd</t>
  </si>
  <si>
    <t>FLOMIC</t>
  </si>
  <si>
    <t>ARSS Infrastructure Projects Ltd</t>
  </si>
  <si>
    <t>ARSSINFRA</t>
  </si>
  <si>
    <t>Cyber Media Research &amp; Services Ltd</t>
  </si>
  <si>
    <t>CMRSL</t>
  </si>
  <si>
    <t>Meera Industries Ltd</t>
  </si>
  <si>
    <t>MEERA</t>
  </si>
  <si>
    <t>Dynamic Portfolio Management &amp; Services Ltd</t>
  </si>
  <si>
    <t>DYNAMICP</t>
  </si>
  <si>
    <t>Future Lifestyle Fashions Ltd</t>
  </si>
  <si>
    <t>FLFL</t>
  </si>
  <si>
    <t>Contil India Ltd</t>
  </si>
  <si>
    <t>CONTILI</t>
  </si>
  <si>
    <t>Super Crop Safe Ltd</t>
  </si>
  <si>
    <t>SUCROSA</t>
  </si>
  <si>
    <t>Acrow India Ltd</t>
  </si>
  <si>
    <t>ACROW</t>
  </si>
  <si>
    <t>Lesha Industries Ltd</t>
  </si>
  <si>
    <t>LESHAIND</t>
  </si>
  <si>
    <t>Haryana Leather Chemicals Ltd</t>
  </si>
  <si>
    <t>HARLETH</t>
  </si>
  <si>
    <t>Yasons Chemex Care Ltd</t>
  </si>
  <si>
    <t>YCCL</t>
  </si>
  <si>
    <t>Uttam Galva Steels Ltd</t>
  </si>
  <si>
    <t>UTTAMSTL</t>
  </si>
  <si>
    <t>Valencia Nutrition Ltd</t>
  </si>
  <si>
    <t>VALENCIA</t>
  </si>
  <si>
    <t>STL Global Ltd</t>
  </si>
  <si>
    <t>SGL</t>
  </si>
  <si>
    <t>TGB Banquets and Hotels Ltd</t>
  </si>
  <si>
    <t>TGBHOTELS</t>
  </si>
  <si>
    <t>Ladderup Finance Ltd</t>
  </si>
  <si>
    <t>LADDERUP</t>
  </si>
  <si>
    <t>Shanthala FMCG Products Ltd</t>
  </si>
  <si>
    <t>SHANTHALA</t>
  </si>
  <si>
    <t>Simplex Realty Ltd</t>
  </si>
  <si>
    <t>SIMPLXREA</t>
  </si>
  <si>
    <t>Cybele Industries Ltd</t>
  </si>
  <si>
    <t>CYBELEIND</t>
  </si>
  <si>
    <t>Gayatri BioOrganics Ltd</t>
  </si>
  <si>
    <t>GAYATRIBI</t>
  </si>
  <si>
    <t>Shreeram Proteins Ltd</t>
  </si>
  <si>
    <t>SRPL</t>
  </si>
  <si>
    <t>Comfort Fincap Ltd</t>
  </si>
  <si>
    <t>COMFINCAP</t>
  </si>
  <si>
    <t>Arigato Universe Ltd</t>
  </si>
  <si>
    <t>ARIGATO</t>
  </si>
  <si>
    <t>Standard Surfactants Ltd</t>
  </si>
  <si>
    <t>STDSFAC</t>
  </si>
  <si>
    <t>Timescan Logistics (India) Ltd</t>
  </si>
  <si>
    <t>TIMESCAN</t>
  </si>
  <si>
    <t>Solitaire Machine Tools Ltd</t>
  </si>
  <si>
    <t>SOLIMAC</t>
  </si>
  <si>
    <t>DSJ Keep Learning Ltd</t>
  </si>
  <si>
    <t>KEEPLEARN</t>
  </si>
  <si>
    <t>Riddhi Steel and Tube Ltd</t>
  </si>
  <si>
    <t>RSTL</t>
  </si>
  <si>
    <t>Ceeta Industries Ltd</t>
  </si>
  <si>
    <t>CEETAIN</t>
  </si>
  <si>
    <t>Nidan Laboratories and Healthcare Ltd</t>
  </si>
  <si>
    <t>NIDAN</t>
  </si>
  <si>
    <t>Vandana Knitwear Ltd</t>
  </si>
  <si>
    <t>VANDANA</t>
  </si>
  <si>
    <t>Morarjee Textiles Ltd</t>
  </si>
  <si>
    <t>MORARJEE</t>
  </si>
  <si>
    <t>Conart Engineers Ltd</t>
  </si>
  <si>
    <t>CONART</t>
  </si>
  <si>
    <t>Morgan Ventures Ltd</t>
  </si>
  <si>
    <t>MORGAN</t>
  </si>
  <si>
    <t>Fervent Synergies Ltd</t>
  </si>
  <si>
    <t>FERVENTSYN</t>
  </si>
  <si>
    <t>Polyspin Exports Ltd</t>
  </si>
  <si>
    <t>POLYSPIN</t>
  </si>
  <si>
    <t>Grill Splendour Services Ltd</t>
  </si>
  <si>
    <t>BIRDYS</t>
  </si>
  <si>
    <t>Krypton Industries Ltd</t>
  </si>
  <si>
    <t>KRYPTONQ</t>
  </si>
  <si>
    <t>Assam Entrade Ltd</t>
  </si>
  <si>
    <t>ASSAMENT</t>
  </si>
  <si>
    <t>Unison Metals Ltd</t>
  </si>
  <si>
    <t>UNISON</t>
  </si>
  <si>
    <t>Diana Tea Co Ltd</t>
  </si>
  <si>
    <t>DIANATEA</t>
  </si>
  <si>
    <t>Sanginita Chemicals Ltd</t>
  </si>
  <si>
    <t>SANGINITA</t>
  </si>
  <si>
    <t>Thakral Services (India) Ltd</t>
  </si>
  <si>
    <t>THAKRAL</t>
  </si>
  <si>
    <t>Eighty Jewellers Ltd</t>
  </si>
  <si>
    <t>EIGHTY</t>
  </si>
  <si>
    <t>Integra Switchgear Ltd</t>
  </si>
  <si>
    <t>INTEGSW</t>
  </si>
  <si>
    <t>Ashirwad Capital Ltd</t>
  </si>
  <si>
    <t>ASHCAP</t>
  </si>
  <si>
    <t>Ishan International Ltd</t>
  </si>
  <si>
    <t>ISHAN</t>
  </si>
  <si>
    <t>India Home Loan Ltd</t>
  </si>
  <si>
    <t>INDIAHOME</t>
  </si>
  <si>
    <t>Maks Energy Solutions India Ltd</t>
  </si>
  <si>
    <t>MAKS</t>
  </si>
  <si>
    <t>Tijaria Polypipes Ltd</t>
  </si>
  <si>
    <t>TIJARIA</t>
  </si>
  <si>
    <t>Hrh Next Services Ltd</t>
  </si>
  <si>
    <t>HRHNEXT</t>
  </si>
  <si>
    <t>Call Center Services</t>
  </si>
  <si>
    <t>Prabhhans Industries Ltd</t>
  </si>
  <si>
    <t>PRABHHANS</t>
  </si>
  <si>
    <t>Roopa Industries Ltd</t>
  </si>
  <si>
    <t>ROOPAIND</t>
  </si>
  <si>
    <t>Centenial Surgical Suture Ltd</t>
  </si>
  <si>
    <t>CSURGSU</t>
  </si>
  <si>
    <t>Picturehouse Media Ltd</t>
  </si>
  <si>
    <t>PICTUREHS</t>
  </si>
  <si>
    <t>Shiva Global Agro Industries Ltd</t>
  </si>
  <si>
    <t>SHIVAAGRO</t>
  </si>
  <si>
    <t>Super Spinning Mills Ltd</t>
  </si>
  <si>
    <t>SUPERSPIN</t>
  </si>
  <si>
    <t>India Cements Capital Ltd</t>
  </si>
  <si>
    <t>INDCEMCAP</t>
  </si>
  <si>
    <t>Ultra Wiring Connectivity System Ltd</t>
  </si>
  <si>
    <t>UWCSL</t>
  </si>
  <si>
    <t>Sunil Agro Foods Ltd</t>
  </si>
  <si>
    <t>SUNILAGR</t>
  </si>
  <si>
    <t>Ascensive Educare Ltd</t>
  </si>
  <si>
    <t>ASCENSIVE</t>
  </si>
  <si>
    <t>Inspire Films Ltd</t>
  </si>
  <si>
    <t>INSPIRE</t>
  </si>
  <si>
    <t>Medico Intercontinental Ltd</t>
  </si>
  <si>
    <t>MIL</t>
  </si>
  <si>
    <t>Tejnaksh Healthcare Ltd</t>
  </si>
  <si>
    <t>TEJNAKSH</t>
  </si>
  <si>
    <t>Swasti Vinayaka Art and Heritage Corporation Ltd</t>
  </si>
  <si>
    <t>SVARTCORP</t>
  </si>
  <si>
    <t>Crestchem Ltd</t>
  </si>
  <si>
    <t>CRSTCHM</t>
  </si>
  <si>
    <t>Rolcon Engineering Company Ltd</t>
  </si>
  <si>
    <t>ROLCOEN</t>
  </si>
  <si>
    <t>Sai Capital Ltd</t>
  </si>
  <si>
    <t>SAICAPI</t>
  </si>
  <si>
    <t>Libas Consumer Products Ltd</t>
  </si>
  <si>
    <t>LIBAS</t>
  </si>
  <si>
    <t>Transchem Ltd</t>
  </si>
  <si>
    <t>TRANSCHEM</t>
  </si>
  <si>
    <t>Chandra Prabhu International Ltd</t>
  </si>
  <si>
    <t>CHANDRAP</t>
  </si>
  <si>
    <t>Next Mediaworks Ltd</t>
  </si>
  <si>
    <t>NEXTMEDIA</t>
  </si>
  <si>
    <t>Nippon India Nifty Pharma ETF</t>
  </si>
  <si>
    <t>PHARMABEES</t>
  </si>
  <si>
    <t>Ambica Agarbathies Aroma &amp; Industries Ltd</t>
  </si>
  <si>
    <t>AMBICAAGAR</t>
  </si>
  <si>
    <t>Suryaamba Spinning Mills Ltd</t>
  </si>
  <si>
    <t>SURYAAMBA</t>
  </si>
  <si>
    <t>Cospower Engineering Ltd</t>
  </si>
  <si>
    <t>COSPOWER</t>
  </si>
  <si>
    <t>Standard Batteries Ltd</t>
  </si>
  <si>
    <t>STDBAT</t>
  </si>
  <si>
    <t>Tamilnadu Telecommunication Ltd</t>
  </si>
  <si>
    <t>TNTELE</t>
  </si>
  <si>
    <t>E-Land Apparel Ltd</t>
  </si>
  <si>
    <t>ELAND</t>
  </si>
  <si>
    <t>Poojawestern Metaliks Ltd</t>
  </si>
  <si>
    <t>POOJA</t>
  </si>
  <si>
    <t>Laxmipati Engineering Works Ltd</t>
  </si>
  <si>
    <t>LAXMIPATI</t>
  </si>
  <si>
    <t>Faalcon Concepts Ltd</t>
  </si>
  <si>
    <t>FAALCON</t>
  </si>
  <si>
    <t>Rishi Techtex Ltd</t>
  </si>
  <si>
    <t>RISHITECH</t>
  </si>
  <si>
    <t>Add-Shop E-Retail Ltd</t>
  </si>
  <si>
    <t>ASRL</t>
  </si>
  <si>
    <t>Naturite Agro Products Ltd</t>
  </si>
  <si>
    <t>NAPL</t>
  </si>
  <si>
    <t>Tecil Chemicals and Hydro Power Ltd</t>
  </si>
  <si>
    <t>TECILCHEM</t>
  </si>
  <si>
    <t>Sri Ramakrishna Mills (Coimbatore) Ltd</t>
  </si>
  <si>
    <t>SRMCL</t>
  </si>
  <si>
    <t>SP Refractories Ltd</t>
  </si>
  <si>
    <t>SPRL</t>
  </si>
  <si>
    <t>Inditrade Capital Ltd</t>
  </si>
  <si>
    <t>INDICAP</t>
  </si>
  <si>
    <t>Chennai Ferrous Industries Ltd</t>
  </si>
  <si>
    <t>CHENFERRO</t>
  </si>
  <si>
    <t>Nivaka Fashions Ltd</t>
  </si>
  <si>
    <t>NIVAKA</t>
  </si>
  <si>
    <t>Tarini International Ltd</t>
  </si>
  <si>
    <t>TARINI</t>
  </si>
  <si>
    <t>Kemistar Corporation Ltd</t>
  </si>
  <si>
    <t>KEMISTAR</t>
  </si>
  <si>
    <t>Bombay Wire Ropes Ltd</t>
  </si>
  <si>
    <t>BOMBWIR</t>
  </si>
  <si>
    <t>Family Care Hospitals Ltd</t>
  </si>
  <si>
    <t>FAMILYCARE</t>
  </si>
  <si>
    <t>Viji Finance Ltd</t>
  </si>
  <si>
    <t>VIJIFIN</t>
  </si>
  <si>
    <t>Odyssey Corporation Ltd</t>
  </si>
  <si>
    <t>ODYCORP</t>
  </si>
  <si>
    <t>Accedere Ltd</t>
  </si>
  <si>
    <t>ACCEDERE</t>
  </si>
  <si>
    <t>Smart Finsec Ltd</t>
  </si>
  <si>
    <t>SMARTFIN</t>
  </si>
  <si>
    <t>Indong Tea Company Ltd</t>
  </si>
  <si>
    <t>INDONG</t>
  </si>
  <si>
    <t>Nippon India Silver ETF</t>
  </si>
  <si>
    <t>SILVERBEES</t>
  </si>
  <si>
    <t>Veerhealth Care Ltd</t>
  </si>
  <si>
    <t>VEERHEALTH</t>
  </si>
  <si>
    <t>Luharuka Media &amp; Infra Ltd</t>
  </si>
  <si>
    <t>LUHARUKA</t>
  </si>
  <si>
    <t>Madhav Marbles and Granites Ltd</t>
  </si>
  <si>
    <t>MADHAV</t>
  </si>
  <si>
    <t>GACM Technologies Ltd</t>
  </si>
  <si>
    <t>GATECH</t>
  </si>
  <si>
    <t>Kallam Textiles Ltd</t>
  </si>
  <si>
    <t>KALLAM</t>
  </si>
  <si>
    <t>Khandwala Securities Ltd</t>
  </si>
  <si>
    <t>KHANDSE</t>
  </si>
  <si>
    <t>Utique Enterprises Ltd</t>
  </si>
  <si>
    <t>UTIQUE</t>
  </si>
  <si>
    <t>Jigar Cables Ltd</t>
  </si>
  <si>
    <t>JIGAR</t>
  </si>
  <si>
    <t>Oneclick Logistics India Ltd</t>
  </si>
  <si>
    <t>OLIL</t>
  </si>
  <si>
    <t>Starlog Enterprises Ltd</t>
  </si>
  <si>
    <t>STARLOG</t>
  </si>
  <si>
    <t>Williamson Magor and Co Ltd</t>
  </si>
  <si>
    <t>WILLAMAGOR</t>
  </si>
  <si>
    <t>Globesecure Technologies Ltd</t>
  </si>
  <si>
    <t>Kridhan Infra Ltd</t>
  </si>
  <si>
    <t>KRIDHANINF</t>
  </si>
  <si>
    <t>Ravileela Granites Ltd</t>
  </si>
  <si>
    <t>RALEGRA</t>
  </si>
  <si>
    <t>Goenka Diamond And Jewels Ltd</t>
  </si>
  <si>
    <t>GOENKA</t>
  </si>
  <si>
    <t>Nirmitee Robotics India Ltd</t>
  </si>
  <si>
    <t>NIRMITEE</t>
  </si>
  <si>
    <t>Phaarmasia Ltd</t>
  </si>
  <si>
    <t>PHRMASI</t>
  </si>
  <si>
    <t>DECO MICA Ltd</t>
  </si>
  <si>
    <t>DECOMIC</t>
  </si>
  <si>
    <t>Kamadgiri Fashion Ltd</t>
  </si>
  <si>
    <t>KAMADGIRI</t>
  </si>
  <si>
    <t>Roni Households Ltd</t>
  </si>
  <si>
    <t>RONI</t>
  </si>
  <si>
    <t>Golden Crest Education &amp; Services Ltd</t>
  </si>
  <si>
    <t>GOLDENCREST</t>
  </si>
  <si>
    <t>Nippon India ETF Nifty 50 Value 20</t>
  </si>
  <si>
    <t>NV20BEES</t>
  </si>
  <si>
    <t>Suumaya Industries Ltd</t>
  </si>
  <si>
    <t>SUULD</t>
  </si>
  <si>
    <t>Netlink Solutions (India) Ltd</t>
  </si>
  <si>
    <t>NETLINK</t>
  </si>
  <si>
    <t>Kanco Tea &amp; Industries Ltd</t>
  </si>
  <si>
    <t>KANCOTEA</t>
  </si>
  <si>
    <t>Patspin India Ltd</t>
  </si>
  <si>
    <t>PATSPINLTD</t>
  </si>
  <si>
    <t>KMS Medisurgi Ltd</t>
  </si>
  <si>
    <t>KMSMEDI</t>
  </si>
  <si>
    <t>Sumedha Fiscal Services Ltd</t>
  </si>
  <si>
    <t>SUMEDHA</t>
  </si>
  <si>
    <t>Emergent Industrial Solutions Ltd</t>
  </si>
  <si>
    <t>EMERGENT</t>
  </si>
  <si>
    <t>Infronics Systems Ltd</t>
  </si>
  <si>
    <t>INFRONICS</t>
  </si>
  <si>
    <t>Duropack Ltd</t>
  </si>
  <si>
    <t>DUROPACK</t>
  </si>
  <si>
    <t>Yug Decor Ltd</t>
  </si>
  <si>
    <t>YUG</t>
  </si>
  <si>
    <t>Unick Fix-A-Form And Printers Ltd</t>
  </si>
  <si>
    <t>UNICK</t>
  </si>
  <si>
    <t>Mohit Industries Ltd</t>
  </si>
  <si>
    <t>MOHITIND</t>
  </si>
  <si>
    <t>Veritaas Advertising Ltd</t>
  </si>
  <si>
    <t>VERITAAS</t>
  </si>
  <si>
    <t>Hiliks Technologies Ltd</t>
  </si>
  <si>
    <t>HILIKS</t>
  </si>
  <si>
    <t>Continental Petroleums Ltd</t>
  </si>
  <si>
    <t>CONTPTR</t>
  </si>
  <si>
    <t>Kabsons Industries Ltd</t>
  </si>
  <si>
    <t>KABSON</t>
  </si>
  <si>
    <t>Bizotic Commercial Ltd</t>
  </si>
  <si>
    <t>BIZOTIC</t>
  </si>
  <si>
    <t>Falcon Technoprojects India Ltd</t>
  </si>
  <si>
    <t>FALCONTECH</t>
  </si>
  <si>
    <t>Sawaca Business Machines Ltd</t>
  </si>
  <si>
    <t>SAWABUSI</t>
  </si>
  <si>
    <t>Future Market Networks Ltd</t>
  </si>
  <si>
    <t>FMNL</t>
  </si>
  <si>
    <t>Benchmark Computer Solutions Ltd</t>
  </si>
  <si>
    <t>BENCHMARK</t>
  </si>
  <si>
    <t>Qgo Finance Ltd</t>
  </si>
  <si>
    <t>QGO</t>
  </si>
  <si>
    <t>Bhaskar Agro Chemicals Ltd</t>
  </si>
  <si>
    <t>BHASKAGR</t>
  </si>
  <si>
    <t>Hemang Resources Ltd</t>
  </si>
  <si>
    <t>HEMANG</t>
  </si>
  <si>
    <t>Piotex Industries Ltd</t>
  </si>
  <si>
    <t>PIOTEX</t>
  </si>
  <si>
    <t>Mega Flex Plastics Ltd</t>
  </si>
  <si>
    <t>MEGAFLEX</t>
  </si>
  <si>
    <t>Kaushalya Infrastructure Development Corporation Ltd</t>
  </si>
  <si>
    <t>KAUSHALYA</t>
  </si>
  <si>
    <t>Secur Credentials Ltd</t>
  </si>
  <si>
    <t>SECURCRED</t>
  </si>
  <si>
    <t>Gabriel Pet Straps Ltd</t>
  </si>
  <si>
    <t>GPSL</t>
  </si>
  <si>
    <t>Alfavision Overseas (India) Ltd</t>
  </si>
  <si>
    <t>ALFAVIO</t>
  </si>
  <si>
    <t>Transvoy Logistics India Ltd</t>
  </si>
  <si>
    <t>TRANSVOY</t>
  </si>
  <si>
    <t>Sri Havisha Hospitality and Infrastructure Ltd</t>
  </si>
  <si>
    <t>HAVISHA</t>
  </si>
  <si>
    <t>Five Core Electronics Ltd</t>
  </si>
  <si>
    <t>FIVECORE</t>
  </si>
  <si>
    <t>National General Industries Ltd</t>
  </si>
  <si>
    <t>NATGENI</t>
  </si>
  <si>
    <t>DocMode Health Technologies Ltd</t>
  </si>
  <si>
    <t>DHTL</t>
  </si>
  <si>
    <t>Aditya Spinners Ltd</t>
  </si>
  <si>
    <t>ADITYASP</t>
  </si>
  <si>
    <t>Epuja Spiritech Ltd</t>
  </si>
  <si>
    <t>EPUJA</t>
  </si>
  <si>
    <t>Pearl Green Clubs and Resorts Ltd</t>
  </si>
  <si>
    <t>PGCRL</t>
  </si>
  <si>
    <t>Shreeshay Engineers Ltd</t>
  </si>
  <si>
    <t>SHREESHAY</t>
  </si>
  <si>
    <t>Vinyoflex Ltd</t>
  </si>
  <si>
    <t>VINYOFL</t>
  </si>
  <si>
    <t>Uniinfo Telecom Services Ltd</t>
  </si>
  <si>
    <t>UNIINFO</t>
  </si>
  <si>
    <t>Hind Aluminium Industries Ltd</t>
  </si>
  <si>
    <t>HINDALUMI</t>
  </si>
  <si>
    <t>Gautam Gems Ltd</t>
  </si>
  <si>
    <t>GGL</t>
  </si>
  <si>
    <t>UTI Nifty Bank ETF</t>
  </si>
  <si>
    <t>UTIBANKETF</t>
  </si>
  <si>
    <t>Aastamangalam Finance Ltd</t>
  </si>
  <si>
    <t>AASTAFIN</t>
  </si>
  <si>
    <t>Olympia Industries Ltd</t>
  </si>
  <si>
    <t>OLYMPTX</t>
  </si>
  <si>
    <t>Choksi Laboratories Ltd</t>
  </si>
  <si>
    <t>CHOKSILA</t>
  </si>
  <si>
    <t>Trident Texofab Ltd</t>
  </si>
  <si>
    <t>TTFL</t>
  </si>
  <si>
    <t>Markobenz Ventures Ltd</t>
  </si>
  <si>
    <t>MARKOBENZ</t>
  </si>
  <si>
    <t>Pratik Panels Ltd</t>
  </si>
  <si>
    <t>PRATIK</t>
  </si>
  <si>
    <t>Sadhna Broadcast Ltd</t>
  </si>
  <si>
    <t>SADHNA</t>
  </si>
  <si>
    <t>Bombay Talkies Ltd</t>
  </si>
  <si>
    <t>BOMTALKIES</t>
  </si>
  <si>
    <t>Tejassvi Aaharam Ltd</t>
  </si>
  <si>
    <t>TEJASSVI</t>
  </si>
  <si>
    <t>Kcl Infra Projects Ltd</t>
  </si>
  <si>
    <t>KCLINFRA</t>
  </si>
  <si>
    <t>Safa Systems &amp; Technologies Ltd</t>
  </si>
  <si>
    <t>SSTL</t>
  </si>
  <si>
    <t>Mukand Engineers Ltd</t>
  </si>
  <si>
    <t>MUKANDENGG</t>
  </si>
  <si>
    <t>Concord Drugs Ltd</t>
  </si>
  <si>
    <t>CONCORD</t>
  </si>
  <si>
    <t>Mirae Asset Nifty India Manufacturing ETF</t>
  </si>
  <si>
    <t>MAKEINDIA</t>
  </si>
  <si>
    <t>Megri Soft Ltd</t>
  </si>
  <si>
    <t>MEGRISOFT</t>
  </si>
  <si>
    <t>Polysil Irrigation Systems Ltd</t>
  </si>
  <si>
    <t>POLYSIL</t>
  </si>
  <si>
    <t>Mirae Asset Nifty Midcap 150 ETF</t>
  </si>
  <si>
    <t>MIDCAPETF</t>
  </si>
  <si>
    <t>Prakash Woollen &amp; Synthetic Mills Ltd</t>
  </si>
  <si>
    <t>PWASML</t>
  </si>
  <si>
    <t>Rex Sealing &amp; Packing Industries Ltd</t>
  </si>
  <si>
    <t>REXSEAL</t>
  </si>
  <si>
    <t>Cyber Media (India) Ltd</t>
  </si>
  <si>
    <t>CYBERMEDIA</t>
  </si>
  <si>
    <t>Getalong Enterprise Ltd</t>
  </si>
  <si>
    <t>GETALONG</t>
  </si>
  <si>
    <t>Global Capital Markets Ltd</t>
  </si>
  <si>
    <t>GLOBALCA</t>
  </si>
  <si>
    <t>Hybrid Financial Services Ltd</t>
  </si>
  <si>
    <t>HYBRIDFIN</t>
  </si>
  <si>
    <t>Virtual Global Education Ltd</t>
  </si>
  <si>
    <t>VIRTUALG</t>
  </si>
  <si>
    <t>Suncare Traders Ltd</t>
  </si>
  <si>
    <t>SCTL</t>
  </si>
  <si>
    <t>Varyaa Creations Ltd</t>
  </si>
  <si>
    <t>VARYAA</t>
  </si>
  <si>
    <t>Sparc Electrex Ltd</t>
  </si>
  <si>
    <t>SPAR</t>
  </si>
  <si>
    <t>Gujarat Petrosynthese Ltd</t>
  </si>
  <si>
    <t>GUJPETR</t>
  </si>
  <si>
    <t>Tyroon Tea Co Ltd</t>
  </si>
  <si>
    <t>TYROON</t>
  </si>
  <si>
    <t>Khaitan (India) Ltd</t>
  </si>
  <si>
    <t>KHAITANLTD</t>
  </si>
  <si>
    <t>Nagreeka Capital &amp; Infrastructure Ltd</t>
  </si>
  <si>
    <t>NAGREEKCAP</t>
  </si>
  <si>
    <t>JMD Ventures Ltd</t>
  </si>
  <si>
    <t>JMDVL</t>
  </si>
  <si>
    <t>Bandaram Pharma Packtech Ltd</t>
  </si>
  <si>
    <t>BANDARAM</t>
  </si>
  <si>
    <t>Hindustan Fluoro Carbons Ltd</t>
  </si>
  <si>
    <t>HINFLUR</t>
  </si>
  <si>
    <t>Adeshwar Meditex Ltd</t>
  </si>
  <si>
    <t>ADESHWAR</t>
  </si>
  <si>
    <t>Axis Nifty 50 ETF</t>
  </si>
  <si>
    <t>AXISNIFTY</t>
  </si>
  <si>
    <t>Shashijit Infraprojects Ltd</t>
  </si>
  <si>
    <t>SHASHIJIT</t>
  </si>
  <si>
    <t>Greencrest Financial Services Ltd</t>
  </si>
  <si>
    <t>GREENCREST</t>
  </si>
  <si>
    <t>Raw Edge Industrial Solutions Ltd</t>
  </si>
  <si>
    <t>RAWEDGE</t>
  </si>
  <si>
    <t>Swojas Energy Foods Ltd</t>
  </si>
  <si>
    <t>SWOEF</t>
  </si>
  <si>
    <t>Visagar Polytex Ltd</t>
  </si>
  <si>
    <t>VIVIDHA</t>
  </si>
  <si>
    <t>Garnet Construction Ltd</t>
  </si>
  <si>
    <t>GARNET</t>
  </si>
  <si>
    <t>Technopack Polymers Ltd</t>
  </si>
  <si>
    <t>TECHNOPACK</t>
  </si>
  <si>
    <t>Gothi Plascon (India) Ltd</t>
  </si>
  <si>
    <t>GOTHIPL</t>
  </si>
  <si>
    <t>Veejay Lakshmi Engineering Works Ltd</t>
  </si>
  <si>
    <t>VJLAXMIE</t>
  </si>
  <si>
    <t>Nippon India Nifty Auto ETF</t>
  </si>
  <si>
    <t>AUTOBEES</t>
  </si>
  <si>
    <t>Moxsh Overseas Educon Ltd</t>
  </si>
  <si>
    <t>MOXSH</t>
  </si>
  <si>
    <t>Poona Dal and Oil Industries Ltd</t>
  </si>
  <si>
    <t>POONADAL</t>
  </si>
  <si>
    <t>Shubhlaxmi Jewel Art Ltd</t>
  </si>
  <si>
    <t>SHUBHLAXMI</t>
  </si>
  <si>
    <t>Ashiana Ispat Ltd</t>
  </si>
  <si>
    <t>ASHIS</t>
  </si>
  <si>
    <t>Jiwanram Sheoduttrai Industries Ltd</t>
  </si>
  <si>
    <t>JIWANRAM</t>
  </si>
  <si>
    <t>Sudal Industries Ltd</t>
  </si>
  <si>
    <t>SUDAI</t>
  </si>
  <si>
    <t>Informed Technologies India Ltd</t>
  </si>
  <si>
    <t>INFORTEC</t>
  </si>
  <si>
    <t>Sabar Flex India Ltd</t>
  </si>
  <si>
    <t>SABAR</t>
  </si>
  <si>
    <t>Infomedia Press Ltd</t>
  </si>
  <si>
    <t>INFOMEDIA</t>
  </si>
  <si>
    <t>Panjon Ltd</t>
  </si>
  <si>
    <t>PANJON</t>
  </si>
  <si>
    <t>Lakhotia Polyesters (India) Ltd</t>
  </si>
  <si>
    <t>LAKHOTIA</t>
  </si>
  <si>
    <t>Mindpool Technologies Ltd</t>
  </si>
  <si>
    <t>MINDPOOL</t>
  </si>
  <si>
    <t>Marinetrans India Ltd</t>
  </si>
  <si>
    <t>MARINETRAN</t>
  </si>
  <si>
    <t>Techindia Nirman Ltd</t>
  </si>
  <si>
    <t>TECHIN</t>
  </si>
  <si>
    <t>Medinova Diagnostic Services Ltd</t>
  </si>
  <si>
    <t>MEDINOV</t>
  </si>
  <si>
    <t>Jupiter Infomedia Ltd</t>
  </si>
  <si>
    <t>JUPITERIN</t>
  </si>
  <si>
    <t>TCM Ltd</t>
  </si>
  <si>
    <t>TCMLMTD</t>
  </si>
  <si>
    <t>Sai Swami Metals and Alloys Ltd</t>
  </si>
  <si>
    <t>SAI</t>
  </si>
  <si>
    <t>Fortune International Ltd</t>
  </si>
  <si>
    <t>FORINTL</t>
  </si>
  <si>
    <t>Beekay Niryat Ltd</t>
  </si>
  <si>
    <t>BNL</t>
  </si>
  <si>
    <t>Vapi Enterprise Ltd</t>
  </si>
  <si>
    <t>VAPIENTER</t>
  </si>
  <si>
    <t>Chordia Food Products Ltd</t>
  </si>
  <si>
    <t>CHORDIA</t>
  </si>
  <si>
    <t>Pecos Hotels and Pubs Ltd</t>
  </si>
  <si>
    <t>PECOS</t>
  </si>
  <si>
    <t>Yuranus Infrastructure Ltd</t>
  </si>
  <si>
    <t>YURANUS</t>
  </si>
  <si>
    <t>Gayatri Highways Ltd</t>
  </si>
  <si>
    <t>GAYAHWS</t>
  </si>
  <si>
    <t>Mini Diamonds (India) Ltd</t>
  </si>
  <si>
    <t>MINID</t>
  </si>
  <si>
    <t>Hipolin Ltd</t>
  </si>
  <si>
    <t>HIPOLIN</t>
  </si>
  <si>
    <t>DSP NIFTY 1D Rate Liquid ETF</t>
  </si>
  <si>
    <t>LIQUIDETF</t>
  </si>
  <si>
    <t>Shaival Reality Ltd</t>
  </si>
  <si>
    <t>SHAIVAL</t>
  </si>
  <si>
    <t>MPIL Corporation Ltd</t>
  </si>
  <si>
    <t>MPILCORPL</t>
  </si>
  <si>
    <t>Suditi Industries Ltd</t>
  </si>
  <si>
    <t>SUDTIND-B</t>
  </si>
  <si>
    <t>N K Industries Ltd</t>
  </si>
  <si>
    <t>NKIND</t>
  </si>
  <si>
    <t>Martin Burn Ltd</t>
  </si>
  <si>
    <t>MARBU</t>
  </si>
  <si>
    <t>Rithwik Facility Management Services Ltd</t>
  </si>
  <si>
    <t>RITHWIKFMS</t>
  </si>
  <si>
    <t>TTI Enterprise Ltd</t>
  </si>
  <si>
    <t>TTIENT</t>
  </si>
  <si>
    <t>Oasis Securities Ltd</t>
  </si>
  <si>
    <t>OASISEC</t>
  </si>
  <si>
    <t>Cargosol Logistics Ltd</t>
  </si>
  <si>
    <t>CARGOSOL</t>
  </si>
  <si>
    <t>JHS Svendgaard Retail Ventures Ltd</t>
  </si>
  <si>
    <t>RETAIL</t>
  </si>
  <si>
    <t>Supreme Engineering Ltd</t>
  </si>
  <si>
    <t>SUPREMEENG</t>
  </si>
  <si>
    <t>Humming Bird Education Ltd</t>
  </si>
  <si>
    <t>HBEL</t>
  </si>
  <si>
    <t>Narendra Properties Ltd</t>
  </si>
  <si>
    <t>NARPROP</t>
  </si>
  <si>
    <t>Munoth Financial Services Ltd</t>
  </si>
  <si>
    <t>MUNOTHFI</t>
  </si>
  <si>
    <t>Grandma Trading and Agencies Ltd</t>
  </si>
  <si>
    <t>GRANDMA</t>
  </si>
  <si>
    <t>Sj Corporation Ltd</t>
  </si>
  <si>
    <t>SJCORP</t>
  </si>
  <si>
    <t>Net Avenue Technologies Ltd</t>
  </si>
  <si>
    <t>CBAZAAR</t>
  </si>
  <si>
    <t>Zodiac-JRD-MKJ Ltd</t>
  </si>
  <si>
    <t>ZODJRDMKJ</t>
  </si>
  <si>
    <t>KJMC Financial Services Ltd</t>
  </si>
  <si>
    <t>KJMCFIN</t>
  </si>
  <si>
    <t>Aruna Hotels Ltd</t>
  </si>
  <si>
    <t>ARUNAHTEL</t>
  </si>
  <si>
    <t>Gujarat Terce Laboratories Ltd</t>
  </si>
  <si>
    <t>GUJTERC</t>
  </si>
  <si>
    <t>Jetking Infotrain Ltd</t>
  </si>
  <si>
    <t>JETKINGQ</t>
  </si>
  <si>
    <t>Polymechplast Machines Ltd</t>
  </si>
  <si>
    <t>POLYCHMP</t>
  </si>
  <si>
    <t>Kandarp Digi Smart Bpo Ltd</t>
  </si>
  <si>
    <t>KANDARP</t>
  </si>
  <si>
    <t>Adhbhut Infrastructure Ltd</t>
  </si>
  <si>
    <t>ADHBHUTIN</t>
  </si>
  <si>
    <t>Betex India Ltd</t>
  </si>
  <si>
    <t>BETXIND</t>
  </si>
  <si>
    <t>Indo Cotspin Ltd</t>
  </si>
  <si>
    <t>ICL</t>
  </si>
  <si>
    <t>TV Vision Ltd</t>
  </si>
  <si>
    <t>TVVISION</t>
  </si>
  <si>
    <t>Parabolic Drugs Ltd</t>
  </si>
  <si>
    <t>PARABDRUGS</t>
  </si>
  <si>
    <t>Vanta Bioscience Ltd</t>
  </si>
  <si>
    <t>VANTABIO</t>
  </si>
  <si>
    <t>Scarnose International Ltd</t>
  </si>
  <si>
    <t>SCARNOSE</t>
  </si>
  <si>
    <t>Dhanlaxmi Cotex Ltd</t>
  </si>
  <si>
    <t>DHANCOT</t>
  </si>
  <si>
    <t>Oriental Trimex Ltd</t>
  </si>
  <si>
    <t>ORIENTALTL</t>
  </si>
  <si>
    <t>KCD Industries India Ltd</t>
  </si>
  <si>
    <t>KCDGROUP</t>
  </si>
  <si>
    <t>Mask Investments Ltd</t>
  </si>
  <si>
    <t>MASKINVEST</t>
  </si>
  <si>
    <t>Zenith Healthcare Ltd</t>
  </si>
  <si>
    <t>ZENITHHE</t>
  </si>
  <si>
    <t>BC Power Controls Ltd</t>
  </si>
  <si>
    <t>BCP</t>
  </si>
  <si>
    <t>A G Universal Ltd</t>
  </si>
  <si>
    <t>AGUL</t>
  </si>
  <si>
    <t>Mega Corp Ltd</t>
  </si>
  <si>
    <t>MEGACOR</t>
  </si>
  <si>
    <t>Vikas WSP Ltd</t>
  </si>
  <si>
    <t>VIKASWSP</t>
  </si>
  <si>
    <t>The Cochin Malabar Estates and Industries Ltd</t>
  </si>
  <si>
    <t>COCHMAL</t>
  </si>
  <si>
    <t>Neil Industries Ltd</t>
  </si>
  <si>
    <t>NEIL</t>
  </si>
  <si>
    <t>Madhusudan Industries Ltd</t>
  </si>
  <si>
    <t>MADHUDIN</t>
  </si>
  <si>
    <t>Ace Integrated Solutions Ltd</t>
  </si>
  <si>
    <t>ACEINTEG</t>
  </si>
  <si>
    <t>Global Longlife Hospital and Research Ltd</t>
  </si>
  <si>
    <t>GLHRL</t>
  </si>
  <si>
    <t>SPA Capital Advisors Limited</t>
  </si>
  <si>
    <t>SPACAPS</t>
  </si>
  <si>
    <t>Computer Point Ltd</t>
  </si>
  <si>
    <t>COMPUPN</t>
  </si>
  <si>
    <t>Quality Foils (India) Ltd</t>
  </si>
  <si>
    <t>QFIL</t>
  </si>
  <si>
    <t>Adarsh Plant Protect Ltd</t>
  </si>
  <si>
    <t>ADARSHPL</t>
  </si>
  <si>
    <t>Abirami Financial Services (India) Ltd</t>
  </si>
  <si>
    <t>ABIRAFN</t>
  </si>
  <si>
    <t>Stanrose Mafatlal Investments and Finance Ltd</t>
  </si>
  <si>
    <t>STANROS</t>
  </si>
  <si>
    <t>Asian Tea &amp; Exports Ltd</t>
  </si>
  <si>
    <t>ASIANTNE</t>
  </si>
  <si>
    <t>KK Shah Hospitals Limited</t>
  </si>
  <si>
    <t>KKSHL</t>
  </si>
  <si>
    <t>Arman Holdings Ltd</t>
  </si>
  <si>
    <t>ARMAN</t>
  </si>
  <si>
    <t>NMS Global Ltd</t>
  </si>
  <si>
    <t>NMSRESRC</t>
  </si>
  <si>
    <t>Aspira Pathlab &amp; Diagnostics Ltd</t>
  </si>
  <si>
    <t>ASPIRA</t>
  </si>
  <si>
    <t>Jay Kailash Namkeen Ltd</t>
  </si>
  <si>
    <t>JAYKAILASH</t>
  </si>
  <si>
    <t>Roselabs Finance Ltd</t>
  </si>
  <si>
    <t>ROSELABS</t>
  </si>
  <si>
    <t>Narmada Agrobase Ltd</t>
  </si>
  <si>
    <t>NARMADA</t>
  </si>
  <si>
    <t>Incap Ltd</t>
  </si>
  <si>
    <t>INCAP</t>
  </si>
  <si>
    <t>Laffans Petrochemicals Ltd</t>
  </si>
  <si>
    <t>LAFFANSQ</t>
  </si>
  <si>
    <t>Impex Ferro Tech Ltd</t>
  </si>
  <si>
    <t>IMPEXFERRO</t>
  </si>
  <si>
    <t>Leading Leasing Finance and Investment Company Ltd</t>
  </si>
  <si>
    <t>LLFICL</t>
  </si>
  <si>
    <t>Spenta International Ltd</t>
  </si>
  <si>
    <t>SPENTA</t>
  </si>
  <si>
    <t>Zenith Fibres Ltd</t>
  </si>
  <si>
    <t>ZENIFIB</t>
  </si>
  <si>
    <t>Venlon Enterprises Ltd</t>
  </si>
  <si>
    <t>VENLONENT</t>
  </si>
  <si>
    <t>Garden Silk Mills Ltd</t>
  </si>
  <si>
    <t>GARDENSILK</t>
  </si>
  <si>
    <t>DSP Nifty50 Equal weight ETF</t>
  </si>
  <si>
    <t>EQUAL50ADD</t>
  </si>
  <si>
    <t>USG Tech Solutions Ltd</t>
  </si>
  <si>
    <t>USGTECH</t>
  </si>
  <si>
    <t>Blue Chip Tex Industries Ltd</t>
  </si>
  <si>
    <t>BLUECHIPT</t>
  </si>
  <si>
    <t>Palco Metals Ltd</t>
  </si>
  <si>
    <t>PALCO</t>
  </si>
  <si>
    <t>SBI Nifty 200 Quality 30 ETF</t>
  </si>
  <si>
    <t>SBIETFQLTY</t>
  </si>
  <si>
    <t>Maris Spinners Ltd</t>
  </si>
  <si>
    <t>MARIS</t>
  </si>
  <si>
    <t>Shree Hari Chemicals Export Ltd</t>
  </si>
  <si>
    <t>SHHARICH</t>
  </si>
  <si>
    <t>Motilal Oswal M50 ETF</t>
  </si>
  <si>
    <t>MOM50</t>
  </si>
  <si>
    <t>COSYN Ltd</t>
  </si>
  <si>
    <t>COSYN</t>
  </si>
  <si>
    <t>Nippon India ETF Nifty 5 yr Benchmark G-Sec</t>
  </si>
  <si>
    <t>GILT5YBEES</t>
  </si>
  <si>
    <t>Ventura Textiles Ltd</t>
  </si>
  <si>
    <t>VENTURA</t>
  </si>
  <si>
    <t>Veer Energy &amp; Infrastructure Ltd</t>
  </si>
  <si>
    <t>VEERENRGY</t>
  </si>
  <si>
    <t>B2B Software Technologies Ltd</t>
  </si>
  <si>
    <t>B2BSOFT</t>
  </si>
  <si>
    <t>Sunil Industries Ltd</t>
  </si>
  <si>
    <t>SUNILTX</t>
  </si>
  <si>
    <t>Texel Industries Ltd</t>
  </si>
  <si>
    <t>TEXELIN</t>
  </si>
  <si>
    <t>Orient Tradelink Ltd</t>
  </si>
  <si>
    <t>ORIENTTR</t>
  </si>
  <si>
    <t>Sagar Diamonds Ltd</t>
  </si>
  <si>
    <t>SAGAR</t>
  </si>
  <si>
    <t>Pasupati Spinning and Weaving Mills Ltd</t>
  </si>
  <si>
    <t>PASUSPG</t>
  </si>
  <si>
    <t>Madhusudan Securities Ltd</t>
  </si>
  <si>
    <t>MADHUSE</t>
  </si>
  <si>
    <t>Kratos Energy &amp; Infrastructure Ltd</t>
  </si>
  <si>
    <t>KRATOSENER</t>
  </si>
  <si>
    <t>Gconnect Logitech and Supply Chain Ltd</t>
  </si>
  <si>
    <t>GCONNECT</t>
  </si>
  <si>
    <t>Sreechem Resins Ltd</t>
  </si>
  <si>
    <t>SRECR</t>
  </si>
  <si>
    <t>Winro Commercial (India) Ltd</t>
  </si>
  <si>
    <t>WINROC</t>
  </si>
  <si>
    <t>Arrowhead Seperation Engineering Ltd</t>
  </si>
  <si>
    <t>ARROWHEAD</t>
  </si>
  <si>
    <t>Quality RO Industries Ltd</t>
  </si>
  <si>
    <t>QRIL</t>
  </si>
  <si>
    <t>HCKK Ventures Ltd</t>
  </si>
  <si>
    <t>HCKKVENTURE</t>
  </si>
  <si>
    <t>Citadel Realty and Developers Ltd</t>
  </si>
  <si>
    <t>CITADEL</t>
  </si>
  <si>
    <t>Shree Securities Ltd</t>
  </si>
  <si>
    <t>SHREESEC</t>
  </si>
  <si>
    <t>Castex Technologies Ltd</t>
  </si>
  <si>
    <t>CASTEXTECH</t>
  </si>
  <si>
    <t>Best Eastern Hotels Ltd</t>
  </si>
  <si>
    <t>BESTEAST</t>
  </si>
  <si>
    <t>Inducto Steels Ltd</t>
  </si>
  <si>
    <t>INDCTST</t>
  </si>
  <si>
    <t>Harshil Agrotech Ltd</t>
  </si>
  <si>
    <t>HARSHILAGR</t>
  </si>
  <si>
    <t>J A Finance Ltd</t>
  </si>
  <si>
    <t>JAFINANCE</t>
  </si>
  <si>
    <t>Sahaj Fashions Ltd</t>
  </si>
  <si>
    <t>SAHAJ</t>
  </si>
  <si>
    <t>BAMPSL Securities Ltd</t>
  </si>
  <si>
    <t>BAMPSL</t>
  </si>
  <si>
    <t>Intec Capital Ltd</t>
  </si>
  <si>
    <t>INTECCAP</t>
  </si>
  <si>
    <t>Compuage Infocom Ltd</t>
  </si>
  <si>
    <t>COMPINFO</t>
  </si>
  <si>
    <t>Cella Space Ltd</t>
  </si>
  <si>
    <t>CELLA</t>
  </si>
  <si>
    <t>Ajel Ltd</t>
  </si>
  <si>
    <t>AJEL</t>
  </si>
  <si>
    <t>Shahi Shipping Ltd</t>
  </si>
  <si>
    <t>SHAHISHIP</t>
  </si>
  <si>
    <t>Steel Strips Infrastructures Ltd</t>
  </si>
  <si>
    <t>STLSTRINF</t>
  </si>
  <si>
    <t>Aditya BSL Nifty IT ETF</t>
  </si>
  <si>
    <t>TECH</t>
  </si>
  <si>
    <t>MFL India Ltd</t>
  </si>
  <si>
    <t>MFLINDIA</t>
  </si>
  <si>
    <t>Sanwaria Consumer Ltd</t>
  </si>
  <si>
    <t>SANWARIA</t>
  </si>
  <si>
    <t>Sangal Papers Ltd</t>
  </si>
  <si>
    <t>SANPA</t>
  </si>
  <si>
    <t>Pentokey Organy (India) Ltd</t>
  </si>
  <si>
    <t>PNTKYOR</t>
  </si>
  <si>
    <t>Continental Seeds and Chemicals Ltd</t>
  </si>
  <si>
    <t>CONTI</t>
  </si>
  <si>
    <t>Mahaan Foods Ltd</t>
  </si>
  <si>
    <t>MAHAANF</t>
  </si>
  <si>
    <t>Ashish Polyplast Ltd</t>
  </si>
  <si>
    <t>ASHISHPO</t>
  </si>
  <si>
    <t>Tradewell Holdings Ltd</t>
  </si>
  <si>
    <t>TRADEWELL</t>
  </si>
  <si>
    <t>ICICI Prudential S&amp;P BSE Midcap Select ETF</t>
  </si>
  <si>
    <t>MIDSELIETF</t>
  </si>
  <si>
    <t>Nalin Lease Finance Ltd</t>
  </si>
  <si>
    <t>NLFL</t>
  </si>
  <si>
    <t>Sinnar Bidi Udyog Ltd</t>
  </si>
  <si>
    <t>SINNAR</t>
  </si>
  <si>
    <t>Educomp Solutions Ltd</t>
  </si>
  <si>
    <t>EDUCOMP</t>
  </si>
  <si>
    <t>Shrydus Industries Ltd</t>
  </si>
  <si>
    <t>SHRYDUS</t>
  </si>
  <si>
    <t>Sobhaygya Mercantile Ltd</t>
  </si>
  <si>
    <t>SOBME</t>
  </si>
  <si>
    <t>VR Films &amp; Studios Ltd</t>
  </si>
  <si>
    <t>VRFILMS</t>
  </si>
  <si>
    <t>Chothani Foods Ltd</t>
  </si>
  <si>
    <t>CHOTHANI</t>
  </si>
  <si>
    <t>Shantidoot Infra Services Ltd</t>
  </si>
  <si>
    <t>SISL</t>
  </si>
  <si>
    <t>Danube Industries Ltd</t>
  </si>
  <si>
    <t>DANUBE</t>
  </si>
  <si>
    <t>Brisk Technovision Ltd</t>
  </si>
  <si>
    <t>BRISK</t>
  </si>
  <si>
    <t>SMIFS Capital Markets Ltd</t>
  </si>
  <si>
    <t>SMIFS</t>
  </si>
  <si>
    <t>Focus Business Solution Ltd</t>
  </si>
  <si>
    <t>SBEC Systems (India) Ltd</t>
  </si>
  <si>
    <t>SBECSYS</t>
  </si>
  <si>
    <t>Quadpro Ites Ltd</t>
  </si>
  <si>
    <t>QUADPRO</t>
  </si>
  <si>
    <t>SSPDL Ltd</t>
  </si>
  <si>
    <t>SSPDL</t>
  </si>
  <si>
    <t>Innovative Ideals and Services (India) Ltd</t>
  </si>
  <si>
    <t>INNOVATIVE</t>
  </si>
  <si>
    <t>Lead Reclaim and Rubber Products Ltd</t>
  </si>
  <si>
    <t>LRRPL</t>
  </si>
  <si>
    <t>SBI Nifty 10 yr Benchmark G-Sec ETF</t>
  </si>
  <si>
    <t>SETF10GILT</t>
  </si>
  <si>
    <t>Invigorated Business Consulting Ltd</t>
  </si>
  <si>
    <t>INVIGO</t>
  </si>
  <si>
    <t>Croissance Ltd</t>
  </si>
  <si>
    <t>CROISSANCE</t>
  </si>
  <si>
    <t>Deep Diamond India Ltd</t>
  </si>
  <si>
    <t>DDIL</t>
  </si>
  <si>
    <t>ACI Infocom Ltd</t>
  </si>
  <si>
    <t>ACIIN</t>
  </si>
  <si>
    <t>Roopshri Resorts Ltd</t>
  </si>
  <si>
    <t>ROOPSHRI</t>
  </si>
  <si>
    <t>Yaan Enterprises Ltd</t>
  </si>
  <si>
    <t>YAANENT</t>
  </si>
  <si>
    <t>Miven Machine Tools Ltd</t>
  </si>
  <si>
    <t>MIVENMACH</t>
  </si>
  <si>
    <t>JMJ Fintech Ltd</t>
  </si>
  <si>
    <t>JMJFIN</t>
  </si>
  <si>
    <t>Challani Capital Ltd</t>
  </si>
  <si>
    <t>CHALLANI</t>
  </si>
  <si>
    <t>Lex Nimble Solutions Ltd</t>
  </si>
  <si>
    <t>LEX</t>
  </si>
  <si>
    <t>Misquita Engineering Ltd</t>
  </si>
  <si>
    <t>MISQUITA</t>
  </si>
  <si>
    <t>S P Capital Financing Ltd</t>
  </si>
  <si>
    <t>SPCAPIT</t>
  </si>
  <si>
    <t>H S India Ltd</t>
  </si>
  <si>
    <t>HOTLSILV</t>
  </si>
  <si>
    <t>Kotak Nifty IT ETF</t>
  </si>
  <si>
    <t>IT</t>
  </si>
  <si>
    <t>Vikas Proppant &amp; Granite Ltd</t>
  </si>
  <si>
    <t>VIKASPROP</t>
  </si>
  <si>
    <t>Anuroop Packaging Ltd</t>
  </si>
  <si>
    <t>ANUROOP</t>
  </si>
  <si>
    <t>Associated Coaters Ltd</t>
  </si>
  <si>
    <t>ASSOCIATED</t>
  </si>
  <si>
    <t>Magenta Lifecare Ltd</t>
  </si>
  <si>
    <t>MAGENTA</t>
  </si>
  <si>
    <t>Chennai Meenakshi Multispeciality Hospital Ltd</t>
  </si>
  <si>
    <t>CMMHOSP</t>
  </si>
  <si>
    <t>Rodium Realty Ltd</t>
  </si>
  <si>
    <t>RODIUM</t>
  </si>
  <si>
    <t>Jaysynth Orgochem Ltd</t>
  </si>
  <si>
    <t>JDORGOCHEM</t>
  </si>
  <si>
    <t>Jayshree Chemicals Ltd</t>
  </si>
  <si>
    <t>JAYCH</t>
  </si>
  <si>
    <t>Sibar Auto Parts Ltd</t>
  </si>
  <si>
    <t>SIBARAUT</t>
  </si>
  <si>
    <t>Purshottam Investofin Ltd</t>
  </si>
  <si>
    <t>PURSHOTTAM</t>
  </si>
  <si>
    <t>Blue Chip India Ltd</t>
  </si>
  <si>
    <t>BLUECHIP</t>
  </si>
  <si>
    <t>Grand Foundry Ltd</t>
  </si>
  <si>
    <t>GFSTEELS</t>
  </si>
  <si>
    <t>Sunrest Lifescience Ltd</t>
  </si>
  <si>
    <t>SUNREST</t>
  </si>
  <si>
    <t>Genus Prime Infra Ltd</t>
  </si>
  <si>
    <t>GENUSPRIME</t>
  </si>
  <si>
    <t>MPDLLtd</t>
  </si>
  <si>
    <t>MPDL</t>
  </si>
  <si>
    <t>Benara Bearings and Pistons Ltd</t>
  </si>
  <si>
    <t>BENARA</t>
  </si>
  <si>
    <t>Indifra Ltd</t>
  </si>
  <si>
    <t>INDIFRA</t>
  </si>
  <si>
    <t>KJMC Corporate Advisors (India) Ltd</t>
  </si>
  <si>
    <t>KJMCCORP</t>
  </si>
  <si>
    <t>EP Biocomposites Ltd</t>
  </si>
  <si>
    <t>EPBIO</t>
  </si>
  <si>
    <t>MY Money Securities Ltd</t>
  </si>
  <si>
    <t>MYMONEY</t>
  </si>
  <si>
    <t>Ajcon Global Services Ltd</t>
  </si>
  <si>
    <t>AJCON</t>
  </si>
  <si>
    <t>Modern Steel Ltd</t>
  </si>
  <si>
    <t>MDRNSTL</t>
  </si>
  <si>
    <t>Shubham Polyspin Ltd</t>
  </si>
  <si>
    <t>SHUBHAM</t>
  </si>
  <si>
    <t>California Software Company Ltd</t>
  </si>
  <si>
    <t>CALSOFT</t>
  </si>
  <si>
    <t>Triveni Glass Ltd</t>
  </si>
  <si>
    <t>TRIVENIGQ</t>
  </si>
  <si>
    <t>Shanti Guru Industries Ltd</t>
  </si>
  <si>
    <t>SHANTIGURU</t>
  </si>
  <si>
    <t>Plada Infotech Services Ltd</t>
  </si>
  <si>
    <t>PLADAINFO</t>
  </si>
  <si>
    <t>Apex Capital and Finance Ltd</t>
  </si>
  <si>
    <t>ACFL</t>
  </si>
  <si>
    <t>Sanblue Corporation Ltd</t>
  </si>
  <si>
    <t>SANBLUE</t>
  </si>
  <si>
    <t>Axis NIFTY Healthcare ETF</t>
  </si>
  <si>
    <t>AXISHCETF</t>
  </si>
  <si>
    <t>Asian Warehousing Ltd</t>
  </si>
  <si>
    <t>ASIAN</t>
  </si>
  <si>
    <t>HB Leasing and Finance Co Ltd</t>
  </si>
  <si>
    <t>HBLEAS</t>
  </si>
  <si>
    <t>HDFC Nifty IT ETF</t>
  </si>
  <si>
    <t>HDFCNIFIT</t>
  </si>
  <si>
    <t>Sumeet Industries Ltd</t>
  </si>
  <si>
    <t>SUMEETINDS</t>
  </si>
  <si>
    <t>Zenlabs Ethica Ltd</t>
  </si>
  <si>
    <t>ZENLABS</t>
  </si>
  <si>
    <t>Gujarat Lease Financing Ltd</t>
  </si>
  <si>
    <t>GLFL</t>
  </si>
  <si>
    <t>N D A Securities Ltd</t>
  </si>
  <si>
    <t>NDASEC</t>
  </si>
  <si>
    <t>Elnet Technologies Ltd</t>
  </si>
  <si>
    <t>ELNET</t>
  </si>
  <si>
    <t>Lerthai Finance Ltd</t>
  </si>
  <si>
    <t>LERTHAI</t>
  </si>
  <si>
    <t>Vilin Bio Med Ltd</t>
  </si>
  <si>
    <t>VILINBIO</t>
  </si>
  <si>
    <t>BNR Udyog Ltd</t>
  </si>
  <si>
    <t>BNRUDY</t>
  </si>
  <si>
    <t>Naturo Indiabull Ltd</t>
  </si>
  <si>
    <t>NATURO</t>
  </si>
  <si>
    <t>Amco India Ltd</t>
  </si>
  <si>
    <t>AMCOIND</t>
  </si>
  <si>
    <t>Nirav Commercials Ltd</t>
  </si>
  <si>
    <t>NIRAVCOM</t>
  </si>
  <si>
    <t>Alfa Ica (India) Ltd</t>
  </si>
  <si>
    <t>ALFAICA</t>
  </si>
  <si>
    <t>Advance Lifestyles Ltd</t>
  </si>
  <si>
    <t>ADVLIFE</t>
  </si>
  <si>
    <t>Sancode Technologies Ltd</t>
  </si>
  <si>
    <t>SANCODE</t>
  </si>
  <si>
    <t>Amin Tannery Ltd</t>
  </si>
  <si>
    <t>AMINTAN</t>
  </si>
  <si>
    <t>Popular Estate Management Ltd</t>
  </si>
  <si>
    <t>POPULARES</t>
  </si>
  <si>
    <t>Prime Urban Development India Ltd</t>
  </si>
  <si>
    <t>PRIMEURB</t>
  </si>
  <si>
    <t>Bangalore Fort Farms Ltd</t>
  </si>
  <si>
    <t>BFFL</t>
  </si>
  <si>
    <t>Shree Hanuman Sugar &amp; Industries Ltd</t>
  </si>
  <si>
    <t>HANSUGAR</t>
  </si>
  <si>
    <t>CIL Securities Ltd</t>
  </si>
  <si>
    <t>CILSEC</t>
  </si>
  <si>
    <t>Ecs Biztech Ltd</t>
  </si>
  <si>
    <t>ECS</t>
  </si>
  <si>
    <t>Bhakti Gems and Jewellery Ltd</t>
  </si>
  <si>
    <t>BGJL</t>
  </si>
  <si>
    <t>Winsome Yarns Ltd</t>
  </si>
  <si>
    <t>WINSOME</t>
  </si>
  <si>
    <t>Adcon Capital Services Ltd</t>
  </si>
  <si>
    <t>ADCON</t>
  </si>
  <si>
    <t>Indergiri Finance Ltd</t>
  </si>
  <si>
    <t>INDERGR</t>
  </si>
  <si>
    <t>MRC Agrotech Ltd</t>
  </si>
  <si>
    <t>MRCAGRO</t>
  </si>
  <si>
    <t>Choksi Imaging Ltd</t>
  </si>
  <si>
    <t>CHOKSI</t>
  </si>
  <si>
    <t>Vrundavan Plantation Ltd</t>
  </si>
  <si>
    <t>VPL</t>
  </si>
  <si>
    <t>EVOQ Remedies Ltd</t>
  </si>
  <si>
    <t>EVOQ</t>
  </si>
  <si>
    <t>White Organic Agro Ltd</t>
  </si>
  <si>
    <t>WHITEORG</t>
  </si>
  <si>
    <t>Vera Synthetic Ltd</t>
  </si>
  <si>
    <t>VERA</t>
  </si>
  <si>
    <t>Tai Industries Ltd</t>
  </si>
  <si>
    <t>TAIIND</t>
  </si>
  <si>
    <t>Heads UP Ventures Limited</t>
  </si>
  <si>
    <t>HEADSUP</t>
  </si>
  <si>
    <t>Kapil Raj Finance Ltd</t>
  </si>
  <si>
    <t>KAPILRAJ</t>
  </si>
  <si>
    <t>Ind Renewable Energy Ltd</t>
  </si>
  <si>
    <t>INDRENEW</t>
  </si>
  <si>
    <t>Alan Scott Enterprises Ltd</t>
  </si>
  <si>
    <t>ALAN SCOTT</t>
  </si>
  <si>
    <t>Scan Projects Ltd</t>
  </si>
  <si>
    <t>SCANPRO</t>
  </si>
  <si>
    <t>Command Polymers Ltd</t>
  </si>
  <si>
    <t>COMMAND</t>
  </si>
  <si>
    <t>Cargotrans Maritime Ltd</t>
  </si>
  <si>
    <t>CARGOTRANS</t>
  </si>
  <si>
    <t>Groarc Industries India Ltd</t>
  </si>
  <si>
    <t>TELESYS</t>
  </si>
  <si>
    <t>PlatinumOne Business Services Ltd</t>
  </si>
  <si>
    <t>POBS</t>
  </si>
  <si>
    <t>Suvidha Infraestate Corporation Ltd</t>
  </si>
  <si>
    <t>SICL</t>
  </si>
  <si>
    <t>Sahara Housingfina Corporation Ltd</t>
  </si>
  <si>
    <t>SAHARAHOUS</t>
  </si>
  <si>
    <t>Bervin Investment and Leasing Ltd</t>
  </si>
  <si>
    <t>BERVINL</t>
  </si>
  <si>
    <t>Bhanderi Infracon Ltd</t>
  </si>
  <si>
    <t>BHANDERI</t>
  </si>
  <si>
    <t>Caprolactam Chemicals Ltd</t>
  </si>
  <si>
    <t>CAPRO</t>
  </si>
  <si>
    <t>LWS Knitwear Ltd</t>
  </si>
  <si>
    <t>LWSKNIT</t>
  </si>
  <si>
    <t>Kapil Cotex Ltd</t>
  </si>
  <si>
    <t>KAPILCO</t>
  </si>
  <si>
    <t>SBI Nifty Next 50 ETF</t>
  </si>
  <si>
    <t>SETFNN50</t>
  </si>
  <si>
    <t>Libord Finance Ltd</t>
  </si>
  <si>
    <t>LIBORDFIN</t>
  </si>
  <si>
    <t>Pan Electronics (India) Ltd</t>
  </si>
  <si>
    <t>PANELEC</t>
  </si>
  <si>
    <t>Mihika Industries Ltd</t>
  </si>
  <si>
    <t>MIHIKA</t>
  </si>
  <si>
    <t>Tarapur Transformers Ltd</t>
  </si>
  <si>
    <t>TARAPUR</t>
  </si>
  <si>
    <t>Karnavati Finance Ltd</t>
  </si>
  <si>
    <t>KARNAVATI</t>
  </si>
  <si>
    <t>Jindal Capital Ltd</t>
  </si>
  <si>
    <t>JINDCAP</t>
  </si>
  <si>
    <t>Aditya BSL Nifty Healthcare ETF</t>
  </si>
  <si>
    <t>HEALTHY</t>
  </si>
  <si>
    <t>Anupam Finserv Ltd</t>
  </si>
  <si>
    <t>ANUPAM</t>
  </si>
  <si>
    <t>Sanghvi Forging and Engineering Ltd</t>
  </si>
  <si>
    <t>SANGHVIFOR</t>
  </si>
  <si>
    <t>Comfort Commotrade Ltd</t>
  </si>
  <si>
    <t>COMCL</t>
  </si>
  <si>
    <t>Samsrita Labs Ltd</t>
  </si>
  <si>
    <t>SAMSRITA</t>
  </si>
  <si>
    <t>Emmessar Biotech and Nutrition Ltd</t>
  </si>
  <si>
    <t>EMMESSA</t>
  </si>
  <si>
    <t>Sungold Media and Entertainment Ltd</t>
  </si>
  <si>
    <t>SMEL</t>
  </si>
  <si>
    <t>RO Jewels Ltd</t>
  </si>
  <si>
    <t>ROJL</t>
  </si>
  <si>
    <t>Omkar Pharmachem Ltd</t>
  </si>
  <si>
    <t>OMKARPH</t>
  </si>
  <si>
    <t>Machhar Industries Ltd</t>
  </si>
  <si>
    <t>MACIND</t>
  </si>
  <si>
    <t>Silver Oak (India) Ltd</t>
  </si>
  <si>
    <t>SILVOAK</t>
  </si>
  <si>
    <t>Gajanan Securities Services Ltd</t>
  </si>
  <si>
    <t>GAJANANSEC</t>
  </si>
  <si>
    <t>TGIF Agribusiness Ltd</t>
  </si>
  <si>
    <t>TGIF</t>
  </si>
  <si>
    <t>Gujarat Raffia Industries Ltd</t>
  </si>
  <si>
    <t>GUJRAFFIA</t>
  </si>
  <si>
    <t>Tuni Textile Mills Ltd</t>
  </si>
  <si>
    <t>TUNITEX</t>
  </si>
  <si>
    <t>Fruition venture Ltd</t>
  </si>
  <si>
    <t>FRUTION</t>
  </si>
  <si>
    <t>Sanathnagar Enterprises Ltd</t>
  </si>
  <si>
    <t>Trans Freight Containers Ltd</t>
  </si>
  <si>
    <t>TRANSFRE</t>
  </si>
  <si>
    <t>MT Educare Ltd</t>
  </si>
  <si>
    <t>MTEDUCARE</t>
  </si>
  <si>
    <t>SVS Ventures Ltd</t>
  </si>
  <si>
    <t>SVS</t>
  </si>
  <si>
    <t>Dynamic Archistructures Ltd</t>
  </si>
  <si>
    <t>DAL</t>
  </si>
  <si>
    <t>Jainex Aamcol Ltd</t>
  </si>
  <si>
    <t>JAINEX</t>
  </si>
  <si>
    <t>Ritesh International Ltd</t>
  </si>
  <si>
    <t>RITESHIN</t>
  </si>
  <si>
    <t>Indus Finance Ltd</t>
  </si>
  <si>
    <t>INDUSFINL</t>
  </si>
  <si>
    <t>Easun Capital Markets Ltd</t>
  </si>
  <si>
    <t>EASUN</t>
  </si>
  <si>
    <t>Franklin Leasing and Finance Ltd</t>
  </si>
  <si>
    <t>FRANKLIN</t>
  </si>
  <si>
    <t>Prag Bosimi Synthetics Ltd</t>
  </si>
  <si>
    <t>PRAGBOS</t>
  </si>
  <si>
    <t>Octavius Plantations Ltd</t>
  </si>
  <si>
    <t>OCTAVIUSPL</t>
  </si>
  <si>
    <t>Gian Life Care Ltd</t>
  </si>
  <si>
    <t>GIANLIFE</t>
  </si>
  <si>
    <t>Nanavati Ventures Ltd</t>
  </si>
  <si>
    <t>NVENTURES</t>
  </si>
  <si>
    <t>Reliable Ventures India Ltd</t>
  </si>
  <si>
    <t>RELIABVEN</t>
  </si>
  <si>
    <t>HDFC Silver ETF</t>
  </si>
  <si>
    <t>HDFCSILVER</t>
  </si>
  <si>
    <t>Continental Securities Ltd</t>
  </si>
  <si>
    <t>CSL</t>
  </si>
  <si>
    <t>IITL Projects Ltd</t>
  </si>
  <si>
    <t>IITLPROJ</t>
  </si>
  <si>
    <t>Innovatus Entertainment Networks Ltd</t>
  </si>
  <si>
    <t>INNOVATUS</t>
  </si>
  <si>
    <t>Prima Industries Ltd</t>
  </si>
  <si>
    <t>PRIMAIN</t>
  </si>
  <si>
    <t>Titaanium Ten Enterprise Ltd</t>
  </si>
  <si>
    <t>TITAANIUM</t>
  </si>
  <si>
    <t>Jagjanani Textiles Ltd</t>
  </si>
  <si>
    <t>JAGJANANI</t>
  </si>
  <si>
    <t>Jaihind Synthetics Ltd</t>
  </si>
  <si>
    <t>JAIHINDS</t>
  </si>
  <si>
    <t>Neeraj Paper Marketing Ltd</t>
  </si>
  <si>
    <t>NEERAJ</t>
  </si>
  <si>
    <t>WINPRO INDUSTRIES LIMITED</t>
  </si>
  <si>
    <t>WINPRO</t>
  </si>
  <si>
    <t>Veerkrupa Jewellers Ltd</t>
  </si>
  <si>
    <t>VEERKRUPA</t>
  </si>
  <si>
    <t>Marble City India Ltd</t>
  </si>
  <si>
    <t>MARBLE</t>
  </si>
  <si>
    <t>Darshan Orna Ltd</t>
  </si>
  <si>
    <t>DARSHANORNA</t>
  </si>
  <si>
    <t>Easy Fincorp Ltd</t>
  </si>
  <si>
    <t>EASYFIN</t>
  </si>
  <si>
    <t>Yash Management &amp; Satellite Ltd.</t>
  </si>
  <si>
    <t>YASHMGM</t>
  </si>
  <si>
    <t>3C IT Solutions &amp; Telecoms (India) Ltd</t>
  </si>
  <si>
    <t>3CIT</t>
  </si>
  <si>
    <t>ETT Ltd</t>
  </si>
  <si>
    <t>ETT</t>
  </si>
  <si>
    <t>Shreevatsaa Finance and Leasing Ltd</t>
  </si>
  <si>
    <t>SHVFL</t>
  </si>
  <si>
    <t>Antarctica Ltd</t>
  </si>
  <si>
    <t>ANTGRAPHIC</t>
  </si>
  <si>
    <t>Crane Infrastructure Ltd</t>
  </si>
  <si>
    <t>CRANEINFRA</t>
  </si>
  <si>
    <t>Duke Offshore Ltd</t>
  </si>
  <si>
    <t>DUKEOFS</t>
  </si>
  <si>
    <t>Pro Fin Capital Services Ltd</t>
  </si>
  <si>
    <t>PROFINC</t>
  </si>
  <si>
    <t>Ranjeet Mechatronics Ltd</t>
  </si>
  <si>
    <t>RANJEET</t>
  </si>
  <si>
    <t>Octaware Technologies Ltd</t>
  </si>
  <si>
    <t>OCTAWARE</t>
  </si>
  <si>
    <t>Jyotirgamya Enterprises Ltd</t>
  </si>
  <si>
    <t>JEL</t>
  </si>
  <si>
    <t>Jaipan Industries Ltd</t>
  </si>
  <si>
    <t>JAIPAN</t>
  </si>
  <si>
    <t>Sarthak Industries Ltd</t>
  </si>
  <si>
    <t>SARTHAKIND</t>
  </si>
  <si>
    <t>Axis NIFTY India Consumption ETF</t>
  </si>
  <si>
    <t>AXISCETF</t>
  </si>
  <si>
    <t>Valson Industries Ltd</t>
  </si>
  <si>
    <t>VALSONQ</t>
  </si>
  <si>
    <t>Yogi Infra Projects Ltd</t>
  </si>
  <si>
    <t>YOGISUNG</t>
  </si>
  <si>
    <t>Onelife Capital Advisors Ltd</t>
  </si>
  <si>
    <t>ONELIFECAP</t>
  </si>
  <si>
    <t>Patron Exim Ltd</t>
  </si>
  <si>
    <t>PATRON</t>
  </si>
  <si>
    <t>Novateor Research Laboratories Ltd</t>
  </si>
  <si>
    <t>NOVATEOR</t>
  </si>
  <si>
    <t>Sanghvi Brands Ltd</t>
  </si>
  <si>
    <t>SBRANDS</t>
  </si>
  <si>
    <t>Bothra Metals and Alloys Ltd</t>
  </si>
  <si>
    <t>BMAL</t>
  </si>
  <si>
    <t>ICICI Pru Nifty 5 yr Benchmark G-SEC ETF</t>
  </si>
  <si>
    <t>GSEC5IETF</t>
  </si>
  <si>
    <t>Daulat Securities Ltd</t>
  </si>
  <si>
    <t>DAULAT</t>
  </si>
  <si>
    <t>Paragon Finance Ltd</t>
  </si>
  <si>
    <t>PARAGONF</t>
  </si>
  <si>
    <t>Gujarat Hy Spin Ltd</t>
  </si>
  <si>
    <t>GUJHYSPIN</t>
  </si>
  <si>
    <t>Kamanwala Housing Construction Ltd</t>
  </si>
  <si>
    <t>KAMANWALA</t>
  </si>
  <si>
    <t>Onesource Ideas Venture Ltd</t>
  </si>
  <si>
    <t>OIVL</t>
  </si>
  <si>
    <t>Neelkanth Ltd</t>
  </si>
  <si>
    <t>NEELKANTH</t>
  </si>
  <si>
    <t>RTCL Ltd</t>
  </si>
  <si>
    <t>RAGHUTOB</t>
  </si>
  <si>
    <t>Finelistings Technologies Ltd</t>
  </si>
  <si>
    <t>FTL</t>
  </si>
  <si>
    <t>Milestone Global Limited</t>
  </si>
  <si>
    <t>MILESTONE</t>
  </si>
  <si>
    <t>Diggi Multitrade Ltd</t>
  </si>
  <si>
    <t>DML</t>
  </si>
  <si>
    <t>R R Financial Consultants Ltd</t>
  </si>
  <si>
    <t>RRFIN</t>
  </si>
  <si>
    <t>Bohra Industries Ltd</t>
  </si>
  <si>
    <t>BOHRAIND</t>
  </si>
  <si>
    <t>Tasty Dairy Specialities Ltd</t>
  </si>
  <si>
    <t>TDSL</t>
  </si>
  <si>
    <t>Nippon India ETF Nifty IT</t>
  </si>
  <si>
    <t>ITBEES</t>
  </si>
  <si>
    <t>Palm Jewels Limited</t>
  </si>
  <si>
    <t>PALMJEWELS</t>
  </si>
  <si>
    <t>Classic Filaments Ltd</t>
  </si>
  <si>
    <t>CFL</t>
  </si>
  <si>
    <t>Dynamic Industries Ltd</t>
  </si>
  <si>
    <t>DYNAMIND</t>
  </si>
  <si>
    <t>G K P Printing &amp; Packaging Ltd</t>
  </si>
  <si>
    <t>GKP</t>
  </si>
  <si>
    <t>Southern Latex Ltd</t>
  </si>
  <si>
    <t>SOUTLAT</t>
  </si>
  <si>
    <t>O P Chains Ltd</t>
  </si>
  <si>
    <t>OPCHAINS</t>
  </si>
  <si>
    <t>Tci Finance Ltd</t>
  </si>
  <si>
    <t>TCIFINANCE</t>
  </si>
  <si>
    <t>Howard Hotels Ltd</t>
  </si>
  <si>
    <t>HOWARHO</t>
  </si>
  <si>
    <t>Jackson Investments Ltd</t>
  </si>
  <si>
    <t>JACKSON</t>
  </si>
  <si>
    <t>Shree Bhavya Fabrics Ltd</t>
  </si>
  <si>
    <t>SBFL</t>
  </si>
  <si>
    <t>Gautam Exim Ltd</t>
  </si>
  <si>
    <t>GEL</t>
  </si>
  <si>
    <t>Adinath Textiles Ltd</t>
  </si>
  <si>
    <t>ADINATH</t>
  </si>
  <si>
    <t>Margo Finance Ltd</t>
  </si>
  <si>
    <t>MARGOFIN</t>
  </si>
  <si>
    <t>Nippon India ETF Nifty India Consumption</t>
  </si>
  <si>
    <t>CONSUMBEES</t>
  </si>
  <si>
    <t>Mukat Pipes Ltd</t>
  </si>
  <si>
    <t>MUKATPIP</t>
  </si>
  <si>
    <t>Paramount Cosmetics (India) Ltd</t>
  </si>
  <si>
    <t>PARMCOS-B</t>
  </si>
  <si>
    <t>South Asian Enterprises Ltd</t>
  </si>
  <si>
    <t>SAENTER</t>
  </si>
  <si>
    <t>Gem Spinners India Ltd</t>
  </si>
  <si>
    <t>GEMSPIN</t>
  </si>
  <si>
    <t>Shree Metalloys Ltd</t>
  </si>
  <si>
    <t>SHREMETAL</t>
  </si>
  <si>
    <t>DSP Silver ETF</t>
  </si>
  <si>
    <t>SILVERADD</t>
  </si>
  <si>
    <t>Velan Hotels Ltd</t>
  </si>
  <si>
    <t>VELHO</t>
  </si>
  <si>
    <t>Stampede Capital Ltd</t>
  </si>
  <si>
    <t>GATECHDVR</t>
  </si>
  <si>
    <t>Reetech International Cargo and Courier Ltd</t>
  </si>
  <si>
    <t>REETECH</t>
  </si>
  <si>
    <t>Dhanuka Realty Ltd</t>
  </si>
  <si>
    <t>DRL</t>
  </si>
  <si>
    <t>Ironwood Education Ltd</t>
  </si>
  <si>
    <t>IRONWOOD</t>
  </si>
  <si>
    <t>Sujala Trading &amp; Holdings Ltd</t>
  </si>
  <si>
    <t>SUJALA</t>
  </si>
  <si>
    <t>Brandbucket Media &amp; Technology Ltd</t>
  </si>
  <si>
    <t>BRANDBUCKT</t>
  </si>
  <si>
    <t>Sterling Guaranty &amp; Finance Ltd</t>
  </si>
  <si>
    <t>STRLGUA</t>
  </si>
  <si>
    <t>Shree Karthik Papers Ltd</t>
  </si>
  <si>
    <t>SHKARTP</t>
  </si>
  <si>
    <t>Garbi Finvest Ltd</t>
  </si>
  <si>
    <t>GARBIFIN</t>
  </si>
  <si>
    <t>Paos Industries Ltd</t>
  </si>
  <si>
    <t>PAOS</t>
  </si>
  <si>
    <t>Parshwanath Corp Ltd</t>
  </si>
  <si>
    <t>PARSHWANA</t>
  </si>
  <si>
    <t>Usha Martin Education And Solutions Ltd</t>
  </si>
  <si>
    <t>UMESLTD</t>
  </si>
  <si>
    <t>Euphoria Infotech (India) Ltd</t>
  </si>
  <si>
    <t>EUPHORIAIT</t>
  </si>
  <si>
    <t>Osiajee Texfab Ltd</t>
  </si>
  <si>
    <t>OSIAJEE</t>
  </si>
  <si>
    <t>Glance Finance Ltd</t>
  </si>
  <si>
    <t>GLANCE</t>
  </si>
  <si>
    <t>Samtex Fashions Ltd</t>
  </si>
  <si>
    <t>SAMTEX</t>
  </si>
  <si>
    <t>Indiabulls NIFTY50 Exchange Traded Fund</t>
  </si>
  <si>
    <t>IBMFNIFTY</t>
  </si>
  <si>
    <t>Ishita Drugs and Industries Ltd</t>
  </si>
  <si>
    <t>ISHITADR</t>
  </si>
  <si>
    <t>Frontline corporation Ltd</t>
  </si>
  <si>
    <t>FRONTCORP</t>
  </si>
  <si>
    <t>U H Zaveri Ltd</t>
  </si>
  <si>
    <t>UHZAVERI</t>
  </si>
  <si>
    <t>IEL Ltd</t>
  </si>
  <si>
    <t>INDXTRA</t>
  </si>
  <si>
    <t>NIKS Technology Ltd</t>
  </si>
  <si>
    <t>NIKSTECH</t>
  </si>
  <si>
    <t>Eastern Treads Ltd</t>
  </si>
  <si>
    <t>EASTRED</t>
  </si>
  <si>
    <t>Vamshi Rubber Ltd</t>
  </si>
  <si>
    <t>VAMSHIRU</t>
  </si>
  <si>
    <t>Nippon India ETF S&amp;P BSE Sensex Next 50</t>
  </si>
  <si>
    <t>SNXT50BEES</t>
  </si>
  <si>
    <t>Link Pharmachem Ltd</t>
  </si>
  <si>
    <t>LINKPH</t>
  </si>
  <si>
    <t>Hindustan Agrigentics Ltd</t>
  </si>
  <si>
    <t>HINDUST</t>
  </si>
  <si>
    <t>Yunik Managing Advisors Ltd</t>
  </si>
  <si>
    <t>YUNIKM</t>
  </si>
  <si>
    <t>Sterling Powergensys Ltd</t>
  </si>
  <si>
    <t>STERPOW</t>
  </si>
  <si>
    <t>Northlink Fiscal and Capital Services Ltd</t>
  </si>
  <si>
    <t>NORTHLINK</t>
  </si>
  <si>
    <t>Vaxtex Cotfab Ltd</t>
  </si>
  <si>
    <t>VCL</t>
  </si>
  <si>
    <t>Vivanza Biosciences Ltd</t>
  </si>
  <si>
    <t>VIVANZA</t>
  </si>
  <si>
    <t>Samyak International Ltd</t>
  </si>
  <si>
    <t>SAMYAKINT</t>
  </si>
  <si>
    <t>BKV Industries Ltd</t>
  </si>
  <si>
    <t>BKV</t>
  </si>
  <si>
    <t>Saianand Commercial Ltd</t>
  </si>
  <si>
    <t>SAICOM</t>
  </si>
  <si>
    <t>Sarvottam Finvest Ltd</t>
  </si>
  <si>
    <t>SARVOTTAM</t>
  </si>
  <si>
    <t>ICICI Prudential Nifty FMCG ETF</t>
  </si>
  <si>
    <t>FMCGIETF</t>
  </si>
  <si>
    <t>Polymac Thermoformers Ltd</t>
  </si>
  <si>
    <t>POLYMAC</t>
  </si>
  <si>
    <t>Kunststoffe Industries Ltd</t>
  </si>
  <si>
    <t>KUNSTOFF</t>
  </si>
  <si>
    <t>Richfield Financial Services Ltd</t>
  </si>
  <si>
    <t>RFSL</t>
  </si>
  <si>
    <t>Nyssa Corporation Ltd</t>
  </si>
  <si>
    <t>NYSSACORP</t>
  </si>
  <si>
    <t>Labelkraft Technologies Ltd</t>
  </si>
  <si>
    <t>LABELKRAFT</t>
  </si>
  <si>
    <t>Rajkamal Synthetics Ltd</t>
  </si>
  <si>
    <t>RAJKSYN</t>
  </si>
  <si>
    <t>Uniroyal Industries Ltd</t>
  </si>
  <si>
    <t>UNIROYAL</t>
  </si>
  <si>
    <t>Gala Global Products Ltd</t>
  </si>
  <si>
    <t>GGPL</t>
  </si>
  <si>
    <t>Colinz Laboratories Ltd</t>
  </si>
  <si>
    <t>COLINZ</t>
  </si>
  <si>
    <t>Husys Consulting Ltd</t>
  </si>
  <si>
    <t>HUSYSLTD</t>
  </si>
  <si>
    <t>Interstate Oil Carrier Ltd</t>
  </si>
  <si>
    <t>INTSTOIL</t>
  </si>
  <si>
    <t>Silly Monks Entertainment Ltd</t>
  </si>
  <si>
    <t>SILLYMONKS</t>
  </si>
  <si>
    <t>Span Divergent Ltd</t>
  </si>
  <si>
    <t>SDL</t>
  </si>
  <si>
    <t>Dipna Pharmachem Ltd</t>
  </si>
  <si>
    <t>DPL</t>
  </si>
  <si>
    <t>ICICI Prudential Nifty 100 ETF</t>
  </si>
  <si>
    <t>NIF100IETF</t>
  </si>
  <si>
    <t>Switching Technologies Gunther Ltd</t>
  </si>
  <si>
    <t>SWITCHTE</t>
  </si>
  <si>
    <t>Rishabh Digha Steel and Allied Products Ltd</t>
  </si>
  <si>
    <t>RISHDIGA</t>
  </si>
  <si>
    <t>APT Packaging Ltd</t>
  </si>
  <si>
    <t>APTPACK</t>
  </si>
  <si>
    <t>ISF Ltd</t>
  </si>
  <si>
    <t>ISFL</t>
  </si>
  <si>
    <t>Shiva Granito Export Ltd</t>
  </si>
  <si>
    <t>SHIVAEXPO</t>
  </si>
  <si>
    <t>Jai Mata Glass Ltd</t>
  </si>
  <si>
    <t>JAIMATAG</t>
  </si>
  <si>
    <t>Helpage Finlease Ltd</t>
  </si>
  <si>
    <t>HELPAGE</t>
  </si>
  <si>
    <t>Mid India Industries Ltd</t>
  </si>
  <si>
    <t>MIDINDIA</t>
  </si>
  <si>
    <t>Kahan Packaging Ltd</t>
  </si>
  <si>
    <t>KAHAN</t>
  </si>
  <si>
    <t>Manraj Housing Finance Ltd</t>
  </si>
  <si>
    <t>MANRAJH</t>
  </si>
  <si>
    <t>Econo Trade (India) Ltd</t>
  </si>
  <si>
    <t>ETIL</t>
  </si>
  <si>
    <t>Flora Textiles Ltd</t>
  </si>
  <si>
    <t>FLORATX</t>
  </si>
  <si>
    <t>Prism Finance Ltd</t>
  </si>
  <si>
    <t>PRISMFN</t>
  </si>
  <si>
    <t>Sun Retail Ltd</t>
  </si>
  <si>
    <t>SUNRETAIL</t>
  </si>
  <si>
    <t>GCM Securities Ltd</t>
  </si>
  <si>
    <t>GCMSECU</t>
  </si>
  <si>
    <t>IB Infotech Enterprises Ltd</t>
  </si>
  <si>
    <t>IBINFO</t>
  </si>
  <si>
    <t>Solid Stone Co Ltd</t>
  </si>
  <si>
    <t>SOLIDSTON</t>
  </si>
  <si>
    <t>KMG Milk Food Ltd</t>
  </si>
  <si>
    <t>KMGMILK</t>
  </si>
  <si>
    <t>Bhudevi Infra Projects Ltd</t>
  </si>
  <si>
    <t>BHUDEVI</t>
  </si>
  <si>
    <t>Natraj Proteins Ltd</t>
  </si>
  <si>
    <t>NATRAJPR</t>
  </si>
  <si>
    <t>Spice Islands Industries Ltd</t>
  </si>
  <si>
    <t>SPICEISL</t>
  </si>
  <si>
    <t>Delta Industrial Resources Ltd</t>
  </si>
  <si>
    <t>DELTA</t>
  </si>
  <si>
    <t>Lime Chemicals Ltd</t>
  </si>
  <si>
    <t>LIMECHM</t>
  </si>
  <si>
    <t>S R G Securities Finance Ltd</t>
  </si>
  <si>
    <t>SRGSFL</t>
  </si>
  <si>
    <t>Billwin Industries Ltd</t>
  </si>
  <si>
    <t>BILLWIN</t>
  </si>
  <si>
    <t>Premier Capital Services Ltd</t>
  </si>
  <si>
    <t>PREMCAP</t>
  </si>
  <si>
    <t>Tarai Foods Ltd</t>
  </si>
  <si>
    <t>TARAI</t>
  </si>
  <si>
    <t>Sugal and Damani Share Brokers Ltd</t>
  </si>
  <si>
    <t>SUGALDAM</t>
  </si>
  <si>
    <t>Nippon India ETF Nifty Infrastructure BeES</t>
  </si>
  <si>
    <t>INFRABEES</t>
  </si>
  <si>
    <t>Mansi Finance (Chennai) Ltd</t>
  </si>
  <si>
    <t>MANSIFIN</t>
  </si>
  <si>
    <t>Suncity Synthetics Ltd</t>
  </si>
  <si>
    <t>SUNCITYSY</t>
  </si>
  <si>
    <t>Polo Hotels Ltd</t>
  </si>
  <si>
    <t>POLOHOT</t>
  </si>
  <si>
    <t>Lypsa Gems &amp; Jewellery Ltd</t>
  </si>
  <si>
    <t>LYPSAGEMS</t>
  </si>
  <si>
    <t>Hira Automobiles Ltd</t>
  </si>
  <si>
    <t>HIRAUTO</t>
  </si>
  <si>
    <t>Amrapali Capital and Finance Services Ltd</t>
  </si>
  <si>
    <t>ACFSL</t>
  </si>
  <si>
    <t>S M Gold Ltd</t>
  </si>
  <si>
    <t>SMGOLD</t>
  </si>
  <si>
    <t>Amarnath Securities Ltd</t>
  </si>
  <si>
    <t>AMARSEC</t>
  </si>
  <si>
    <t>Metalyst Forgings Ltd</t>
  </si>
  <si>
    <t>METALFORGE</t>
  </si>
  <si>
    <t>MPL Plastics Ltd</t>
  </si>
  <si>
    <t>MPL</t>
  </si>
  <si>
    <t>Premier Ltd</t>
  </si>
  <si>
    <t>PREMIER</t>
  </si>
  <si>
    <t>Advance Petrochemicals Ltd</t>
  </si>
  <si>
    <t>ADVPETR-B</t>
  </si>
  <si>
    <t>Chandni Machines Ltd</t>
  </si>
  <si>
    <t>CHANDNIMACH</t>
  </si>
  <si>
    <t>Rite Zone Chemcon India Ltd</t>
  </si>
  <si>
    <t>RITEZONE</t>
  </si>
  <si>
    <t>Hisar Spinning Mills Ltd</t>
  </si>
  <si>
    <t>HISARSP</t>
  </si>
  <si>
    <t>Cindrella Hotels Ltd</t>
  </si>
  <si>
    <t>CINDHO</t>
  </si>
  <si>
    <t>Bright Solar Ltd</t>
  </si>
  <si>
    <t>Shanti Overseas (India) Ltd</t>
  </si>
  <si>
    <t>SHANTI</t>
  </si>
  <si>
    <t>Amforge Industries Ltd</t>
  </si>
  <si>
    <t>AMFORG</t>
  </si>
  <si>
    <t>Mehta Integrated Finance Ltd</t>
  </si>
  <si>
    <t>MEHIF</t>
  </si>
  <si>
    <t>Kkalpana Plastick Limited</t>
  </si>
  <si>
    <t>KKPLASTICK</t>
  </si>
  <si>
    <t>Madhya Pradesh Today Media Ltd</t>
  </si>
  <si>
    <t>MPTODAY</t>
  </si>
  <si>
    <t>Asian Petro Products and Exports Ltd</t>
  </si>
  <si>
    <t>ASINPET</t>
  </si>
  <si>
    <t>Muller and Phipps (India) Ltd</t>
  </si>
  <si>
    <t>MULLER</t>
  </si>
  <si>
    <t>7NR Retail Ltd</t>
  </si>
  <si>
    <t>7NR</t>
  </si>
  <si>
    <t>Richirich Inventures Ltd</t>
  </si>
  <si>
    <t>KISAAN</t>
  </si>
  <si>
    <t>Enbee Trade and Finance Ltd</t>
  </si>
  <si>
    <t>ENBETRD</t>
  </si>
  <si>
    <t>Decipher Labs Ltd</t>
  </si>
  <si>
    <t>DECIPHER</t>
  </si>
  <si>
    <t>Aditya BSL Silver ETF</t>
  </si>
  <si>
    <t>SILVER</t>
  </si>
  <si>
    <t>ICICI Prudential Nifty Healthcare ETF</t>
  </si>
  <si>
    <t>HEALTHIETF</t>
  </si>
  <si>
    <t>Triveni Enterprises Ltd</t>
  </si>
  <si>
    <t>TRIVENIENT</t>
  </si>
  <si>
    <t>Orosil Smiths India Ltd</t>
  </si>
  <si>
    <t>OROSMITHS</t>
  </si>
  <si>
    <t>Amrapali Fincap Ltd</t>
  </si>
  <si>
    <t>AMRAFIN</t>
  </si>
  <si>
    <t>Saroja Pharma Industries India Ltd</t>
  </si>
  <si>
    <t>SAROJA</t>
  </si>
  <si>
    <t>ICICI Prudential Nifty Auto ETF</t>
  </si>
  <si>
    <t>AUTOIETF</t>
  </si>
  <si>
    <t>Mitshi India Ltd</t>
  </si>
  <si>
    <t>MITSHI</t>
  </si>
  <si>
    <t>Padam Cotton Yarns Ltd</t>
  </si>
  <si>
    <t>PADAMCO</t>
  </si>
  <si>
    <t>Rita Finance and Leasing Ltd</t>
  </si>
  <si>
    <t>RFLL</t>
  </si>
  <si>
    <t>Nagarjuna Agri Tech Ltd</t>
  </si>
  <si>
    <t>NAGTECH</t>
  </si>
  <si>
    <t>Sita Enterprises Ltd</t>
  </si>
  <si>
    <t>SITAENT</t>
  </si>
  <si>
    <t>Marg Techno-Projects Ltd</t>
  </si>
  <si>
    <t>MTPL</t>
  </si>
  <si>
    <t>White Organic Retail Ltd</t>
  </si>
  <si>
    <t>WORL</t>
  </si>
  <si>
    <t>Unistar Multimedia Ltd</t>
  </si>
  <si>
    <t>UNISTRMU</t>
  </si>
  <si>
    <t>S V J Enterprises Ltd</t>
  </si>
  <si>
    <t>SVJ</t>
  </si>
  <si>
    <t>Beryl Drugs Ltd</t>
  </si>
  <si>
    <t>BERLDRG</t>
  </si>
  <si>
    <t>Square Four Projects India Ltd</t>
  </si>
  <si>
    <t>SFPIL</t>
  </si>
  <si>
    <t>BFL Asset Finvest Ltd</t>
  </si>
  <si>
    <t>BFLAFL</t>
  </si>
  <si>
    <t>Neueon Towers Ltd</t>
  </si>
  <si>
    <t>NTL</t>
  </si>
  <si>
    <t>Regent Enterprises Ltd</t>
  </si>
  <si>
    <t>REGENTRP</t>
  </si>
  <si>
    <t>Bloom Industries Ltd</t>
  </si>
  <si>
    <t>BLOIN</t>
  </si>
  <si>
    <t>Jattashankar Industries Ltd</t>
  </si>
  <si>
    <t>JATTAINDUS</t>
  </si>
  <si>
    <t>Vikalp Securities Ltd</t>
  </si>
  <si>
    <t>VIKALPS</t>
  </si>
  <si>
    <t>Kush Industries Ltd</t>
  </si>
  <si>
    <t>KUSHIND</t>
  </si>
  <si>
    <t>SBI Nifty Consumption ETF</t>
  </si>
  <si>
    <t>SBIETFCON</t>
  </si>
  <si>
    <t>Sovereign Diamonds Ltd</t>
  </si>
  <si>
    <t>SOVERDIA</t>
  </si>
  <si>
    <t>Tirth Plastic Ltd</t>
  </si>
  <si>
    <t>TIRTPLS</t>
  </si>
  <si>
    <t>First Custodian Fund (India) Ltd</t>
  </si>
  <si>
    <t>1STCUS</t>
  </si>
  <si>
    <t>DAPS Advertising Ltd</t>
  </si>
  <si>
    <t>DAPS</t>
  </si>
  <si>
    <t>Modern Shares and Stockbrokers Ltd</t>
  </si>
  <si>
    <t>MODRNSH</t>
  </si>
  <si>
    <t>United Credit Ltd</t>
  </si>
  <si>
    <t>UNITDCR</t>
  </si>
  <si>
    <t>Harish Textile Engineers Ltd</t>
  </si>
  <si>
    <t>HARISH</t>
  </si>
  <si>
    <t>Parle Industries Ltd</t>
  </si>
  <si>
    <t>PARLEIND</t>
  </si>
  <si>
    <t>Shyam Telecom Ltd</t>
  </si>
  <si>
    <t>SHYAMTEL</t>
  </si>
  <si>
    <t>Vivo Collaboration Solutions Ltd</t>
  </si>
  <si>
    <t>VIVO</t>
  </si>
  <si>
    <t>DSP Nifty Midcap 150 Quality 50 ETF</t>
  </si>
  <si>
    <t>MIDQ50ADD</t>
  </si>
  <si>
    <t>Ortin Laboratories Ltd</t>
  </si>
  <si>
    <t>ORTINLAB</t>
  </si>
  <si>
    <t>A F Enterprises Ltd</t>
  </si>
  <si>
    <t>AFEL</t>
  </si>
  <si>
    <t>Vishvprabha Ventures Ltd</t>
  </si>
  <si>
    <t>VISVEN</t>
  </si>
  <si>
    <t>HDFC Nifty50 Value 20 ETF</t>
  </si>
  <si>
    <t>HDFCVALUE</t>
  </si>
  <si>
    <t>Prism Medico and Pharmacy Ltd</t>
  </si>
  <si>
    <t>PRISMMEDI</t>
  </si>
  <si>
    <t>Golechha Global Finance Ltd</t>
  </si>
  <si>
    <t>GOLECHA</t>
  </si>
  <si>
    <t>R J Shah and Company Ltd</t>
  </si>
  <si>
    <t>RJSHAH</t>
  </si>
  <si>
    <t>Yash Innoventures Ltd</t>
  </si>
  <si>
    <t>YASHINNO</t>
  </si>
  <si>
    <t>Hathway Bhawani Cabletel and Datacom Ltd</t>
  </si>
  <si>
    <t>HATHWAYB</t>
  </si>
  <si>
    <t>Ador Multi Products Ltd</t>
  </si>
  <si>
    <t>ADORMUL</t>
  </si>
  <si>
    <t>Ras Resorts and Apart Hotels Ltd</t>
  </si>
  <si>
    <t>RASRESOR</t>
  </si>
  <si>
    <t>Amalgamated Electricity Company Ltd</t>
  </si>
  <si>
    <t>AMALGAM</t>
  </si>
  <si>
    <t>Shree Ganesh Elastoplast Ltd</t>
  </si>
  <si>
    <t>SHGANEL</t>
  </si>
  <si>
    <t>Swarna Securities Ltd</t>
  </si>
  <si>
    <t>SWRNASE</t>
  </si>
  <si>
    <t>Ekennis Software Service Ltd</t>
  </si>
  <si>
    <t>EKENNIS</t>
  </si>
  <si>
    <t>SOFCOM Systems Ltd</t>
  </si>
  <si>
    <t>SOFCOM</t>
  </si>
  <si>
    <t>Olympic Oil Industries Ltd</t>
  </si>
  <si>
    <t>OLYOI</t>
  </si>
  <si>
    <t>K K Fincorp Ltd</t>
  </si>
  <si>
    <t>KKFIN</t>
  </si>
  <si>
    <t>Jindal Leasefin Ltd</t>
  </si>
  <si>
    <t>JLL</t>
  </si>
  <si>
    <t>Indo-City Infotech Ltd</t>
  </si>
  <si>
    <t>INDOCITY</t>
  </si>
  <si>
    <t>Panafic Industrials Ltd</t>
  </si>
  <si>
    <t>PANAFIC</t>
  </si>
  <si>
    <t>GTN Textiles Ltd</t>
  </si>
  <si>
    <t>GTNTEX</t>
  </si>
  <si>
    <t>RAP Media Ltd</t>
  </si>
  <si>
    <t>RAP</t>
  </si>
  <si>
    <t>Tata Nifty India Digital Exchange Traded Fund</t>
  </si>
  <si>
    <t>TNIDETF</t>
  </si>
  <si>
    <t>Koura Fine Diamond Jewelry Ltd</t>
  </si>
  <si>
    <t>KOURA</t>
  </si>
  <si>
    <t>Catvision Ltd</t>
  </si>
  <si>
    <t>CATVISION</t>
  </si>
  <si>
    <t>Transwind Infrastructures Ltd</t>
  </si>
  <si>
    <t>TRANSWIND</t>
  </si>
  <si>
    <t>PBA Infrastructure Ltd</t>
  </si>
  <si>
    <t>PBAINFRA</t>
  </si>
  <si>
    <t>Raama Paper Mills Ltd</t>
  </si>
  <si>
    <t>RAMAPPR-B</t>
  </si>
  <si>
    <t>Prime Capital Market Ltd</t>
  </si>
  <si>
    <t>PRIMECAPM</t>
  </si>
  <si>
    <t>Maitri Enterprises Ltd</t>
  </si>
  <si>
    <t>MAITRI</t>
  </si>
  <si>
    <t>Continental Chemicals Ltd</t>
  </si>
  <si>
    <t>CONTCHM</t>
  </si>
  <si>
    <t>Kachchh Minerals Ltd</t>
  </si>
  <si>
    <t>KACHCHH</t>
  </si>
  <si>
    <t>Radaan Media Works India Ltd</t>
  </si>
  <si>
    <t>RADAAN</t>
  </si>
  <si>
    <t>Future Supply Chain Solutions Ltd</t>
  </si>
  <si>
    <t>FSC</t>
  </si>
  <si>
    <t>Pasari Spinning Mills Ltd</t>
  </si>
  <si>
    <t>PASARI</t>
  </si>
  <si>
    <t>HDFC Nifty 100 ETF</t>
  </si>
  <si>
    <t>HDFCNIF100</t>
  </si>
  <si>
    <t>Alps Industries Ltd</t>
  </si>
  <si>
    <t>ALPSINDUS</t>
  </si>
  <si>
    <t>Kotak Nifty Midcap 50 ETF</t>
  </si>
  <si>
    <t>MIDCAP</t>
  </si>
  <si>
    <t>Tokyo Finance Ltd</t>
  </si>
  <si>
    <t>TOKYOFIN</t>
  </si>
  <si>
    <t>Sri Nachammai Cotton Mills Ltd</t>
  </si>
  <si>
    <t>SRINACHA</t>
  </si>
  <si>
    <t>Sri Lakshmi Saraswathi Textiles (Arni) Ltd</t>
  </si>
  <si>
    <t>SLSTLQ</t>
  </si>
  <si>
    <t>Svaraj Trading and Agencies Ltd</t>
  </si>
  <si>
    <t>ZSVARAJT</t>
  </si>
  <si>
    <t>Meyer Apparel Ltd</t>
  </si>
  <si>
    <t>Padmanabh Alloys and Polymers Ltd</t>
  </si>
  <si>
    <t>PADALPO</t>
  </si>
  <si>
    <t>Objectone Information Systems Ltd</t>
  </si>
  <si>
    <t>OONE</t>
  </si>
  <si>
    <t>Vivaa Tradecom Ltd</t>
  </si>
  <si>
    <t>VIVAA</t>
  </si>
  <si>
    <t>Sahara Maritime Ltd</t>
  </si>
  <si>
    <t>SMARITIME</t>
  </si>
  <si>
    <t>SRM Energy Ltd</t>
  </si>
  <si>
    <t>SRMENERGY</t>
  </si>
  <si>
    <t>Norben Tea and Exports Ltd</t>
  </si>
  <si>
    <t>NORBTEAEXP</t>
  </si>
  <si>
    <t>CRP Risk Management Ltd</t>
  </si>
  <si>
    <t>CRPRISK</t>
  </si>
  <si>
    <t>Abhishek Finlease Ltd</t>
  </si>
  <si>
    <t>ABHIFIN</t>
  </si>
  <si>
    <t>Pradhin Ltd</t>
  </si>
  <si>
    <t>PRADHIN</t>
  </si>
  <si>
    <t>Super Fine Knitters Ltd</t>
  </si>
  <si>
    <t>SKL</t>
  </si>
  <si>
    <t>United Interactive Ltd</t>
  </si>
  <si>
    <t>UNITEDINT</t>
  </si>
  <si>
    <t>Prima Agro Ltd</t>
  </si>
  <si>
    <t>PRIMAGR</t>
  </si>
  <si>
    <t>Sirohia &amp; Sons Ltd</t>
  </si>
  <si>
    <t>SIROHIA</t>
  </si>
  <si>
    <t>Norris Medicines Ltd</t>
  </si>
  <si>
    <t>NORRIS</t>
  </si>
  <si>
    <t>Integrated Capital Services Ltd</t>
  </si>
  <si>
    <t>ICSL</t>
  </si>
  <si>
    <t>Raunaq lnternational Ltd</t>
  </si>
  <si>
    <t>RAUNAQEPC</t>
  </si>
  <si>
    <t>Opal Luxury Time Products Ltd</t>
  </si>
  <si>
    <t>OPAL</t>
  </si>
  <si>
    <t>Deccan Bearings Ltd</t>
  </si>
  <si>
    <t>DECANBRG</t>
  </si>
  <si>
    <t>Rapid Investments Ltd</t>
  </si>
  <si>
    <t>RAPIDIN</t>
  </si>
  <si>
    <t>Amiable Logistics (India) Ltd</t>
  </si>
  <si>
    <t>AMIABLE</t>
  </si>
  <si>
    <t>Mirae Asset Hang Seng TECH ETF</t>
  </si>
  <si>
    <t>MAHKTECH</t>
  </si>
  <si>
    <t>Gemstone Investments Ltd</t>
  </si>
  <si>
    <t>GEMSI</t>
  </si>
  <si>
    <t>Alexander Stamps and Coin Ltd</t>
  </si>
  <si>
    <t>ALEXANDER</t>
  </si>
  <si>
    <t>Rander Corp Ltd</t>
  </si>
  <si>
    <t>RANDER</t>
  </si>
  <si>
    <t>Sarup Industries Ltd</t>
  </si>
  <si>
    <t>SARUPINDUS</t>
  </si>
  <si>
    <t>Coastal Roadways Ltd</t>
  </si>
  <si>
    <t>COARO</t>
  </si>
  <si>
    <t>Gilada Finance and Investments Ltd</t>
  </si>
  <si>
    <t>GILADAFINS</t>
  </si>
  <si>
    <t>Polycon International Ltd</t>
  </si>
  <si>
    <t>POLYCON</t>
  </si>
  <si>
    <t>Moongipa Capital Finance Ltd</t>
  </si>
  <si>
    <t>MONGIPA</t>
  </si>
  <si>
    <t>RICHA INFO SYSTEMS LIMITED</t>
  </si>
  <si>
    <t>RICHA</t>
  </si>
  <si>
    <t>Beryl Securities Ltd</t>
  </si>
  <si>
    <t>BERYLSE</t>
  </si>
  <si>
    <t>Cubical Financial Services Ltd</t>
  </si>
  <si>
    <t>CUBIFIN</t>
  </si>
  <si>
    <t>Rajdarshan Industries Ltd</t>
  </si>
  <si>
    <t>ARENTERP</t>
  </si>
  <si>
    <t>UTL Industries Ltd</t>
  </si>
  <si>
    <t>UTLINDS</t>
  </si>
  <si>
    <t>Shricon Industries Ltd</t>
  </si>
  <si>
    <t>SHRICON</t>
  </si>
  <si>
    <t>Photoquip India Ltd</t>
  </si>
  <si>
    <t>PHOTOQUP</t>
  </si>
  <si>
    <t>Anka India Ltd</t>
  </si>
  <si>
    <t>ANKIN</t>
  </si>
  <si>
    <t>Supreme (India) Impex Ltd</t>
  </si>
  <si>
    <t>SIIL</t>
  </si>
  <si>
    <t>Kakatiya Textiles Ltd</t>
  </si>
  <si>
    <t>KAKTEX</t>
  </si>
  <si>
    <t>Inani Securities Ltd</t>
  </si>
  <si>
    <t>INANISEC</t>
  </si>
  <si>
    <t>Dalal Street Investments Ltd</t>
  </si>
  <si>
    <t>DSINVEST</t>
  </si>
  <si>
    <t>Sumeru Industries Ltd</t>
  </si>
  <si>
    <t>SUMERUIND</t>
  </si>
  <si>
    <t>Jointeca Education Solutions Ltd</t>
  </si>
  <si>
    <t>JOINTECAED</t>
  </si>
  <si>
    <t>Eastcoast Steel Ltd</t>
  </si>
  <si>
    <t>ECSTSTL</t>
  </si>
  <si>
    <t>Bharat Bhushan Finance And Commodity Brokers Ltd</t>
  </si>
  <si>
    <t>BHARAT</t>
  </si>
  <si>
    <t>Jakharia Fabric Ltd</t>
  </si>
  <si>
    <t>JAKHARIA</t>
  </si>
  <si>
    <t>Omkar Speciality Chemicals Ltd</t>
  </si>
  <si>
    <t>OMKARCHEM</t>
  </si>
  <si>
    <t>ICICI Prudential Nifty50 Value 20 ETF</t>
  </si>
  <si>
    <t>NV20IETF</t>
  </si>
  <si>
    <t>Genomic Valley Biotech Ltd</t>
  </si>
  <si>
    <t>GVBL</t>
  </si>
  <si>
    <t>India Lease Development Ltd</t>
  </si>
  <si>
    <t>INDLEASE</t>
  </si>
  <si>
    <t>Rich Universe Network Ltd</t>
  </si>
  <si>
    <t>RICHUNV</t>
  </si>
  <si>
    <t>Yashraj Containeurs Ltd</t>
  </si>
  <si>
    <t>YASHRAJC</t>
  </si>
  <si>
    <t>Eurotex Industries and Exports Ltd</t>
  </si>
  <si>
    <t>EUROTEXIND</t>
  </si>
  <si>
    <t>Midwest Gold Ltd</t>
  </si>
  <si>
    <t>MIDWEST</t>
  </si>
  <si>
    <t>Amraworld Agrico Ltd</t>
  </si>
  <si>
    <t>AMRAAGRI</t>
  </si>
  <si>
    <t>Radha Madhav Corp Ltd</t>
  </si>
  <si>
    <t>RMCL</t>
  </si>
  <si>
    <t>Seven Hill Industries Ltd</t>
  </si>
  <si>
    <t>SEVENHILL</t>
  </si>
  <si>
    <t>Velox Industries Ltd</t>
  </si>
  <si>
    <t>VELOXIND</t>
  </si>
  <si>
    <t>Gowra Leasing and Finance Ltd</t>
  </si>
  <si>
    <t>GOWRALE</t>
  </si>
  <si>
    <t>Ace men engg works Ltd</t>
  </si>
  <si>
    <t>ACEMEN</t>
  </si>
  <si>
    <t>Raj Packaging Industries Ltd</t>
  </si>
  <si>
    <t>RAJPACK</t>
  </si>
  <si>
    <t>Disha Resources Ltd</t>
  </si>
  <si>
    <t>Kashyap Tele-Medicines Ltd</t>
  </si>
  <si>
    <t>KASHYAP</t>
  </si>
  <si>
    <t>Phyto Chem (India) Ltd</t>
  </si>
  <si>
    <t>PHYTO</t>
  </si>
  <si>
    <t>DCM Financial Services Ltd</t>
  </si>
  <si>
    <t>DCMFINSERV</t>
  </si>
  <si>
    <t>Rajasthan Tube Manufacturing Co Ltd</t>
  </si>
  <si>
    <t>RAJTUBE</t>
  </si>
  <si>
    <t>EPIC Energy Ltd</t>
  </si>
  <si>
    <t>EPIC</t>
  </si>
  <si>
    <t>Esaar (India) Ltd</t>
  </si>
  <si>
    <t>ESARIND</t>
  </si>
  <si>
    <t>York Exports Ltd</t>
  </si>
  <si>
    <t>YORKEXP</t>
  </si>
  <si>
    <t>Manav Infra Projects Ltd</t>
  </si>
  <si>
    <t>MANAV</t>
  </si>
  <si>
    <t>Asia Pack Ltd</t>
  </si>
  <si>
    <t>ASIAPAK</t>
  </si>
  <si>
    <t>Kretto Syscon Ltd</t>
  </si>
  <si>
    <t>KRETTOSYS</t>
  </si>
  <si>
    <t>SK International Export Ltd</t>
  </si>
  <si>
    <t>SKIEL</t>
  </si>
  <si>
    <t>Devine Impex Ltd</t>
  </si>
  <si>
    <t>DEVINE</t>
  </si>
  <si>
    <t>Anna Infrastructures Ltd</t>
  </si>
  <si>
    <t>ANNAINFRA</t>
  </si>
  <si>
    <t>Kuwer Industries Ltd</t>
  </si>
  <si>
    <t>KUWERIN</t>
  </si>
  <si>
    <t>ICICI Prudential Nifty India Consumption ETF</t>
  </si>
  <si>
    <t>CONSUMIETF</t>
  </si>
  <si>
    <t>Panth Infinity Ltd</t>
  </si>
  <si>
    <t>PANTH</t>
  </si>
  <si>
    <t>Lords Ishwar Hotels Ltd</t>
  </si>
  <si>
    <t>LORDSHOTL</t>
  </si>
  <si>
    <t>Prabhat Dairy Ltd</t>
  </si>
  <si>
    <t>PRABHAT</t>
  </si>
  <si>
    <t>Southern Infosys Ltd</t>
  </si>
  <si>
    <t>SOUTHERNIN</t>
  </si>
  <si>
    <t>Step Two Corporation Ltd</t>
  </si>
  <si>
    <t>STEP2COR</t>
  </si>
  <si>
    <t>SMVD Poly Pack Ltd</t>
  </si>
  <si>
    <t>SMVD</t>
  </si>
  <si>
    <t>Anjani Finance Ltd</t>
  </si>
  <si>
    <t>ANJANIFIN</t>
  </si>
  <si>
    <t>Kotia Enterprises Ltd</t>
  </si>
  <si>
    <t>Octal Credit Capital Ltd</t>
  </si>
  <si>
    <t>OCTAL</t>
  </si>
  <si>
    <t>Longview Tea Co Ltd</t>
  </si>
  <si>
    <t>LONTE</t>
  </si>
  <si>
    <t>Shree Steel Wire Ropes Ltd</t>
  </si>
  <si>
    <t>SSWRL</t>
  </si>
  <si>
    <t>Parmax Pharma Ltd</t>
  </si>
  <si>
    <t>PARMAX</t>
  </si>
  <si>
    <t>Glittek Granites Ltd</t>
  </si>
  <si>
    <t>GLITTEKG</t>
  </si>
  <si>
    <t>MPAgro Industries Ltd</t>
  </si>
  <si>
    <t>MPAGI</t>
  </si>
  <si>
    <t>DSP Nifty 50 ETF</t>
  </si>
  <si>
    <t>NIFTY50ADD</t>
  </si>
  <si>
    <t>HDFC Nifty Private Bank ETF</t>
  </si>
  <si>
    <t>HDFCPVTBAN</t>
  </si>
  <si>
    <t>Surya India Ltd</t>
  </si>
  <si>
    <t>SURYAINDIA</t>
  </si>
  <si>
    <t>Bisil Plast Ltd</t>
  </si>
  <si>
    <t>BISIL</t>
  </si>
  <si>
    <t>Suryavanshi Spinning Mills Ltd</t>
  </si>
  <si>
    <t>SURYVANSP</t>
  </si>
  <si>
    <t>Creative Eye Ltd</t>
  </si>
  <si>
    <t>CREATIVEYE</t>
  </si>
  <si>
    <t>Aditya BSL S&amp;P BSE Sensex ETF</t>
  </si>
  <si>
    <t>BSLSENETFG</t>
  </si>
  <si>
    <t>Shukra Bullions Ltd</t>
  </si>
  <si>
    <t>SKRABUL</t>
  </si>
  <si>
    <t>Indo Euro Indchem Ltd</t>
  </si>
  <si>
    <t>INDOEURO</t>
  </si>
  <si>
    <t>Trinity League India Ltd</t>
  </si>
  <si>
    <t>TRINITYLEA</t>
  </si>
  <si>
    <t>BCL Enterprises Ltd</t>
  </si>
  <si>
    <t>BCLENTERPR</t>
  </si>
  <si>
    <t>Nippon IN ETF Nifty 8-13 yr G-Sec Long Term Gilt</t>
  </si>
  <si>
    <t>LTGILTBEES</t>
  </si>
  <si>
    <t>S V Trading and Agencies Ltd</t>
  </si>
  <si>
    <t>ZSVTRADI</t>
  </si>
  <si>
    <t>Shah Foods Ltd</t>
  </si>
  <si>
    <t>SHAHFOOD</t>
  </si>
  <si>
    <t>Pratiksha Chemicals Ltd</t>
  </si>
  <si>
    <t>PRATIKSH</t>
  </si>
  <si>
    <t>Times Green Energy (India) Ltd</t>
  </si>
  <si>
    <t>TIMESGREEN</t>
  </si>
  <si>
    <t>Organic Coatings Ltd</t>
  </si>
  <si>
    <t>ORGCOAT</t>
  </si>
  <si>
    <t>Millennium Online Solutions (India) Ltd</t>
  </si>
  <si>
    <t>MILLENNIUM</t>
  </si>
  <si>
    <t>Rajasthan Cylinders and Containers Ltd</t>
  </si>
  <si>
    <t>RCCL</t>
  </si>
  <si>
    <t>VB Industries Ltd</t>
  </si>
  <si>
    <t>VBIND</t>
  </si>
  <si>
    <t>Sab Events &amp; Governance Now Media Ltd</t>
  </si>
  <si>
    <t>SABEVENTS</t>
  </si>
  <si>
    <t>Blue Coast Hotels Ltd</t>
  </si>
  <si>
    <t>BLUECOAST</t>
  </si>
  <si>
    <t>Sterling Greenwoods Ltd</t>
  </si>
  <si>
    <t>STRGRENWO</t>
  </si>
  <si>
    <t>Natural Biocon (India) Ltd</t>
  </si>
  <si>
    <t>NATURAL</t>
  </si>
  <si>
    <t>Galaxy Agrico Exports Ltd</t>
  </si>
  <si>
    <t>GALAGEX</t>
  </si>
  <si>
    <t>Seasons Textiles Ltd</t>
  </si>
  <si>
    <t>SEASONST</t>
  </si>
  <si>
    <t>Sailani Tours N Travel Limited</t>
  </si>
  <si>
    <t>SAILANI</t>
  </si>
  <si>
    <t>Quantum Nifty 50 ETF</t>
  </si>
  <si>
    <t>QNIFTY</t>
  </si>
  <si>
    <t>SC Agrotech Ltd</t>
  </si>
  <si>
    <t>SCAGRO</t>
  </si>
  <si>
    <t>Konark Synthetic Ltd</t>
  </si>
  <si>
    <t>KONARKSY</t>
  </si>
  <si>
    <t>Vani Commercials Ltd</t>
  </si>
  <si>
    <t>VANICOM</t>
  </si>
  <si>
    <t>Mac Hotels Ltd</t>
  </si>
  <si>
    <t>MACH</t>
  </si>
  <si>
    <t>Motilal Oswal S&amp;P BSE Low Volatility ETF</t>
  </si>
  <si>
    <t>MOLOWVOL</t>
  </si>
  <si>
    <t>Swagtam Trading and Services Ltd</t>
  </si>
  <si>
    <t>SWAGTAM</t>
  </si>
  <si>
    <t>Kothari Industrial Corp Ltd</t>
  </si>
  <si>
    <t>KOTIC</t>
  </si>
  <si>
    <t>Sonalis Consumer Products Ltd</t>
  </si>
  <si>
    <t>SONALIS</t>
  </si>
  <si>
    <t>Transpact Enterprises Ltd</t>
  </si>
  <si>
    <t>TRANSPACT</t>
  </si>
  <si>
    <t>Synthiko Foils Ltd</t>
  </si>
  <si>
    <t>SYNTHFO</t>
  </si>
  <si>
    <t>Elegant Floriculture &amp; Agrotech (India) Ltd</t>
  </si>
  <si>
    <t>ELEFLOR</t>
  </si>
  <si>
    <t>Ganga Pharmaceuticals Ltd</t>
  </si>
  <si>
    <t>GANGAPHARM</t>
  </si>
  <si>
    <t>Kalyani Commercials Ltd</t>
  </si>
  <si>
    <t>Consecutive Investments &amp; Trading Co Ltd</t>
  </si>
  <si>
    <t>CITL</t>
  </si>
  <si>
    <t>Stratmont Industries Ltd</t>
  </si>
  <si>
    <t>STRATMONT</t>
  </si>
  <si>
    <t>Shyamkamal Investments Ltd</t>
  </si>
  <si>
    <t>SHYMINV</t>
  </si>
  <si>
    <t>Sharpline Broadcast Ltd</t>
  </si>
  <si>
    <t>SHARPLINE</t>
  </si>
  <si>
    <t>Shree Manufacturing Co Ltd</t>
  </si>
  <si>
    <t>SHRMFGC</t>
  </si>
  <si>
    <t>Lippi Systems Ltd</t>
  </si>
  <si>
    <t>LIPPISYS</t>
  </si>
  <si>
    <t>Sea TV Network Ltd</t>
  </si>
  <si>
    <t>SEATV</t>
  </si>
  <si>
    <t>Santosh Fine Fab Ltd</t>
  </si>
  <si>
    <t>SANTOSHF</t>
  </si>
  <si>
    <t>Stellar Capital Services Ltd</t>
  </si>
  <si>
    <t>STELLAR</t>
  </si>
  <si>
    <t>SRU Steels Ltd</t>
  </si>
  <si>
    <t>SRUSTEELS</t>
  </si>
  <si>
    <t>Sanco Industries Ltd</t>
  </si>
  <si>
    <t>SANCO</t>
  </si>
  <si>
    <t>National Plywood Industries Ltd</t>
  </si>
  <si>
    <t>NATPLY</t>
  </si>
  <si>
    <t>Arunis Abode Ltd</t>
  </si>
  <si>
    <t>ARUNIS</t>
  </si>
  <si>
    <t>Munoth Communication Ltd</t>
  </si>
  <si>
    <t>MCLTD</t>
  </si>
  <si>
    <t>NPR Finance Ltd</t>
  </si>
  <si>
    <t>NPRFIN</t>
  </si>
  <si>
    <t>Market Creators Ltd</t>
  </si>
  <si>
    <t>MKTCREAT</t>
  </si>
  <si>
    <t>Kotak Nifty Alpha 50 ETF</t>
  </si>
  <si>
    <t>ALPHA</t>
  </si>
  <si>
    <t>GCM Capital Advisors Ltd</t>
  </si>
  <si>
    <t>GCMCAPI</t>
  </si>
  <si>
    <t>Goenka Business &amp; Finance Ltd</t>
  </si>
  <si>
    <t>GBFL</t>
  </si>
  <si>
    <t>Supertex Industries Ltd</t>
  </si>
  <si>
    <t>SUPERTEX</t>
  </si>
  <si>
    <t>Soma Papers and Industries Ltd</t>
  </si>
  <si>
    <t>SOMAPPR</t>
  </si>
  <si>
    <t>Libord Securities Ltd</t>
  </si>
  <si>
    <t>LIBORD</t>
  </si>
  <si>
    <t>Niraj Ispat Industries Ltd</t>
  </si>
  <si>
    <t>NIRAJISPAT</t>
  </si>
  <si>
    <t>Univa Foods Ltd</t>
  </si>
  <si>
    <t>UNIVAFOODS</t>
  </si>
  <si>
    <t>Senthil Infotek Ltd</t>
  </si>
  <si>
    <t>SENINFO</t>
  </si>
  <si>
    <t>Simplex Mills Company Ltd</t>
  </si>
  <si>
    <t>SIMPLXMIL</t>
  </si>
  <si>
    <t>Kotak Nifty 100 Low Volatility 30 ETF</t>
  </si>
  <si>
    <t>LOWVOL1</t>
  </si>
  <si>
    <t>Arihant's Securities Ltd</t>
  </si>
  <si>
    <t>ARISE</t>
  </si>
  <si>
    <t>Nippon India ETF Nifty 100</t>
  </si>
  <si>
    <t>NIF100BEES</t>
  </si>
  <si>
    <t>Pyxis Finvest Ltd</t>
  </si>
  <si>
    <t>PYXISFIN</t>
  </si>
  <si>
    <t>Shakti Press Ltd</t>
  </si>
  <si>
    <t>SHAKTIPR</t>
  </si>
  <si>
    <t>Panabyte Technologies Ltd</t>
  </si>
  <si>
    <t>PANABYTE</t>
  </si>
  <si>
    <t>SI Capital &amp; Financial Services Ltd</t>
  </si>
  <si>
    <t>SICAPIT</t>
  </si>
  <si>
    <t>Bazel International Ltd</t>
  </si>
  <si>
    <t>BAZELINTER</t>
  </si>
  <si>
    <t>Adinath Exim Resources Ltd</t>
  </si>
  <si>
    <t>ADIEXRE</t>
  </si>
  <si>
    <t>Abhinav Leasing &amp; Finance Ltd</t>
  </si>
  <si>
    <t>ALFL</t>
  </si>
  <si>
    <t>Rajasthan Petro Synthetics Ltd</t>
  </si>
  <si>
    <t>RAJSPTR</t>
  </si>
  <si>
    <t>Suumaya Corporation Ltd</t>
  </si>
  <si>
    <t>SUUMAYA</t>
  </si>
  <si>
    <t>Harmony Capital Services Ltd</t>
  </si>
  <si>
    <t>HRMNYCP</t>
  </si>
  <si>
    <t>Nippon India ETF Hang Seng BeES</t>
  </si>
  <si>
    <t>HNGSNGBEES</t>
  </si>
  <si>
    <t>Soni Medicare Ltd</t>
  </si>
  <si>
    <t>SML</t>
  </si>
  <si>
    <t>RGF Capital Markets Ltd</t>
  </si>
  <si>
    <t>RGF</t>
  </si>
  <si>
    <t>Bhagawati Oxygen Ltd</t>
  </si>
  <si>
    <t>BHAGWOX</t>
  </si>
  <si>
    <t>Pankaj Piyush Trade and Investment Ltd</t>
  </si>
  <si>
    <t>PANKAJPIYUS</t>
  </si>
  <si>
    <t>Motilal Oswal Nasdaq Q50 ETF</t>
  </si>
  <si>
    <t>MONQ50</t>
  </si>
  <si>
    <t>Bacil Pharma Ltd</t>
  </si>
  <si>
    <t>BACPHAR</t>
  </si>
  <si>
    <t>Vaksons Automobiles Ltd</t>
  </si>
  <si>
    <t>NAKSH</t>
  </si>
  <si>
    <t>Gallops Enterprise Ltd</t>
  </si>
  <si>
    <t>GALLOPENT</t>
  </si>
  <si>
    <t>KMF Builders and Developers Ltd</t>
  </si>
  <si>
    <t>KMFBLDR</t>
  </si>
  <si>
    <t>Esha Media Research Ltd</t>
  </si>
  <si>
    <t>ESHAMEDIA</t>
  </si>
  <si>
    <t>Photon Capital Advisors Ltd</t>
  </si>
  <si>
    <t>PHOTON</t>
  </si>
  <si>
    <t>Rajputana Investment &amp; Finance Ltd</t>
  </si>
  <si>
    <t>RAJPUTANA</t>
  </si>
  <si>
    <t>Universal Office Automation Ltd</t>
  </si>
  <si>
    <t>UNIOFFICE</t>
  </si>
  <si>
    <t>Garware Synthetics Ltd</t>
  </si>
  <si>
    <t>GARWSYN</t>
  </si>
  <si>
    <t>RLF Ltd</t>
  </si>
  <si>
    <t>RLF</t>
  </si>
  <si>
    <t>Risa International Ltd</t>
  </si>
  <si>
    <t>RISAINTL</t>
  </si>
  <si>
    <t>VCU Data Management Ltd</t>
  </si>
  <si>
    <t>VCU</t>
  </si>
  <si>
    <t>Mehta Securities Ltd</t>
  </si>
  <si>
    <t>MEHSECU</t>
  </si>
  <si>
    <t>Vedant Asset Ltd</t>
  </si>
  <si>
    <t>VEDANTASSET</t>
  </si>
  <si>
    <t>HDFC Nifty100 Quality 30 ETF</t>
  </si>
  <si>
    <t>HDFCQUAL</t>
  </si>
  <si>
    <t>GSB Finance Ltd</t>
  </si>
  <si>
    <t>GSBFIN</t>
  </si>
  <si>
    <t>Indra Industries Ltd</t>
  </si>
  <si>
    <t>INDRAIND</t>
  </si>
  <si>
    <t>Sanchay Finvest Ltd</t>
  </si>
  <si>
    <t>SANCF</t>
  </si>
  <si>
    <t>Garware Marine Industries Ltd</t>
  </si>
  <si>
    <t>GARWAMAR</t>
  </si>
  <si>
    <t>Shivagrico Implements Ltd</t>
  </si>
  <si>
    <t>SHIVAGR</t>
  </si>
  <si>
    <t>Dr Lalchandani Labs Ltd</t>
  </si>
  <si>
    <t>DLCL</t>
  </si>
  <si>
    <t>Subhash Silk Mills Ltd</t>
  </si>
  <si>
    <t>SUBSM</t>
  </si>
  <si>
    <t>Ashiana Agro Industries Ltd</t>
  </si>
  <si>
    <t>ASHAI</t>
  </si>
  <si>
    <t>Accord Synergy Ltd</t>
  </si>
  <si>
    <t>ACCORD</t>
  </si>
  <si>
    <t>C J Gelatine Products Ltd</t>
  </si>
  <si>
    <t>CJGEL</t>
  </si>
  <si>
    <t>Tulasee Bio-Ethanol Ltd</t>
  </si>
  <si>
    <t>TULASEEBIOE</t>
  </si>
  <si>
    <t>Uniroyal Marine Exports Ltd</t>
  </si>
  <si>
    <t>UNRYLMA</t>
  </si>
  <si>
    <t>Navigant Corporate Advisors Ltd</t>
  </si>
  <si>
    <t>NAVIGANT</t>
  </si>
  <si>
    <t>Setubandhan Infrastructure Ltd</t>
  </si>
  <si>
    <t>SETUINFRA</t>
  </si>
  <si>
    <t>Zinema Media and Entertainment Ltd</t>
  </si>
  <si>
    <t>ZINEMA</t>
  </si>
  <si>
    <t>G K Consultants Ltd</t>
  </si>
  <si>
    <t>GKCONS</t>
  </si>
  <si>
    <t>Vision Cinemas Ltd</t>
  </si>
  <si>
    <t>VISIONCINE</t>
  </si>
  <si>
    <t>Euro-Leder Fashion Ltd</t>
  </si>
  <si>
    <t>EUROLED</t>
  </si>
  <si>
    <t>First Fintec Ltd</t>
  </si>
  <si>
    <t>FIRSTFIN</t>
  </si>
  <si>
    <t>CDG Petchem Ltd</t>
  </si>
  <si>
    <t>CDG</t>
  </si>
  <si>
    <t>Net Pix Shorts Digital Media Ltd</t>
  </si>
  <si>
    <t>NETPIX</t>
  </si>
  <si>
    <t>Mahan Industries Ltd</t>
  </si>
  <si>
    <t>MAHANIN</t>
  </si>
  <si>
    <t>Ashtasidhhi Industries Ltd</t>
  </si>
  <si>
    <t>GUJINV</t>
  </si>
  <si>
    <t>Unjha Formulations Ltd</t>
  </si>
  <si>
    <t>UNJHAFOR</t>
  </si>
  <si>
    <t>Nexus Surgical and Medicare Ltd</t>
  </si>
  <si>
    <t>NEXUSSURGL</t>
  </si>
  <si>
    <t>Flora Corporation Ltd</t>
  </si>
  <si>
    <t>FLORACORP</t>
  </si>
  <si>
    <t>Ladam Affordable Housing Ltd</t>
  </si>
  <si>
    <t>LAHL</t>
  </si>
  <si>
    <t>BGIL Films &amp; Technologies Ltd</t>
  </si>
  <si>
    <t>BGIL</t>
  </si>
  <si>
    <t>Kandagiri Spinning Millis Ltd</t>
  </si>
  <si>
    <t>KANDAGIRI</t>
  </si>
  <si>
    <t>Gagan Gases Ltd</t>
  </si>
  <si>
    <t>GAGAN</t>
  </si>
  <si>
    <t>Dhyaani Tradeventtures Ltd</t>
  </si>
  <si>
    <t>DHYAANITR</t>
  </si>
  <si>
    <t>Integra Capital Ltd</t>
  </si>
  <si>
    <t>INTCAPL</t>
  </si>
  <si>
    <t>Symbiox Investment &amp; Trading Co Ltd</t>
  </si>
  <si>
    <t>SYMBIOX</t>
  </si>
  <si>
    <t>Goyal Associates Ltd</t>
  </si>
  <si>
    <t>GOYALASS</t>
  </si>
  <si>
    <t>Skyline Ventures India Ltd</t>
  </si>
  <si>
    <t>SKILVEN</t>
  </si>
  <si>
    <t>Bindal Exports Ltd</t>
  </si>
  <si>
    <t>BINDALEXPO</t>
  </si>
  <si>
    <t>KOBO Biotech Ltd</t>
  </si>
  <si>
    <t>KOBO</t>
  </si>
  <si>
    <t>VR Woodart Ltd</t>
  </si>
  <si>
    <t>VRWODAR</t>
  </si>
  <si>
    <t>Minolta Finance Ltd</t>
  </si>
  <si>
    <t>MINOLTAF</t>
  </si>
  <si>
    <t>Chemiesynth (Vapi) Ltd</t>
  </si>
  <si>
    <t>CHEMIESYNT</t>
  </si>
  <si>
    <t>HDFC Nifty Growth Sectors 15 ETF</t>
  </si>
  <si>
    <t>HDFCGROWTH</t>
  </si>
  <si>
    <t>Siddha Ventures Ltd</t>
  </si>
  <si>
    <t>SIDDHA</t>
  </si>
  <si>
    <t>Longspur International Ventures Ltd</t>
  </si>
  <si>
    <t>CONFINT</t>
  </si>
  <si>
    <t>OTCO International Ltd</t>
  </si>
  <si>
    <t>OTCO</t>
  </si>
  <si>
    <t>Perfect-Octave Media Projects Ltd</t>
  </si>
  <si>
    <t>OCTAVE</t>
  </si>
  <si>
    <t>Ushakiran Finance Ltd</t>
  </si>
  <si>
    <t>USHAKIRA</t>
  </si>
  <si>
    <t>Neo Infracon Ltd</t>
  </si>
  <si>
    <t>NEOINFRA</t>
  </si>
  <si>
    <t>Monind Ltd</t>
  </si>
  <si>
    <t>MONIND</t>
  </si>
  <si>
    <t>Mipco Seamless Rings (Gujarat) Ltd</t>
  </si>
  <si>
    <t>MPCOSEMB</t>
  </si>
  <si>
    <t>K Z Leasing and Finance Ltd</t>
  </si>
  <si>
    <t>KZLFIN</t>
  </si>
  <si>
    <t>Virgo Global Ltd</t>
  </si>
  <si>
    <t>VIRGOGLOB</t>
  </si>
  <si>
    <t>Super Bakers Ltd</t>
  </si>
  <si>
    <t>SUPERBAK</t>
  </si>
  <si>
    <t>Quantum Build-Tech Ltd</t>
  </si>
  <si>
    <t>QUANTBUILD</t>
  </si>
  <si>
    <t>Jonjua Overseas Ltd</t>
  </si>
  <si>
    <t>JONJUA</t>
  </si>
  <si>
    <t>Nouveau Global Ventures Ltd</t>
  </si>
  <si>
    <t>NOUVEAU</t>
  </si>
  <si>
    <t>Mount Housing and Infrastructure Ltd</t>
  </si>
  <si>
    <t>MOUNT</t>
  </si>
  <si>
    <t>Ambassador Intra Holdings Ltd</t>
  </si>
  <si>
    <t>AIHL</t>
  </si>
  <si>
    <t>NB Footwear Ltd</t>
  </si>
  <si>
    <t>NBFOOT</t>
  </si>
  <si>
    <t>BKM Industries Ltd</t>
  </si>
  <si>
    <t>BKMINDST</t>
  </si>
  <si>
    <t>Lexoraa Industries Ltd</t>
  </si>
  <si>
    <t>SERVOTEACH</t>
  </si>
  <si>
    <t>Kumbhat Financial Services Ltd</t>
  </si>
  <si>
    <t>KUMPFIN</t>
  </si>
  <si>
    <t>Ramsons Projects Ltd</t>
  </si>
  <si>
    <t>RAMSONS</t>
  </si>
  <si>
    <t>Dhanvantri Jeevan Rekha Ltd</t>
  </si>
  <si>
    <t>ZDHJERK</t>
  </si>
  <si>
    <t>Mukta Agriculture Ltd</t>
  </si>
  <si>
    <t>MUKTA</t>
  </si>
  <si>
    <t>Promact Impex Ltd</t>
  </si>
  <si>
    <t>PROMACT</t>
  </si>
  <si>
    <t>Aravali Securities and Finance Ltd</t>
  </si>
  <si>
    <t>ARAVALIS</t>
  </si>
  <si>
    <t>Welcure Drugs and Pharmaceuticals Ltd</t>
  </si>
  <si>
    <t>WELCURE</t>
  </si>
  <si>
    <t>Sharma East India Hospitals and Medical Research Ltd</t>
  </si>
  <si>
    <t>SHARMEH</t>
  </si>
  <si>
    <t>Hasti Finance Ltd</t>
  </si>
  <si>
    <t>HASTIFIN</t>
  </si>
  <si>
    <t>F G P Ltd</t>
  </si>
  <si>
    <t>FGP</t>
  </si>
  <si>
    <t>Shashwat Furnishing Solutions Ltd</t>
  </si>
  <si>
    <t>SFSL</t>
  </si>
  <si>
    <t>Gujarat Cotex Ltd</t>
  </si>
  <si>
    <t>GUJCOTEX</t>
  </si>
  <si>
    <t>Chadha Papers Ltd</t>
  </si>
  <si>
    <t>CHADPAP</t>
  </si>
  <si>
    <t>Vinayak Polycon International Ltd</t>
  </si>
  <si>
    <t>VINAYAKPOL</t>
  </si>
  <si>
    <t>Peeti Securities Ltd</t>
  </si>
  <si>
    <t>PEETISEC</t>
  </si>
  <si>
    <t>Kore Foods Ltd</t>
  </si>
  <si>
    <t>Chemo Pharma Laboratories Ltd</t>
  </si>
  <si>
    <t>CHEMOPH</t>
  </si>
  <si>
    <t>Mystic Electronics Ltd</t>
  </si>
  <si>
    <t>MYSTICELE</t>
  </si>
  <si>
    <t>Adline Chem Lab Ltd</t>
  </si>
  <si>
    <t>ADLINE</t>
  </si>
  <si>
    <t>ANS Industries Ltd</t>
  </si>
  <si>
    <t>ANSINDUS</t>
  </si>
  <si>
    <t>Rajath Finance Ltd</t>
  </si>
  <si>
    <t>RAJATH</t>
  </si>
  <si>
    <t>Worldwide Aluminium Limited</t>
  </si>
  <si>
    <t>WWALUM</t>
  </si>
  <si>
    <t>Karnimata Cold Storage Ltd</t>
  </si>
  <si>
    <t>KCSL</t>
  </si>
  <si>
    <t>Tashi India Ltd</t>
  </si>
  <si>
    <t>TASHIND</t>
  </si>
  <si>
    <t>Janus Corporation Ltd</t>
  </si>
  <si>
    <t>JANUSCORP</t>
  </si>
  <si>
    <t>J J Finance Corporation Ltd</t>
  </si>
  <si>
    <t>JJFINCOR</t>
  </si>
  <si>
    <t>Welterman International Ltd</t>
  </si>
  <si>
    <t>WELTI</t>
  </si>
  <si>
    <t>V B Desai Financial Services Ltd</t>
  </si>
  <si>
    <t>VBDESAI</t>
  </si>
  <si>
    <t>Bloom Dekor Ltd</t>
  </si>
  <si>
    <t>BLOOM</t>
  </si>
  <si>
    <t>HDFC Nifty NEXT 50 ETF</t>
  </si>
  <si>
    <t>HDFCNEXT50</t>
  </si>
  <si>
    <t>Shangar Decor Ltd</t>
  </si>
  <si>
    <t>SHANGAR</t>
  </si>
  <si>
    <t>Krishna Capital and Securities Ltd</t>
  </si>
  <si>
    <t>KRISHNACAP</t>
  </si>
  <si>
    <t>AMS Polymers Ltd</t>
  </si>
  <si>
    <t>AMS</t>
  </si>
  <si>
    <t>Khandelwal Extractions Ltd</t>
  </si>
  <si>
    <t>ZKHANDEN</t>
  </si>
  <si>
    <t>Haria Apparels Ltd</t>
  </si>
  <si>
    <t>HARIAAPL</t>
  </si>
  <si>
    <t>IGC Industries Ltd</t>
  </si>
  <si>
    <t>IGCIL</t>
  </si>
  <si>
    <t>Parker Agro Chem Exports Ltd</t>
  </si>
  <si>
    <t>PARKERAC</t>
  </si>
  <si>
    <t>Hindustan Bio Sciences Ltd</t>
  </si>
  <si>
    <t>HINDBIO</t>
  </si>
  <si>
    <t>Milestone Furniture Ltd</t>
  </si>
  <si>
    <t>MILEFUR</t>
  </si>
  <si>
    <t>Kiran Print Pack Ltd</t>
  </si>
  <si>
    <t>KIRANPR</t>
  </si>
  <si>
    <t>GSL Securities Ltd</t>
  </si>
  <si>
    <t>GSLSEC</t>
  </si>
  <si>
    <t>UTI S&amp;P BSE Sensex Next 50 Exchange Traded Fund</t>
  </si>
  <si>
    <t>UTISXN50</t>
  </si>
  <si>
    <t>Amanaya Ventures Ltd</t>
  </si>
  <si>
    <t>AMANAYA</t>
  </si>
  <si>
    <t>Neelkanth Rock-Minerals Ltd</t>
  </si>
  <si>
    <t>NEELKAN</t>
  </si>
  <si>
    <t>Jagsonpal Finance and Leasing Ltd</t>
  </si>
  <si>
    <t>JAGSONFI</t>
  </si>
  <si>
    <t>RCI Industries &amp; Technologies Ltd</t>
  </si>
  <si>
    <t>RCIIND</t>
  </si>
  <si>
    <t>Agio Paper &amp; Industries Ltd</t>
  </si>
  <si>
    <t>AGIOPAPER</t>
  </si>
  <si>
    <t>Shree Salasar Investments Ltd</t>
  </si>
  <si>
    <t>SALSAIN</t>
  </si>
  <si>
    <t>Datasoft Application Software (India) Ltd</t>
  </si>
  <si>
    <t>DATASOFT</t>
  </si>
  <si>
    <t>Unishire Urban Infra Ltd</t>
  </si>
  <si>
    <t>UNISHIRE</t>
  </si>
  <si>
    <t>Retro Green Revolution Ltd</t>
  </si>
  <si>
    <t>RGRL</t>
  </si>
  <si>
    <t>Vaxfab Enterprises Ltd</t>
  </si>
  <si>
    <t>VEL</t>
  </si>
  <si>
    <t>Hittco Tools Ltd</t>
  </si>
  <si>
    <t>HITTCO</t>
  </si>
  <si>
    <t>Shoora Designs Ltd</t>
  </si>
  <si>
    <t>SHOORA</t>
  </si>
  <si>
    <t>iStreet Network Ltd</t>
  </si>
  <si>
    <t>ISTRNETWK</t>
  </si>
  <si>
    <t>Axis Silver ETF</t>
  </si>
  <si>
    <t>AXISILVER</t>
  </si>
  <si>
    <t>Enterprise International Ltd</t>
  </si>
  <si>
    <t>ENTRINT</t>
  </si>
  <si>
    <t>Ramchandra Leasing and Finance Ltd</t>
  </si>
  <si>
    <t>RLFL</t>
  </si>
  <si>
    <t>Shukra Jewellery Ltd</t>
  </si>
  <si>
    <t>SHUKJEW</t>
  </si>
  <si>
    <t>Sri Amarnath Finance Ltd</t>
  </si>
  <si>
    <t>AMARNATH</t>
  </si>
  <si>
    <t>Ashram Online.com Ltd</t>
  </si>
  <si>
    <t>ASHRAM</t>
  </si>
  <si>
    <t>Wagend Infra Venture Ltd</t>
  </si>
  <si>
    <t>WAGEND</t>
  </si>
  <si>
    <t>Jet infraventure Ltd</t>
  </si>
  <si>
    <t>JETINFRA</t>
  </si>
  <si>
    <t>Premier Synthetics Ltd</t>
  </si>
  <si>
    <t>PREMSYN</t>
  </si>
  <si>
    <t>Shri Niwas Leasing and Finance Ltd</t>
  </si>
  <si>
    <t>SHRINIWAS</t>
  </si>
  <si>
    <t>Golkonda Aluminium Extrusions Ltd</t>
  </si>
  <si>
    <t>GOLKONDA</t>
  </si>
  <si>
    <t>Oswal Yarns Ltd</t>
  </si>
  <si>
    <t>OSWAYRN</t>
  </si>
  <si>
    <t>Kabra Commercial Ltd</t>
  </si>
  <si>
    <t>KCL</t>
  </si>
  <si>
    <t>Sybly Industries Ltd</t>
  </si>
  <si>
    <t>SYBLY</t>
  </si>
  <si>
    <t>Tranway Technologies Ltd</t>
  </si>
  <si>
    <t>TRANWAY</t>
  </si>
  <si>
    <t>Sabrimala Industries India Ltd</t>
  </si>
  <si>
    <t>Amit International Ltd</t>
  </si>
  <si>
    <t>AMITINT</t>
  </si>
  <si>
    <t>Agarwal Fortune India Ltd</t>
  </si>
  <si>
    <t>AGARWAL</t>
  </si>
  <si>
    <t>Vision Corporation Ltd</t>
  </si>
  <si>
    <t>VISIONCO</t>
  </si>
  <si>
    <t>Wherrelz IT Solutions Ltd</t>
  </si>
  <si>
    <t>WITS</t>
  </si>
  <si>
    <t>Fone4 Communications(India) Ltd</t>
  </si>
  <si>
    <t>FONE4</t>
  </si>
  <si>
    <t>Foundry Fuel Products Ltd</t>
  </si>
  <si>
    <t>FFPL</t>
  </si>
  <si>
    <t>AVI Products India Ltd</t>
  </si>
  <si>
    <t>APIL</t>
  </si>
  <si>
    <t>Trio Mercantile And Trading Ltd</t>
  </si>
  <si>
    <t>TRIOMERC</t>
  </si>
  <si>
    <t>Continental Controls Ltd</t>
  </si>
  <si>
    <t>CONTICON</t>
  </si>
  <si>
    <t>Fabino Enterprises Ltd</t>
  </si>
  <si>
    <t>FABINO</t>
  </si>
  <si>
    <t>Beeyu Overseas Ltd</t>
  </si>
  <si>
    <t>BEEYU</t>
  </si>
  <si>
    <t>Quasar India Ltd</t>
  </si>
  <si>
    <t>QUASAR</t>
  </si>
  <si>
    <t>Ramgopal Polytex Ltd</t>
  </si>
  <si>
    <t>RAMGOPOLY</t>
  </si>
  <si>
    <t>Silver Pearl Hospitality &amp; Luxury Spaces Ltd</t>
  </si>
  <si>
    <t>SILVERPRL</t>
  </si>
  <si>
    <t>SDC Techmedia Ltd</t>
  </si>
  <si>
    <t>SDC</t>
  </si>
  <si>
    <t>CMI Ltd</t>
  </si>
  <si>
    <t>CMICABLES</t>
  </si>
  <si>
    <t>Jain Marmo Industries Ltd</t>
  </si>
  <si>
    <t>JAINMARMO</t>
  </si>
  <si>
    <t>Mafia Trends Ltd</t>
  </si>
  <si>
    <t>MAFIA</t>
  </si>
  <si>
    <t>Brawn Biotech Ltd</t>
  </si>
  <si>
    <t>BRAWN</t>
  </si>
  <si>
    <t>Incon Engineers Ltd</t>
  </si>
  <si>
    <t>INCON</t>
  </si>
  <si>
    <t>Interactive Financial Services Ltd</t>
  </si>
  <si>
    <t>IFINSER</t>
  </si>
  <si>
    <t>Stanpacks (India) Ltd</t>
  </si>
  <si>
    <t>STANPACK</t>
  </si>
  <si>
    <t>Suryo Foods and Industries Ltd</t>
  </si>
  <si>
    <t>SURFI</t>
  </si>
  <si>
    <t>Decillion Finance Ltd</t>
  </si>
  <si>
    <t>DFL</t>
  </si>
  <si>
    <t>NCC Blue Water Products Ltd</t>
  </si>
  <si>
    <t>NCCBLUE</t>
  </si>
  <si>
    <t>Umiya Tubes Ltd</t>
  </si>
  <si>
    <t>UMIYA</t>
  </si>
  <si>
    <t>Bijoy Hans Ltd</t>
  </si>
  <si>
    <t>BIJHANS</t>
  </si>
  <si>
    <t>Chambal Breweries and Distilleries Ltd</t>
  </si>
  <si>
    <t>CHMBBRW</t>
  </si>
  <si>
    <t>CHD Chemicals Ltd</t>
  </si>
  <si>
    <t>CHDCHEM</t>
  </si>
  <si>
    <t>Thirani Projects Ltd</t>
  </si>
  <si>
    <t>TPROJECT</t>
  </si>
  <si>
    <t>Triliance Polymers Ltd</t>
  </si>
  <si>
    <t>TRILIANCE</t>
  </si>
  <si>
    <t>Kanungo Financiers Ltd</t>
  </si>
  <si>
    <t>KANUNGO</t>
  </si>
  <si>
    <t>HDFC Nifty200 Momentum 30 ETF</t>
  </si>
  <si>
    <t>HDFCMOMENT</t>
  </si>
  <si>
    <t>Sheshadri Industries Ltd</t>
  </si>
  <si>
    <t>SHESHAINDS</t>
  </si>
  <si>
    <t>Tamil Nadu Steel Tubes Ltd</t>
  </si>
  <si>
    <t>TNSTLTU</t>
  </si>
  <si>
    <t>Melstar Information Technologies Ltd</t>
  </si>
  <si>
    <t>MELSTAR</t>
  </si>
  <si>
    <t>Satiate Agri Ltd</t>
  </si>
  <si>
    <t>SATAGRI</t>
  </si>
  <si>
    <t>Sharanam Infraproject and Trading Ltd</t>
  </si>
  <si>
    <t>SIPTL</t>
  </si>
  <si>
    <t>Haria Exports Ltd</t>
  </si>
  <si>
    <t>HARIAEXPO</t>
  </si>
  <si>
    <t>Integrated Hitech Ltd</t>
  </si>
  <si>
    <t>INTEGHIT</t>
  </si>
  <si>
    <t>Oswal Overseas Ltd</t>
  </si>
  <si>
    <t>OSWALOR</t>
  </si>
  <si>
    <t>Lakshmi Precision Screws Ltd</t>
  </si>
  <si>
    <t>LAKPRE</t>
  </si>
  <si>
    <t>Shree Precoated Steels Ltd</t>
  </si>
  <si>
    <t>SPSL</t>
  </si>
  <si>
    <t>Raconteur Global Resources Ltd</t>
  </si>
  <si>
    <t>RACONTEUR</t>
  </si>
  <si>
    <t>Clio Infotech Ltd</t>
  </si>
  <si>
    <t>CLIOINFO</t>
  </si>
  <si>
    <t>Citi Port Financial Services Ltd</t>
  </si>
  <si>
    <t>CITIPOR</t>
  </si>
  <si>
    <t>VXL Instruments Ltd</t>
  </si>
  <si>
    <t>VXLINSTR</t>
  </si>
  <si>
    <t>Starlit Power Systems Ltd</t>
  </si>
  <si>
    <t>STARLIT</t>
  </si>
  <si>
    <t>Gratex Industries Ltd</t>
  </si>
  <si>
    <t>GRATEXI</t>
  </si>
  <si>
    <t>Looks Health Services Ltd</t>
  </si>
  <si>
    <t>LOOKS</t>
  </si>
  <si>
    <t>Jayatma Industries Ltd</t>
  </si>
  <si>
    <t>JAYIND</t>
  </si>
  <si>
    <t>Taparia Tools Ltd</t>
  </si>
  <si>
    <t>TAPARIA</t>
  </si>
  <si>
    <t>TeleCanor Global Ltd</t>
  </si>
  <si>
    <t>TELECANOR</t>
  </si>
  <si>
    <t>United Leasing &amp; Industries Ltd</t>
  </si>
  <si>
    <t>UNTTEMI</t>
  </si>
  <si>
    <t>Shamrock Industrial Company Ltd</t>
  </si>
  <si>
    <t>SHAMROIN</t>
  </si>
  <si>
    <t>Prashant India Ltd</t>
  </si>
  <si>
    <t>PRSNTIN</t>
  </si>
  <si>
    <t>Sophia Traexpo Ltd</t>
  </si>
  <si>
    <t>STRAEXPO</t>
  </si>
  <si>
    <t>Raghunath International Ltd</t>
  </si>
  <si>
    <t>RAGHUNAT</t>
  </si>
  <si>
    <t>Jainco Projects (India) Ltd</t>
  </si>
  <si>
    <t>JAINCO</t>
  </si>
  <si>
    <t>ICICI Prudential Nifty Infrastructure ETF</t>
  </si>
  <si>
    <t>INFRAIETF</t>
  </si>
  <si>
    <t>Shri Ram Switchgears Ltd</t>
  </si>
  <si>
    <t>SRIRAM</t>
  </si>
  <si>
    <t>Jetmall Spices and Masala Ltd</t>
  </si>
  <si>
    <t>JETMALL</t>
  </si>
  <si>
    <t>Aryan Share &amp; Stock Brokers Ltd</t>
  </si>
  <si>
    <t>ARYAN</t>
  </si>
  <si>
    <t>Space Incubatrics Technologies Ltd</t>
  </si>
  <si>
    <t>SPACEINCUBA</t>
  </si>
  <si>
    <t>Ganon Products Ltd</t>
  </si>
  <si>
    <t>GANONPRO</t>
  </si>
  <si>
    <t>Progrex Ventures Ltd</t>
  </si>
  <si>
    <t>PROGREXV</t>
  </si>
  <si>
    <t>Vintage Securities Ltd</t>
  </si>
  <si>
    <t>VINTAGES</t>
  </si>
  <si>
    <t>Mathew Easow Research Securities Ltd</t>
  </si>
  <si>
    <t>MATHEWE</t>
  </si>
  <si>
    <t>S G N Telecoms Ltd</t>
  </si>
  <si>
    <t>SGNTE</t>
  </si>
  <si>
    <t>Rahul Merchandising Ltd</t>
  </si>
  <si>
    <t>RAHME</t>
  </si>
  <si>
    <t>Motilal Oswal S&amp;P BSE Enhanced Value ETF</t>
  </si>
  <si>
    <t>MOVALUE</t>
  </si>
  <si>
    <t>ADITYA BSL Nifty 200 Momentum 30 ETF</t>
  </si>
  <si>
    <t>MOMENTUM</t>
  </si>
  <si>
    <t>Modella Woollens Ltd</t>
  </si>
  <si>
    <t>MODWOOL</t>
  </si>
  <si>
    <t>Nutech Global Ltd</t>
  </si>
  <si>
    <t>NUTECGLOB</t>
  </si>
  <si>
    <t>Omni AX's Software Ltd</t>
  </si>
  <si>
    <t>OMNIAX</t>
  </si>
  <si>
    <t>Jayabharat Credit Ltd</t>
  </si>
  <si>
    <t>JAYBHCR</t>
  </si>
  <si>
    <t>Explicit Finance Ltd</t>
  </si>
  <si>
    <t>EXPLICITFIN</t>
  </si>
  <si>
    <t>Navoday Enterprises Ltd</t>
  </si>
  <si>
    <t>NAVODAYENT</t>
  </si>
  <si>
    <t>Coral Newsprints Ltd</t>
  </si>
  <si>
    <t>CORNE</t>
  </si>
  <si>
    <t>Quintegra Solutions Ltd</t>
  </si>
  <si>
    <t>QUINTEGRA</t>
  </si>
  <si>
    <t>Athena Constructions Ltd</t>
  </si>
  <si>
    <t>ATHCON</t>
  </si>
  <si>
    <t>Mahalaxmi Seamless Ltd</t>
  </si>
  <si>
    <t>MAHALXSE</t>
  </si>
  <si>
    <t>Ganesh Holdings Ltd</t>
  </si>
  <si>
    <t>GANHOLD</t>
  </si>
  <si>
    <t>Aadi Industries Ltd</t>
  </si>
  <si>
    <t>AADIIND</t>
  </si>
  <si>
    <t>Vardhman Concrete Ltd</t>
  </si>
  <si>
    <t>VARDHMAN</t>
  </si>
  <si>
    <t>Ramasigns Industries Ltd</t>
  </si>
  <si>
    <t>RAMASIGNS</t>
  </si>
  <si>
    <t>Shantai Industries Ltd</t>
  </si>
  <si>
    <t>SHANTAI</t>
  </si>
  <si>
    <t>Narmada Macplast Drip Irrigation Systems Ltd</t>
  </si>
  <si>
    <t>NARMP</t>
  </si>
  <si>
    <t>52 Weeks Entertainment Ltd</t>
  </si>
  <si>
    <t>SHAQUAK</t>
  </si>
  <si>
    <t>Williamson Financial Services Ltd</t>
  </si>
  <si>
    <t>WILLIMFI</t>
  </si>
  <si>
    <t>Olympic Cards Ltd</t>
  </si>
  <si>
    <t>OLPCL</t>
  </si>
  <si>
    <t>SW Investments Ltd</t>
  </si>
  <si>
    <t>SW1</t>
  </si>
  <si>
    <t>Starlite Components Ltd</t>
  </si>
  <si>
    <t>STARLITE</t>
  </si>
  <si>
    <t>Omnipotent Industries Ltd</t>
  </si>
  <si>
    <t>OMNIPOTENT</t>
  </si>
  <si>
    <t>Quantum Digital Vision (India) Ltd</t>
  </si>
  <si>
    <t>QUANTDIA</t>
  </si>
  <si>
    <t>Voltaire Leasing and Finance Ltd</t>
  </si>
  <si>
    <t>VOLLF</t>
  </si>
  <si>
    <t>Aditya Ispat Ltd</t>
  </si>
  <si>
    <t>ADITYA</t>
  </si>
  <si>
    <t>Motilal Oswal S&amp;P BSE Quality ETF</t>
  </si>
  <si>
    <t>MOQUALITY</t>
  </si>
  <si>
    <t>International Data Management Ltd</t>
  </si>
  <si>
    <t>IDM</t>
  </si>
  <si>
    <t>Motilal Oswal S&amp;P BSE Healthcare ETF</t>
  </si>
  <si>
    <t>MOHEALTH</t>
  </si>
  <si>
    <t>Ishaan Infrastructures and Shelters Ltd</t>
  </si>
  <si>
    <t>IISL</t>
  </si>
  <si>
    <t>Typhoon Financial Services Ltd</t>
  </si>
  <si>
    <t>TFSL</t>
  </si>
  <si>
    <t>New Light Apparels Ltd</t>
  </si>
  <si>
    <t>NEWLIGHT</t>
  </si>
  <si>
    <t>Nihar Info Global Ltd</t>
  </si>
  <si>
    <t>NIHARINF</t>
  </si>
  <si>
    <t>Garodia Chemicals Ltd</t>
  </si>
  <si>
    <t>GARODCH</t>
  </si>
  <si>
    <t>Shyama Infosys Ltd</t>
  </si>
  <si>
    <t>SHYAMAINFO</t>
  </si>
  <si>
    <t>HDFC Nifty100 Low Volatility 30 ETF</t>
  </si>
  <si>
    <t>HDFCLOWVOL</t>
  </si>
  <si>
    <t>Patidar Buildcon Ltd</t>
  </si>
  <si>
    <t>PATIDAR</t>
  </si>
  <si>
    <t>Woodsvilla Ltd</t>
  </si>
  <si>
    <t>WOODSVILA</t>
  </si>
  <si>
    <t>Relic Technologies Ltd</t>
  </si>
  <si>
    <t>RELICTEC</t>
  </si>
  <si>
    <t>Pro Clb Global Ltd</t>
  </si>
  <si>
    <t>PROCLB</t>
  </si>
  <si>
    <t>Kuber Udyog Ltd</t>
  </si>
  <si>
    <t>KUBERJI</t>
  </si>
  <si>
    <t>Saffron Industries Ltd</t>
  </si>
  <si>
    <t>SAFFRON</t>
  </si>
  <si>
    <t>Svam Software Ltd</t>
  </si>
  <si>
    <t>SVAMSOF</t>
  </si>
  <si>
    <t>Pradip Overseas Ltd</t>
  </si>
  <si>
    <t>PRADIP</t>
  </si>
  <si>
    <t>Penta Gold Ltd</t>
  </si>
  <si>
    <t>PENTAGOLD</t>
  </si>
  <si>
    <t>Vallabh Steels Ltd</t>
  </si>
  <si>
    <t>VALLABHSQ</t>
  </si>
  <si>
    <t>Mayur Floorings Ltd</t>
  </si>
  <si>
    <t>MAYURFL</t>
  </si>
  <si>
    <t>Unitech International Ltd</t>
  </si>
  <si>
    <t>UNITINT</t>
  </si>
  <si>
    <t>Konndor Industries Ltd</t>
  </si>
  <si>
    <t>KONNDOR</t>
  </si>
  <si>
    <t>Vas Infrastructure Ltd (cn)</t>
  </si>
  <si>
    <t>VASINFRA</t>
  </si>
  <si>
    <t>P M Telelinnks Ltd</t>
  </si>
  <si>
    <t>PMTELELIN</t>
  </si>
  <si>
    <t>Chandrima Mercantiles Ltd</t>
  </si>
  <si>
    <t>CHANDRIMA</t>
  </si>
  <si>
    <t>Corporate Merchant Bankers Ltd</t>
  </si>
  <si>
    <t>CMBL</t>
  </si>
  <si>
    <t>Afloat Enterprises Ltd</t>
  </si>
  <si>
    <t>ADISHAKTI</t>
  </si>
  <si>
    <t>Ken Financial Services Ltd</t>
  </si>
  <si>
    <t>KENFIN</t>
  </si>
  <si>
    <t>Mahasagar Travels Ltd</t>
  </si>
  <si>
    <t>MHSGRMS</t>
  </si>
  <si>
    <t>Pacheli Industrial Finance Ltd</t>
  </si>
  <si>
    <t>PIFL</t>
  </si>
  <si>
    <t>Kotak Nifty MNC ETF</t>
  </si>
  <si>
    <t>MNC</t>
  </si>
  <si>
    <t>Jalan Transolutions (India) Ltd</t>
  </si>
  <si>
    <t>JALAN</t>
  </si>
  <si>
    <t>Kotak Nifty India Consumption ETF</t>
  </si>
  <si>
    <t>CONS</t>
  </si>
  <si>
    <t>Mercury Trade Links Ltd</t>
  </si>
  <si>
    <t>MERCTRD</t>
  </si>
  <si>
    <t>Sikozy Realtors Ltd</t>
  </si>
  <si>
    <t>SIKOZY</t>
  </si>
  <si>
    <t>Ontic Finserve Ltd</t>
  </si>
  <si>
    <t>ONTIC</t>
  </si>
  <si>
    <t>ADITYA BSL Nifty 200 Quality 30 ETF</t>
  </si>
  <si>
    <t>NIFTYQLITY</t>
  </si>
  <si>
    <t>Epsom Properties Ltd</t>
  </si>
  <si>
    <t>EPSOMPRO</t>
  </si>
  <si>
    <t>Sree Jayalakshmi Autospin Ltd</t>
  </si>
  <si>
    <t>SREEJAYA</t>
  </si>
  <si>
    <t>Siddheswari Garments Ltd</t>
  </si>
  <si>
    <t>SIDDHEGA</t>
  </si>
  <si>
    <t>Pankaj Polymers Ltd</t>
  </si>
  <si>
    <t>PANKAJPO</t>
  </si>
  <si>
    <t>Mideast Portfolio Management Ltd</t>
  </si>
  <si>
    <t>MIDEASTP</t>
  </si>
  <si>
    <t>Sungold Capital Ltd</t>
  </si>
  <si>
    <t>SUNGOLD</t>
  </si>
  <si>
    <t>Mega Nirman &amp; Industries Ltd</t>
  </si>
  <si>
    <t>MNIL</t>
  </si>
  <si>
    <t>Brijlaxmi Leasing &amp; Finance Ltd</t>
  </si>
  <si>
    <t>BRIJLEAS</t>
  </si>
  <si>
    <t>GCM Commodity &amp; Derivatives Ltd</t>
  </si>
  <si>
    <t>GCMCOMM</t>
  </si>
  <si>
    <t>Asia Capital Ltd</t>
  </si>
  <si>
    <t>ASIACAP</t>
  </si>
  <si>
    <t>Sashwat Technocrats Ltd</t>
  </si>
  <si>
    <t>SASHWAT</t>
  </si>
  <si>
    <t>Ortel Communications Ltd</t>
  </si>
  <si>
    <t>ORTEL</t>
  </si>
  <si>
    <t>Lead Financial Services Ltd</t>
  </si>
  <si>
    <t>LEADFIN</t>
  </si>
  <si>
    <t>Bharatiya Global Infomedia Ltd</t>
  </si>
  <si>
    <t>BGLOBAL</t>
  </si>
  <si>
    <t>Sujana Universal Industries Ltd</t>
  </si>
  <si>
    <t>SUJANAUNI</t>
  </si>
  <si>
    <t>Jayatma Enterprises Ltd</t>
  </si>
  <si>
    <t>JAYATMA</t>
  </si>
  <si>
    <t>Pushpanjali Realms and Infratech Ltd</t>
  </si>
  <si>
    <t>PUSHPREALM</t>
  </si>
  <si>
    <t>Simplex Papers Ltd</t>
  </si>
  <si>
    <t>SIMPLXPAP</t>
  </si>
  <si>
    <t>Padmalaya Telefilms Ltd</t>
  </si>
  <si>
    <t>PADMALAYAT</t>
  </si>
  <si>
    <t>Integrated Proteins Ltd</t>
  </si>
  <si>
    <t>INTEGFD</t>
  </si>
  <si>
    <t>Sunraj Diamond Exports Ltd</t>
  </si>
  <si>
    <t>SUNRAJDI</t>
  </si>
  <si>
    <t>Cindrella Financial Services Ltd</t>
  </si>
  <si>
    <t>CINDRELL</t>
  </si>
  <si>
    <t>Datiware Maritime Infra Ltd</t>
  </si>
  <si>
    <t>DATIWARE</t>
  </si>
  <si>
    <t>Classic Leasing &amp; Finance Ltd</t>
  </si>
  <si>
    <t>CLFL</t>
  </si>
  <si>
    <t>AVI Polymers Ltd</t>
  </si>
  <si>
    <t>AVI</t>
  </si>
  <si>
    <t>Scintilla Commercial &amp; Credit Ltd</t>
  </si>
  <si>
    <t>SCC</t>
  </si>
  <si>
    <t>Galada Finance Ltd</t>
  </si>
  <si>
    <t>GALADAFIN</t>
  </si>
  <si>
    <t>Maruti Securities Ltd</t>
  </si>
  <si>
    <t>MARUTISE</t>
  </si>
  <si>
    <t>Aananda Lakshmi Spinning Mills Ltd</t>
  </si>
  <si>
    <t>AANANDALAK</t>
  </si>
  <si>
    <t>IMP Powers Ltd</t>
  </si>
  <si>
    <t>INDLMETER</t>
  </si>
  <si>
    <t>Amerise Biosciences Ltd</t>
  </si>
  <si>
    <t>AMERISE</t>
  </si>
  <si>
    <t>Ambitious Plastomac Company Ltd</t>
  </si>
  <si>
    <t>AMBIT</t>
  </si>
  <si>
    <t>Atharv Enterprises Ltd</t>
  </si>
  <si>
    <t>ATHARVENT</t>
  </si>
  <si>
    <t>Checkpoint Trends Ltd</t>
  </si>
  <si>
    <t>CHECKPOINT</t>
  </si>
  <si>
    <t>Superior Finlease Ltd</t>
  </si>
  <si>
    <t>SUPERIOR</t>
  </si>
  <si>
    <t>Mahaveer Infoway Ltd</t>
  </si>
  <si>
    <t>MINFY</t>
  </si>
  <si>
    <t>Manipal Finance Corp Ltd</t>
  </si>
  <si>
    <t>MNPLFIN</t>
  </si>
  <si>
    <t>JMG Corporation Ltd</t>
  </si>
  <si>
    <t>JMGCORP</t>
  </si>
  <si>
    <t>Multipurpose Trading and Agencies Ltd</t>
  </si>
  <si>
    <t>ZMULTIPU</t>
  </si>
  <si>
    <t>Svarnim Trade Udyog Ltd</t>
  </si>
  <si>
    <t>SNIM</t>
  </si>
  <si>
    <t>S K S Textiles Ltd</t>
  </si>
  <si>
    <t>SKSTEXTILE</t>
  </si>
  <si>
    <t>Capricorn Systems Global Solutions Ltd</t>
  </si>
  <si>
    <t>CAPRICORN</t>
  </si>
  <si>
    <t>Gyan Developers and Builders Ltd</t>
  </si>
  <si>
    <t>GYANDEV</t>
  </si>
  <si>
    <t>Encode Packaging India Ltd</t>
  </si>
  <si>
    <t>ENCODE</t>
  </si>
  <si>
    <t>T Spiritual World Ltd</t>
  </si>
  <si>
    <t>TSPIRITUAL</t>
  </si>
  <si>
    <t>Innocorp Ltd</t>
  </si>
  <si>
    <t>INNOCORP</t>
  </si>
  <si>
    <t>Aarcon Facilities Ltd</t>
  </si>
  <si>
    <t>RBGUPTA</t>
  </si>
  <si>
    <t>Gravity (India) Ltd</t>
  </si>
  <si>
    <t>GRAVITY</t>
  </si>
  <si>
    <t>Ekam Leasing and Finance Co Ltd</t>
  </si>
  <si>
    <t>EKAMLEA</t>
  </si>
  <si>
    <t>Universal Arts Ltd</t>
  </si>
  <si>
    <t>UNIVARTS</t>
  </si>
  <si>
    <t>Desh Rakshak Aushdhalaya Ltd</t>
  </si>
  <si>
    <t>DESHRAK</t>
  </si>
  <si>
    <t>Ashoka Refineries Ltd</t>
  </si>
  <si>
    <t>ASHOKRE</t>
  </si>
  <si>
    <t>Jyothi Infraventures Ltd</t>
  </si>
  <si>
    <t>JYOTHI</t>
  </si>
  <si>
    <t>Futuristic Securities Ltd</t>
  </si>
  <si>
    <t>FUTURSEC</t>
  </si>
  <si>
    <t>Priya Ltd</t>
  </si>
  <si>
    <t>PRIYALT</t>
  </si>
  <si>
    <t>Khyati Multimedia Entertainment Ltd</t>
  </si>
  <si>
    <t>KHYATI</t>
  </si>
  <si>
    <t>Diksha Greens Ltd</t>
  </si>
  <si>
    <t>DGL</t>
  </si>
  <si>
    <t>Kaarya Facilities &amp; Services Ltd</t>
  </si>
  <si>
    <t>KAARYAFSL</t>
  </si>
  <si>
    <t>Purple Entertainment Ltd</t>
  </si>
  <si>
    <t>PURPLE</t>
  </si>
  <si>
    <t>Gangotri Textiles Ltd</t>
  </si>
  <si>
    <t>GANGOTRI</t>
  </si>
  <si>
    <t>Elango Industries Ltd</t>
  </si>
  <si>
    <t>ELANGO</t>
  </si>
  <si>
    <t>Pioneer Agro Extracts Ltd</t>
  </si>
  <si>
    <t>PIONAGR</t>
  </si>
  <si>
    <t>Hanman Fit Ltd</t>
  </si>
  <si>
    <t>HANMAN</t>
  </si>
  <si>
    <t>Rajkot Investment Trust Ltd</t>
  </si>
  <si>
    <t>RAJKOTINV</t>
  </si>
  <si>
    <t>Vasa Retail and Overseas Ltd</t>
  </si>
  <si>
    <t>VASA</t>
  </si>
  <si>
    <t>Richa Industries Ltd</t>
  </si>
  <si>
    <t>RICHAIND</t>
  </si>
  <si>
    <t>Adjia Technologies Ltd</t>
  </si>
  <si>
    <t>ADJIA</t>
  </si>
  <si>
    <t>Crimson Metal Engineering Company Ltd</t>
  </si>
  <si>
    <t>CRIMSON</t>
  </si>
  <si>
    <t>Regency Trust Ltd</t>
  </si>
  <si>
    <t>REGTRUS</t>
  </si>
  <si>
    <t>Padmanabh Industries Ltd</t>
  </si>
  <si>
    <t>PADMAIND</t>
  </si>
  <si>
    <t>Shelter Infra Projects Ltd</t>
  </si>
  <si>
    <t>SIPL</t>
  </si>
  <si>
    <t>Rajeswari Infrastructure Ltd</t>
  </si>
  <si>
    <t>RAJINFRA</t>
  </si>
  <si>
    <t>Kiran Syntex Ltd</t>
  </si>
  <si>
    <t>KIRANSY-B</t>
  </si>
  <si>
    <t>Fraser and Co Ltd</t>
  </si>
  <si>
    <t>FRASER</t>
  </si>
  <si>
    <t>CKP Leisure Ltd</t>
  </si>
  <si>
    <t>CKPLEISURE</t>
  </si>
  <si>
    <t>Nippon India ETF Nifty 50 Shariah BeES</t>
  </si>
  <si>
    <t>SHARIABEES</t>
  </si>
  <si>
    <t>Jauss Polymers Ltd</t>
  </si>
  <si>
    <t>JAUSPOL</t>
  </si>
  <si>
    <t>High Street Filatex Ltd</t>
  </si>
  <si>
    <t>HIGHSTREE</t>
  </si>
  <si>
    <t>Gopal Iron and Steels Company (Gujarat) Ltd</t>
  </si>
  <si>
    <t>GOPAIST</t>
  </si>
  <si>
    <t>CMM Infraprojects Ltd</t>
  </si>
  <si>
    <t>CMMIPL</t>
  </si>
  <si>
    <t>Hemo Organic Ltd</t>
  </si>
  <si>
    <t>HEMORGANIC</t>
  </si>
  <si>
    <t>Dharani Finance Ltd</t>
  </si>
  <si>
    <t>DHARFIN</t>
  </si>
  <si>
    <t>Shiva Suitings Ltd</t>
  </si>
  <si>
    <t>SHVSUIT</t>
  </si>
  <si>
    <t>Pagaria Energy Ltd</t>
  </si>
  <si>
    <t>WOMENNET</t>
  </si>
  <si>
    <t>Heera Ispat Ltd</t>
  </si>
  <si>
    <t>HEERAISP</t>
  </si>
  <si>
    <t>SS Infrastructure Development Consultants Ltd</t>
  </si>
  <si>
    <t>SSINFRA</t>
  </si>
  <si>
    <t>Autoriders International Ltd</t>
  </si>
  <si>
    <t>AUTOINT</t>
  </si>
  <si>
    <t>Jumbo Bag Ltd</t>
  </si>
  <si>
    <t>JUMBO</t>
  </si>
  <si>
    <t>MFS Intercorp Ltd</t>
  </si>
  <si>
    <t>MFSINTRCRP</t>
  </si>
  <si>
    <t>Inertia Steel Ltd</t>
  </si>
  <si>
    <t>INERTIAST</t>
  </si>
  <si>
    <t>R R Securities Ltd</t>
  </si>
  <si>
    <t>RRSECUR</t>
  </si>
  <si>
    <t>Abhishek Infraventures Ltd</t>
  </si>
  <si>
    <t>ABHIINFRA</t>
  </si>
  <si>
    <t>Edelweiss Nifty 50 ETF</t>
  </si>
  <si>
    <t>NIFTYEES</t>
  </si>
  <si>
    <t>Oscar Global Ltd</t>
  </si>
  <si>
    <t>OSCARGLO</t>
  </si>
  <si>
    <t>Systematix Securities Ltd</t>
  </si>
  <si>
    <t>SYTIXSE</t>
  </si>
  <si>
    <t>Hi-Klass Trading and Investment Ltd</t>
  </si>
  <si>
    <t>HIKLASS</t>
  </si>
  <si>
    <t>EMA India Ltd</t>
  </si>
  <si>
    <t>EMAINDIA</t>
  </si>
  <si>
    <t>Krishna Filament Industries Ltd</t>
  </si>
  <si>
    <t>KRIFILIND</t>
  </si>
  <si>
    <t>Natura Hue Chem Ltd</t>
  </si>
  <si>
    <t>NATHUEC</t>
  </si>
  <si>
    <t>Adarsh Mercantile Ltd</t>
  </si>
  <si>
    <t>ADARSH</t>
  </si>
  <si>
    <t>City Online Services Ltd</t>
  </si>
  <si>
    <t>CITYONLINE</t>
  </si>
  <si>
    <t>Spectra Industries Ltd</t>
  </si>
  <si>
    <t>SPECTRA</t>
  </si>
  <si>
    <t>Invesco India Nifty 50 ETF</t>
  </si>
  <si>
    <t>IVZINNIFTY</t>
  </si>
  <si>
    <t>Manor Estates and Industries Ltd</t>
  </si>
  <si>
    <t>KARANWO</t>
  </si>
  <si>
    <t>Arcee Industries Ltd</t>
  </si>
  <si>
    <t>ARCEEIN</t>
  </si>
  <si>
    <t>Saptak Chem and Business Ltd</t>
  </si>
  <si>
    <t>SCBL</t>
  </si>
  <si>
    <t>Radhagobind Commercial Ltd</t>
  </si>
  <si>
    <t>RCL</t>
  </si>
  <si>
    <t>Kuberan Global Edu Solutions Ltd</t>
  </si>
  <si>
    <t>KGES</t>
  </si>
  <si>
    <t>SSPN Finance Ltd</t>
  </si>
  <si>
    <t>SSPNFIN</t>
  </si>
  <si>
    <t>Ahimsa Industries Ltd</t>
  </si>
  <si>
    <t>AHIMSA</t>
  </si>
  <si>
    <t>Nippon India ETF Nifty Dividend Opportunities 50</t>
  </si>
  <si>
    <t>DIVOPPBEES</t>
  </si>
  <si>
    <t>Shri Kalyan Holdings Ltd</t>
  </si>
  <si>
    <t>SHKALYN</t>
  </si>
  <si>
    <t>Eureka Industries Ltd</t>
  </si>
  <si>
    <t>EUREKAI</t>
  </si>
  <si>
    <t>SBL Infratech Ltd</t>
  </si>
  <si>
    <t>SBLI</t>
  </si>
  <si>
    <t>Decorous Investment and Trading Co Ltd</t>
  </si>
  <si>
    <t>DITCO</t>
  </si>
  <si>
    <t>Capfin India Ltd</t>
  </si>
  <si>
    <t>CAPFIN</t>
  </si>
  <si>
    <t>Kovalam Investment and Trading Co Ltd</t>
  </si>
  <si>
    <t>ZKOVALIN</t>
  </si>
  <si>
    <t>Source Industries (India) Ltd</t>
  </si>
  <si>
    <t>SOURCEIND</t>
  </si>
  <si>
    <t>IEC Education Ltd</t>
  </si>
  <si>
    <t>IECEDU</t>
  </si>
  <si>
    <t>S R Industries Ltd</t>
  </si>
  <si>
    <t>SRIND</t>
  </si>
  <si>
    <t>Thakkers Group Limited</t>
  </si>
  <si>
    <t>THAKKERS</t>
  </si>
  <si>
    <t>Tridev Infraestates Ltd</t>
  </si>
  <si>
    <t>ASHUTPM</t>
  </si>
  <si>
    <t>Tiaan Consumer Ltd</t>
  </si>
  <si>
    <t>TIAANC</t>
  </si>
  <si>
    <t>Gleam Fabmat Ltd</t>
  </si>
  <si>
    <t>GLEAM</t>
  </si>
  <si>
    <t>AAR Shyam India Investment Company Ltd</t>
  </si>
  <si>
    <t>AARSHYAM</t>
  </si>
  <si>
    <t>IDFC Nifty 50 ETF</t>
  </si>
  <si>
    <t>IDFNIFTYET</t>
  </si>
  <si>
    <t>Rajvir Industries Ltd</t>
  </si>
  <si>
    <t>RAJVIR</t>
  </si>
  <si>
    <t>Tricom Fruit Products Ltd</t>
  </si>
  <si>
    <t>TRICOMFRU</t>
  </si>
  <si>
    <t>People's Investment Ltd</t>
  </si>
  <si>
    <t>PEOPLIN</t>
  </si>
  <si>
    <t>SPV Global Trading Ltd</t>
  </si>
  <si>
    <t>SPVGLOBAL</t>
  </si>
  <si>
    <t>SVA India Ltd</t>
  </si>
  <si>
    <t>SVAINDIA</t>
  </si>
  <si>
    <t>Kanel Industries Ltd</t>
  </si>
  <si>
    <t>KANELIND</t>
  </si>
  <si>
    <t>Shivansh Finserve Ltd</t>
  </si>
  <si>
    <t>SHIVA</t>
  </si>
  <si>
    <t>Euro Asia Exports Ltd</t>
  </si>
  <si>
    <t>EUROASIA</t>
  </si>
  <si>
    <t>Nikki Global Finance Ltd</t>
  </si>
  <si>
    <t>NIKKIGL</t>
  </si>
  <si>
    <t>JLA Infraville Shoppers Ltd</t>
  </si>
  <si>
    <t>JSHL</t>
  </si>
  <si>
    <t>G D L Leasing and Finance Ltd</t>
  </si>
  <si>
    <t>GDLLEAS</t>
  </si>
  <si>
    <t>Gaekwar Mills Ltd</t>
  </si>
  <si>
    <t>ZGAEKWAR</t>
  </si>
  <si>
    <t>Bansisons Tea Industries Ltd</t>
  </si>
  <si>
    <t>BANSTEA</t>
  </si>
  <si>
    <t>Jaihind Projects Ltd</t>
  </si>
  <si>
    <t>JAIHINDPRO</t>
  </si>
  <si>
    <t>Anand Projects Ltd</t>
  </si>
  <si>
    <t>ANANDPROJ</t>
  </si>
  <si>
    <t>Hindusthan Udyog Ltd</t>
  </si>
  <si>
    <t>ZHINUDYP</t>
  </si>
  <si>
    <t>M Lakhamsi Industries Ltd</t>
  </si>
  <si>
    <t>MLINDLTD</t>
  </si>
  <si>
    <t>Goldcoin Health Foods Ltd</t>
  </si>
  <si>
    <t>GOLDCOINHF</t>
  </si>
  <si>
    <t>Motilal Oswal Nifty 200 Momentum 30 ETF</t>
  </si>
  <si>
    <t>MOMOMENTUM</t>
  </si>
  <si>
    <t>Brilliant Portfolios Ltd</t>
  </si>
  <si>
    <t>BRIPORT</t>
  </si>
  <si>
    <t>ID Info Business Services Ltd</t>
  </si>
  <si>
    <t>IDINFO</t>
  </si>
  <si>
    <t>Mudra Financial Services Ltd</t>
  </si>
  <si>
    <t>MUDRA</t>
  </si>
  <si>
    <t>Pasupati Fincap Ltd</t>
  </si>
  <si>
    <t>PASUFIN</t>
  </si>
  <si>
    <t>Transglobe Foods Ltd</t>
  </si>
  <si>
    <t>TRANSFD</t>
  </si>
  <si>
    <t>Sagar Systech Ltd</t>
  </si>
  <si>
    <t>SAGARSYST</t>
  </si>
  <si>
    <t>Powerful Technologies Ltd</t>
  </si>
  <si>
    <t>POWERFUL</t>
  </si>
  <si>
    <t>TMT (India) Ltd</t>
  </si>
  <si>
    <t>TMTIND-B1</t>
  </si>
  <si>
    <t>Edelweiss ETF-Nifty Bank</t>
  </si>
  <si>
    <t>EBANK</t>
  </si>
  <si>
    <t>Stellant Securities (India) Ltd</t>
  </si>
  <si>
    <t>STELLANT</t>
  </si>
  <si>
    <t>CES Ltd</t>
  </si>
  <si>
    <t>CESL</t>
  </si>
  <si>
    <t>Surbhi Industries Ltd</t>
  </si>
  <si>
    <t>SURBHIN</t>
  </si>
  <si>
    <t>Bridge Securities Ltd</t>
  </si>
  <si>
    <t>BRIDGESE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</si>
  <si>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</si>
  <si>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</si>
  <si>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</si>
  <si>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</si>
  <si>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</si>
  <si>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</si>
  <si>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</si>
  <si>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</si>
  <si>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</si>
  <si>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</si>
  <si>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</si>
  <si>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</si>
  <si>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</si>
  <si>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</si>
  <si>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</si>
  <si>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</si>
  <si>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</si>
  <si>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</si>
  <si>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</si>
  <si>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</si>
  <si>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</si>
  <si>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</si>
  <si>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</si>
  <si>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</si>
  <si>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</si>
  <si>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</si>
  <si>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</si>
  <si>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</si>
  <si>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</si>
  <si>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</si>
  <si>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</si>
  <si>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</si>
  <si>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</si>
  <si>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</si>
  <si>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</si>
  <si>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</si>
  <si>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</si>
  <si>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</si>
  <si>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</si>
  <si>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</si>
  <si>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</si>
  <si>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</si>
  <si>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</si>
  <si>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</si>
  <si>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</si>
  <si>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</si>
  <si>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</si>
  <si>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</si>
  <si>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</si>
  <si>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</si>
  <si>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</si>
  <si>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</si>
  <si>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</si>
  <si>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</si>
  <si>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</si>
  <si>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</si>
  <si>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RRP Semiconductor Ltd</t>
  </si>
  <si>
    <t>GDTRAGN</t>
  </si>
  <si>
    <t>Nibe Ordnance and Maritime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</si>
  <si>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</si>
  <si>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</si>
  <si>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</si>
  <si>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</si>
  <si>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</si>
  <si>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</si>
  <si>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</si>
  <si>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</si>
  <si>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</si>
  <si>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</si>
  <si>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</si>
  <si>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</si>
  <si>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</si>
  <si>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</si>
  <si>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</si>
  <si>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</si>
  <si>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</si>
  <si>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</si>
  <si>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</si>
  <si>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</si>
  <si>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</si>
  <si>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</si>
  <si>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</si>
  <si>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</si>
  <si>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</si>
  <si>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</si>
  <si>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</si>
  <si>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</si>
  <si>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</si>
  <si>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</si>
  <si>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</si>
  <si>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</si>
  <si>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</si>
  <si>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</si>
  <si>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</si>
  <si>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</si>
  <si>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</si>
  <si>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</si>
  <si>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</si>
  <si>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</si>
  <si>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</si>
  <si>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</si>
  <si>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</si>
  <si>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</si>
  <si>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</si>
  <si>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</si>
  <si>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</si>
  <si>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</si>
  <si>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</si>
  <si>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</si>
  <si>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</si>
  <si>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</si>
  <si>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</si>
  <si>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</si>
  <si>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</si>
  <si>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</si>
  <si>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</si>
  <si>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</si>
  <si>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</si>
  <si>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</si>
  <si>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</si>
  <si>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</si>
  <si>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</si>
  <si>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</si>
  <si>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</si>
  <si>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</si>
  <si>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</si>
  <si>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</si>
  <si>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</si>
  <si>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</si>
  <si>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</si>
  <si>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</si>
  <si>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</si>
  <si>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</si>
  <si>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</si>
  <si>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</si>
  <si>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</si>
  <si>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</si>
  <si>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</si>
  <si>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</si>
  <si>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</si>
  <si>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</si>
  <si>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</si>
  <si>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</si>
  <si>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</si>
  <si>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</si>
  <si>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</si>
  <si>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</si>
  <si>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</si>
  <si>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</si>
  <si>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</si>
  <si>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</si>
  <si>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</si>
  <si>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</si>
  <si>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</si>
  <si>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</si>
  <si>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</si>
  <si>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</si>
  <si>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</si>
  <si>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</si>
  <si>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</si>
  <si>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</si>
  <si>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</si>
  <si>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</si>
  <si>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</si>
  <si>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</si>
  <si>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</si>
  <si>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</si>
  <si>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</si>
  <si>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</si>
  <si>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</si>
  <si>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</si>
  <si>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</si>
  <si>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</si>
  <si>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</si>
  <si>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</si>
  <si>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</si>
  <si>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</si>
  <si>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</si>
  <si>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</si>
  <si>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</si>
  <si>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</si>
  <si>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</si>
  <si>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</si>
  <si>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</si>
  <si>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</si>
  <si>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</si>
  <si>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</si>
  <si>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</si>
  <si>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</si>
  <si>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</si>
  <si>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</si>
  <si>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</si>
  <si>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</si>
  <si>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</si>
  <si>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</si>
  <si>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</si>
  <si>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</si>
  <si>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</si>
  <si>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</si>
  <si>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</si>
  <si>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</si>
  <si>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</si>
  <si>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</si>
  <si>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</si>
  <si>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</si>
  <si>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</si>
  <si>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</si>
  <si>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</si>
  <si>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</si>
  <si>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</si>
  <si>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</si>
  <si>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</si>
  <si>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</si>
  <si>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</si>
  <si>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</si>
  <si>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</si>
  <si>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</si>
  <si>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</si>
  <si>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</si>
  <si>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</si>
  <si>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</si>
  <si>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</si>
  <si>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</si>
  <si>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</si>
  <si>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</si>
  <si>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</si>
  <si>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</si>
  <si>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</si>
  <si>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</si>
  <si>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</si>
  <si>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</si>
  <si>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</si>
  <si>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</si>
  <si>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</si>
  <si>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</si>
  <si>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</si>
  <si>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</si>
  <si>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</si>
  <si>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</si>
  <si>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</si>
  <si>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</si>
  <si>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</si>
  <si>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</si>
  <si>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</si>
  <si>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</si>
  <si>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</si>
  <si>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</si>
  <si>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</si>
  <si>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</si>
  <si>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</si>
  <si>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</si>
  <si>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</si>
  <si>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</si>
  <si>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</si>
  <si>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</si>
  <si>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</si>
  <si>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</si>
  <si>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</si>
  <si>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</si>
  <si>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</si>
  <si>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</si>
  <si>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</si>
  <si>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</si>
  <si>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</si>
  <si>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</si>
  <si>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</si>
  <si>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</si>
  <si>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</si>
  <si>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</si>
  <si>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</si>
  <si>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</si>
  <si>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</si>
  <si>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</si>
  <si>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</si>
  <si>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</si>
  <si>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</si>
  <si>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</si>
  <si>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</si>
  <si>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</si>
  <si>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</si>
  <si>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</si>
  <si>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</si>
  <si>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</si>
  <si>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</si>
  <si>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</si>
  <si>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</si>
  <si>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</si>
  <si>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</si>
  <si>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</si>
  <si>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</si>
  <si>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</si>
  <si>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</si>
  <si>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</si>
  <si>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</si>
  <si>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</si>
  <si>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</si>
  <si>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</si>
  <si>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</si>
  <si>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</si>
  <si>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</si>
  <si>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</si>
  <si>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</si>
  <si>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</si>
  <si>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</si>
  <si>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</si>
  <si>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</si>
  <si>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</si>
  <si>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</si>
  <si>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</si>
  <si>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</si>
  <si>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</si>
  <si>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</si>
  <si>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</si>
  <si>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</si>
  <si>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</si>
  <si>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</si>
  <si>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</si>
  <si>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</si>
  <si>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</si>
  <si>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</si>
  <si>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</si>
  <si>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</si>
  <si>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</si>
  <si>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</si>
  <si>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</si>
  <si>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</si>
  <si>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</si>
  <si>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</si>
  <si>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</si>
  <si>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</si>
  <si>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</si>
  <si>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</si>
  <si>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</si>
  <si>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</si>
  <si>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</si>
  <si>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</si>
  <si>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</si>
  <si>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</si>
  <si>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</si>
  <si>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</si>
  <si>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</si>
  <si>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</si>
  <si>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</si>
  <si>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</si>
  <si>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</si>
  <si>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</si>
  <si>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</si>
  <si>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</si>
  <si>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</si>
  <si>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</si>
  <si>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</si>
  <si>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</si>
  <si>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</si>
  <si>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</si>
  <si>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</si>
  <si>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</si>
  <si>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</si>
  <si>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</si>
  <si>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</si>
  <si>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</si>
  <si>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</si>
  <si>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</si>
  <si>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</si>
  <si>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</si>
  <si>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</si>
  <si>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</si>
  <si>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</si>
  <si>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</si>
  <si>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</si>
  <si>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</si>
  <si>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</si>
  <si>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</si>
  <si>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</si>
  <si>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</si>
  <si>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</si>
  <si>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</si>
  <si>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</si>
  <si>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</si>
  <si>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</si>
  <si>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</si>
  <si>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</si>
  <si>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</si>
  <si>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</si>
  <si>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</si>
  <si>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</si>
  <si>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</si>
  <si>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</si>
  <si>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</si>
  <si>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</si>
  <si>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</si>
  <si>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</si>
  <si>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</si>
  <si>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</si>
  <si>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</si>
  <si>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</si>
  <si>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</si>
  <si>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</si>
  <si>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</si>
  <si>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</si>
  <si>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</si>
  <si>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</si>
  <si>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</si>
  <si>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</si>
  <si>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</si>
  <si>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</si>
  <si>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</si>
  <si>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</si>
  <si>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</si>
  <si>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</si>
  <si>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</si>
  <si>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</si>
  <si>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</si>
  <si>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</si>
  <si>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</si>
  <si>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</si>
  <si>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</si>
  <si>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</si>
  <si>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</si>
  <si>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</si>
  <si>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</si>
  <si>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</si>
  <si>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</si>
  <si>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</si>
  <si>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</si>
  <si>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</si>
  <si>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</si>
  <si>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</si>
  <si>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</si>
  <si>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</si>
  <si>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</si>
  <si>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</si>
  <si>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</si>
  <si>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</si>
  <si>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</si>
  <si>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</si>
  <si>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</si>
  <si>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</si>
  <si>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</si>
  <si>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</si>
  <si>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</si>
  <si>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</si>
  <si>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</si>
  <si>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</si>
  <si>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</si>
  <si>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</si>
  <si>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</si>
  <si>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</si>
  <si>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</si>
  <si>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</si>
  <si>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</si>
  <si>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</si>
  <si>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</si>
  <si>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</si>
  <si>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</si>
  <si>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</si>
  <si>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Bansal Wire Industries Ltd</t>
  </si>
  <si>
    <t>BANSALWIRE</t>
  </si>
  <si>
    <t>Emcure Pharmaceuticals Ltd</t>
  </si>
  <si>
    <t>EMCURE</t>
  </si>
  <si>
    <t>VSF Projects Ltd Partly Paidup</t>
  </si>
  <si>
    <t>VSFPROJPP</t>
  </si>
  <si>
    <t>Aditya Birla Sun Life CRISIL Broad Based Gilt ETF</t>
  </si>
  <si>
    <t>ABGSEC</t>
  </si>
  <si>
    <t>Ambey Laboratories Ltd</t>
  </si>
  <si>
    <t>AMBEY</t>
  </si>
  <si>
    <t>Effwa Infra &amp; Research Ltd</t>
  </si>
  <si>
    <t>EFFWA</t>
  </si>
  <si>
    <t>Ganesh Green Bharat Ltd</t>
  </si>
  <si>
    <t>GGBL</t>
  </si>
  <si>
    <t>Rushabh Precision Bearings Ltd</t>
  </si>
  <si>
    <t>RUSHABEAR</t>
  </si>
  <si>
    <t>Alang Marine Ltd</t>
  </si>
  <si>
    <t>ALANGMR-B</t>
  </si>
  <si>
    <t>Esquire Money Guarantees Ltd</t>
  </si>
  <si>
    <t>ESQRMON</t>
  </si>
  <si>
    <t>Niwas Spinning Mills Ltd</t>
  </si>
  <si>
    <t>NIWASSP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</si>
  <si>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</si>
  <si>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</si>
  <si>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</si>
  <si>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</si>
  <si>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</si>
  <si>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</si>
  <si>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</si>
  <si>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</si>
  <si>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Healthcare</t>
  </si>
  <si>
    <t>Capital Goods</t>
  </si>
  <si>
    <t>Power</t>
  </si>
  <si>
    <t>Metals &amp; Mining</t>
  </si>
  <si>
    <t>Construction Materials</t>
  </si>
  <si>
    <t>Services</t>
  </si>
  <si>
    <t>Consumer Services</t>
  </si>
  <si>
    <t>Consumer Durables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</si>
  <si>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</si>
  <si>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</si>
  <si>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</si>
  <si>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</si>
  <si>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</si>
  <si>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</si>
  <si>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</si>
  <si>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</si>
  <si>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</si>
  <si>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</si>
  <si>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</si>
  <si>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</si>
  <si>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</si>
  <si>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</si>
  <si>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</si>
  <si>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</si>
  <si>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</si>
  <si>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</si>
  <si>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</si>
  <si>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</si>
  <si>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</si>
  <si>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</si>
  <si>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</si>
  <si>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</si>
  <si>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</si>
  <si>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</si>
  <si>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</si>
  <si>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</si>
  <si>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</si>
  <si>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</si>
  <si>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</si>
  <si>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</si>
  <si>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Neutral</t>
  </si>
  <si>
    <t>Positive</t>
  </si>
  <si>
    <t>Negative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</si>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</sst>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9593CD-9781-4E90-932B-D1745FFD4095}" name="Table3" displayName="Table3" ref="A1:Z122" totalsRowShown="0">
  <autoFilter ref="A1:Z122" xr:uid="{BE9593CD-9781-4E90-932B-D1745FFD4095}"/>
  <sortState xmlns:xlrd2="http://schemas.microsoft.com/office/spreadsheetml/2017/richdata2" ref="A2:Z122">
    <sortCondition ref="Z1:Z122"/>
  </sortState>
  <tableColumns count="26">
    <tableColumn id="1" xr3:uid="{BE625F87-282B-4682-8147-4EB802FEF5F6}" name="Sub-Sector"/>
    <tableColumn id="2" xr3:uid="{58019AFF-525B-4CA0-B88B-4E015C86E98A}" name="Count" dataDxfId="56">
      <calculatedColumnFormula>COUNTIFS(Table2[Sub-Sector],Table3[[#This Row],[Sub-Sector]])</calculatedColumnFormula>
    </tableColumn>
    <tableColumn id="3" xr3:uid="{F4FBC38B-2260-400D-AD06-9FF1AC0F3BE1}" name="Uptrend" dataDxfId="55">
      <calculatedColumnFormula>COUNTIFS(Table2[Sub-Sector],Table3[[#This Row],[Sub-Sector]],Table2[Uptrend],"Uptrend")/Table3[[#This Row],[Count]]</calculatedColumnFormula>
    </tableColumn>
    <tableColumn id="4" xr3:uid="{5C2F567F-AA54-4850-AFA6-FEC152B420EA}" name="1W Out-Performance" dataDxfId="54">
      <calculatedColumnFormula>COUNTIFS(Table2[Sub-Sector],Table3[[#This Row],[Sub-Sector]],Table2[1W Return vs Nifty],"&gt;=5")/Table3[[#This Row],[Count]]</calculatedColumnFormula>
    </tableColumn>
    <tableColumn id="5" xr3:uid="{57BB45BC-285A-48EA-8E50-948D145A3C6B}" name="1M Out-Performance" dataDxfId="53">
      <calculatedColumnFormula>COUNTIFS(Table2[Sub-Sector],Table3[[#This Row],[Sub-Sector]],Table2[1M Return vs Nifty],"&gt;=5")/Table3[[#This Row],[Count]]</calculatedColumnFormula>
    </tableColumn>
    <tableColumn id="6" xr3:uid="{9491F315-3818-49EA-9C2A-C0A7EE2043CD}" name="6M Return vs Nifty" dataDxfId="52">
      <calculatedColumnFormula>COUNTIFS(Table2[Sub-Sector],Table3[[#This Row],[Sub-Sector]],Table2[6M Return vs Nifty],"&gt;=10")/Table3[[#This Row],[Count]]</calculatedColumnFormula>
    </tableColumn>
    <tableColumn id="7" xr3:uid="{41D5FF48-C48B-47D0-8D29-1499B374346D}" name="1Y Return vs Nifty" dataDxfId="51">
      <calculatedColumnFormula>COUNTIFS(Table2[Sub-Sector],Table3[[#This Row],[Sub-Sector]],Table2[1Y Return vs Nifty],"&gt;=10")/Table3[[#This Row],[Count]]</calculatedColumnFormula>
    </tableColumn>
    <tableColumn id="8" xr3:uid="{84AE4CC7-4A86-4213-8A63-91D9C8133987}" name="RSI" dataDxfId="50">
      <calculatedColumnFormula>COUNTIFS(Table2[Sub-Sector],Table3[[#This Row],[Sub-Sector]],Table2[RSI Exponential â€“ 14D],"&gt;=50")/Table3[[#This Row],[Count]]</calculatedColumnFormula>
    </tableColumn>
    <tableColumn id="9" xr3:uid="{23E93F09-645E-4D6C-A26F-C684FA571F9D}" name="Relative Volume" dataDxfId="49">
      <calculatedColumnFormula>COUNTIFS(Table2[Sub-Sector],Table3[[#This Row],[Sub-Sector]],Table2[Relative Volume],"&gt;=1")/Table3[[#This Row],[Count]]</calculatedColumnFormula>
    </tableColumn>
    <tableColumn id="10" xr3:uid="{30505757-435F-49B9-BEC3-E1C2C6AB4E01}" name="% Away From Day Low" dataDxfId="48">
      <calculatedColumnFormula>COUNTIFS(Table2[Sub-Sector],Table3[[#This Row],[Sub-Sector]],Table2[% Away From Day Low],"&gt;=0.05")/Table3[[#This Row],[Count]]</calculatedColumnFormula>
    </tableColumn>
    <tableColumn id="11" xr3:uid="{FA2474B5-1F52-4D43-9F1C-9BF484E9331B}" name="% Away From Day High" dataDxfId="47">
      <calculatedColumnFormula>COUNTIFS(Table2[Sub-Sector],Table3[[#This Row],[Sub-Sector]],Table2[% Away From Day High],"&lt;=0.05")/Table3[[#This Row],[Count]]</calculatedColumnFormula>
    </tableColumn>
    <tableColumn id="12" xr3:uid="{350B269E-2E69-41E5-9AC5-7E7E21A8B8B0}" name="% Away From Current Week Low" dataDxfId="46">
      <calculatedColumnFormula>COUNTIFS(Table2[Sub-Sector],Table3[[#This Row],[Sub-Sector]],Table2[% Away From Current Week Low],"&gt;=0.05")/Table3[[#This Row],[Count]]</calculatedColumnFormula>
    </tableColumn>
    <tableColumn id="13" xr3:uid="{687B3BC7-A4B6-41B7-BEC6-315F075E2EDD}" name="% Away From Current Week High" dataDxfId="45">
      <calculatedColumnFormula>COUNTIFS(Table2[Sub-Sector],Table3[[#This Row],[Sub-Sector]],Table2[% Away From Current Week High],"&lt;=0.05")/Table3[[#This Row],[Count]]</calculatedColumnFormula>
    </tableColumn>
    <tableColumn id="14" xr3:uid="{DA698517-E516-4376-A259-DFBE4E95AB81}" name="% Away From Current Month Low" dataDxfId="44">
      <calculatedColumnFormula>COUNTIFS(Table2[Sub-Sector],Table3[[#This Row],[Sub-Sector]],Table2[% Away From Current Month Low],"&gt;=0.05")/Table3[[#This Row],[Count]]</calculatedColumnFormula>
    </tableColumn>
    <tableColumn id="15" xr3:uid="{C8BDEC6F-D965-48E0-96E6-0E0E6B873157}" name="% Away From Current Month High" dataDxfId="43">
      <calculatedColumnFormula>COUNTIFS(Table2[Sub-Sector],Table3[[#This Row],[Sub-Sector]],Table2[% Away From Current Month High],"&lt;=0.05")/Table3[[#This Row],[Count]]</calculatedColumnFormula>
    </tableColumn>
    <tableColumn id="16" xr3:uid="{54F98A10-1E86-4E99-91A7-0D62AEAEE92A}" name="% Away From 52W High" dataDxfId="42">
      <calculatedColumnFormula>COUNTIFS(Table2[Sub-Sector],Table3[[#This Row],[Sub-Sector]],Table2[% Away From 52W High],"&lt;=10")/Table3[[#This Row],[Count]]</calculatedColumnFormula>
    </tableColumn>
    <tableColumn id="17" xr3:uid="{3A9AD26E-83BB-4C11-A669-A11C45865C6D}" name="% Away From 52W Low" dataDxfId="41">
      <calculatedColumnFormula>COUNTIFS(Table2[Sub-Sector],Table3[[#This Row],[Sub-Sector]],Table2[% Away From 52W Low],"&gt;=10")/Table3[[#This Row],[Count]]</calculatedColumnFormula>
    </tableColumn>
    <tableColumn id="18" xr3:uid="{A8967982-0E4E-43C0-862B-2C10336B6D07}" name="% Price above 20D EMA" dataDxfId="40">
      <calculatedColumnFormula>COUNTIFS(Table2[Sub-Sector],Table3[[#This Row],[Sub-Sector]],Table2[% Price above 20 EMA],"&gt;=0")/Table3[[#This Row],[Count]]</calculatedColumnFormula>
    </tableColumn>
    <tableColumn id="19" xr3:uid="{7C548C93-D492-451C-9943-D6669BC0484E}" name="% Price above 50 EMA" dataDxfId="39">
      <calculatedColumnFormula>COUNTIFS(Table2[Sub-Sector],Table3[[#This Row],[Sub-Sector]],Table2[% Price above 50 EMA],"&gt;=0")/Table3[[#This Row],[Count]]</calculatedColumnFormula>
    </tableColumn>
    <tableColumn id="20" xr3:uid="{80C758C9-C32E-4593-A93E-CD4AAC24142F}" name="% Price above 200 EMA" dataDxfId="38">
      <calculatedColumnFormula>COUNTIFS(Table2[Sub-Sector],Table3[[#This Row],[Sub-Sector]],Table2[% Price above 200 EMA],"&gt;=0")/Table3[[#This Row],[Count]]</calculatedColumnFormula>
    </tableColumn>
    <tableColumn id="21" xr3:uid="{46D17884-3916-4EA8-9EB3-440DA487611A}" name="Rate of Change - Zone" dataDxfId="37">
      <calculatedColumnFormula>COUNTIFS(Table2[Sub-Sector],Table3[[#This Row],[Sub-Sector]],Table2[Rate of Change - Zone],"Positive")/Table3[[#This Row],[Count]]</calculatedColumnFormula>
    </tableColumn>
    <tableColumn id="22" xr3:uid="{75582A80-6C58-41BB-8052-290C94AA8D5F}" name="Sharpe Ratio" dataDxfId="36">
      <calculatedColumnFormula>COUNTIFS(Table2[Sub-Sector],Table3[[#This Row],[Sub-Sector]],Table2[Sharpe Ratio],"&gt;=0.10")/Table3[[#This Row],[Count]]</calculatedColumnFormula>
    </tableColumn>
    <tableColumn id="23" xr3:uid="{BBECC204-2F4B-4EC0-8648-66CF8BC0AC61}" name="Score" dataDxfId="35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876F59B5-E629-4193-BD79-5023CDC83A5E}" name="Rank" dataDxfId="34">
      <calculatedColumnFormula>_xlfn.RANK.AVG(Table3[[#This Row],[Score]],Table3[Score],1)</calculatedColumnFormula>
    </tableColumn>
    <tableColumn id="25" xr3:uid="{FAA932E3-1C04-4CF9-AF91-7419AB9B3AB8}" name="Score 2 " dataDxfId="33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0778A92C-466B-4D37-8603-74D57AE33005}" name="Rank 2" dataDxfId="32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D6E82E-B8BB-4C84-9C69-F56F32E20444}" name="Table2" displayName="Table2" ref="A1:AV727" totalsRowShown="0">
  <sortState xmlns:xlrd2="http://schemas.microsoft.com/office/spreadsheetml/2017/richdata2" ref="A2:AV727">
    <sortCondition ref="AV1:AV727"/>
  </sortState>
  <tableColumns count="48">
    <tableColumn id="1" xr3:uid="{617192BD-4B47-47C1-BB75-89AFC23B66E1}" name="Name"/>
    <tableColumn id="2" xr3:uid="{9CB426E9-6BF8-4F04-988C-2898CD9FF2B3}" name="Ticker"/>
    <tableColumn id="3" xr3:uid="{38FC58C0-D7F0-4111-B099-6C0A3E358942}" name="Industry"/>
    <tableColumn id="4" xr3:uid="{6202259F-4CDB-41AF-8CAB-19477C9ACB21}" name="Sub-Sector"/>
    <tableColumn id="5" xr3:uid="{A7368B99-0438-463A-B786-5B9FC224276B}" name="Market Cap"/>
    <tableColumn id="6" xr3:uid="{22A806FA-90AE-4916-87EB-DEB29CC65D2C}" name="Close Price"/>
    <tableColumn id="7" xr3:uid="{F508B979-2CA7-431F-A193-DF141D5C3F4B}" name="1Y Return vs Nifty"/>
    <tableColumn id="18" xr3:uid="{132E88B7-3FE1-4829-AD03-5CCB74ADEC02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6E519AE2-B8C6-4DAB-A0AE-4343D4C00EC9}" name="1M Return vs Nifty"/>
    <tableColumn id="19" xr3:uid="{B93C6C48-4795-4237-B1BA-70ACEF2D03DF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C5FFC7DA-FCC0-4FF0-8783-CB62F40F5DFE}" name="6M Return vs Nifty"/>
    <tableColumn id="20" xr3:uid="{BCCE8912-4497-4FAE-A41A-AC98A2CB94FC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22DD33FA-6765-47A6-9644-BDFF47C12045}" name="1W Return vs Nifty"/>
    <tableColumn id="22" xr3:uid="{DABAEF77-C061-4D96-88C8-3951A7F33290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8E8A012C-2F42-457E-9583-951D65BB4FB2}" name="20D EMA" dataDxfId="27"/>
    <tableColumn id="11" xr3:uid="{5D14D947-52DB-44D9-8155-CD8A3B0D3415}" name="50D EMA"/>
    <tableColumn id="12" xr3:uid="{1EB1BF38-5BF1-4D8E-963E-B8BC6E802ADE}" name="200D EMA"/>
    <tableColumn id="13" xr3:uid="{A8EF4FF4-2F5F-4B81-8EFA-31429C8D92A1}" name="RSI Exponential â€“ 14D"/>
    <tableColumn id="25" xr3:uid="{1EFA5293-4115-4AB3-911F-F3B6C58CD35B}" name="% Price above 20 EMA" dataDxfId="26">
      <calculatedColumnFormula>(Table2[[#This Row],[Close Price]]-Table2[[#This Row],[20D EMA]])/Table2[[#This Row],[20D EMA]]</calculatedColumnFormula>
    </tableColumn>
    <tableColumn id="24" xr3:uid="{4DC77E6A-FF06-43B0-8F8E-8508A6A02E90}" name="% Price above 50 EMA" dataDxfId="25">
      <calculatedColumnFormula>(Table2[[#This Row],[Close Price]]-Table2[[#This Row],[50D EMA]])/Table2[[#This Row],[50D EMA]]</calculatedColumnFormula>
    </tableColumn>
    <tableColumn id="23" xr3:uid="{6B2D374D-CC50-4B4F-9A32-5AA750FDE85E}" name="% Price above 200 EMA" dataDxfId="24">
      <calculatedColumnFormula>(Table2[[#This Row],[Close Price]]-Table2[[#This Row],[200D EMA]])/Table2[[#This Row],[200D EMA]]</calculatedColumnFormula>
    </tableColumn>
    <tableColumn id="14" xr3:uid="{B94CF5B4-350D-4A04-A173-9596ADD66BD2}" name="Relative Volume"/>
    <tableColumn id="37" xr3:uid="{D1B7895F-344A-45AA-B9D2-24B61D7B90F6}" name="Day Low" dataDxfId="23"/>
    <tableColumn id="36" xr3:uid="{7930BCB6-4DC4-4954-ADAE-64910917A72F}" name="Day High" dataDxfId="22"/>
    <tableColumn id="35" xr3:uid="{24605445-3133-42A1-AADD-F521FE5D6117}" name="Current Week Low" dataDxfId="21"/>
    <tableColumn id="34" xr3:uid="{7604107D-72B8-4F68-A7BD-01AE9CB68E5F}" name="Current Week High" dataDxfId="20"/>
    <tableColumn id="33" xr3:uid="{851F569A-3271-4A18-BD2E-55ED6EFB8B7F}" name="Current Month Low" dataDxfId="19"/>
    <tableColumn id="32" xr3:uid="{28179670-1AD2-46E2-8561-0FA0CFA238DD}" name="Current Month High" dataDxfId="18"/>
    <tableColumn id="31" xr3:uid="{164BC8A9-DDDE-425A-B4B5-8A01F1D22760}" name="% Away From Day Low" dataDxfId="17">
      <calculatedColumnFormula>(Table2[[#This Row],[Close Price]]/Table2[[#This Row],[Day Low]])-1</calculatedColumnFormula>
    </tableColumn>
    <tableColumn id="30" xr3:uid="{DEFEB893-8B84-42AF-8A11-79DC844CCCE9}" name="% Away From Day High" dataDxfId="16">
      <calculatedColumnFormula>(Table2[[#This Row],[Day High]]/Table2[[#This Row],[Close Price]])-1</calculatedColumnFormula>
    </tableColumn>
    <tableColumn id="29" xr3:uid="{ED87E303-AA66-4120-8148-92BA92693D6D}" name="% Away From Current Week Low" dataDxfId="15">
      <calculatedColumnFormula>(Table2[[#This Row],[Close Price]]/Table2[[#This Row],[Current Week Low]])-1</calculatedColumnFormula>
    </tableColumn>
    <tableColumn id="28" xr3:uid="{CED7C294-CF0D-4558-8E12-200BA379D813}" name="% Away From Current Week High" dataDxfId="14">
      <calculatedColumnFormula>(Table2[[#This Row],[Current Week High]]/Table2[[#This Row],[Close Price]])-1</calculatedColumnFormula>
    </tableColumn>
    <tableColumn id="27" xr3:uid="{5A03DF18-C85D-4FCF-ACB8-2AC2C0DFD35F}" name="% Away From Current Month Low" dataDxfId="13">
      <calculatedColumnFormula>(Table2[[#This Row],[Close Price]]/Table2[[#This Row],[Current Month Low]])-1</calculatedColumnFormula>
    </tableColumn>
    <tableColumn id="26" xr3:uid="{094C0F7A-5068-4879-BF16-5B96857CF415}" name="% Away From Current Month High" dataDxfId="12">
      <calculatedColumnFormula>(Table2[[#This Row],[Current Month High]]/Table2[[#This Row],[Close Price]])-1</calculatedColumnFormula>
    </tableColumn>
    <tableColumn id="15" xr3:uid="{44B1C397-DCF7-41A4-8246-EC02FA409DAF}" name="% Away From 52W High"/>
    <tableColumn id="16" xr3:uid="{C5B47FF6-6DB0-42DC-A8FF-27AB8515924F}" name="% Away From 52W Low"/>
    <tableColumn id="38" xr3:uid="{5E4920A8-72C8-43CC-8506-9AD1F5C8E964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D1148286-83E3-426C-B5B4-FE34380B2C39}" name="Relative Strength Sector Index" dataDxfId="10"/>
    <tableColumn id="41" xr3:uid="{9058C640-6C4E-4EE1-BA1E-6603E83C044A}" name="Relative Strength Sector Index - Zone" dataDxfId="9"/>
    <tableColumn id="40" xr3:uid="{7F261C44-01EB-41EA-B168-E2C555237A8A}" name="Rate of Change" dataDxfId="8"/>
    <tableColumn id="39" xr3:uid="{C3F88FA5-2A83-49C3-9D77-61DF104F5C7C}" name="Rate of Change - Zone" dataDxfId="7"/>
    <tableColumn id="17" xr3:uid="{17172343-969F-4136-8F7A-EF206819A924}" name="Sharpe Ratio"/>
    <tableColumn id="43" xr3:uid="{22C2838D-4AF1-45D2-B60F-B2D71AFC7DAC}" name="Sharpe Ratio Z-Score" dataDxfId="6">
      <calculatedColumnFormula>(Table2[[#This Row],[Sharpe Ratio]]-AVERAGE(Table2[Sharpe Ratio]))/_xlfn.STDEV.P(Table2[Sharpe Ratio])</calculatedColumnFormula>
    </tableColumn>
    <tableColumn id="44" xr3:uid="{126871C2-F8C0-4F0C-9630-F9960571B88D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8365B8F2-F879-4CF1-990C-09ED69416679}" name="Rank 1Y" dataDxfId="4">
      <calculatedColumnFormula>_xlfn.RANK.AVG(Table2[[#This Row],[1Y Return vs Nifty Z-Score]],Table2[1Y Return vs Nifty Z-Score])</calculatedColumnFormula>
    </tableColumn>
    <tableColumn id="46" xr3:uid="{3181A474-D3D5-4743-9DCA-94734D2A47DC}" name="Rank 6M" dataDxfId="3">
      <calculatedColumnFormula>_xlfn.RANK.AVG(Table2[[#This Row],[6M Return vs Nifty Z-Score]],Table2[6M Return vs Nifty Z-Score])</calculatedColumnFormula>
    </tableColumn>
    <tableColumn id="47" xr3:uid="{9F24F8E2-EB29-4CBB-89C1-451184BF5745}" name="Rank Sharpe" dataDxfId="2">
      <calculatedColumnFormula>_xlfn.RANK.AVG(Table2[[#This Row],[Sharpe Ratio Z-Score]],Table2[Sharpe Ratio Z-Score])</calculatedColumnFormula>
    </tableColumn>
    <tableColumn id="48" xr3:uid="{DFD43B95-0534-490B-A79F-8AB41453A326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B0647D-C173-427F-9BFC-1461AFAB4E48}" name="Table1" displayName="Table1" ref="A1:Q5004" totalsRowShown="0">
  <autoFilter ref="A1:Q5004" xr:uid="{75B0647D-C173-427F-9BFC-1461AFAB4E48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853CBFC8-AC9C-4DD2-A6A0-CCB4A1057CB5}" name="Name"/>
    <tableColumn id="2" xr3:uid="{F553B469-018B-4900-9908-D251BB265015}" name="Ticker"/>
    <tableColumn id="17" xr3:uid="{68F299B8-B28C-43A1-92C5-097B41746C30}" name="Industry" dataDxfId="0"/>
    <tableColumn id="3" xr3:uid="{469D8B0D-85E7-4604-A1FE-37DEFFB43E51}" name="Sub-Sector"/>
    <tableColumn id="4" xr3:uid="{D36B046F-BC08-4643-9CA4-5F6BE06BB7C1}" name="Market Cap"/>
    <tableColumn id="5" xr3:uid="{B1A7F9D7-6DE6-4AC5-BA58-9BC49A68A491}" name="Close Price"/>
    <tableColumn id="6" xr3:uid="{6F81EA68-E331-4D50-B98A-AC13FEF1614F}" name="1Y Return vs Nifty"/>
    <tableColumn id="7" xr3:uid="{CF4478A2-67FB-4EDD-B49B-B60DC5FB0541}" name="1M Return vs Nifty"/>
    <tableColumn id="8" xr3:uid="{A6E8B078-2302-4722-8A11-EFC1D2ED6702}" name="6M Return vs Nifty"/>
    <tableColumn id="9" xr3:uid="{0CA41800-2734-42A8-ABC3-0AB0527F5F88}" name="1W Return vs Nifty"/>
    <tableColumn id="10" xr3:uid="{21A20EDF-61B3-4C5D-A68F-A7E3F9FA0111}" name="50D EMA"/>
    <tableColumn id="11" xr3:uid="{83B8092C-7B9A-4280-BBEB-5492E8A1E2AC}" name="200D EMA"/>
    <tableColumn id="12" xr3:uid="{6C4D02D4-4C03-4CDF-B48E-84E0C1D232E3}" name="RSI Exponential â€“ 14D"/>
    <tableColumn id="13" xr3:uid="{55ADB046-B8F8-4430-B0F4-F893CBF03B33}" name="Relative Volume"/>
    <tableColumn id="14" xr3:uid="{5ABB6C3E-DCD0-4DA5-BF98-50DEA1C93902}" name="% Away From 52W High"/>
    <tableColumn id="15" xr3:uid="{345950CA-FBD8-4843-9E4E-459F5D17B8E6}" name="% Away From 52W Low"/>
    <tableColumn id="16" xr3:uid="{F4A614E2-7623-4D88-A38C-51AF241D8CDC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2154-04C3-4C22-83FC-C421537FFB06}">
  <dimension ref="A1:Z122"/>
  <sheetViews>
    <sheetView workbookViewId="0">
      <selection activeCell="A6" sqref="A6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33203125" bestFit="1" customWidth="1"/>
    <col min="4" max="5" width="21.33203125" bestFit="1" customWidth="1"/>
    <col min="6" max="6" width="19" bestFit="1" customWidth="1"/>
    <col min="7" max="7" width="18.3320312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33203125" bestFit="1" customWidth="1"/>
    <col min="14" max="14" width="32" bestFit="1" customWidth="1"/>
    <col min="15" max="15" width="32.33203125" bestFit="1" customWidth="1"/>
    <col min="16" max="16" width="23.33203125" bestFit="1" customWidth="1"/>
    <col min="17" max="17" width="22.88671875" bestFit="1" customWidth="1"/>
    <col min="18" max="18" width="23.3320312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6" x14ac:dyDescent="0.3">
      <c r="A1" t="s">
        <v>2</v>
      </c>
      <c r="B1" t="s">
        <v>10221</v>
      </c>
      <c r="C1" s="2" t="s">
        <v>10207</v>
      </c>
      <c r="D1" s="2" t="s">
        <v>10222</v>
      </c>
      <c r="E1" s="2" t="s">
        <v>10223</v>
      </c>
      <c r="F1" s="2" t="s">
        <v>7</v>
      </c>
      <c r="G1" s="2" t="s">
        <v>5</v>
      </c>
      <c r="H1" s="2" t="s">
        <v>10224</v>
      </c>
      <c r="I1" s="2" t="s">
        <v>12</v>
      </c>
      <c r="J1" s="2" t="s">
        <v>10201</v>
      </c>
      <c r="K1" s="2" t="s">
        <v>10202</v>
      </c>
      <c r="L1" s="2" t="s">
        <v>10203</v>
      </c>
      <c r="M1" s="2" t="s">
        <v>10204</v>
      </c>
      <c r="N1" s="2" t="s">
        <v>10205</v>
      </c>
      <c r="O1" s="2" t="s">
        <v>10206</v>
      </c>
      <c r="P1" s="2" t="s">
        <v>13</v>
      </c>
      <c r="Q1" s="2" t="s">
        <v>14</v>
      </c>
      <c r="R1" s="2" t="s">
        <v>10225</v>
      </c>
      <c r="S1" s="2" t="s">
        <v>10193</v>
      </c>
      <c r="T1" s="2" t="s">
        <v>10194</v>
      </c>
      <c r="U1" s="2" t="s">
        <v>10211</v>
      </c>
      <c r="V1" s="2" t="s">
        <v>15</v>
      </c>
      <c r="W1" t="s">
        <v>10216</v>
      </c>
      <c r="X1" t="s">
        <v>10226</v>
      </c>
      <c r="Y1" t="s">
        <v>10227</v>
      </c>
      <c r="Z1" t="s">
        <v>10228</v>
      </c>
    </row>
    <row r="2" spans="1:26" x14ac:dyDescent="0.3">
      <c r="A2" t="s">
        <v>225</v>
      </c>
      <c r="B2">
        <f>COUNTIFS(Table2[Sub-Sector],Table3[[#This Row],[Sub-Sector]])</f>
        <v>3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0.66666666666666663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0.66666666666666663</v>
      </c>
      <c r="J2" s="2">
        <f>COUNTIFS(Table2[Sub-Sector],Table3[[#This Row],[Sub-Sector]],Table2[% Away From Day Low],"&gt;=0.05")/Table3[[#This Row],[Count]]</f>
        <v>0.33333333333333331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1</v>
      </c>
      <c r="M2" s="2">
        <f>COUNTIFS(Table2[Sub-Sector],Table3[[#This Row],[Sub-Sector]],Table2[% Away From Current Week High],"&lt;=0.05")/Table3[[#This Row],[Count]]</f>
        <v>0.66666666666666663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0.66666666666666663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114</v>
      </c>
      <c r="X2" s="3">
        <f>_xlfn.RANK.AVG(Table3[[#This Row],[Score]],Table3[Score],1)</f>
        <v>1</v>
      </c>
      <c r="Y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77.5</v>
      </c>
      <c r="Z2" s="3">
        <f>_xlfn.RANK.AVG(Table3[[#This Row],[Score 2 ]],Table3[[Score 2 ]],1)</f>
        <v>1</v>
      </c>
    </row>
    <row r="3" spans="1:26" x14ac:dyDescent="0.3">
      <c r="A3" t="s">
        <v>83</v>
      </c>
      <c r="B3">
        <f>COUNTIFS(Table2[Sub-Sector],Table3[[#This Row],[Sub-Sector]])</f>
        <v>2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0.5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0.5</v>
      </c>
      <c r="J3" s="2">
        <f>COUNTIFS(Table2[Sub-Sector],Table3[[#This Row],[Sub-Sector]],Table2[% Away From Day Low],"&gt;=0.05")/Table3[[#This Row],[Count]]</f>
        <v>0.5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0.5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0.5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0</v>
      </c>
      <c r="W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247</v>
      </c>
      <c r="X3" s="3">
        <f>_xlfn.RANK.AVG(Table3[[#This Row],[Score]],Table3[Score],1)</f>
        <v>11</v>
      </c>
      <c r="Y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98</v>
      </c>
      <c r="Z3" s="3">
        <f>_xlfn.RANK.AVG(Table3[[#This Row],[Score 2 ]],Table3[[Score 2 ]],1)</f>
        <v>2</v>
      </c>
    </row>
    <row r="4" spans="1:26" x14ac:dyDescent="0.3">
      <c r="A4" t="s">
        <v>896</v>
      </c>
      <c r="B4">
        <f>COUNTIFS(Table2[Sub-Sector],Table3[[#This Row],[Sub-Sector]])</f>
        <v>3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0.33333333333333331</v>
      </c>
      <c r="E4" s="2">
        <f>COUNTIFS(Table2[Sub-Sector],Table3[[#This Row],[Sub-Sector]],Table2[1M Return vs Nifty],"&gt;=5")/Table3[[#This Row],[Count]]</f>
        <v>0.66666666666666663</v>
      </c>
      <c r="F4" s="2">
        <f>COUNTIFS(Table2[Sub-Sector],Table3[[#This Row],[Sub-Sector]],Table2[6M Return vs Nifty],"&gt;=10")/Table3[[#This Row],[Count]]</f>
        <v>0.33333333333333331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0.33333333333333331</v>
      </c>
      <c r="N4" s="2">
        <f>COUNTIFS(Table2[Sub-Sector],Table3[[#This Row],[Sub-Sector]],Table2[% Away From Current Month Low],"&gt;=0.05")/Table3[[#This Row],[Count]]</f>
        <v>1</v>
      </c>
      <c r="O4" s="2">
        <f>COUNTIFS(Table2[Sub-Sector],Table3[[#This Row],[Sub-Sector]],Table2[% Away From Current Month High],"&lt;=0.05")/Table3[[#This Row],[Count]]</f>
        <v>0.33333333333333331</v>
      </c>
      <c r="P4" s="2">
        <f>COUNTIFS(Table2[Sub-Sector],Table3[[#This Row],[Sub-Sector]],Table2[% Away From 52W High],"&lt;=10")/Table3[[#This Row],[Count]]</f>
        <v>0.33333333333333331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0.33333333333333331</v>
      </c>
      <c r="W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185.5</v>
      </c>
      <c r="X4" s="3">
        <f>_xlfn.RANK.AVG(Table3[[#This Row],[Score]],Table3[Score],1)</f>
        <v>4</v>
      </c>
      <c r="Y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119.5</v>
      </c>
      <c r="Z4" s="3">
        <f>_xlfn.RANK.AVG(Table3[[#This Row],[Score 2 ]],Table3[[Score 2 ]],1)</f>
        <v>3.5</v>
      </c>
    </row>
    <row r="5" spans="1:26" x14ac:dyDescent="0.3">
      <c r="A5" t="s">
        <v>59</v>
      </c>
      <c r="B5">
        <f>COUNTIFS(Table2[Sub-Sector],Table3[[#This Row],[Sub-Sector]])</f>
        <v>3</v>
      </c>
      <c r="C5" s="2">
        <f>COUNTIFS(Table2[Sub-Sector],Table3[[#This Row],[Sub-Sector]],Table2[Uptrend],"Uptrend")/Table3[[#This Row],[Count]]</f>
        <v>1</v>
      </c>
      <c r="D5" s="2">
        <f>COUNTIFS(Table2[Sub-Sector],Table3[[#This Row],[Sub-Sector]],Table2[1W Return vs Nifty],"&gt;=5")/Table3[[#This Row],[Count]]</f>
        <v>0.33333333333333331</v>
      </c>
      <c r="E5" s="2">
        <f>COUNTIFS(Table2[Sub-Sector],Table3[[#This Row],[Sub-Sector]],Table2[1M Return vs Nifty],"&gt;=5")/Table3[[#This Row],[Count]]</f>
        <v>1</v>
      </c>
      <c r="F5" s="2">
        <f>COUNTIFS(Table2[Sub-Sector],Table3[[#This Row],[Sub-Sector]],Table2[6M Return vs Nifty],"&gt;=10")/Table3[[#This Row],[Count]]</f>
        <v>1</v>
      </c>
      <c r="G5" s="2">
        <f>COUNTIFS(Table2[Sub-Sector],Table3[[#This Row],[Sub-Sector]],Table2[1Y Return vs Nifty],"&gt;=10")/Table3[[#This Row],[Count]]</f>
        <v>0.66666666666666663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0.66666666666666663</v>
      </c>
      <c r="J5" s="2">
        <f>COUNTIFS(Table2[Sub-Sector],Table3[[#This Row],[Sub-Sector]],Table2[% Away From Day Low],"&gt;=0.05")/Table3[[#This Row],[Count]]</f>
        <v>0.66666666666666663</v>
      </c>
      <c r="K5" s="2">
        <f>COUNTIFS(Table2[Sub-Sector],Table3[[#This Row],[Sub-Sector]],Table2[% Away From Day High],"&lt;=0.05")/Table3[[#This Row],[Count]]</f>
        <v>0.66666666666666663</v>
      </c>
      <c r="L5" s="2">
        <f>COUNTIFS(Table2[Sub-Sector],Table3[[#This Row],[Sub-Sector]],Table2[% Away From Current Week Low],"&gt;=0.05")/Table3[[#This Row],[Count]]</f>
        <v>1</v>
      </c>
      <c r="M5" s="2">
        <f>COUNTIFS(Table2[Sub-Sector],Table3[[#This Row],[Sub-Sector]],Table2[% Away From Current Week High],"&lt;=0.05")/Table3[[#This Row],[Count]]</f>
        <v>0.66666666666666663</v>
      </c>
      <c r="N5" s="2">
        <f>COUNTIFS(Table2[Sub-Sector],Table3[[#This Row],[Sub-Sector]],Table2[% Away From Current Month Low],"&gt;=0.05")/Table3[[#This Row],[Count]]</f>
        <v>1</v>
      </c>
      <c r="O5" s="2">
        <f>COUNTIFS(Table2[Sub-Sector],Table3[[#This Row],[Sub-Sector]],Table2[% Away From Current Month High],"&lt;=0.05")/Table3[[#This Row],[Count]]</f>
        <v>0.66666666666666663</v>
      </c>
      <c r="P5" s="2">
        <f>COUNTIFS(Table2[Sub-Sector],Table3[[#This Row],[Sub-Sector]],Table2[% Away From 52W High],"&lt;=10")/Table3[[#This Row],[Count]]</f>
        <v>0.66666666666666663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0.66666666666666663</v>
      </c>
      <c r="W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172.5</v>
      </c>
      <c r="X5" s="3">
        <f>_xlfn.RANK.AVG(Table3[[#This Row],[Score]],Table3[Score],1)</f>
        <v>2</v>
      </c>
      <c r="Y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119.5</v>
      </c>
      <c r="Z5" s="3">
        <f>_xlfn.RANK.AVG(Table3[[#This Row],[Score 2 ]],Table3[[Score 2 ]],1)</f>
        <v>3.5</v>
      </c>
    </row>
    <row r="6" spans="1:26" x14ac:dyDescent="0.3">
      <c r="A6" t="s">
        <v>67</v>
      </c>
      <c r="B6">
        <f>COUNTIFS(Table2[Sub-Sector],Table3[[#This Row],[Sub-Sector]])</f>
        <v>5</v>
      </c>
      <c r="C6" s="2">
        <f>COUNTIFS(Table2[Sub-Sector],Table3[[#This Row],[Sub-Sector]],Table2[Uptrend],"Uptrend")/Table3[[#This Row],[Count]]</f>
        <v>0.8</v>
      </c>
      <c r="D6" s="2">
        <f>COUNTIFS(Table2[Sub-Sector],Table3[[#This Row],[Sub-Sector]],Table2[1W Return vs Nifty],"&gt;=5")/Table3[[#This Row],[Count]]</f>
        <v>0</v>
      </c>
      <c r="E6" s="2">
        <f>COUNTIFS(Table2[Sub-Sector],Table3[[#This Row],[Sub-Sector]],Table2[1M Return vs Nifty],"&gt;=5")/Table3[[#This Row],[Count]]</f>
        <v>1</v>
      </c>
      <c r="F6" s="2">
        <f>COUNTIFS(Table2[Sub-Sector],Table3[[#This Row],[Sub-Sector]],Table2[6M Return vs Nifty],"&gt;=10")/Table3[[#This Row],[Count]]</f>
        <v>0.8</v>
      </c>
      <c r="G6" s="2">
        <f>COUNTIFS(Table2[Sub-Sector],Table3[[#This Row],[Sub-Sector]],Table2[1Y Return vs Nifty],"&gt;=10")/Table3[[#This Row],[Count]]</f>
        <v>0.8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0.6</v>
      </c>
      <c r="J6" s="2">
        <f>COUNTIFS(Table2[Sub-Sector],Table3[[#This Row],[Sub-Sector]],Table2[% Away From Day Low],"&gt;=0.05")/Table3[[#This Row],[Count]]</f>
        <v>0.2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0.8</v>
      </c>
      <c r="M6" s="2">
        <f>COUNTIFS(Table2[Sub-Sector],Table3[[#This Row],[Sub-Sector]],Table2[% Away From Current Week High],"&lt;=0.05")/Table3[[#This Row],[Count]]</f>
        <v>0.8</v>
      </c>
      <c r="N6" s="2">
        <f>COUNTIFS(Table2[Sub-Sector],Table3[[#This Row],[Sub-Sector]],Table2[% Away From Current Month Low],"&gt;=0.05")/Table3[[#This Row],[Count]]</f>
        <v>1</v>
      </c>
      <c r="O6" s="2">
        <f>COUNTIFS(Table2[Sub-Sector],Table3[[#This Row],[Sub-Sector]],Table2[% Away From Current Month High],"&lt;=0.05")/Table3[[#This Row],[Count]]</f>
        <v>0.4</v>
      </c>
      <c r="P6" s="2">
        <f>COUNTIFS(Table2[Sub-Sector],Table3[[#This Row],[Sub-Sector]],Table2[% Away From 52W High],"&lt;=10")/Table3[[#This Row],[Count]]</f>
        <v>0.8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0.6</v>
      </c>
      <c r="W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287.5</v>
      </c>
      <c r="X6" s="3">
        <f>_xlfn.RANK.AVG(Table3[[#This Row],[Score]],Table3[Score],1)</f>
        <v>19</v>
      </c>
      <c r="Y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126</v>
      </c>
      <c r="Z6" s="3">
        <f>_xlfn.RANK.AVG(Table3[[#This Row],[Score 2 ]],Table3[[Score 2 ]],1)</f>
        <v>5</v>
      </c>
    </row>
    <row r="7" spans="1:26" x14ac:dyDescent="0.3">
      <c r="A7" t="s">
        <v>646</v>
      </c>
      <c r="B7">
        <f>COUNTIFS(Table2[Sub-Sector],Table3[[#This Row],[Sub-Sector]])</f>
        <v>5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0.4</v>
      </c>
      <c r="E7" s="2">
        <f>COUNTIFS(Table2[Sub-Sector],Table3[[#This Row],[Sub-Sector]],Table2[1M Return vs Nifty],"&gt;=5")/Table3[[#This Row],[Count]]</f>
        <v>0.8</v>
      </c>
      <c r="F7" s="2">
        <f>COUNTIFS(Table2[Sub-Sector],Table3[[#This Row],[Sub-Sector]],Table2[6M Return vs Nifty],"&gt;=10")/Table3[[#This Row],[Count]]</f>
        <v>0.8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0.4</v>
      </c>
      <c r="I7" s="2">
        <f>COUNTIFS(Table2[Sub-Sector],Table3[[#This Row],[Sub-Sector]],Table2[Relative Volume],"&gt;=1")/Table3[[#This Row],[Count]]</f>
        <v>0.6</v>
      </c>
      <c r="J7" s="2">
        <f>COUNTIFS(Table2[Sub-Sector],Table3[[#This Row],[Sub-Sector]],Table2[% Away From Day Low],"&gt;=0.05")/Table3[[#This Row],[Count]]</f>
        <v>0.2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0.4</v>
      </c>
      <c r="M7" s="2">
        <f>COUNTIFS(Table2[Sub-Sector],Table3[[#This Row],[Sub-Sector]],Table2[% Away From Current Week High],"&lt;=0.05")/Table3[[#This Row],[Count]]</f>
        <v>0.2</v>
      </c>
      <c r="N7" s="2">
        <f>COUNTIFS(Table2[Sub-Sector],Table3[[#This Row],[Sub-Sector]],Table2[% Away From Current Month Low],"&gt;=0.05")/Table3[[#This Row],[Count]]</f>
        <v>0.4</v>
      </c>
      <c r="O7" s="2">
        <f>COUNTIFS(Table2[Sub-Sector],Table3[[#This Row],[Sub-Sector]],Table2[% Away From Current Month High],"&lt;=0.05")/Table3[[#This Row],[Count]]</f>
        <v>0.2</v>
      </c>
      <c r="P7" s="2">
        <f>COUNTIFS(Table2[Sub-Sector],Table3[[#This Row],[Sub-Sector]],Table2[% Away From 52W High],"&lt;=10")/Table3[[#This Row],[Count]]</f>
        <v>0.6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0.8</v>
      </c>
      <c r="V7" s="2">
        <f>COUNTIFS(Table2[Sub-Sector],Table3[[#This Row],[Sub-Sector]],Table2[Sharpe Ratio],"&gt;=0.10")/Table3[[#This Row],[Count]]</f>
        <v>1</v>
      </c>
      <c r="W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180.5</v>
      </c>
      <c r="X7" s="3">
        <f>_xlfn.RANK.AVG(Table3[[#This Row],[Score]],Table3[Score],1)</f>
        <v>3</v>
      </c>
      <c r="Y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127</v>
      </c>
      <c r="Z7" s="3">
        <f>_xlfn.RANK.AVG(Table3[[#This Row],[Score 2 ]],Table3[[Score 2 ]],1)</f>
        <v>6</v>
      </c>
    </row>
    <row r="8" spans="1:26" x14ac:dyDescent="0.3">
      <c r="A8" t="s">
        <v>56</v>
      </c>
      <c r="B8">
        <f>COUNTIFS(Table2[Sub-Sector],Table3[[#This Row],[Sub-Sector]])</f>
        <v>4</v>
      </c>
      <c r="C8" s="2">
        <f>COUNTIFS(Table2[Sub-Sector],Table3[[#This Row],[Sub-Sector]],Table2[Uptrend],"Uptrend")/Table3[[#This Row],[Count]]</f>
        <v>0.75</v>
      </c>
      <c r="D8" s="2">
        <f>COUNTIFS(Table2[Sub-Sector],Table3[[#This Row],[Sub-Sector]],Table2[1W Return vs Nifty],"&gt;=5")/Table3[[#This Row],[Count]]</f>
        <v>0.25</v>
      </c>
      <c r="E8" s="2">
        <f>COUNTIFS(Table2[Sub-Sector],Table3[[#This Row],[Sub-Sector]],Table2[1M Return vs Nifty],"&gt;=5")/Table3[[#This Row],[Count]]</f>
        <v>0</v>
      </c>
      <c r="F8" s="2">
        <f>COUNTIFS(Table2[Sub-Sector],Table3[[#This Row],[Sub-Sector]],Table2[6M Return vs Nifty],"&gt;=10")/Table3[[#This Row],[Count]]</f>
        <v>1</v>
      </c>
      <c r="G8" s="2">
        <f>COUNTIFS(Table2[Sub-Sector],Table3[[#This Row],[Sub-Sector]],Table2[1Y Return vs Nifty],"&gt;=10")/Table3[[#This Row],[Count]]</f>
        <v>0.75</v>
      </c>
      <c r="H8" s="2">
        <f>COUNTIFS(Table2[Sub-Sector],Table3[[#This Row],[Sub-Sector]],Table2[RSI Exponential â€“ 14D],"&gt;=50")/Table3[[#This Row],[Count]]</f>
        <v>0.5</v>
      </c>
      <c r="I8" s="2">
        <f>COUNTIFS(Table2[Sub-Sector],Table3[[#This Row],[Sub-Sector]],Table2[Relative Volume],"&gt;=1")/Table3[[#This Row],[Count]]</f>
        <v>0.75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0.25</v>
      </c>
      <c r="M8" s="2">
        <f>COUNTIFS(Table2[Sub-Sector],Table3[[#This Row],[Sub-Sector]],Table2[% Away From Current Week High],"&lt;=0.05")/Table3[[#This Row],[Count]]</f>
        <v>0.75</v>
      </c>
      <c r="N8" s="2">
        <f>COUNTIFS(Table2[Sub-Sector],Table3[[#This Row],[Sub-Sector]],Table2[% Away From Current Month Low],"&gt;=0.05")/Table3[[#This Row],[Count]]</f>
        <v>0.5</v>
      </c>
      <c r="O8" s="2">
        <f>COUNTIFS(Table2[Sub-Sector],Table3[[#This Row],[Sub-Sector]],Table2[% Away From Current Month High],"&lt;=0.05")/Table3[[#This Row],[Count]]</f>
        <v>0.75</v>
      </c>
      <c r="P8" s="2">
        <f>COUNTIFS(Table2[Sub-Sector],Table3[[#This Row],[Sub-Sector]],Table2[% Away From 52W High],"&lt;=10")/Table3[[#This Row],[Count]]</f>
        <v>0.75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0.75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0.75</v>
      </c>
      <c r="V8" s="2">
        <f>COUNTIFS(Table2[Sub-Sector],Table3[[#This Row],[Sub-Sector]],Table2[Sharpe Ratio],"&gt;=0.10")/Table3[[#This Row],[Count]]</f>
        <v>0.75</v>
      </c>
      <c r="W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345</v>
      </c>
      <c r="X8" s="3">
        <f>_xlfn.RANK.AVG(Table3[[#This Row],[Score]],Table3[Score],1)</f>
        <v>29</v>
      </c>
      <c r="Y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</v>
      </c>
      <c r="Z8" s="3">
        <f>_xlfn.RANK.AVG(Table3[[#This Row],[Score 2 ]],Table3[[Score 2 ]],1)</f>
        <v>7</v>
      </c>
    </row>
    <row r="9" spans="1:26" x14ac:dyDescent="0.3">
      <c r="A9" t="s">
        <v>153</v>
      </c>
      <c r="B9">
        <f>COUNTIFS(Table2[Sub-Sector],Table3[[#This Row],[Sub-Sector]])</f>
        <v>10</v>
      </c>
      <c r="C9" s="2">
        <f>COUNTIFS(Table2[Sub-Sector],Table3[[#This Row],[Sub-Sector]],Table2[Uptrend],"Uptrend")/Table3[[#This Row],[Count]]</f>
        <v>1</v>
      </c>
      <c r="D9" s="2">
        <f>COUNTIFS(Table2[Sub-Sector],Table3[[#This Row],[Sub-Sector]],Table2[1W Return vs Nifty],"&gt;=5")/Table3[[#This Row],[Count]]</f>
        <v>0.1</v>
      </c>
      <c r="E9" s="2">
        <f>COUNTIFS(Table2[Sub-Sector],Table3[[#This Row],[Sub-Sector]],Table2[1M Return vs Nifty],"&gt;=5")/Table3[[#This Row],[Count]]</f>
        <v>0.6</v>
      </c>
      <c r="F9" s="2">
        <f>COUNTIFS(Table2[Sub-Sector],Table3[[#This Row],[Sub-Sector]],Table2[6M Return vs Nifty],"&gt;=10")/Table3[[#This Row],[Count]]</f>
        <v>1</v>
      </c>
      <c r="G9" s="2">
        <f>COUNTIFS(Table2[Sub-Sector],Table3[[#This Row],[Sub-Sector]],Table2[1Y Return vs Nifty],"&gt;=10")/Table3[[#This Row],[Count]]</f>
        <v>1</v>
      </c>
      <c r="H9" s="2">
        <f>COUNTIFS(Table2[Sub-Sector],Table3[[#This Row],[Sub-Sector]],Table2[RSI Exponential â€“ 14D],"&gt;=50")/Table3[[#This Row],[Count]]</f>
        <v>0.6</v>
      </c>
      <c r="I9" s="2">
        <f>COUNTIFS(Table2[Sub-Sector],Table3[[#This Row],[Sub-Sector]],Table2[Relative Volume],"&gt;=1")/Table3[[#This Row],[Count]]</f>
        <v>0.4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0.9</v>
      </c>
      <c r="L9" s="2">
        <f>COUNTIFS(Table2[Sub-Sector],Table3[[#This Row],[Sub-Sector]],Table2[% Away From Current Week Low],"&gt;=0.05")/Table3[[#This Row],[Count]]</f>
        <v>0.2</v>
      </c>
      <c r="M9" s="2">
        <f>COUNTIFS(Table2[Sub-Sector],Table3[[#This Row],[Sub-Sector]],Table2[% Away From Current Week High],"&lt;=0.05")/Table3[[#This Row],[Count]]</f>
        <v>0.4</v>
      </c>
      <c r="N9" s="2">
        <f>COUNTIFS(Table2[Sub-Sector],Table3[[#This Row],[Sub-Sector]],Table2[% Away From Current Month Low],"&gt;=0.05")/Table3[[#This Row],[Count]]</f>
        <v>0.6</v>
      </c>
      <c r="O9" s="2">
        <f>COUNTIFS(Table2[Sub-Sector],Table3[[#This Row],[Sub-Sector]],Table2[% Away From Current Month High],"&lt;=0.05")/Table3[[#This Row],[Count]]</f>
        <v>0.4</v>
      </c>
      <c r="P9" s="2">
        <f>COUNTIFS(Table2[Sub-Sector],Table3[[#This Row],[Sub-Sector]],Table2[% Away From 52W High],"&lt;=10")/Table3[[#This Row],[Count]]</f>
        <v>0.7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0.8</v>
      </c>
      <c r="S9" s="2">
        <f>COUNTIFS(Table2[Sub-Sector],Table3[[#This Row],[Sub-Sector]],Table2[% Price above 50 EMA],"&gt;=0")/Table3[[#This Row],[Count]]</f>
        <v>1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0.8</v>
      </c>
      <c r="V9" s="2">
        <f>COUNTIFS(Table2[Sub-Sector],Table3[[#This Row],[Sub-Sector]],Table2[Sharpe Ratio],"&gt;=0.10")/Table3[[#This Row],[Count]]</f>
        <v>1</v>
      </c>
      <c r="W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241.5</v>
      </c>
      <c r="X9" s="3">
        <f>_xlfn.RANK.AVG(Table3[[#This Row],[Score]],Table3[Score],1)</f>
        <v>8</v>
      </c>
      <c r="Y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143.5</v>
      </c>
      <c r="Z9" s="3">
        <f>_xlfn.RANK.AVG(Table3[[#This Row],[Score 2 ]],Table3[[Score 2 ]],1)</f>
        <v>8</v>
      </c>
    </row>
    <row r="10" spans="1:26" x14ac:dyDescent="0.3">
      <c r="A10" t="s">
        <v>163</v>
      </c>
      <c r="B10">
        <f>COUNTIFS(Table2[Sub-Sector],Table3[[#This Row],[Sub-Sector]])</f>
        <v>3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0.66666666666666663</v>
      </c>
      <c r="E10" s="2">
        <f>COUNTIFS(Table2[Sub-Sector],Table3[[#This Row],[Sub-Sector]],Table2[1M Return vs Nifty],"&gt;=5")/Table3[[#This Row],[Count]]</f>
        <v>0.66666666666666663</v>
      </c>
      <c r="F10" s="2">
        <f>COUNTIFS(Table2[Sub-Sector],Table3[[#This Row],[Sub-Sector]],Table2[6M Return vs Nifty],"&gt;=10")/Table3[[#This Row],[Count]]</f>
        <v>0.66666666666666663</v>
      </c>
      <c r="G10" s="2">
        <f>COUNTIFS(Table2[Sub-Sector],Table3[[#This Row],[Sub-Sector]],Table2[1Y Return vs Nifty],"&gt;=10")/Table3[[#This Row],[Count]]</f>
        <v>1</v>
      </c>
      <c r="H10" s="2">
        <f>COUNTIFS(Table2[Sub-Sector],Table3[[#This Row],[Sub-Sector]],Table2[RSI Exponential â€“ 14D],"&gt;=50")/Table3[[#This Row],[Count]]</f>
        <v>0.66666666666666663</v>
      </c>
      <c r="I10" s="2">
        <f>COUNTIFS(Table2[Sub-Sector],Table3[[#This Row],[Sub-Sector]],Table2[Relative Volume],"&gt;=1")/Table3[[#This Row],[Count]]</f>
        <v>0.66666666666666663</v>
      </c>
      <c r="J10" s="2">
        <f>COUNTIFS(Table2[Sub-Sector],Table3[[#This Row],[Sub-Sector]],Table2[% Away From Day Low],"&gt;=0.05")/Table3[[#This Row],[Count]]</f>
        <v>0.33333333333333331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0.66666666666666663</v>
      </c>
      <c r="M10" s="2">
        <f>COUNTIFS(Table2[Sub-Sector],Table3[[#This Row],[Sub-Sector]],Table2[% Away From Current Week High],"&lt;=0.05")/Table3[[#This Row],[Count]]</f>
        <v>0.66666666666666663</v>
      </c>
      <c r="N10" s="2">
        <f>COUNTIFS(Table2[Sub-Sector],Table3[[#This Row],[Sub-Sector]],Table2[% Away From Current Month Low],"&gt;=0.05")/Table3[[#This Row],[Count]]</f>
        <v>0.66666666666666663</v>
      </c>
      <c r="O10" s="2">
        <f>COUNTIFS(Table2[Sub-Sector],Table3[[#This Row],[Sub-Sector]],Table2[% Away From Current Month High],"&lt;=0.05")/Table3[[#This Row],[Count]]</f>
        <v>0.66666666666666663</v>
      </c>
      <c r="P10" s="2">
        <f>COUNTIFS(Table2[Sub-Sector],Table3[[#This Row],[Sub-Sector]],Table2[% Away From 52W High],"&lt;=10")/Table3[[#This Row],[Count]]</f>
        <v>0.66666666666666663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0.66666666666666663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0.66666666666666663</v>
      </c>
      <c r="V10" s="2">
        <f>COUNTIFS(Table2[Sub-Sector],Table3[[#This Row],[Sub-Sector]],Table2[Sharpe Ratio],"&gt;=0.10")/Table3[[#This Row],[Count]]</f>
        <v>0.33333333333333331</v>
      </c>
      <c r="W1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195.5</v>
      </c>
      <c r="X10" s="3">
        <f>_xlfn.RANK.AVG(Table3[[#This Row],[Score]],Table3[Score],1)</f>
        <v>5</v>
      </c>
      <c r="Y1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146</v>
      </c>
      <c r="Z10" s="3">
        <f>_xlfn.RANK.AVG(Table3[[#This Row],[Score 2 ]],Table3[[Score 2 ]],1)</f>
        <v>9</v>
      </c>
    </row>
    <row r="11" spans="1:26" x14ac:dyDescent="0.3">
      <c r="A11" t="s">
        <v>18</v>
      </c>
      <c r="B11">
        <f>COUNTIFS(Table2[Sub-Sector],Table3[[#This Row],[Sub-Sector]])</f>
        <v>6</v>
      </c>
      <c r="C11" s="2">
        <f>COUNTIFS(Table2[Sub-Sector],Table3[[#This Row],[Sub-Sector]],Table2[Uptrend],"Uptrend")/Table3[[#This Row],[Count]]</f>
        <v>0.66666666666666663</v>
      </c>
      <c r="D11" s="2">
        <f>COUNTIFS(Table2[Sub-Sector],Table3[[#This Row],[Sub-Sector]],Table2[1W Return vs Nifty],"&gt;=5")/Table3[[#This Row],[Count]]</f>
        <v>0</v>
      </c>
      <c r="E11" s="2">
        <f>COUNTIFS(Table2[Sub-Sector],Table3[[#This Row],[Sub-Sector]],Table2[1M Return vs Nifty],"&gt;=5")/Table3[[#This Row],[Count]]</f>
        <v>0.16666666666666666</v>
      </c>
      <c r="F11" s="2">
        <f>COUNTIFS(Table2[Sub-Sector],Table3[[#This Row],[Sub-Sector]],Table2[6M Return vs Nifty],"&gt;=10")/Table3[[#This Row],[Count]]</f>
        <v>0.66666666666666663</v>
      </c>
      <c r="G11" s="2">
        <f>COUNTIFS(Table2[Sub-Sector],Table3[[#This Row],[Sub-Sector]],Table2[1Y Return vs Nifty],"&gt;=10")/Table3[[#This Row],[Count]]</f>
        <v>0.83333333333333337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0.5</v>
      </c>
      <c r="J11" s="2">
        <f>COUNTIFS(Table2[Sub-Sector],Table3[[#This Row],[Sub-Sector]],Table2[% Away From Day Low],"&gt;=0.05")/Table3[[#This Row],[Count]]</f>
        <v>0.16666666666666666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0.5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0.66666666666666663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0.33333333333333331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0.5</v>
      </c>
      <c r="W1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401.5</v>
      </c>
      <c r="X11" s="3">
        <f>_xlfn.RANK.AVG(Table3[[#This Row],[Score]],Table3[Score],1)</f>
        <v>55</v>
      </c>
      <c r="Y1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147</v>
      </c>
      <c r="Z11" s="3">
        <f>_xlfn.RANK.AVG(Table3[[#This Row],[Score 2 ]],Table3[[Score 2 ]],1)</f>
        <v>10</v>
      </c>
    </row>
    <row r="12" spans="1:26" x14ac:dyDescent="0.3">
      <c r="A12" t="s">
        <v>476</v>
      </c>
      <c r="B12">
        <f>COUNTIFS(Table2[Sub-Sector],Table3[[#This Row],[Sub-Sector]])</f>
        <v>1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1</v>
      </c>
      <c r="F12" s="2">
        <f>COUNTIFS(Table2[Sub-Sector],Table3[[#This Row],[Sub-Sector]],Table2[6M Return vs Nifty],"&gt;=10")/Table3[[#This Row],[Count]]</f>
        <v>0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1</v>
      </c>
      <c r="I12" s="2">
        <f>COUNTIFS(Table2[Sub-Sector],Table3[[#This Row],[Sub-Sector]],Table2[Relative Volume],"&gt;=1")/Table3[[#This Row],[Count]]</f>
        <v>1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1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0</v>
      </c>
      <c r="W1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272.5</v>
      </c>
      <c r="X12" s="3">
        <f>_xlfn.RANK.AVG(Table3[[#This Row],[Score]],Table3[Score],1)</f>
        <v>14</v>
      </c>
      <c r="Y1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153</v>
      </c>
      <c r="Z12" s="3">
        <f>_xlfn.RANK.AVG(Table3[[#This Row],[Score 2 ]],Table3[[Score 2 ]],1)</f>
        <v>11</v>
      </c>
    </row>
    <row r="13" spans="1:26" x14ac:dyDescent="0.3">
      <c r="A13" t="s">
        <v>1340</v>
      </c>
      <c r="B13">
        <f>COUNTIFS(Table2[Sub-Sector],Table3[[#This Row],[Sub-Sector]])</f>
        <v>1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1</v>
      </c>
      <c r="F13" s="2">
        <f>COUNTIFS(Table2[Sub-Sector],Table3[[#This Row],[Sub-Sector]],Table2[6M Return vs Nifty],"&gt;=10")/Table3[[#This Row],[Count]]</f>
        <v>1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1</v>
      </c>
      <c r="I13" s="2">
        <f>COUNTIFS(Table2[Sub-Sector],Table3[[#This Row],[Sub-Sector]],Table2[Relative Volume],"&gt;=1")/Table3[[#This Row],[Count]]</f>
        <v>0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0</v>
      </c>
      <c r="O13" s="2">
        <f>COUNTIFS(Table2[Sub-Sector],Table3[[#This Row],[Sub-Sector]],Table2[% Away From Current Month High],"&lt;=0.05")/Table3[[#This Row],[Count]]</f>
        <v>1</v>
      </c>
      <c r="P13" s="2">
        <f>COUNTIFS(Table2[Sub-Sector],Table3[[#This Row],[Sub-Sector]],Table2[% Away From 52W High],"&lt;=10")/Table3[[#This Row],[Count]]</f>
        <v>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1</v>
      </c>
      <c r="W1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279</v>
      </c>
      <c r="X13" s="3">
        <f>_xlfn.RANK.AVG(Table3[[#This Row],[Score]],Table3[Score],1)</f>
        <v>16</v>
      </c>
      <c r="Y1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3" s="3">
        <f>_xlfn.RANK.AVG(Table3[[#This Row],[Score 2 ]],Table3[[Score 2 ]],1)</f>
        <v>17</v>
      </c>
    </row>
    <row r="14" spans="1:26" x14ac:dyDescent="0.3">
      <c r="A14" t="s">
        <v>1621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1</v>
      </c>
      <c r="E14" s="2">
        <f>COUNTIFS(Table2[Sub-Sector],Table3[[#This Row],[Sub-Sector]],Table2[1M Return vs Nifty],"&gt;=5")/Table3[[#This Row],[Count]]</f>
        <v>0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1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1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</v>
      </c>
      <c r="W1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291</v>
      </c>
      <c r="X14" s="3">
        <f>_xlfn.RANK.AVG(Table3[[#This Row],[Score]],Table3[Score],1)</f>
        <v>20</v>
      </c>
      <c r="Y1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4" s="3">
        <f>_xlfn.RANK.AVG(Table3[[#This Row],[Score 2 ]],Table3[[Score 2 ]],1)</f>
        <v>17</v>
      </c>
    </row>
    <row r="15" spans="1:26" x14ac:dyDescent="0.3">
      <c r="A15" t="s">
        <v>86</v>
      </c>
      <c r="B15">
        <f>COUNTIFS(Table2[Sub-Sector],Table3[[#This Row],[Sub-Sector]])</f>
        <v>3</v>
      </c>
      <c r="C15" s="2">
        <f>COUNTIFS(Table2[Sub-Sector],Table3[[#This Row],[Sub-Sector]],Table2[Uptrend],"Uptrend")/Table3[[#This Row],[Count]]</f>
        <v>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0</v>
      </c>
      <c r="F15" s="2">
        <f>COUNTIFS(Table2[Sub-Sector],Table3[[#This Row],[Sub-Sector]],Table2[6M Return vs Nifty],"&gt;=10")/Table3[[#This Row],[Count]]</f>
        <v>1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1</v>
      </c>
      <c r="I15" s="2">
        <f>COUNTIFS(Table2[Sub-Sector],Table3[[#This Row],[Sub-Sector]],Table2[Relative Volume],"&gt;=1")/Table3[[#This Row],[Count]]</f>
        <v>0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0.66666666666666663</v>
      </c>
      <c r="O15" s="2">
        <f>COUNTIFS(Table2[Sub-Sector],Table3[[#This Row],[Sub-Sector]],Table2[% Away From Current Month High],"&lt;=0.05")/Table3[[#This Row],[Count]]</f>
        <v>1</v>
      </c>
      <c r="P15" s="2">
        <f>COUNTIFS(Table2[Sub-Sector],Table3[[#This Row],[Sub-Sector]],Table2[% Away From 52W High],"&lt;=10")/Table3[[#This Row],[Count]]</f>
        <v>1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1</v>
      </c>
      <c r="W1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15" s="3">
        <f>_xlfn.RANK.AVG(Table3[[#This Row],[Score]],Table3[Score],1)</f>
        <v>45</v>
      </c>
      <c r="Y1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5" s="3">
        <f>_xlfn.RANK.AVG(Table3[[#This Row],[Score 2 ]],Table3[[Score 2 ]],1)</f>
        <v>17</v>
      </c>
    </row>
    <row r="16" spans="1:26" x14ac:dyDescent="0.3">
      <c r="A16" t="s">
        <v>92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1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1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0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1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1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16" s="3">
        <f>_xlfn.RANK.AVG(Table3[[#This Row],[Score]],Table3[Score],1)</f>
        <v>45</v>
      </c>
      <c r="Y1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6" s="3">
        <f>_xlfn.RANK.AVG(Table3[[#This Row],[Score 2 ]],Table3[[Score 2 ]],1)</f>
        <v>17</v>
      </c>
    </row>
    <row r="17" spans="1:26" x14ac:dyDescent="0.3">
      <c r="A17" t="s">
        <v>137</v>
      </c>
      <c r="B17">
        <f>COUNTIFS(Table2[Sub-Sector],Table3[[#This Row],[Sub-Sector]])</f>
        <v>1</v>
      </c>
      <c r="C17" s="2">
        <f>COUNTIFS(Table2[Sub-Sector],Table3[[#This Row],[Sub-Sector]],Table2[Uptrend],"Uptrend")/Table3[[#This Row],[Count]]</f>
        <v>1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</v>
      </c>
      <c r="F17" s="2">
        <f>COUNTIFS(Table2[Sub-Sector],Table3[[#This Row],[Sub-Sector]],Table2[6M Return vs Nifty],"&gt;=10")/Table3[[#This Row],[Count]]</f>
        <v>1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0</v>
      </c>
      <c r="I17" s="2">
        <f>COUNTIFS(Table2[Sub-Sector],Table3[[#This Row],[Sub-Sector]],Table2[Relative Volume],"&gt;=1")/Table3[[#This Row],[Count]]</f>
        <v>0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0</v>
      </c>
      <c r="O17" s="2">
        <f>COUNTIFS(Table2[Sub-Sector],Table3[[#This Row],[Sub-Sector]],Table2[% Away From Current Month High],"&lt;=0.05")/Table3[[#This Row],[Count]]</f>
        <v>1</v>
      </c>
      <c r="P17" s="2">
        <f>COUNTIFS(Table2[Sub-Sector],Table3[[#This Row],[Sub-Sector]],Table2[% Away From 52W High],"&lt;=10")/Table3[[#This Row],[Count]]</f>
        <v>1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1</v>
      </c>
      <c r="S17" s="2">
        <f>COUNTIFS(Table2[Sub-Sector],Table3[[#This Row],[Sub-Sector]],Table2[% Price above 50 EMA],"&gt;=0")/Table3[[#This Row],[Count]]</f>
        <v>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1</v>
      </c>
      <c r="W1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17" s="3">
        <f>_xlfn.RANK.AVG(Table3[[#This Row],[Score]],Table3[Score],1)</f>
        <v>45</v>
      </c>
      <c r="Y1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7" s="3">
        <f>_xlfn.RANK.AVG(Table3[[#This Row],[Score 2 ]],Table3[[Score 2 ]],1)</f>
        <v>17</v>
      </c>
    </row>
    <row r="18" spans="1:26" x14ac:dyDescent="0.3">
      <c r="A18" t="s">
        <v>259</v>
      </c>
      <c r="B18">
        <f>COUNTIFS(Table2[Sub-Sector],Table3[[#This Row],[Sub-Sector]])</f>
        <v>1</v>
      </c>
      <c r="C18" s="2">
        <f>COUNTIFS(Table2[Sub-Sector],Table3[[#This Row],[Sub-Sector]],Table2[Uptrend],"Uptrend")/Table3[[#This Row],[Count]]</f>
        <v>1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</v>
      </c>
      <c r="F18" s="2">
        <f>COUNTIFS(Table2[Sub-Sector],Table3[[#This Row],[Sub-Sector]],Table2[6M Return vs Nifty],"&gt;=10")/Table3[[#This Row],[Count]]</f>
        <v>1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Volume],"&gt;=1")/Table3[[#This Row],[Count]]</f>
        <v>0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1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1</v>
      </c>
      <c r="O18" s="2">
        <f>COUNTIFS(Table2[Sub-Sector],Table3[[#This Row],[Sub-Sector]],Table2[% Away From Current Month High],"&lt;=0.05")/Table3[[#This Row],[Count]]</f>
        <v>1</v>
      </c>
      <c r="P18" s="2">
        <f>COUNTIFS(Table2[Sub-Sector],Table3[[#This Row],[Sub-Sector]],Table2[% Away From 52W High],"&lt;=10")/Table3[[#This Row],[Count]]</f>
        <v>1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0</v>
      </c>
      <c r="W1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18" s="3">
        <f>_xlfn.RANK.AVG(Table3[[#This Row],[Score]],Table3[Score],1)</f>
        <v>45</v>
      </c>
      <c r="Y1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8" s="3">
        <f>_xlfn.RANK.AVG(Table3[[#This Row],[Score 2 ]],Table3[[Score 2 ]],1)</f>
        <v>17</v>
      </c>
    </row>
    <row r="19" spans="1:26" x14ac:dyDescent="0.3">
      <c r="A19" t="s">
        <v>160</v>
      </c>
      <c r="B19">
        <f>COUNTIFS(Table2[Sub-Sector],Table3[[#This Row],[Sub-Sector]])</f>
        <v>1</v>
      </c>
      <c r="C19" s="2">
        <f>COUNTIFS(Table2[Sub-Sector],Table3[[#This Row],[Sub-Sector]],Table2[Uptrend],"Uptrend")/Table3[[#This Row],[Count]]</f>
        <v>1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</v>
      </c>
      <c r="F19" s="2">
        <f>COUNTIFS(Table2[Sub-Sector],Table3[[#This Row],[Sub-Sector]],Table2[6M Return vs Nifty],"&gt;=10")/Table3[[#This Row],[Count]]</f>
        <v>1</v>
      </c>
      <c r="G19" s="2">
        <f>COUNTIFS(Table2[Sub-Sector],Table3[[#This Row],[Sub-Sector]],Table2[1Y Return vs Nifty],"&gt;=10")/Table3[[#This Row],[Count]]</f>
        <v>1</v>
      </c>
      <c r="H19" s="2">
        <f>COUNTIFS(Table2[Sub-Sector],Table3[[#This Row],[Sub-Sector]],Table2[RSI Exponential â€“ 14D],"&gt;=50")/Table3[[#This Row],[Count]]</f>
        <v>1</v>
      </c>
      <c r="I19" s="2">
        <f>COUNTIFS(Table2[Sub-Sector],Table3[[#This Row],[Sub-Sector]],Table2[Relative Volume],"&gt;=1")/Table3[[#This Row],[Count]]</f>
        <v>0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1</v>
      </c>
      <c r="N19" s="2">
        <f>COUNTIFS(Table2[Sub-Sector],Table3[[#This Row],[Sub-Sector]],Table2[% Away From Current Month Low],"&gt;=0.05")/Table3[[#This Row],[Count]]</f>
        <v>0</v>
      </c>
      <c r="O19" s="2">
        <f>COUNTIFS(Table2[Sub-Sector],Table3[[#This Row],[Sub-Sector]],Table2[% Away From Current Month High],"&lt;=0.05")/Table3[[#This Row],[Count]]</f>
        <v>1</v>
      </c>
      <c r="P19" s="2">
        <f>COUNTIFS(Table2[Sub-Sector],Table3[[#This Row],[Sub-Sector]],Table2[% Away From 52W High],"&lt;=10")/Table3[[#This Row],[Count]]</f>
        <v>1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1</v>
      </c>
      <c r="S19" s="2">
        <f>COUNTIFS(Table2[Sub-Sector],Table3[[#This Row],[Sub-Sector]],Table2[% Price above 50 EMA],"&gt;=0")/Table3[[#This Row],[Count]]</f>
        <v>1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1</v>
      </c>
      <c r="V19" s="2">
        <f>COUNTIFS(Table2[Sub-Sector],Table3[[#This Row],[Sub-Sector]],Table2[Sharpe Ratio],"&gt;=0.10")/Table3[[#This Row],[Count]]</f>
        <v>0</v>
      </c>
      <c r="W1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19" s="3">
        <f>_xlfn.RANK.AVG(Table3[[#This Row],[Score]],Table3[Score],1)</f>
        <v>45</v>
      </c>
      <c r="Y1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9" s="3">
        <f>_xlfn.RANK.AVG(Table3[[#This Row],[Score 2 ]],Table3[[Score 2 ]],1)</f>
        <v>17</v>
      </c>
    </row>
    <row r="20" spans="1:26" x14ac:dyDescent="0.3">
      <c r="A20" t="s">
        <v>1649</v>
      </c>
      <c r="B20">
        <f>COUNTIFS(Table2[Sub-Sector],Table3[[#This Row],[Sub-Sector]])</f>
        <v>1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</v>
      </c>
      <c r="F20" s="2">
        <f>COUNTIFS(Table2[Sub-Sector],Table3[[#This Row],[Sub-Sector]],Table2[6M Return vs Nifty],"&gt;=10")/Table3[[#This Row],[Count]]</f>
        <v>1</v>
      </c>
      <c r="G20" s="2">
        <f>COUNTIFS(Table2[Sub-Sector],Table3[[#This Row],[Sub-Sector]],Table2[1Y Return vs Nifty],"&gt;=10")/Table3[[#This Row],[Count]]</f>
        <v>1</v>
      </c>
      <c r="H20" s="2">
        <f>COUNTIFS(Table2[Sub-Sector],Table3[[#This Row],[Sub-Sector]],Table2[RSI Exponential â€“ 14D],"&gt;=50")/Table3[[#This Row],[Count]]</f>
        <v>1</v>
      </c>
      <c r="I20" s="2">
        <f>COUNTIFS(Table2[Sub-Sector],Table3[[#This Row],[Sub-Sector]],Table2[Relative Volume],"&gt;=1")/Table3[[#This Row],[Count]]</f>
        <v>0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</v>
      </c>
      <c r="M20" s="2">
        <f>COUNTIFS(Table2[Sub-Sector],Table3[[#This Row],[Sub-Sector]],Table2[% Away From Current Week High],"&lt;=0.05")/Table3[[#This Row],[Count]]</f>
        <v>1</v>
      </c>
      <c r="N20" s="2">
        <f>COUNTIFS(Table2[Sub-Sector],Table3[[#This Row],[Sub-Sector]],Table2[% Away From Current Month Low],"&gt;=0.05")/Table3[[#This Row],[Count]]</f>
        <v>1</v>
      </c>
      <c r="O20" s="2">
        <f>COUNTIFS(Table2[Sub-Sector],Table3[[#This Row],[Sub-Sector]],Table2[% Away From Current Month High],"&lt;=0.05")/Table3[[#This Row],[Count]]</f>
        <v>1</v>
      </c>
      <c r="P20" s="2">
        <f>COUNTIFS(Table2[Sub-Sector],Table3[[#This Row],[Sub-Sector]],Table2[% Away From 52W High],"&lt;=10")/Table3[[#This Row],[Count]]</f>
        <v>1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1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1</v>
      </c>
      <c r="V20" s="2">
        <f>COUNTIFS(Table2[Sub-Sector],Table3[[#This Row],[Sub-Sector]],Table2[Sharpe Ratio],"&gt;=0.10")/Table3[[#This Row],[Count]]</f>
        <v>0</v>
      </c>
      <c r="W2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20" s="3">
        <f>_xlfn.RANK.AVG(Table3[[#This Row],[Score]],Table3[Score],1)</f>
        <v>45</v>
      </c>
      <c r="Y2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20" s="3">
        <f>_xlfn.RANK.AVG(Table3[[#This Row],[Score 2 ]],Table3[[Score 2 ]],1)</f>
        <v>17</v>
      </c>
    </row>
    <row r="21" spans="1:26" x14ac:dyDescent="0.3">
      <c r="A21" t="s">
        <v>500</v>
      </c>
      <c r="B21">
        <f>COUNTIFS(Table2[Sub-Sector],Table3[[#This Row],[Sub-Sector]])</f>
        <v>1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</v>
      </c>
      <c r="E21" s="2">
        <f>COUNTIFS(Table2[Sub-Sector],Table3[[#This Row],[Sub-Sector]],Table2[1M Return vs Nifty],"&gt;=5")/Table3[[#This Row],[Count]]</f>
        <v>0</v>
      </c>
      <c r="F21" s="2">
        <f>COUNTIFS(Table2[Sub-Sector],Table3[[#This Row],[Sub-Sector]],Table2[6M Return vs Nifty],"&gt;=10")/Table3[[#This Row],[Count]]</f>
        <v>1</v>
      </c>
      <c r="G21" s="2">
        <f>COUNTIFS(Table2[Sub-Sector],Table3[[#This Row],[Sub-Sector]],Table2[1Y Return vs Nifty],"&gt;=10")/Table3[[#This Row],[Count]]</f>
        <v>1</v>
      </c>
      <c r="H21" s="2">
        <f>COUNTIFS(Table2[Sub-Sector],Table3[[#This Row],[Sub-Sector]],Table2[RSI Exponential â€“ 14D],"&gt;=50")/Table3[[#This Row],[Count]]</f>
        <v>0</v>
      </c>
      <c r="I21" s="2">
        <f>COUNTIFS(Table2[Sub-Sector],Table3[[#This Row],[Sub-Sector]],Table2[Relative Volume],"&gt;=1")/Table3[[#This Row],[Count]]</f>
        <v>0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</v>
      </c>
      <c r="M21" s="2">
        <f>COUNTIFS(Table2[Sub-Sector],Table3[[#This Row],[Sub-Sector]],Table2[% Away From Current Week High],"&lt;=0.05")/Table3[[#This Row],[Count]]</f>
        <v>0</v>
      </c>
      <c r="N21" s="2">
        <f>COUNTIFS(Table2[Sub-Sector],Table3[[#This Row],[Sub-Sector]],Table2[% Away From Current Month Low],"&gt;=0.05")/Table3[[#This Row],[Count]]</f>
        <v>0</v>
      </c>
      <c r="O21" s="2">
        <f>COUNTIFS(Table2[Sub-Sector],Table3[[#This Row],[Sub-Sector]],Table2[% Away From Current Month High],"&lt;=0.05")/Table3[[#This Row],[Count]]</f>
        <v>0</v>
      </c>
      <c r="P21" s="2">
        <f>COUNTIFS(Table2[Sub-Sector],Table3[[#This Row],[Sub-Sector]],Table2[% Away From 52W High],"&lt;=10")/Table3[[#This Row],[Count]]</f>
        <v>1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1</v>
      </c>
      <c r="S21" s="2">
        <f>COUNTIFS(Table2[Sub-Sector],Table3[[#This Row],[Sub-Sector]],Table2[% Price above 50 EMA],"&gt;=0")/Table3[[#This Row],[Count]]</f>
        <v>1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1</v>
      </c>
      <c r="V21" s="2">
        <f>COUNTIFS(Table2[Sub-Sector],Table3[[#This Row],[Sub-Sector]],Table2[Sharpe Ratio],"&gt;=0.10")/Table3[[#This Row],[Count]]</f>
        <v>0</v>
      </c>
      <c r="W2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21" s="3">
        <f>_xlfn.RANK.AVG(Table3[[#This Row],[Score]],Table3[Score],1)</f>
        <v>45</v>
      </c>
      <c r="Y2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21" s="3">
        <f>_xlfn.RANK.AVG(Table3[[#This Row],[Score 2 ]],Table3[[Score 2 ]],1)</f>
        <v>17</v>
      </c>
    </row>
    <row r="22" spans="1:26" x14ac:dyDescent="0.3">
      <c r="A22" t="s">
        <v>582</v>
      </c>
      <c r="B22">
        <f>COUNTIFS(Table2[Sub-Sector],Table3[[#This Row],[Sub-Sector]])</f>
        <v>1</v>
      </c>
      <c r="C22" s="2">
        <f>COUNTIFS(Table2[Sub-Sector],Table3[[#This Row],[Sub-Sector]],Table2[Uptrend],"Uptrend")/Table3[[#This Row],[Count]]</f>
        <v>0</v>
      </c>
      <c r="D22" s="2">
        <f>COUNTIFS(Table2[Sub-Sector],Table3[[#This Row],[Sub-Sector]],Table2[1W Return vs Nifty],"&gt;=5")/Table3[[#This Row],[Count]]</f>
        <v>0</v>
      </c>
      <c r="E22" s="2">
        <f>COUNTIFS(Table2[Sub-Sector],Table3[[#This Row],[Sub-Sector]],Table2[1M Return vs Nifty],"&gt;=5")/Table3[[#This Row],[Count]]</f>
        <v>0</v>
      </c>
      <c r="F22" s="2">
        <f>COUNTIFS(Table2[Sub-Sector],Table3[[#This Row],[Sub-Sector]],Table2[6M Return vs Nifty],"&gt;=10")/Table3[[#This Row],[Count]]</f>
        <v>1</v>
      </c>
      <c r="G22" s="2">
        <f>COUNTIFS(Table2[Sub-Sector],Table3[[#This Row],[Sub-Sector]],Table2[1Y Return vs Nifty],"&gt;=10")/Table3[[#This Row],[Count]]</f>
        <v>1</v>
      </c>
      <c r="H22" s="2">
        <f>COUNTIFS(Table2[Sub-Sector],Table3[[#This Row],[Sub-Sector]],Table2[RSI Exponential â€“ 14D],"&gt;=50")/Table3[[#This Row],[Count]]</f>
        <v>1</v>
      </c>
      <c r="I22" s="2">
        <f>COUNTIFS(Table2[Sub-Sector],Table3[[#This Row],[Sub-Sector]],Table2[Relative Volume],"&gt;=1")/Table3[[#This Row],[Count]]</f>
        <v>0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</v>
      </c>
      <c r="M22" s="2">
        <f>COUNTIFS(Table2[Sub-Sector],Table3[[#This Row],[Sub-Sector]],Table2[% Away From Current Week High],"&lt;=0.05")/Table3[[#This Row],[Count]]</f>
        <v>1</v>
      </c>
      <c r="N22" s="2">
        <f>COUNTIFS(Table2[Sub-Sector],Table3[[#This Row],[Sub-Sector]],Table2[% Away From Current Month Low],"&gt;=0.05")/Table3[[#This Row],[Count]]</f>
        <v>1</v>
      </c>
      <c r="O22" s="2">
        <f>COUNTIFS(Table2[Sub-Sector],Table3[[#This Row],[Sub-Sector]],Table2[% Away From Current Month High],"&lt;=0.05")/Table3[[#This Row],[Count]]</f>
        <v>1</v>
      </c>
      <c r="P22" s="2">
        <f>COUNTIFS(Table2[Sub-Sector],Table3[[#This Row],[Sub-Sector]],Table2[% Away From 52W High],"&lt;=10")/Table3[[#This Row],[Count]]</f>
        <v>0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1</v>
      </c>
      <c r="S22" s="2">
        <f>COUNTIFS(Table2[Sub-Sector],Table3[[#This Row],[Sub-Sector]],Table2[% Price above 50 EMA],"&gt;=0")/Table3[[#This Row],[Count]]</f>
        <v>0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1</v>
      </c>
      <c r="V22" s="2">
        <f>COUNTIFS(Table2[Sub-Sector],Table3[[#This Row],[Sub-Sector]],Table2[Sharpe Ratio],"&gt;=0.10")/Table3[[#This Row],[Count]]</f>
        <v>0</v>
      </c>
      <c r="W2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468</v>
      </c>
      <c r="X22" s="3">
        <f>_xlfn.RANK.AVG(Table3[[#This Row],[Score]],Table3[Score],1)</f>
        <v>72.5</v>
      </c>
      <c r="Y2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22" s="3">
        <f>_xlfn.RANK.AVG(Table3[[#This Row],[Score 2 ]],Table3[[Score 2 ]],1)</f>
        <v>17</v>
      </c>
    </row>
    <row r="23" spans="1:26" x14ac:dyDescent="0.3">
      <c r="A23" t="s">
        <v>287</v>
      </c>
      <c r="B23">
        <f>COUNTIFS(Table2[Sub-Sector],Table3[[#This Row],[Sub-Sector]])</f>
        <v>1</v>
      </c>
      <c r="C23" s="2">
        <f>COUNTIFS(Table2[Sub-Sector],Table3[[#This Row],[Sub-Sector]],Table2[Uptrend],"Uptrend")/Table3[[#This Row],[Count]]</f>
        <v>0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</v>
      </c>
      <c r="F23" s="2">
        <f>COUNTIFS(Table2[Sub-Sector],Table3[[#This Row],[Sub-Sector]],Table2[6M Return vs Nifty],"&gt;=10")/Table3[[#This Row],[Count]]</f>
        <v>1</v>
      </c>
      <c r="G23" s="2">
        <f>COUNTIFS(Table2[Sub-Sector],Table3[[#This Row],[Sub-Sector]],Table2[1Y Return vs Nifty],"&gt;=10")/Table3[[#This Row],[Count]]</f>
        <v>1</v>
      </c>
      <c r="H23" s="2">
        <f>COUNTIFS(Table2[Sub-Sector],Table3[[#This Row],[Sub-Sector]],Table2[RSI Exponential â€“ 14D],"&gt;=50")/Table3[[#This Row],[Count]]</f>
        <v>1</v>
      </c>
      <c r="I23" s="2">
        <f>COUNTIFS(Table2[Sub-Sector],Table3[[#This Row],[Sub-Sector]],Table2[Relative Volume],"&gt;=1")/Table3[[#This Row],[Count]]</f>
        <v>0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0</v>
      </c>
      <c r="O23" s="2">
        <f>COUNTIFS(Table2[Sub-Sector],Table3[[#This Row],[Sub-Sector]],Table2[% Away From Current Month High],"&lt;=0.05")/Table3[[#This Row],[Count]]</f>
        <v>1</v>
      </c>
      <c r="P23" s="2">
        <f>COUNTIFS(Table2[Sub-Sector],Table3[[#This Row],[Sub-Sector]],Table2[% Away From 52W High],"&lt;=10")/Table3[[#This Row],[Count]]</f>
        <v>0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1</v>
      </c>
      <c r="S23" s="2">
        <f>COUNTIFS(Table2[Sub-Sector],Table3[[#This Row],[Sub-Sector]],Table2[% Price above 50 EMA],"&gt;=0")/Table3[[#This Row],[Count]]</f>
        <v>1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1</v>
      </c>
      <c r="V23" s="2">
        <f>COUNTIFS(Table2[Sub-Sector],Table3[[#This Row],[Sub-Sector]],Table2[Sharpe Ratio],"&gt;=0.10")/Table3[[#This Row],[Count]]</f>
        <v>0</v>
      </c>
      <c r="W2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468</v>
      </c>
      <c r="X23" s="3">
        <f>_xlfn.RANK.AVG(Table3[[#This Row],[Score]],Table3[Score],1)</f>
        <v>72.5</v>
      </c>
      <c r="Y2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23" s="3">
        <f>_xlfn.RANK.AVG(Table3[[#This Row],[Score 2 ]],Table3[[Score 2 ]],1)</f>
        <v>17</v>
      </c>
    </row>
    <row r="24" spans="1:26" x14ac:dyDescent="0.3">
      <c r="A24" t="s">
        <v>330</v>
      </c>
      <c r="B24">
        <f>COUNTIFS(Table2[Sub-Sector],Table3[[#This Row],[Sub-Sector]])</f>
        <v>10</v>
      </c>
      <c r="C24" s="2">
        <f>COUNTIFS(Table2[Sub-Sector],Table3[[#This Row],[Sub-Sector]],Table2[Uptrend],"Uptrend")/Table3[[#This Row],[Count]]</f>
        <v>1</v>
      </c>
      <c r="D24" s="2">
        <f>COUNTIFS(Table2[Sub-Sector],Table3[[#This Row],[Sub-Sector]],Table2[1W Return vs Nifty],"&gt;=5")/Table3[[#This Row],[Count]]</f>
        <v>0.2</v>
      </c>
      <c r="E24" s="2">
        <f>COUNTIFS(Table2[Sub-Sector],Table3[[#This Row],[Sub-Sector]],Table2[1M Return vs Nifty],"&gt;=5")/Table3[[#This Row],[Count]]</f>
        <v>0.4</v>
      </c>
      <c r="F24" s="2">
        <f>COUNTIFS(Table2[Sub-Sector],Table3[[#This Row],[Sub-Sector]],Table2[6M Return vs Nifty],"&gt;=10")/Table3[[#This Row],[Count]]</f>
        <v>0.7</v>
      </c>
      <c r="G24" s="2">
        <f>COUNTIFS(Table2[Sub-Sector],Table3[[#This Row],[Sub-Sector]],Table2[1Y Return vs Nifty],"&gt;=10")/Table3[[#This Row],[Count]]</f>
        <v>0.8</v>
      </c>
      <c r="H24" s="2">
        <f>COUNTIFS(Table2[Sub-Sector],Table3[[#This Row],[Sub-Sector]],Table2[RSI Exponential â€“ 14D],"&gt;=50")/Table3[[#This Row],[Count]]</f>
        <v>0.8</v>
      </c>
      <c r="I24" s="2">
        <f>COUNTIFS(Table2[Sub-Sector],Table3[[#This Row],[Sub-Sector]],Table2[Relative Volume],"&gt;=1")/Table3[[#This Row],[Count]]</f>
        <v>0.5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0.3</v>
      </c>
      <c r="M24" s="2">
        <f>COUNTIFS(Table2[Sub-Sector],Table3[[#This Row],[Sub-Sector]],Table2[% Away From Current Week High],"&lt;=0.05")/Table3[[#This Row],[Count]]</f>
        <v>0.6</v>
      </c>
      <c r="N24" s="2">
        <f>COUNTIFS(Table2[Sub-Sector],Table3[[#This Row],[Sub-Sector]],Table2[% Away From Current Month Low],"&gt;=0.05")/Table3[[#This Row],[Count]]</f>
        <v>0.4</v>
      </c>
      <c r="O24" s="2">
        <f>COUNTIFS(Table2[Sub-Sector],Table3[[#This Row],[Sub-Sector]],Table2[% Away From Current Month High],"&lt;=0.05")/Table3[[#This Row],[Count]]</f>
        <v>0.5</v>
      </c>
      <c r="P24" s="2">
        <f>COUNTIFS(Table2[Sub-Sector],Table3[[#This Row],[Sub-Sector]],Table2[% Away From 52W High],"&lt;=10")/Table3[[#This Row],[Count]]</f>
        <v>0.9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1</v>
      </c>
      <c r="S24" s="2">
        <f>COUNTIFS(Table2[Sub-Sector],Table3[[#This Row],[Sub-Sector]],Table2[% Price above 50 EMA],"&gt;=0")/Table3[[#This Row],[Count]]</f>
        <v>1</v>
      </c>
      <c r="T24" s="2">
        <f>COUNTIFS(Table2[Sub-Sector],Table3[[#This Row],[Sub-Sector]],Table2[% Price above 200 EMA],"&gt;=0")/Table3[[#This Row],[Count]]</f>
        <v>1</v>
      </c>
      <c r="U24" s="2">
        <f>COUNTIFS(Table2[Sub-Sector],Table3[[#This Row],[Sub-Sector]],Table2[Rate of Change - Zone],"Positive")/Table3[[#This Row],[Count]]</f>
        <v>0.9</v>
      </c>
      <c r="V24" s="2">
        <f>COUNTIFS(Table2[Sub-Sector],Table3[[#This Row],[Sub-Sector]],Table2[Sharpe Ratio],"&gt;=0.10")/Table3[[#This Row],[Count]]</f>
        <v>0.2</v>
      </c>
      <c r="W2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275.5</v>
      </c>
      <c r="X24" s="3">
        <f>_xlfn.RANK.AVG(Table3[[#This Row],[Score]],Table3[Score],1)</f>
        <v>15</v>
      </c>
      <c r="Y2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163.5</v>
      </c>
      <c r="Z24" s="3">
        <f>_xlfn.RANK.AVG(Table3[[#This Row],[Score 2 ]],Table3[[Score 2 ]],1)</f>
        <v>23</v>
      </c>
    </row>
    <row r="25" spans="1:26" x14ac:dyDescent="0.3">
      <c r="A25" t="s">
        <v>114</v>
      </c>
      <c r="B25">
        <f>COUNTIFS(Table2[Sub-Sector],Table3[[#This Row],[Sub-Sector]])</f>
        <v>7</v>
      </c>
      <c r="C25" s="2">
        <f>COUNTIFS(Table2[Sub-Sector],Table3[[#This Row],[Sub-Sector]],Table2[Uptrend],"Uptrend")/Table3[[#This Row],[Count]]</f>
        <v>0.8571428571428571</v>
      </c>
      <c r="D25" s="2">
        <f>COUNTIFS(Table2[Sub-Sector],Table3[[#This Row],[Sub-Sector]],Table2[1W Return vs Nifty],"&gt;=5")/Table3[[#This Row],[Count]]</f>
        <v>0.5714285714285714</v>
      </c>
      <c r="E25" s="2">
        <f>COUNTIFS(Table2[Sub-Sector],Table3[[#This Row],[Sub-Sector]],Table2[1M Return vs Nifty],"&gt;=5")/Table3[[#This Row],[Count]]</f>
        <v>0.7142857142857143</v>
      </c>
      <c r="F25" s="2">
        <f>COUNTIFS(Table2[Sub-Sector],Table3[[#This Row],[Sub-Sector]],Table2[6M Return vs Nifty],"&gt;=10")/Table3[[#This Row],[Count]]</f>
        <v>0.8571428571428571</v>
      </c>
      <c r="G25" s="2">
        <f>COUNTIFS(Table2[Sub-Sector],Table3[[#This Row],[Sub-Sector]],Table2[1Y Return vs Nifty],"&gt;=10")/Table3[[#This Row],[Count]]</f>
        <v>0.8571428571428571</v>
      </c>
      <c r="H25" s="2">
        <f>COUNTIFS(Table2[Sub-Sector],Table3[[#This Row],[Sub-Sector]],Table2[RSI Exponential â€“ 14D],"&gt;=50")/Table3[[#This Row],[Count]]</f>
        <v>0.8571428571428571</v>
      </c>
      <c r="I25" s="2">
        <f>COUNTIFS(Table2[Sub-Sector],Table3[[#This Row],[Sub-Sector]],Table2[Relative Volume],"&gt;=1")/Table3[[#This Row],[Count]]</f>
        <v>0.42857142857142855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0.7142857142857143</v>
      </c>
      <c r="M25" s="2">
        <f>COUNTIFS(Table2[Sub-Sector],Table3[[#This Row],[Sub-Sector]],Table2[% Away From Current Week High],"&lt;=0.05")/Table3[[#This Row],[Count]]</f>
        <v>0.8571428571428571</v>
      </c>
      <c r="N25" s="2">
        <f>COUNTIFS(Table2[Sub-Sector],Table3[[#This Row],[Sub-Sector]],Table2[% Away From Current Month Low],"&gt;=0.05")/Table3[[#This Row],[Count]]</f>
        <v>0.7142857142857143</v>
      </c>
      <c r="O25" s="2">
        <f>COUNTIFS(Table2[Sub-Sector],Table3[[#This Row],[Sub-Sector]],Table2[% Away From Current Month High],"&lt;=0.05")/Table3[[#This Row],[Count]]</f>
        <v>0.8571428571428571</v>
      </c>
      <c r="P25" s="2">
        <f>COUNTIFS(Table2[Sub-Sector],Table3[[#This Row],[Sub-Sector]],Table2[% Away From 52W High],"&lt;=10")/Table3[[#This Row],[Count]]</f>
        <v>0.7142857142857143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0.8571428571428571</v>
      </c>
      <c r="S25" s="2">
        <f>COUNTIFS(Table2[Sub-Sector],Table3[[#This Row],[Sub-Sector]],Table2[% Price above 50 EMA],"&gt;=0")/Table3[[#This Row],[Count]]</f>
        <v>0.8571428571428571</v>
      </c>
      <c r="T25" s="2">
        <f>COUNTIFS(Table2[Sub-Sector],Table3[[#This Row],[Sub-Sector]],Table2[% Price above 200 EMA],"&gt;=0")/Table3[[#This Row],[Count]]</f>
        <v>0.8571428571428571</v>
      </c>
      <c r="U25" s="2">
        <f>COUNTIFS(Table2[Sub-Sector],Table3[[#This Row],[Sub-Sector]],Table2[Rate of Change - Zone],"Positive")/Table3[[#This Row],[Count]]</f>
        <v>0.8571428571428571</v>
      </c>
      <c r="V25" s="2">
        <f>COUNTIFS(Table2[Sub-Sector],Table3[[#This Row],[Sub-Sector]],Table2[Sharpe Ratio],"&gt;=0.10")/Table3[[#This Row],[Count]]</f>
        <v>0.8571428571428571</v>
      </c>
      <c r="W2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250.5</v>
      </c>
      <c r="X25" s="3">
        <f>_xlfn.RANK.AVG(Table3[[#This Row],[Score]],Table3[Score],1)</f>
        <v>12</v>
      </c>
      <c r="Y2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170</v>
      </c>
      <c r="Z25" s="3">
        <f>_xlfn.RANK.AVG(Table3[[#This Row],[Score 2 ]],Table3[[Score 2 ]],1)</f>
        <v>24.5</v>
      </c>
    </row>
    <row r="26" spans="1:26" x14ac:dyDescent="0.3">
      <c r="A26" t="s">
        <v>143</v>
      </c>
      <c r="B26">
        <f>COUNTIFS(Table2[Sub-Sector],Table3[[#This Row],[Sub-Sector]])</f>
        <v>3</v>
      </c>
      <c r="C26" s="2">
        <f>COUNTIFS(Table2[Sub-Sector],Table3[[#This Row],[Sub-Sector]],Table2[Uptrend],"Uptrend")/Table3[[#This Row],[Count]]</f>
        <v>1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0.33333333333333331</v>
      </c>
      <c r="F26" s="2">
        <f>COUNTIFS(Table2[Sub-Sector],Table3[[#This Row],[Sub-Sector]],Table2[6M Return vs Nifty],"&gt;=10")/Table3[[#This Row],[Count]]</f>
        <v>1</v>
      </c>
      <c r="G26" s="2">
        <f>COUNTIFS(Table2[Sub-Sector],Table3[[#This Row],[Sub-Sector]],Table2[1Y Return vs Nifty],"&gt;=10")/Table3[[#This Row],[Count]]</f>
        <v>1</v>
      </c>
      <c r="H26" s="2">
        <f>COUNTIFS(Table2[Sub-Sector],Table3[[#This Row],[Sub-Sector]],Table2[RSI Exponential â€“ 14D],"&gt;=50")/Table3[[#This Row],[Count]]</f>
        <v>0.66666666666666663</v>
      </c>
      <c r="I26" s="2">
        <f>COUNTIFS(Table2[Sub-Sector],Table3[[#This Row],[Sub-Sector]],Table2[Relative Volume],"&gt;=1")/Table3[[#This Row],[Count]]</f>
        <v>0.33333333333333331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</v>
      </c>
      <c r="M26" s="2">
        <f>COUNTIFS(Table2[Sub-Sector],Table3[[#This Row],[Sub-Sector]],Table2[% Away From Current Week High],"&lt;=0.05")/Table3[[#This Row],[Count]]</f>
        <v>1</v>
      </c>
      <c r="N26" s="2">
        <f>COUNTIFS(Table2[Sub-Sector],Table3[[#This Row],[Sub-Sector]],Table2[% Away From Current Month Low],"&gt;=0.05")/Table3[[#This Row],[Count]]</f>
        <v>0</v>
      </c>
      <c r="O26" s="2">
        <f>COUNTIFS(Table2[Sub-Sector],Table3[[#This Row],[Sub-Sector]],Table2[% Away From Current Month High],"&lt;=0.05")/Table3[[#This Row],[Count]]</f>
        <v>0.66666666666666663</v>
      </c>
      <c r="P26" s="2">
        <f>COUNTIFS(Table2[Sub-Sector],Table3[[#This Row],[Sub-Sector]],Table2[% Away From 52W High],"&lt;=10")/Table3[[#This Row],[Count]]</f>
        <v>0.66666666666666663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0.66666666666666663</v>
      </c>
      <c r="S26" s="2">
        <f>COUNTIFS(Table2[Sub-Sector],Table3[[#This Row],[Sub-Sector]],Table2[% Price above 50 EMA],"&gt;=0")/Table3[[#This Row],[Count]]</f>
        <v>0.66666666666666663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0.66666666666666663</v>
      </c>
      <c r="V26" s="2">
        <f>COUNTIFS(Table2[Sub-Sector],Table3[[#This Row],[Sub-Sector]],Table2[Sharpe Ratio],"&gt;=0.10")/Table3[[#This Row],[Count]]</f>
        <v>0.33333333333333331</v>
      </c>
      <c r="W2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338.5</v>
      </c>
      <c r="X26" s="3">
        <f>_xlfn.RANK.AVG(Table3[[#This Row],[Score]],Table3[Score],1)</f>
        <v>26</v>
      </c>
      <c r="Y2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170</v>
      </c>
      <c r="Z26" s="3">
        <f>_xlfn.RANK.AVG(Table3[[#This Row],[Score 2 ]],Table3[[Score 2 ]],1)</f>
        <v>24.5</v>
      </c>
    </row>
    <row r="27" spans="1:26" x14ac:dyDescent="0.3">
      <c r="A27" t="s">
        <v>878</v>
      </c>
      <c r="B27">
        <f>COUNTIFS(Table2[Sub-Sector],Table3[[#This Row],[Sub-Sector]])</f>
        <v>2</v>
      </c>
      <c r="C27" s="2">
        <f>COUNTIFS(Table2[Sub-Sector],Table3[[#This Row],[Sub-Sector]],Table2[Uptrend],"Uptrend")/Table3[[#This Row],[Count]]</f>
        <v>1</v>
      </c>
      <c r="D27" s="2">
        <f>COUNTIFS(Table2[Sub-Sector],Table3[[#This Row],[Sub-Sector]],Table2[1W Return vs Nifty],"&gt;=5")/Table3[[#This Row],[Count]]</f>
        <v>0.5</v>
      </c>
      <c r="E27" s="2">
        <f>COUNTIFS(Table2[Sub-Sector],Table3[[#This Row],[Sub-Sector]],Table2[1M Return vs Nifty],"&gt;=5")/Table3[[#This Row],[Count]]</f>
        <v>0.5</v>
      </c>
      <c r="F27" s="2">
        <f>COUNTIFS(Table2[Sub-Sector],Table3[[#This Row],[Sub-Sector]],Table2[6M Return vs Nifty],"&gt;=10")/Table3[[#This Row],[Count]]</f>
        <v>1</v>
      </c>
      <c r="G27" s="2">
        <f>COUNTIFS(Table2[Sub-Sector],Table3[[#This Row],[Sub-Sector]],Table2[1Y Return vs Nifty],"&gt;=10")/Table3[[#This Row],[Count]]</f>
        <v>1</v>
      </c>
      <c r="H27" s="2">
        <f>COUNTIFS(Table2[Sub-Sector],Table3[[#This Row],[Sub-Sector]],Table2[RSI Exponential â€“ 14D],"&gt;=50")/Table3[[#This Row],[Count]]</f>
        <v>0.5</v>
      </c>
      <c r="I27" s="2">
        <f>COUNTIFS(Table2[Sub-Sector],Table3[[#This Row],[Sub-Sector]],Table2[Relative Volume],"&gt;=1")/Table3[[#This Row],[Count]]</f>
        <v>0.5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0.5</v>
      </c>
      <c r="M27" s="2">
        <f>COUNTIFS(Table2[Sub-Sector],Table3[[#This Row],[Sub-Sector]],Table2[% Away From Current Week High],"&lt;=0.05")/Table3[[#This Row],[Count]]</f>
        <v>0.5</v>
      </c>
      <c r="N27" s="2">
        <f>COUNTIFS(Table2[Sub-Sector],Table3[[#This Row],[Sub-Sector]],Table2[% Away From Current Month Low],"&gt;=0.05")/Table3[[#This Row],[Count]]</f>
        <v>0.5</v>
      </c>
      <c r="O27" s="2">
        <f>COUNTIFS(Table2[Sub-Sector],Table3[[#This Row],[Sub-Sector]],Table2[% Away From Current Month High],"&lt;=0.05")/Table3[[#This Row],[Count]]</f>
        <v>0.5</v>
      </c>
      <c r="P27" s="2">
        <f>COUNTIFS(Table2[Sub-Sector],Table3[[#This Row],[Sub-Sector]],Table2[% Away From 52W High],"&lt;=10")/Table3[[#This Row],[Count]]</f>
        <v>0.5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0.5</v>
      </c>
      <c r="S27" s="2">
        <f>COUNTIFS(Table2[Sub-Sector],Table3[[#This Row],[Sub-Sector]],Table2[% Price above 50 EMA],"&gt;=0")/Table3[[#This Row],[Count]]</f>
        <v>0.5</v>
      </c>
      <c r="T27" s="2">
        <f>COUNTIFS(Table2[Sub-Sector],Table3[[#This Row],[Sub-Sector]],Table2[% Price above 200 EMA],"&gt;=0")/Table3[[#This Row],[Count]]</f>
        <v>1</v>
      </c>
      <c r="U27" s="2">
        <f>COUNTIFS(Table2[Sub-Sector],Table3[[#This Row],[Sub-Sector]],Table2[Rate of Change - Zone],"Positive")/Table3[[#This Row],[Count]]</f>
        <v>0.5</v>
      </c>
      <c r="V27" s="2">
        <f>COUNTIFS(Table2[Sub-Sector],Table3[[#This Row],[Sub-Sector]],Table2[Sharpe Ratio],"&gt;=0.10")/Table3[[#This Row],[Count]]</f>
        <v>0.5</v>
      </c>
      <c r="W2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243.5</v>
      </c>
      <c r="X27" s="3">
        <f>_xlfn.RANK.AVG(Table3[[#This Row],[Score]],Table3[Score],1)</f>
        <v>9.5</v>
      </c>
      <c r="Y2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171.5</v>
      </c>
      <c r="Z27" s="3">
        <f>_xlfn.RANK.AVG(Table3[[#This Row],[Score 2 ]],Table3[[Score 2 ]],1)</f>
        <v>26.5</v>
      </c>
    </row>
    <row r="28" spans="1:26" x14ac:dyDescent="0.3">
      <c r="A28" t="s">
        <v>891</v>
      </c>
      <c r="B28">
        <f>COUNTIFS(Table2[Sub-Sector],Table3[[#This Row],[Sub-Sector]])</f>
        <v>2</v>
      </c>
      <c r="C28" s="2">
        <f>COUNTIFS(Table2[Sub-Sector],Table3[[#This Row],[Sub-Sector]],Table2[Uptrend],"Uptrend")/Table3[[#This Row],[Count]]</f>
        <v>1</v>
      </c>
      <c r="D28" s="2">
        <f>COUNTIFS(Table2[Sub-Sector],Table3[[#This Row],[Sub-Sector]],Table2[1W Return vs Nifty],"&gt;=5")/Table3[[#This Row],[Count]]</f>
        <v>0.5</v>
      </c>
      <c r="E28" s="2">
        <f>COUNTIFS(Table2[Sub-Sector],Table3[[#This Row],[Sub-Sector]],Table2[1M Return vs Nifty],"&gt;=5")/Table3[[#This Row],[Count]]</f>
        <v>0.5</v>
      </c>
      <c r="F28" s="2">
        <f>COUNTIFS(Table2[Sub-Sector],Table3[[#This Row],[Sub-Sector]],Table2[6M Return vs Nifty],"&gt;=10")/Table3[[#This Row],[Count]]</f>
        <v>1</v>
      </c>
      <c r="G28" s="2">
        <f>COUNTIFS(Table2[Sub-Sector],Table3[[#This Row],[Sub-Sector]],Table2[1Y Return vs Nifty],"&gt;=10")/Table3[[#This Row],[Count]]</f>
        <v>1</v>
      </c>
      <c r="H28" s="2">
        <f>COUNTIFS(Table2[Sub-Sector],Table3[[#This Row],[Sub-Sector]],Table2[RSI Exponential â€“ 14D],"&gt;=50")/Table3[[#This Row],[Count]]</f>
        <v>0.5</v>
      </c>
      <c r="I28" s="2">
        <f>COUNTIFS(Table2[Sub-Sector],Table3[[#This Row],[Sub-Sector]],Table2[Relative Volume],"&gt;=1")/Table3[[#This Row],[Count]]</f>
        <v>0.5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0</v>
      </c>
      <c r="N28" s="2">
        <f>COUNTIFS(Table2[Sub-Sector],Table3[[#This Row],[Sub-Sector]],Table2[% Away From Current Month Low],"&gt;=0.05")/Table3[[#This Row],[Count]]</f>
        <v>0.5</v>
      </c>
      <c r="O28" s="2">
        <f>COUNTIFS(Table2[Sub-Sector],Table3[[#This Row],[Sub-Sector]],Table2[% Away From Current Month High],"&lt;=0.05")/Table3[[#This Row],[Count]]</f>
        <v>0</v>
      </c>
      <c r="P28" s="2">
        <f>COUNTIFS(Table2[Sub-Sector],Table3[[#This Row],[Sub-Sector]],Table2[% Away From 52W High],"&lt;=10")/Table3[[#This Row],[Count]]</f>
        <v>0.5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0.5</v>
      </c>
      <c r="S28" s="2">
        <f>COUNTIFS(Table2[Sub-Sector],Table3[[#This Row],[Sub-Sector]],Table2[% Price above 50 EMA],"&gt;=0")/Table3[[#This Row],[Count]]</f>
        <v>1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0.5</v>
      </c>
      <c r="V28" s="2">
        <f>COUNTIFS(Table2[Sub-Sector],Table3[[#This Row],[Sub-Sector]],Table2[Sharpe Ratio],"&gt;=0.10")/Table3[[#This Row],[Count]]</f>
        <v>1</v>
      </c>
      <c r="W2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243.5</v>
      </c>
      <c r="X28" s="3">
        <f>_xlfn.RANK.AVG(Table3[[#This Row],[Score]],Table3[Score],1)</f>
        <v>9.5</v>
      </c>
      <c r="Y2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171.5</v>
      </c>
      <c r="Z28" s="3">
        <f>_xlfn.RANK.AVG(Table3[[#This Row],[Score 2 ]],Table3[[Score 2 ]],1)</f>
        <v>26.5</v>
      </c>
    </row>
    <row r="29" spans="1:26" x14ac:dyDescent="0.3">
      <c r="A29" t="s">
        <v>46</v>
      </c>
      <c r="B29">
        <f>COUNTIFS(Table2[Sub-Sector],Table3[[#This Row],[Sub-Sector]])</f>
        <v>27</v>
      </c>
      <c r="C29" s="2">
        <f>COUNTIFS(Table2[Sub-Sector],Table3[[#This Row],[Sub-Sector]],Table2[Uptrend],"Uptrend")/Table3[[#This Row],[Count]]</f>
        <v>0.88888888888888884</v>
      </c>
      <c r="D29" s="2">
        <f>COUNTIFS(Table2[Sub-Sector],Table3[[#This Row],[Sub-Sector]],Table2[1W Return vs Nifty],"&gt;=5")/Table3[[#This Row],[Count]]</f>
        <v>0.25925925925925924</v>
      </c>
      <c r="E29" s="2">
        <f>COUNTIFS(Table2[Sub-Sector],Table3[[#This Row],[Sub-Sector]],Table2[1M Return vs Nifty],"&gt;=5")/Table3[[#This Row],[Count]]</f>
        <v>0.48148148148148145</v>
      </c>
      <c r="F29" s="2">
        <f>COUNTIFS(Table2[Sub-Sector],Table3[[#This Row],[Sub-Sector]],Table2[6M Return vs Nifty],"&gt;=10")/Table3[[#This Row],[Count]]</f>
        <v>0.70370370370370372</v>
      </c>
      <c r="G29" s="2">
        <f>COUNTIFS(Table2[Sub-Sector],Table3[[#This Row],[Sub-Sector]],Table2[1Y Return vs Nifty],"&gt;=10")/Table3[[#This Row],[Count]]</f>
        <v>0.88888888888888884</v>
      </c>
      <c r="H29" s="2">
        <f>COUNTIFS(Table2[Sub-Sector],Table3[[#This Row],[Sub-Sector]],Table2[RSI Exponential â€“ 14D],"&gt;=50")/Table3[[#This Row],[Count]]</f>
        <v>0.81481481481481477</v>
      </c>
      <c r="I29" s="2">
        <f>COUNTIFS(Table2[Sub-Sector],Table3[[#This Row],[Sub-Sector]],Table2[Relative Volume],"&gt;=1")/Table3[[#This Row],[Count]]</f>
        <v>0.44444444444444442</v>
      </c>
      <c r="J29" s="2">
        <f>COUNTIFS(Table2[Sub-Sector],Table3[[#This Row],[Sub-Sector]],Table2[% Away From Day Low],"&gt;=0.05")/Table3[[#This Row],[Count]]</f>
        <v>0.1111111111111111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0.48148148148148145</v>
      </c>
      <c r="M29" s="2">
        <f>COUNTIFS(Table2[Sub-Sector],Table3[[#This Row],[Sub-Sector]],Table2[% Away From Current Week High],"&lt;=0.05")/Table3[[#This Row],[Count]]</f>
        <v>0.81481481481481477</v>
      </c>
      <c r="N29" s="2">
        <f>COUNTIFS(Table2[Sub-Sector],Table3[[#This Row],[Sub-Sector]],Table2[% Away From Current Month Low],"&gt;=0.05")/Table3[[#This Row],[Count]]</f>
        <v>0.66666666666666663</v>
      </c>
      <c r="O29" s="2">
        <f>COUNTIFS(Table2[Sub-Sector],Table3[[#This Row],[Sub-Sector]],Table2[% Away From Current Month High],"&lt;=0.05")/Table3[[#This Row],[Count]]</f>
        <v>0.70370370370370372</v>
      </c>
      <c r="P29" s="2">
        <f>COUNTIFS(Table2[Sub-Sector],Table3[[#This Row],[Sub-Sector]],Table2[% Away From 52W High],"&lt;=10")/Table3[[#This Row],[Count]]</f>
        <v>0.70370370370370372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0.85185185185185186</v>
      </c>
      <c r="S29" s="2">
        <f>COUNTIFS(Table2[Sub-Sector],Table3[[#This Row],[Sub-Sector]],Table2[% Price above 50 EMA],"&gt;=0")/Table3[[#This Row],[Count]]</f>
        <v>0.96296296296296291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0.81481481481481477</v>
      </c>
      <c r="V29" s="2">
        <f>COUNTIFS(Table2[Sub-Sector],Table3[[#This Row],[Sub-Sector]],Table2[Sharpe Ratio],"&gt;=0.10")/Table3[[#This Row],[Count]]</f>
        <v>0.66666666666666663</v>
      </c>
      <c r="W2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298</v>
      </c>
      <c r="X29" s="3">
        <f>_xlfn.RANK.AVG(Table3[[#This Row],[Score]],Table3[Score],1)</f>
        <v>21</v>
      </c>
      <c r="Y2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173.5</v>
      </c>
      <c r="Z29" s="3">
        <f>_xlfn.RANK.AVG(Table3[[#This Row],[Score 2 ]],Table3[[Score 2 ]],1)</f>
        <v>28</v>
      </c>
    </row>
    <row r="30" spans="1:26" x14ac:dyDescent="0.3">
      <c r="A30" t="s">
        <v>243</v>
      </c>
      <c r="B30">
        <f>COUNTIFS(Table2[Sub-Sector],Table3[[#This Row],[Sub-Sector]])</f>
        <v>21</v>
      </c>
      <c r="C30" s="2">
        <f>COUNTIFS(Table2[Sub-Sector],Table3[[#This Row],[Sub-Sector]],Table2[Uptrend],"Uptrend")/Table3[[#This Row],[Count]]</f>
        <v>0.8571428571428571</v>
      </c>
      <c r="D30" s="2">
        <f>COUNTIFS(Table2[Sub-Sector],Table3[[#This Row],[Sub-Sector]],Table2[1W Return vs Nifty],"&gt;=5")/Table3[[#This Row],[Count]]</f>
        <v>4.7619047619047616E-2</v>
      </c>
      <c r="E30" s="2">
        <f>COUNTIFS(Table2[Sub-Sector],Table3[[#This Row],[Sub-Sector]],Table2[1M Return vs Nifty],"&gt;=5")/Table3[[#This Row],[Count]]</f>
        <v>0.5714285714285714</v>
      </c>
      <c r="F30" s="2">
        <f>COUNTIFS(Table2[Sub-Sector],Table3[[#This Row],[Sub-Sector]],Table2[6M Return vs Nifty],"&gt;=10")/Table3[[#This Row],[Count]]</f>
        <v>0.42857142857142855</v>
      </c>
      <c r="G30" s="2">
        <f>COUNTIFS(Table2[Sub-Sector],Table3[[#This Row],[Sub-Sector]],Table2[1Y Return vs Nifty],"&gt;=10")/Table3[[#This Row],[Count]]</f>
        <v>0.66666666666666663</v>
      </c>
      <c r="H30" s="2">
        <f>COUNTIFS(Table2[Sub-Sector],Table3[[#This Row],[Sub-Sector]],Table2[RSI Exponential â€“ 14D],"&gt;=50")/Table3[[#This Row],[Count]]</f>
        <v>0.76190476190476186</v>
      </c>
      <c r="I30" s="2">
        <f>COUNTIFS(Table2[Sub-Sector],Table3[[#This Row],[Sub-Sector]],Table2[Relative Volume],"&gt;=1")/Table3[[#This Row],[Count]]</f>
        <v>0.80952380952380953</v>
      </c>
      <c r="J30" s="2">
        <f>COUNTIFS(Table2[Sub-Sector],Table3[[#This Row],[Sub-Sector]],Table2[% Away From Day Low],"&gt;=0.05")/Table3[[#This Row],[Count]]</f>
        <v>4.7619047619047616E-2</v>
      </c>
      <c r="K30" s="2">
        <f>COUNTIFS(Table2[Sub-Sector],Table3[[#This Row],[Sub-Sector]],Table2[% Away From Day High],"&lt;=0.05")/Table3[[#This Row],[Count]]</f>
        <v>0.95238095238095233</v>
      </c>
      <c r="L30" s="2">
        <f>COUNTIFS(Table2[Sub-Sector],Table3[[#This Row],[Sub-Sector]],Table2[% Away From Current Week Low],"&gt;=0.05")/Table3[[#This Row],[Count]]</f>
        <v>0.2857142857142857</v>
      </c>
      <c r="M30" s="2">
        <f>COUNTIFS(Table2[Sub-Sector],Table3[[#This Row],[Sub-Sector]],Table2[% Away From Current Week High],"&lt;=0.05")/Table3[[#This Row],[Count]]</f>
        <v>0.5714285714285714</v>
      </c>
      <c r="N30" s="2">
        <f>COUNTIFS(Table2[Sub-Sector],Table3[[#This Row],[Sub-Sector]],Table2[% Away From Current Month Low],"&gt;=0.05")/Table3[[#This Row],[Count]]</f>
        <v>0.66666666666666663</v>
      </c>
      <c r="O30" s="2">
        <f>COUNTIFS(Table2[Sub-Sector],Table3[[#This Row],[Sub-Sector]],Table2[% Away From Current Month High],"&lt;=0.05")/Table3[[#This Row],[Count]]</f>
        <v>0.42857142857142855</v>
      </c>
      <c r="P30" s="2">
        <f>COUNTIFS(Table2[Sub-Sector],Table3[[#This Row],[Sub-Sector]],Table2[% Away From 52W High],"&lt;=10")/Table3[[#This Row],[Count]]</f>
        <v>0.5714285714285714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1</v>
      </c>
      <c r="S30" s="2">
        <f>COUNTIFS(Table2[Sub-Sector],Table3[[#This Row],[Sub-Sector]],Table2[% Price above 50 EMA],"&gt;=0")/Table3[[#This Row],[Count]]</f>
        <v>1</v>
      </c>
      <c r="T30" s="2">
        <f>COUNTIFS(Table2[Sub-Sector],Table3[[#This Row],[Sub-Sector]],Table2[% Price above 200 EMA],"&gt;=0")/Table3[[#This Row],[Count]]</f>
        <v>1</v>
      </c>
      <c r="U30" s="2">
        <f>COUNTIFS(Table2[Sub-Sector],Table3[[#This Row],[Sub-Sector]],Table2[Rate of Change - Zone],"Positive")/Table3[[#This Row],[Count]]</f>
        <v>0.95238095238095233</v>
      </c>
      <c r="V30" s="2">
        <f>COUNTIFS(Table2[Sub-Sector],Table3[[#This Row],[Sub-Sector]],Table2[Sharpe Ratio],"&gt;=0.10")/Table3[[#This Row],[Count]]</f>
        <v>0.23809523809523808</v>
      </c>
      <c r="W3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311.5</v>
      </c>
      <c r="X30" s="3">
        <f>_xlfn.RANK.AVG(Table3[[#This Row],[Score]],Table3[Score],1)</f>
        <v>22</v>
      </c>
      <c r="Y3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176.5</v>
      </c>
      <c r="Z30" s="3">
        <f>_xlfn.RANK.AVG(Table3[[#This Row],[Score 2 ]],Table3[[Score 2 ]],1)</f>
        <v>29</v>
      </c>
    </row>
    <row r="31" spans="1:26" x14ac:dyDescent="0.3">
      <c r="A31" t="s">
        <v>89</v>
      </c>
      <c r="B31">
        <f>COUNTIFS(Table2[Sub-Sector],Table3[[#This Row],[Sub-Sector]])</f>
        <v>3</v>
      </c>
      <c r="C31" s="2">
        <f>COUNTIFS(Table2[Sub-Sector],Table3[[#This Row],[Sub-Sector]],Table2[Uptrend],"Uptrend")/Table3[[#This Row],[Count]]</f>
        <v>1</v>
      </c>
      <c r="D31" s="2">
        <f>COUNTIFS(Table2[Sub-Sector],Table3[[#This Row],[Sub-Sector]],Table2[1W Return vs Nifty],"&gt;=5")/Table3[[#This Row],[Count]]</f>
        <v>0.66666666666666663</v>
      </c>
      <c r="E31" s="2">
        <f>COUNTIFS(Table2[Sub-Sector],Table3[[#This Row],[Sub-Sector]],Table2[1M Return vs Nifty],"&gt;=5")/Table3[[#This Row],[Count]]</f>
        <v>0.66666666666666663</v>
      </c>
      <c r="F31" s="2">
        <f>COUNTIFS(Table2[Sub-Sector],Table3[[#This Row],[Sub-Sector]],Table2[6M Return vs Nifty],"&gt;=10")/Table3[[#This Row],[Count]]</f>
        <v>0.66666666666666663</v>
      </c>
      <c r="G31" s="2">
        <f>COUNTIFS(Table2[Sub-Sector],Table3[[#This Row],[Sub-Sector]],Table2[1Y Return vs Nifty],"&gt;=10")/Table3[[#This Row],[Count]]</f>
        <v>0.33333333333333331</v>
      </c>
      <c r="H31" s="2">
        <f>COUNTIFS(Table2[Sub-Sector],Table3[[#This Row],[Sub-Sector]],Table2[RSI Exponential â€“ 14D],"&gt;=50")/Table3[[#This Row],[Count]]</f>
        <v>1</v>
      </c>
      <c r="I31" s="2">
        <f>COUNTIFS(Table2[Sub-Sector],Table3[[#This Row],[Sub-Sector]],Table2[Relative Volume],"&gt;=1")/Table3[[#This Row],[Count]]</f>
        <v>0.66666666666666663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0.66666666666666663</v>
      </c>
      <c r="L31" s="2">
        <f>COUNTIFS(Table2[Sub-Sector],Table3[[#This Row],[Sub-Sector]],Table2[% Away From Current Week Low],"&gt;=0.05")/Table3[[#This Row],[Count]]</f>
        <v>0.33333333333333331</v>
      </c>
      <c r="M31" s="2">
        <f>COUNTIFS(Table2[Sub-Sector],Table3[[#This Row],[Sub-Sector]],Table2[% Away From Current Week High],"&lt;=0.05")/Table3[[#This Row],[Count]]</f>
        <v>0.66666666666666663</v>
      </c>
      <c r="N31" s="2">
        <f>COUNTIFS(Table2[Sub-Sector],Table3[[#This Row],[Sub-Sector]],Table2[% Away From Current Month Low],"&gt;=0.05")/Table3[[#This Row],[Count]]</f>
        <v>1</v>
      </c>
      <c r="O31" s="2">
        <f>COUNTIFS(Table2[Sub-Sector],Table3[[#This Row],[Sub-Sector]],Table2[% Away From Current Month High],"&lt;=0.05")/Table3[[#This Row],[Count]]</f>
        <v>0.66666666666666663</v>
      </c>
      <c r="P31" s="2">
        <f>COUNTIFS(Table2[Sub-Sector],Table3[[#This Row],[Sub-Sector]],Table2[% Away From 52W High],"&lt;=10")/Table3[[#This Row],[Count]]</f>
        <v>1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1</v>
      </c>
      <c r="S31" s="2">
        <f>COUNTIFS(Table2[Sub-Sector],Table3[[#This Row],[Sub-Sector]],Table2[% Price above 50 EMA],"&gt;=0")/Table3[[#This Row],[Count]]</f>
        <v>1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1</v>
      </c>
      <c r="V31" s="2">
        <f>COUNTIFS(Table2[Sub-Sector],Table3[[#This Row],[Sub-Sector]],Table2[Sharpe Ratio],"&gt;=0.10")/Table3[[#This Row],[Count]]</f>
        <v>0.33333333333333331</v>
      </c>
      <c r="W3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231</v>
      </c>
      <c r="X31" s="3">
        <f>_xlfn.RANK.AVG(Table3[[#This Row],[Score]],Table3[Score],1)</f>
        <v>6</v>
      </c>
      <c r="Y3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181.5</v>
      </c>
      <c r="Z31" s="3">
        <f>_xlfn.RANK.AVG(Table3[[#This Row],[Score 2 ]],Table3[[Score 2 ]],1)</f>
        <v>30</v>
      </c>
    </row>
    <row r="32" spans="1:26" x14ac:dyDescent="0.3">
      <c r="A32" t="s">
        <v>459</v>
      </c>
      <c r="B32">
        <f>COUNTIFS(Table2[Sub-Sector],Table3[[#This Row],[Sub-Sector]])</f>
        <v>4</v>
      </c>
      <c r="C32" s="2">
        <f>COUNTIFS(Table2[Sub-Sector],Table3[[#This Row],[Sub-Sector]],Table2[Uptrend],"Uptrend")/Table3[[#This Row],[Count]]</f>
        <v>1</v>
      </c>
      <c r="D32" s="2">
        <f>COUNTIFS(Table2[Sub-Sector],Table3[[#This Row],[Sub-Sector]],Table2[1W Return vs Nifty],"&gt;=5")/Table3[[#This Row],[Count]]</f>
        <v>0.5</v>
      </c>
      <c r="E32" s="2">
        <f>COUNTIFS(Table2[Sub-Sector],Table3[[#This Row],[Sub-Sector]],Table2[1M Return vs Nifty],"&gt;=5")/Table3[[#This Row],[Count]]</f>
        <v>0.75</v>
      </c>
      <c r="F32" s="2">
        <f>COUNTIFS(Table2[Sub-Sector],Table3[[#This Row],[Sub-Sector]],Table2[6M Return vs Nifty],"&gt;=10")/Table3[[#This Row],[Count]]</f>
        <v>0.75</v>
      </c>
      <c r="G32" s="2">
        <f>COUNTIFS(Table2[Sub-Sector],Table3[[#This Row],[Sub-Sector]],Table2[1Y Return vs Nifty],"&gt;=10")/Table3[[#This Row],[Count]]</f>
        <v>0.75</v>
      </c>
      <c r="H32" s="2">
        <f>COUNTIFS(Table2[Sub-Sector],Table3[[#This Row],[Sub-Sector]],Table2[RSI Exponential â€“ 14D],"&gt;=50")/Table3[[#This Row],[Count]]</f>
        <v>0.75</v>
      </c>
      <c r="I32" s="2">
        <f>COUNTIFS(Table2[Sub-Sector],Table3[[#This Row],[Sub-Sector]],Table2[Relative Volume],"&gt;=1")/Table3[[#This Row],[Count]]</f>
        <v>0.5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0.5</v>
      </c>
      <c r="M32" s="2">
        <f>COUNTIFS(Table2[Sub-Sector],Table3[[#This Row],[Sub-Sector]],Table2[% Away From Current Week High],"&lt;=0.05")/Table3[[#This Row],[Count]]</f>
        <v>0.25</v>
      </c>
      <c r="N32" s="2">
        <f>COUNTIFS(Table2[Sub-Sector],Table3[[#This Row],[Sub-Sector]],Table2[% Away From Current Month Low],"&gt;=0.05")/Table3[[#This Row],[Count]]</f>
        <v>0.5</v>
      </c>
      <c r="O32" s="2">
        <f>COUNTIFS(Table2[Sub-Sector],Table3[[#This Row],[Sub-Sector]],Table2[% Away From Current Month High],"&lt;=0.05")/Table3[[#This Row],[Count]]</f>
        <v>0.25</v>
      </c>
      <c r="P32" s="2">
        <f>COUNTIFS(Table2[Sub-Sector],Table3[[#This Row],[Sub-Sector]],Table2[% Away From 52W High],"&lt;=10")/Table3[[#This Row],[Count]]</f>
        <v>0.5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1</v>
      </c>
      <c r="S32" s="2">
        <f>COUNTIFS(Table2[Sub-Sector],Table3[[#This Row],[Sub-Sector]],Table2[% Price above 50 EMA],"&gt;=0")/Table3[[#This Row],[Count]]</f>
        <v>1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0.75</v>
      </c>
      <c r="V32" s="2">
        <f>COUNTIFS(Table2[Sub-Sector],Table3[[#This Row],[Sub-Sector]],Table2[Sharpe Ratio],"&gt;=0.10")/Table3[[#This Row],[Count]]</f>
        <v>0.5</v>
      </c>
      <c r="W3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232.5</v>
      </c>
      <c r="X32" s="3">
        <f>_xlfn.RANK.AVG(Table3[[#This Row],[Score]],Table3[Score],1)</f>
        <v>7</v>
      </c>
      <c r="Y3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182.5</v>
      </c>
      <c r="Z32" s="3">
        <f>_xlfn.RANK.AVG(Table3[[#This Row],[Score 2 ]],Table3[[Score 2 ]],1)</f>
        <v>31.5</v>
      </c>
    </row>
    <row r="33" spans="1:26" x14ac:dyDescent="0.3">
      <c r="A33" t="s">
        <v>613</v>
      </c>
      <c r="B33">
        <f>COUNTIFS(Table2[Sub-Sector],Table3[[#This Row],[Sub-Sector]])</f>
        <v>4</v>
      </c>
      <c r="C33" s="2">
        <f>COUNTIFS(Table2[Sub-Sector],Table3[[#This Row],[Sub-Sector]],Table2[Uptrend],"Uptrend")/Table3[[#This Row],[Count]]</f>
        <v>0.5</v>
      </c>
      <c r="D33" s="2">
        <f>COUNTIFS(Table2[Sub-Sector],Table3[[#This Row],[Sub-Sector]],Table2[1W Return vs Nifty],"&gt;=5")/Table3[[#This Row],[Count]]</f>
        <v>0.25</v>
      </c>
      <c r="E33" s="2">
        <f>COUNTIFS(Table2[Sub-Sector],Table3[[#This Row],[Sub-Sector]],Table2[1M Return vs Nifty],"&gt;=5")/Table3[[#This Row],[Count]]</f>
        <v>0.5</v>
      </c>
      <c r="F33" s="2">
        <f>COUNTIFS(Table2[Sub-Sector],Table3[[#This Row],[Sub-Sector]],Table2[6M Return vs Nifty],"&gt;=10")/Table3[[#This Row],[Count]]</f>
        <v>0.75</v>
      </c>
      <c r="G33" s="2">
        <f>COUNTIFS(Table2[Sub-Sector],Table3[[#This Row],[Sub-Sector]],Table2[1Y Return vs Nifty],"&gt;=10")/Table3[[#This Row],[Count]]</f>
        <v>0.75</v>
      </c>
      <c r="H33" s="2">
        <f>COUNTIFS(Table2[Sub-Sector],Table3[[#This Row],[Sub-Sector]],Table2[RSI Exponential â€“ 14D],"&gt;=50")/Table3[[#This Row],[Count]]</f>
        <v>0.5</v>
      </c>
      <c r="I33" s="2">
        <f>COUNTIFS(Table2[Sub-Sector],Table3[[#This Row],[Sub-Sector]],Table2[Relative Volume],"&gt;=1")/Table3[[#This Row],[Count]]</f>
        <v>0.5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0.25</v>
      </c>
      <c r="M33" s="2">
        <f>COUNTIFS(Table2[Sub-Sector],Table3[[#This Row],[Sub-Sector]],Table2[% Away From Current Week High],"&lt;=0.05")/Table3[[#This Row],[Count]]</f>
        <v>0.5</v>
      </c>
      <c r="N33" s="2">
        <f>COUNTIFS(Table2[Sub-Sector],Table3[[#This Row],[Sub-Sector]],Table2[% Away From Current Month Low],"&gt;=0.05")/Table3[[#This Row],[Count]]</f>
        <v>0.75</v>
      </c>
      <c r="O33" s="2">
        <f>COUNTIFS(Table2[Sub-Sector],Table3[[#This Row],[Sub-Sector]],Table2[% Away From Current Month High],"&lt;=0.05")/Table3[[#This Row],[Count]]</f>
        <v>0.5</v>
      </c>
      <c r="P33" s="2">
        <f>COUNTIFS(Table2[Sub-Sector],Table3[[#This Row],[Sub-Sector]],Table2[% Away From 52W High],"&lt;=10")/Table3[[#This Row],[Count]]</f>
        <v>0.25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0.75</v>
      </c>
      <c r="S33" s="2">
        <f>COUNTIFS(Table2[Sub-Sector],Table3[[#This Row],[Sub-Sector]],Table2[% Price above 50 EMA],"&gt;=0")/Table3[[#This Row],[Count]]</f>
        <v>0.75</v>
      </c>
      <c r="T33" s="2">
        <f>COUNTIFS(Table2[Sub-Sector],Table3[[#This Row],[Sub-Sector]],Table2[% Price above 200 EMA],"&gt;=0")/Table3[[#This Row],[Count]]</f>
        <v>0.75</v>
      </c>
      <c r="U33" s="2">
        <f>COUNTIFS(Table2[Sub-Sector],Table3[[#This Row],[Sub-Sector]],Table2[Rate of Change - Zone],"Positive")/Table3[[#This Row],[Count]]</f>
        <v>0.75</v>
      </c>
      <c r="V33" s="2">
        <f>COUNTIFS(Table2[Sub-Sector],Table3[[#This Row],[Sub-Sector]],Table2[Sharpe Ratio],"&gt;=0.10")/Table3[[#This Row],[Count]]</f>
        <v>0.25</v>
      </c>
      <c r="W3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350</v>
      </c>
      <c r="X33" s="3">
        <f>_xlfn.RANK.AVG(Table3[[#This Row],[Score]],Table3[Score],1)</f>
        <v>31</v>
      </c>
      <c r="Y3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182.5</v>
      </c>
      <c r="Z33" s="3">
        <f>_xlfn.RANK.AVG(Table3[[#This Row],[Score 2 ]],Table3[[Score 2 ]],1)</f>
        <v>31.5</v>
      </c>
    </row>
    <row r="34" spans="1:26" x14ac:dyDescent="0.3">
      <c r="A34" t="s">
        <v>1175</v>
      </c>
      <c r="B34">
        <f>COUNTIFS(Table2[Sub-Sector],Table3[[#This Row],[Sub-Sector]])</f>
        <v>3</v>
      </c>
      <c r="C34" s="2">
        <f>COUNTIFS(Table2[Sub-Sector],Table3[[#This Row],[Sub-Sector]],Table2[Uptrend],"Uptrend")/Table3[[#This Row],[Count]]</f>
        <v>0.66666666666666663</v>
      </c>
      <c r="D34" s="2">
        <f>COUNTIFS(Table2[Sub-Sector],Table3[[#This Row],[Sub-Sector]],Table2[1W Return vs Nifty],"&gt;=5")/Table3[[#This Row],[Count]]</f>
        <v>0.33333333333333331</v>
      </c>
      <c r="E34" s="2">
        <f>COUNTIFS(Table2[Sub-Sector],Table3[[#This Row],[Sub-Sector]],Table2[1M Return vs Nifty],"&gt;=5")/Table3[[#This Row],[Count]]</f>
        <v>0</v>
      </c>
      <c r="F34" s="2">
        <f>COUNTIFS(Table2[Sub-Sector],Table3[[#This Row],[Sub-Sector]],Table2[6M Return vs Nifty],"&gt;=10")/Table3[[#This Row],[Count]]</f>
        <v>0.66666666666666663</v>
      </c>
      <c r="G34" s="2">
        <f>COUNTIFS(Table2[Sub-Sector],Table3[[#This Row],[Sub-Sector]],Table2[1Y Return vs Nifty],"&gt;=10")/Table3[[#This Row],[Count]]</f>
        <v>0.66666666666666663</v>
      </c>
      <c r="H34" s="2">
        <f>COUNTIFS(Table2[Sub-Sector],Table3[[#This Row],[Sub-Sector]],Table2[RSI Exponential â€“ 14D],"&gt;=50")/Table3[[#This Row],[Count]]</f>
        <v>0.33333333333333331</v>
      </c>
      <c r="I34" s="2">
        <f>COUNTIFS(Table2[Sub-Sector],Table3[[#This Row],[Sub-Sector]],Table2[Relative Volume],"&gt;=1")/Table3[[#This Row],[Count]]</f>
        <v>0.66666666666666663</v>
      </c>
      <c r="J34" s="2">
        <f>COUNTIFS(Table2[Sub-Sector],Table3[[#This Row],[Sub-Sector]],Table2[% Away From Day Low],"&gt;=0.05")/Table3[[#This Row],[Count]]</f>
        <v>0.33333333333333331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0.33333333333333331</v>
      </c>
      <c r="M34" s="2">
        <f>COUNTIFS(Table2[Sub-Sector],Table3[[#This Row],[Sub-Sector]],Table2[% Away From Current Week High],"&lt;=0.05")/Table3[[#This Row],[Count]]</f>
        <v>0.33333333333333331</v>
      </c>
      <c r="N34" s="2">
        <f>COUNTIFS(Table2[Sub-Sector],Table3[[#This Row],[Sub-Sector]],Table2[% Away From Current Month Low],"&gt;=0.05")/Table3[[#This Row],[Count]]</f>
        <v>0.33333333333333331</v>
      </c>
      <c r="O34" s="2">
        <f>COUNTIFS(Table2[Sub-Sector],Table3[[#This Row],[Sub-Sector]],Table2[% Away From Current Month High],"&lt;=0.05")/Table3[[#This Row],[Count]]</f>
        <v>0.33333333333333331</v>
      </c>
      <c r="P34" s="2">
        <f>COUNTIFS(Table2[Sub-Sector],Table3[[#This Row],[Sub-Sector]],Table2[% Away From 52W High],"&lt;=10")/Table3[[#This Row],[Count]]</f>
        <v>0.33333333333333331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0.33333333333333331</v>
      </c>
      <c r="S34" s="2">
        <f>COUNTIFS(Table2[Sub-Sector],Table3[[#This Row],[Sub-Sector]],Table2[% Price above 50 EMA],"&gt;=0")/Table3[[#This Row],[Count]]</f>
        <v>0.66666666666666663</v>
      </c>
      <c r="T34" s="2">
        <f>COUNTIFS(Table2[Sub-Sector],Table3[[#This Row],[Sub-Sector]],Table2[% Price above 200 EMA],"&gt;=0")/Table3[[#This Row],[Count]]</f>
        <v>0.66666666666666663</v>
      </c>
      <c r="U34" s="2">
        <f>COUNTIFS(Table2[Sub-Sector],Table3[[#This Row],[Sub-Sector]],Table2[Rate of Change - Zone],"Positive")/Table3[[#This Row],[Count]]</f>
        <v>0.66666666666666663</v>
      </c>
      <c r="V34" s="2">
        <f>COUNTIFS(Table2[Sub-Sector],Table3[[#This Row],[Sub-Sector]],Table2[Sharpe Ratio],"&gt;=0.10")/Table3[[#This Row],[Count]]</f>
        <v>0.33333333333333331</v>
      </c>
      <c r="W3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398</v>
      </c>
      <c r="X34" s="3">
        <f>_xlfn.RANK.AVG(Table3[[#This Row],[Score]],Table3[Score],1)</f>
        <v>53</v>
      </c>
      <c r="Y3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188</v>
      </c>
      <c r="Z34" s="3">
        <f>_xlfn.RANK.AVG(Table3[[#This Row],[Score 2 ]],Table3[[Score 2 ]],1)</f>
        <v>33</v>
      </c>
    </row>
    <row r="35" spans="1:26" x14ac:dyDescent="0.3">
      <c r="A35" t="s">
        <v>700</v>
      </c>
      <c r="B35">
        <f>COUNTIFS(Table2[Sub-Sector],Table3[[#This Row],[Sub-Sector]])</f>
        <v>3</v>
      </c>
      <c r="C35" s="2">
        <f>COUNTIFS(Table2[Sub-Sector],Table3[[#This Row],[Sub-Sector]],Table2[Uptrend],"Uptrend")/Table3[[#This Row],[Count]]</f>
        <v>1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0.33333333333333331</v>
      </c>
      <c r="F35" s="2">
        <f>COUNTIFS(Table2[Sub-Sector],Table3[[#This Row],[Sub-Sector]],Table2[6M Return vs Nifty],"&gt;=10")/Table3[[#This Row],[Count]]</f>
        <v>0.66666666666666663</v>
      </c>
      <c r="G35" s="2">
        <f>COUNTIFS(Table2[Sub-Sector],Table3[[#This Row],[Sub-Sector]],Table2[1Y Return vs Nifty],"&gt;=10")/Table3[[#This Row],[Count]]</f>
        <v>1</v>
      </c>
      <c r="H35" s="2">
        <f>COUNTIFS(Table2[Sub-Sector],Table3[[#This Row],[Sub-Sector]],Table2[RSI Exponential â€“ 14D],"&gt;=50")/Table3[[#This Row],[Count]]</f>
        <v>0</v>
      </c>
      <c r="I35" s="2">
        <f>COUNTIFS(Table2[Sub-Sector],Table3[[#This Row],[Sub-Sector]],Table2[Relative Volume],"&gt;=1")/Table3[[#This Row],[Count]]</f>
        <v>0.66666666666666663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</v>
      </c>
      <c r="M35" s="2">
        <f>COUNTIFS(Table2[Sub-Sector],Table3[[#This Row],[Sub-Sector]],Table2[% Away From Current Week High],"&lt;=0.05")/Table3[[#This Row],[Count]]</f>
        <v>0</v>
      </c>
      <c r="N35" s="2">
        <f>COUNTIFS(Table2[Sub-Sector],Table3[[#This Row],[Sub-Sector]],Table2[% Away From Current Month Low],"&gt;=0.05")/Table3[[#This Row],[Count]]</f>
        <v>0</v>
      </c>
      <c r="O35" s="2">
        <f>COUNTIFS(Table2[Sub-Sector],Table3[[#This Row],[Sub-Sector]],Table2[% Away From Current Month High],"&lt;=0.05")/Table3[[#This Row],[Count]]</f>
        <v>0</v>
      </c>
      <c r="P35" s="2">
        <f>COUNTIFS(Table2[Sub-Sector],Table3[[#This Row],[Sub-Sector]],Table2[% Away From 52W High],"&lt;=10")/Table3[[#This Row],[Count]]</f>
        <v>0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0.33333333333333331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0.33333333333333331</v>
      </c>
      <c r="V35" s="2">
        <f>COUNTIFS(Table2[Sub-Sector],Table3[[#This Row],[Sub-Sector]],Table2[Sharpe Ratio],"&gt;=0.10")/Table3[[#This Row],[Count]]</f>
        <v>0.33333333333333331</v>
      </c>
      <c r="W3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361</v>
      </c>
      <c r="X35" s="3">
        <f>_xlfn.RANK.AVG(Table3[[#This Row],[Score]],Table3[Score],1)</f>
        <v>34</v>
      </c>
      <c r="Y3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192.5</v>
      </c>
      <c r="Z35" s="3">
        <f>_xlfn.RANK.AVG(Table3[[#This Row],[Score 2 ]],Table3[[Score 2 ]],1)</f>
        <v>34</v>
      </c>
    </row>
    <row r="36" spans="1:26" x14ac:dyDescent="0.3">
      <c r="A36" t="s">
        <v>117</v>
      </c>
      <c r="B36">
        <f>COUNTIFS(Table2[Sub-Sector],Table3[[#This Row],[Sub-Sector]])</f>
        <v>3</v>
      </c>
      <c r="C36" s="2">
        <f>COUNTIFS(Table2[Sub-Sector],Table3[[#This Row],[Sub-Sector]],Table2[Uptrend],"Uptrend")/Table3[[#This Row],[Count]]</f>
        <v>1</v>
      </c>
      <c r="D36" s="2">
        <f>COUNTIFS(Table2[Sub-Sector],Table3[[#This Row],[Sub-Sector]],Table2[1W Return vs Nifty],"&gt;=5")/Table3[[#This Row],[Count]]</f>
        <v>0.33333333333333331</v>
      </c>
      <c r="E36" s="2">
        <f>COUNTIFS(Table2[Sub-Sector],Table3[[#This Row],[Sub-Sector]],Table2[1M Return vs Nifty],"&gt;=5")/Table3[[#This Row],[Count]]</f>
        <v>0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1</v>
      </c>
      <c r="H36" s="2">
        <f>COUNTIFS(Table2[Sub-Sector],Table3[[#This Row],[Sub-Sector]],Table2[RSI Exponential â€“ 14D],"&gt;=50")/Table3[[#This Row],[Count]]</f>
        <v>0.33333333333333331</v>
      </c>
      <c r="I36" s="2">
        <f>COUNTIFS(Table2[Sub-Sector],Table3[[#This Row],[Sub-Sector]],Table2[Relative Volume],"&gt;=1")/Table3[[#This Row],[Count]]</f>
        <v>0.33333333333333331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0.33333333333333331</v>
      </c>
      <c r="O36" s="2">
        <f>COUNTIFS(Table2[Sub-Sector],Table3[[#This Row],[Sub-Sector]],Table2[% Away From Current Month High],"&lt;=0.05")/Table3[[#This Row],[Count]]</f>
        <v>1</v>
      </c>
      <c r="P36" s="2">
        <f>COUNTIFS(Table2[Sub-Sector],Table3[[#This Row],[Sub-Sector]],Table2[% Away From 52W High],"&lt;=10")/Table3[[#This Row],[Count]]</f>
        <v>1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0.66666666666666663</v>
      </c>
      <c r="S36" s="2">
        <f>COUNTIFS(Table2[Sub-Sector],Table3[[#This Row],[Sub-Sector]],Table2[% Price above 50 EMA],"&gt;=0")/Table3[[#This Row],[Count]]</f>
        <v>1</v>
      </c>
      <c r="T36" s="2">
        <f>COUNTIFS(Table2[Sub-Sector],Table3[[#This Row],[Sub-Sector]],Table2[% Price above 200 EMA],"&gt;=0")/Table3[[#This Row],[Count]]</f>
        <v>1</v>
      </c>
      <c r="U36" s="2">
        <f>COUNTIFS(Table2[Sub-Sector],Table3[[#This Row],[Sub-Sector]],Table2[Rate of Change - Zone],"Positive")/Table3[[#This Row],[Count]]</f>
        <v>0.66666666666666663</v>
      </c>
      <c r="V36" s="2">
        <f>COUNTIFS(Table2[Sub-Sector],Table3[[#This Row],[Sub-Sector]],Table2[Sharpe Ratio],"&gt;=0.10")/Table3[[#This Row],[Count]]</f>
        <v>0.66666666666666663</v>
      </c>
      <c r="W3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345.5</v>
      </c>
      <c r="X36" s="3">
        <f>_xlfn.RANK.AVG(Table3[[#This Row],[Score]],Table3[Score],1)</f>
        <v>30</v>
      </c>
      <c r="Y3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195</v>
      </c>
      <c r="Z36" s="3">
        <f>_xlfn.RANK.AVG(Table3[[#This Row],[Score 2 ]],Table3[[Score 2 ]],1)</f>
        <v>35</v>
      </c>
    </row>
    <row r="37" spans="1:26" x14ac:dyDescent="0.3">
      <c r="A37" t="s">
        <v>1440</v>
      </c>
      <c r="B37">
        <f>COUNTIFS(Table2[Sub-Sector],Table3[[#This Row],[Sub-Sector]])</f>
        <v>2</v>
      </c>
      <c r="C37" s="2">
        <f>COUNTIFS(Table2[Sub-Sector],Table3[[#This Row],[Sub-Sector]],Table2[Uptrend],"Uptrend")/Table3[[#This Row],[Count]]</f>
        <v>1</v>
      </c>
      <c r="D37" s="2">
        <f>COUNTIFS(Table2[Sub-Sector],Table3[[#This Row],[Sub-Sector]],Table2[1W Return vs Nifty],"&gt;=5")/Table3[[#This Row],[Count]]</f>
        <v>0.5</v>
      </c>
      <c r="E37" s="2">
        <f>COUNTIFS(Table2[Sub-Sector],Table3[[#This Row],[Sub-Sector]],Table2[1M Return vs Nifty],"&gt;=5")/Table3[[#This Row],[Count]]</f>
        <v>0.5</v>
      </c>
      <c r="F37" s="2">
        <f>COUNTIFS(Table2[Sub-Sector],Table3[[#This Row],[Sub-Sector]],Table2[6M Return vs Nifty],"&gt;=10")/Table3[[#This Row],[Count]]</f>
        <v>0.5</v>
      </c>
      <c r="G37" s="2">
        <f>COUNTIFS(Table2[Sub-Sector],Table3[[#This Row],[Sub-Sector]],Table2[1Y Return vs Nifty],"&gt;=10")/Table3[[#This Row],[Count]]</f>
        <v>0.5</v>
      </c>
      <c r="H37" s="2">
        <f>COUNTIFS(Table2[Sub-Sector],Table3[[#This Row],[Sub-Sector]],Table2[RSI Exponential â€“ 14D],"&gt;=50")/Table3[[#This Row],[Count]]</f>
        <v>1</v>
      </c>
      <c r="I37" s="2">
        <f>COUNTIFS(Table2[Sub-Sector],Table3[[#This Row],[Sub-Sector]],Table2[Relative Volume],"&gt;=1")/Table3[[#This Row],[Count]]</f>
        <v>0.5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0.5</v>
      </c>
      <c r="M37" s="2">
        <f>COUNTIFS(Table2[Sub-Sector],Table3[[#This Row],[Sub-Sector]],Table2[% Away From Current Week High],"&lt;=0.05")/Table3[[#This Row],[Count]]</f>
        <v>1</v>
      </c>
      <c r="N37" s="2">
        <f>COUNTIFS(Table2[Sub-Sector],Table3[[#This Row],[Sub-Sector]],Table2[% Away From Current Month Low],"&gt;=0.05")/Table3[[#This Row],[Count]]</f>
        <v>0.5</v>
      </c>
      <c r="O37" s="2">
        <f>COUNTIFS(Table2[Sub-Sector],Table3[[#This Row],[Sub-Sector]],Table2[% Away From Current Month High],"&lt;=0.05")/Table3[[#This Row],[Count]]</f>
        <v>1</v>
      </c>
      <c r="P37" s="2">
        <f>COUNTIFS(Table2[Sub-Sector],Table3[[#This Row],[Sub-Sector]],Table2[% Away From 52W High],"&lt;=10")/Table3[[#This Row],[Count]]</f>
        <v>0.5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1</v>
      </c>
      <c r="S37" s="2">
        <f>COUNTIFS(Table2[Sub-Sector],Table3[[#This Row],[Sub-Sector]],Table2[% Price above 50 EMA],"&gt;=0")/Table3[[#This Row],[Count]]</f>
        <v>1</v>
      </c>
      <c r="T37" s="2">
        <f>COUNTIFS(Table2[Sub-Sector],Table3[[#This Row],[Sub-Sector]],Table2[% Price above 200 EMA],"&gt;=0")/Table3[[#This Row],[Count]]</f>
        <v>1</v>
      </c>
      <c r="U37" s="2">
        <f>COUNTIFS(Table2[Sub-Sector],Table3[[#This Row],[Sub-Sector]],Table2[Rate of Change - Zone],"Positive")/Table3[[#This Row],[Count]]</f>
        <v>1</v>
      </c>
      <c r="V37" s="2">
        <f>COUNTIFS(Table2[Sub-Sector],Table3[[#This Row],[Sub-Sector]],Table2[Sharpe Ratio],"&gt;=0.10")/Table3[[#This Row],[Count]]</f>
        <v>0.5</v>
      </c>
      <c r="W3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270.5</v>
      </c>
      <c r="X37" s="3">
        <f>_xlfn.RANK.AVG(Table3[[#This Row],[Score]],Table3[Score],1)</f>
        <v>13</v>
      </c>
      <c r="Y3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198.5</v>
      </c>
      <c r="Z37" s="3">
        <f>_xlfn.RANK.AVG(Table3[[#This Row],[Score 2 ]],Table3[[Score 2 ]],1)</f>
        <v>36.5</v>
      </c>
    </row>
    <row r="38" spans="1:26" x14ac:dyDescent="0.3">
      <c r="A38" t="s">
        <v>763</v>
      </c>
      <c r="B38">
        <f>COUNTIFS(Table2[Sub-Sector],Table3[[#This Row],[Sub-Sector]])</f>
        <v>2</v>
      </c>
      <c r="C38" s="2">
        <f>COUNTIFS(Table2[Sub-Sector],Table3[[#This Row],[Sub-Sector]],Table2[Uptrend],"Uptrend")/Table3[[#This Row],[Count]]</f>
        <v>0.5</v>
      </c>
      <c r="D38" s="2">
        <f>COUNTIFS(Table2[Sub-Sector],Table3[[#This Row],[Sub-Sector]],Table2[1W Return vs Nifty],"&gt;=5")/Table3[[#This Row],[Count]]</f>
        <v>0.5</v>
      </c>
      <c r="E38" s="2">
        <f>COUNTIFS(Table2[Sub-Sector],Table3[[#This Row],[Sub-Sector]],Table2[1M Return vs Nifty],"&gt;=5")/Table3[[#This Row],[Count]]</f>
        <v>1</v>
      </c>
      <c r="F38" s="2">
        <f>COUNTIFS(Table2[Sub-Sector],Table3[[#This Row],[Sub-Sector]],Table2[6M Return vs Nifty],"&gt;=10")/Table3[[#This Row],[Count]]</f>
        <v>0.5</v>
      </c>
      <c r="G38" s="2">
        <f>COUNTIFS(Table2[Sub-Sector],Table3[[#This Row],[Sub-Sector]],Table2[1Y Return vs Nifty],"&gt;=10")/Table3[[#This Row],[Count]]</f>
        <v>0.5</v>
      </c>
      <c r="H38" s="2">
        <f>COUNTIFS(Table2[Sub-Sector],Table3[[#This Row],[Sub-Sector]],Table2[RSI Exponential â€“ 14D],"&gt;=50")/Table3[[#This Row],[Count]]</f>
        <v>0.5</v>
      </c>
      <c r="I38" s="2">
        <f>COUNTIFS(Table2[Sub-Sector],Table3[[#This Row],[Sub-Sector]],Table2[Relative Volume],"&gt;=1")/Table3[[#This Row],[Count]]</f>
        <v>0.5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1</v>
      </c>
      <c r="N38" s="2">
        <f>COUNTIFS(Table2[Sub-Sector],Table3[[#This Row],[Sub-Sector]],Table2[% Away From Current Month Low],"&gt;=0.05")/Table3[[#This Row],[Count]]</f>
        <v>0.5</v>
      </c>
      <c r="O38" s="2">
        <f>COUNTIFS(Table2[Sub-Sector],Table3[[#This Row],[Sub-Sector]],Table2[% Away From Current Month High],"&lt;=0.05")/Table3[[#This Row],[Count]]</f>
        <v>0.5</v>
      </c>
      <c r="P38" s="2">
        <f>COUNTIFS(Table2[Sub-Sector],Table3[[#This Row],[Sub-Sector]],Table2[% Away From 52W High],"&lt;=10")/Table3[[#This Row],[Count]]</f>
        <v>0.5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1</v>
      </c>
      <c r="S38" s="2">
        <f>COUNTIFS(Table2[Sub-Sector],Table3[[#This Row],[Sub-Sector]],Table2[% Price above 50 EMA],"&gt;=0")/Table3[[#This Row],[Count]]</f>
        <v>1</v>
      </c>
      <c r="T38" s="2">
        <f>COUNTIFS(Table2[Sub-Sector],Table3[[#This Row],[Sub-Sector]],Table2[% Price above 200 EMA],"&gt;=0")/Table3[[#This Row],[Count]]</f>
        <v>1</v>
      </c>
      <c r="U38" s="2">
        <f>COUNTIFS(Table2[Sub-Sector],Table3[[#This Row],[Sub-Sector]],Table2[Rate of Change - Zone],"Positive")/Table3[[#This Row],[Count]]</f>
        <v>1</v>
      </c>
      <c r="V38" s="2">
        <f>COUNTIFS(Table2[Sub-Sector],Table3[[#This Row],[Sub-Sector]],Table2[Sharpe Ratio],"&gt;=0.10")/Table3[[#This Row],[Count]]</f>
        <v>0</v>
      </c>
      <c r="W3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316.5</v>
      </c>
      <c r="X38" s="3">
        <f>_xlfn.RANK.AVG(Table3[[#This Row],[Score]],Table3[Score],1)</f>
        <v>23</v>
      </c>
      <c r="Y3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198.5</v>
      </c>
      <c r="Z38" s="3">
        <f>_xlfn.RANK.AVG(Table3[[#This Row],[Score 2 ]],Table3[[Score 2 ]],1)</f>
        <v>36.5</v>
      </c>
    </row>
    <row r="39" spans="1:26" x14ac:dyDescent="0.3">
      <c r="A39" t="s">
        <v>173</v>
      </c>
      <c r="B39">
        <f>COUNTIFS(Table2[Sub-Sector],Table3[[#This Row],[Sub-Sector]])</f>
        <v>2</v>
      </c>
      <c r="C39" s="2">
        <f>COUNTIFS(Table2[Sub-Sector],Table3[[#This Row],[Sub-Sector]],Table2[Uptrend],"Uptrend")/Table3[[#This Row],[Count]]</f>
        <v>1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0.5</v>
      </c>
      <c r="F39" s="2">
        <f>COUNTIFS(Table2[Sub-Sector],Table3[[#This Row],[Sub-Sector]],Table2[6M Return vs Nifty],"&gt;=10")/Table3[[#This Row],[Count]]</f>
        <v>0.5</v>
      </c>
      <c r="G39" s="2">
        <f>COUNTIFS(Table2[Sub-Sector],Table3[[#This Row],[Sub-Sector]],Table2[1Y Return vs Nifty],"&gt;=10")/Table3[[#This Row],[Count]]</f>
        <v>1</v>
      </c>
      <c r="H39" s="2">
        <f>COUNTIFS(Table2[Sub-Sector],Table3[[#This Row],[Sub-Sector]],Table2[RSI Exponential â€“ 14D],"&gt;=50")/Table3[[#This Row],[Count]]</f>
        <v>1</v>
      </c>
      <c r="I39" s="2">
        <f>COUNTIFS(Table2[Sub-Sector],Table3[[#This Row],[Sub-Sector]],Table2[Relative Volume],"&gt;=1")/Table3[[#This Row],[Count]]</f>
        <v>0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0.5</v>
      </c>
      <c r="N39" s="2">
        <f>COUNTIFS(Table2[Sub-Sector],Table3[[#This Row],[Sub-Sector]],Table2[% Away From Current Month Low],"&gt;=0.05")/Table3[[#This Row],[Count]]</f>
        <v>0.5</v>
      </c>
      <c r="O39" s="2">
        <f>COUNTIFS(Table2[Sub-Sector],Table3[[#This Row],[Sub-Sector]],Table2[% Away From Current Month High],"&lt;=0.05")/Table3[[#This Row],[Count]]</f>
        <v>0.5</v>
      </c>
      <c r="P39" s="2">
        <f>COUNTIFS(Table2[Sub-Sector],Table3[[#This Row],[Sub-Sector]],Table2[% Away From 52W High],"&lt;=10")/Table3[[#This Row],[Count]]</f>
        <v>1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1</v>
      </c>
      <c r="S39" s="2">
        <f>COUNTIFS(Table2[Sub-Sector],Table3[[#This Row],[Sub-Sector]],Table2[% Price above 50 EMA],"&gt;=0")/Table3[[#This Row],[Count]]</f>
        <v>1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1</v>
      </c>
      <c r="V39" s="2">
        <f>COUNTIFS(Table2[Sub-Sector],Table3[[#This Row],[Sub-Sector]],Table2[Sharpe Ratio],"&gt;=0.10")/Table3[[#This Row],[Count]]</f>
        <v>0</v>
      </c>
      <c r="W3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351</v>
      </c>
      <c r="X39" s="3">
        <f>_xlfn.RANK.AVG(Table3[[#This Row],[Score]],Table3[Score],1)</f>
        <v>32</v>
      </c>
      <c r="Y3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202</v>
      </c>
      <c r="Z39" s="3">
        <f>_xlfn.RANK.AVG(Table3[[#This Row],[Score 2 ]],Table3[[Score 2 ]],1)</f>
        <v>38</v>
      </c>
    </row>
    <row r="40" spans="1:26" x14ac:dyDescent="0.3">
      <c r="A40" t="s">
        <v>98</v>
      </c>
      <c r="B40">
        <f>COUNTIFS(Table2[Sub-Sector],Table3[[#This Row],[Sub-Sector]])</f>
        <v>5</v>
      </c>
      <c r="C40" s="2">
        <f>COUNTIFS(Table2[Sub-Sector],Table3[[#This Row],[Sub-Sector]],Table2[Uptrend],"Uptrend")/Table3[[#This Row],[Count]]</f>
        <v>0.6</v>
      </c>
      <c r="D40" s="2">
        <f>COUNTIFS(Table2[Sub-Sector],Table3[[#This Row],[Sub-Sector]],Table2[1W Return vs Nifty],"&gt;=5")/Table3[[#This Row],[Count]]</f>
        <v>0.2</v>
      </c>
      <c r="E40" s="2">
        <f>COUNTIFS(Table2[Sub-Sector],Table3[[#This Row],[Sub-Sector]],Table2[1M Return vs Nifty],"&gt;=5")/Table3[[#This Row],[Count]]</f>
        <v>0.6</v>
      </c>
      <c r="F40" s="2">
        <f>COUNTIFS(Table2[Sub-Sector],Table3[[#This Row],[Sub-Sector]],Table2[6M Return vs Nifty],"&gt;=10")/Table3[[#This Row],[Count]]</f>
        <v>0.6</v>
      </c>
      <c r="G40" s="2">
        <f>COUNTIFS(Table2[Sub-Sector],Table3[[#This Row],[Sub-Sector]],Table2[1Y Return vs Nifty],"&gt;=10")/Table3[[#This Row],[Count]]</f>
        <v>0.6</v>
      </c>
      <c r="H40" s="2">
        <f>COUNTIFS(Table2[Sub-Sector],Table3[[#This Row],[Sub-Sector]],Table2[RSI Exponential â€“ 14D],"&gt;=50")/Table3[[#This Row],[Count]]</f>
        <v>0.6</v>
      </c>
      <c r="I40" s="2">
        <f>COUNTIFS(Table2[Sub-Sector],Table3[[#This Row],[Sub-Sector]],Table2[Relative Volume],"&gt;=1")/Table3[[#This Row],[Count]]</f>
        <v>0.8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0.4</v>
      </c>
      <c r="M40" s="2">
        <f>COUNTIFS(Table2[Sub-Sector],Table3[[#This Row],[Sub-Sector]],Table2[% Away From Current Week High],"&lt;=0.05")/Table3[[#This Row],[Count]]</f>
        <v>0.8</v>
      </c>
      <c r="N40" s="2">
        <f>COUNTIFS(Table2[Sub-Sector],Table3[[#This Row],[Sub-Sector]],Table2[% Away From Current Month Low],"&gt;=0.05")/Table3[[#This Row],[Count]]</f>
        <v>0.4</v>
      </c>
      <c r="O40" s="2">
        <f>COUNTIFS(Table2[Sub-Sector],Table3[[#This Row],[Sub-Sector]],Table2[% Away From Current Month High],"&lt;=0.05")/Table3[[#This Row],[Count]]</f>
        <v>0.6</v>
      </c>
      <c r="P40" s="2">
        <f>COUNTIFS(Table2[Sub-Sector],Table3[[#This Row],[Sub-Sector]],Table2[% Away From 52W High],"&lt;=10")/Table3[[#This Row],[Count]]</f>
        <v>0.4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0.6</v>
      </c>
      <c r="S40" s="2">
        <f>COUNTIFS(Table2[Sub-Sector],Table3[[#This Row],[Sub-Sector]],Table2[% Price above 50 EMA],"&gt;=0")/Table3[[#This Row],[Count]]</f>
        <v>0.8</v>
      </c>
      <c r="T40" s="2">
        <f>COUNTIFS(Table2[Sub-Sector],Table3[[#This Row],[Sub-Sector]],Table2[% Price above 200 EMA],"&gt;=0")/Table3[[#This Row],[Count]]</f>
        <v>0.6</v>
      </c>
      <c r="U40" s="2">
        <f>COUNTIFS(Table2[Sub-Sector],Table3[[#This Row],[Sub-Sector]],Table2[Rate of Change - Zone],"Positive")/Table3[[#This Row],[Count]]</f>
        <v>0.6</v>
      </c>
      <c r="V40" s="2">
        <f>COUNTIFS(Table2[Sub-Sector],Table3[[#This Row],[Sub-Sector]],Table2[Sharpe Ratio],"&gt;=0.10")/Table3[[#This Row],[Count]]</f>
        <v>0.4</v>
      </c>
      <c r="W4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358</v>
      </c>
      <c r="X40" s="3">
        <f>_xlfn.RANK.AVG(Table3[[#This Row],[Score]],Table3[Score],1)</f>
        <v>33</v>
      </c>
      <c r="Y4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</v>
      </c>
      <c r="Z40" s="3">
        <f>_xlfn.RANK.AVG(Table3[[#This Row],[Score 2 ]],Table3[[Score 2 ]],1)</f>
        <v>39</v>
      </c>
    </row>
    <row r="41" spans="1:26" x14ac:dyDescent="0.3">
      <c r="A41" t="s">
        <v>193</v>
      </c>
      <c r="B41">
        <f>COUNTIFS(Table2[Sub-Sector],Table3[[#This Row],[Sub-Sector]])</f>
        <v>25</v>
      </c>
      <c r="C41" s="2">
        <f>COUNTIFS(Table2[Sub-Sector],Table3[[#This Row],[Sub-Sector]],Table2[Uptrend],"Uptrend")/Table3[[#This Row],[Count]]</f>
        <v>0.92</v>
      </c>
      <c r="D41" s="2">
        <f>COUNTIFS(Table2[Sub-Sector],Table3[[#This Row],[Sub-Sector]],Table2[1W Return vs Nifty],"&gt;=5")/Table3[[#This Row],[Count]]</f>
        <v>0.04</v>
      </c>
      <c r="E41" s="2">
        <f>COUNTIFS(Table2[Sub-Sector],Table3[[#This Row],[Sub-Sector]],Table2[1M Return vs Nifty],"&gt;=5")/Table3[[#This Row],[Count]]</f>
        <v>0.52</v>
      </c>
      <c r="F41" s="2">
        <f>COUNTIFS(Table2[Sub-Sector],Table3[[#This Row],[Sub-Sector]],Table2[6M Return vs Nifty],"&gt;=10")/Table3[[#This Row],[Count]]</f>
        <v>0.6</v>
      </c>
      <c r="G41" s="2">
        <f>COUNTIFS(Table2[Sub-Sector],Table3[[#This Row],[Sub-Sector]],Table2[1Y Return vs Nifty],"&gt;=10")/Table3[[#This Row],[Count]]</f>
        <v>0.68</v>
      </c>
      <c r="H41" s="2">
        <f>COUNTIFS(Table2[Sub-Sector],Table3[[#This Row],[Sub-Sector]],Table2[RSI Exponential â€“ 14D],"&gt;=50")/Table3[[#This Row],[Count]]</f>
        <v>0.76</v>
      </c>
      <c r="I41" s="2">
        <f>COUNTIFS(Table2[Sub-Sector],Table3[[#This Row],[Sub-Sector]],Table2[Relative Volume],"&gt;=1")/Table3[[#This Row],[Count]]</f>
        <v>0.44</v>
      </c>
      <c r="J41" s="2">
        <f>COUNTIFS(Table2[Sub-Sector],Table3[[#This Row],[Sub-Sector]],Table2[% Away From Day Low],"&gt;=0.05")/Table3[[#This Row],[Count]]</f>
        <v>0.04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0.12</v>
      </c>
      <c r="M41" s="2">
        <f>COUNTIFS(Table2[Sub-Sector],Table3[[#This Row],[Sub-Sector]],Table2[% Away From Current Week High],"&lt;=0.05")/Table3[[#This Row],[Count]]</f>
        <v>0.72</v>
      </c>
      <c r="N41" s="2">
        <f>COUNTIFS(Table2[Sub-Sector],Table3[[#This Row],[Sub-Sector]],Table2[% Away From Current Month Low],"&gt;=0.05")/Table3[[#This Row],[Count]]</f>
        <v>0.48</v>
      </c>
      <c r="O41" s="2">
        <f>COUNTIFS(Table2[Sub-Sector],Table3[[#This Row],[Sub-Sector]],Table2[% Away From Current Month High],"&lt;=0.05")/Table3[[#This Row],[Count]]</f>
        <v>0.52</v>
      </c>
      <c r="P41" s="2">
        <f>COUNTIFS(Table2[Sub-Sector],Table3[[#This Row],[Sub-Sector]],Table2[% Away From 52W High],"&lt;=10")/Table3[[#This Row],[Count]]</f>
        <v>0.76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0.8</v>
      </c>
      <c r="S41" s="2">
        <f>COUNTIFS(Table2[Sub-Sector],Table3[[#This Row],[Sub-Sector]],Table2[% Price above 50 EMA],"&gt;=0")/Table3[[#This Row],[Count]]</f>
        <v>0.96</v>
      </c>
      <c r="T41" s="2">
        <f>COUNTIFS(Table2[Sub-Sector],Table3[[#This Row],[Sub-Sector]],Table2[% Price above 200 EMA],"&gt;=0")/Table3[[#This Row],[Count]]</f>
        <v>0.96</v>
      </c>
      <c r="U41" s="2">
        <f>COUNTIFS(Table2[Sub-Sector],Table3[[#This Row],[Sub-Sector]],Table2[Rate of Change - Zone],"Positive")/Table3[[#This Row],[Count]]</f>
        <v>0.76</v>
      </c>
      <c r="V41" s="2">
        <f>COUNTIFS(Table2[Sub-Sector],Table3[[#This Row],[Sub-Sector]],Table2[Sharpe Ratio],"&gt;=0.10")/Table3[[#This Row],[Count]]</f>
        <v>0.44</v>
      </c>
      <c r="W4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</v>
      </c>
      <c r="X41" s="3">
        <f>_xlfn.RANK.AVG(Table3[[#This Row],[Score]],Table3[Score],1)</f>
        <v>27.5</v>
      </c>
      <c r="Y4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213</v>
      </c>
      <c r="Z41" s="3">
        <f>_xlfn.RANK.AVG(Table3[[#This Row],[Score 2 ]],Table3[[Score 2 ]],1)</f>
        <v>40</v>
      </c>
    </row>
    <row r="42" spans="1:26" x14ac:dyDescent="0.3">
      <c r="A42" t="s">
        <v>62</v>
      </c>
      <c r="B42">
        <f>COUNTIFS(Table2[Sub-Sector],Table3[[#This Row],[Sub-Sector]])</f>
        <v>43</v>
      </c>
      <c r="C42" s="2">
        <f>COUNTIFS(Table2[Sub-Sector],Table3[[#This Row],[Sub-Sector]],Table2[Uptrend],"Uptrend")/Table3[[#This Row],[Count]]</f>
        <v>0.86046511627906974</v>
      </c>
      <c r="D42" s="2">
        <f>COUNTIFS(Table2[Sub-Sector],Table3[[#This Row],[Sub-Sector]],Table2[1W Return vs Nifty],"&gt;=5")/Table3[[#This Row],[Count]]</f>
        <v>0.2558139534883721</v>
      </c>
      <c r="E42" s="2">
        <f>COUNTIFS(Table2[Sub-Sector],Table3[[#This Row],[Sub-Sector]],Table2[1M Return vs Nifty],"&gt;=5")/Table3[[#This Row],[Count]]</f>
        <v>0.27906976744186046</v>
      </c>
      <c r="F42" s="2">
        <f>COUNTIFS(Table2[Sub-Sector],Table3[[#This Row],[Sub-Sector]],Table2[6M Return vs Nifty],"&gt;=10")/Table3[[#This Row],[Count]]</f>
        <v>0.2558139534883721</v>
      </c>
      <c r="G42" s="2">
        <f>COUNTIFS(Table2[Sub-Sector],Table3[[#This Row],[Sub-Sector]],Table2[1Y Return vs Nifty],"&gt;=10")/Table3[[#This Row],[Count]]</f>
        <v>0.79069767441860461</v>
      </c>
      <c r="H42" s="2">
        <f>COUNTIFS(Table2[Sub-Sector],Table3[[#This Row],[Sub-Sector]],Table2[RSI Exponential â€“ 14D],"&gt;=50")/Table3[[#This Row],[Count]]</f>
        <v>0.67441860465116277</v>
      </c>
      <c r="I42" s="2">
        <f>COUNTIFS(Table2[Sub-Sector],Table3[[#This Row],[Sub-Sector]],Table2[Relative Volume],"&gt;=1")/Table3[[#This Row],[Count]]</f>
        <v>0.60465116279069764</v>
      </c>
      <c r="J42" s="2">
        <f>COUNTIFS(Table2[Sub-Sector],Table3[[#This Row],[Sub-Sector]],Table2[% Away From Day Low],"&gt;=0.05")/Table3[[#This Row],[Count]]</f>
        <v>2.3255813953488372E-2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0.16279069767441862</v>
      </c>
      <c r="M42" s="2">
        <f>COUNTIFS(Table2[Sub-Sector],Table3[[#This Row],[Sub-Sector]],Table2[% Away From Current Week High],"&lt;=0.05")/Table3[[#This Row],[Count]]</f>
        <v>0.79069767441860461</v>
      </c>
      <c r="N42" s="2">
        <f>COUNTIFS(Table2[Sub-Sector],Table3[[#This Row],[Sub-Sector]],Table2[% Away From Current Month Low],"&gt;=0.05")/Table3[[#This Row],[Count]]</f>
        <v>0.58139534883720934</v>
      </c>
      <c r="O42" s="2">
        <f>COUNTIFS(Table2[Sub-Sector],Table3[[#This Row],[Sub-Sector]],Table2[% Away From Current Month High],"&lt;=0.05")/Table3[[#This Row],[Count]]</f>
        <v>0.67441860465116277</v>
      </c>
      <c r="P42" s="2">
        <f>COUNTIFS(Table2[Sub-Sector],Table3[[#This Row],[Sub-Sector]],Table2[% Away From 52W High],"&lt;=10")/Table3[[#This Row],[Count]]</f>
        <v>0.72093023255813948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0.7441860465116279</v>
      </c>
      <c r="S42" s="2">
        <f>COUNTIFS(Table2[Sub-Sector],Table3[[#This Row],[Sub-Sector]],Table2[% Price above 50 EMA],"&gt;=0")/Table3[[#This Row],[Count]]</f>
        <v>0.88372093023255816</v>
      </c>
      <c r="T42" s="2">
        <f>COUNTIFS(Table2[Sub-Sector],Table3[[#This Row],[Sub-Sector]],Table2[% Price above 200 EMA],"&gt;=0")/Table3[[#This Row],[Count]]</f>
        <v>0.95348837209302328</v>
      </c>
      <c r="U42" s="2">
        <f>COUNTIFS(Table2[Sub-Sector],Table3[[#This Row],[Sub-Sector]],Table2[Rate of Change - Zone],"Positive")/Table3[[#This Row],[Count]]</f>
        <v>0.76744186046511631</v>
      </c>
      <c r="V42" s="2">
        <f>COUNTIFS(Table2[Sub-Sector],Table3[[#This Row],[Sub-Sector]],Table2[Sharpe Ratio],"&gt;=0.10")/Table3[[#This Row],[Count]]</f>
        <v>4.6511627906976744E-2</v>
      </c>
      <c r="W4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362</v>
      </c>
      <c r="X42" s="3">
        <f>_xlfn.RANK.AVG(Table3[[#This Row],[Score]],Table3[Score],1)</f>
        <v>35</v>
      </c>
      <c r="Y4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214</v>
      </c>
      <c r="Z42" s="3">
        <f>_xlfn.RANK.AVG(Table3[[#This Row],[Score 2 ]],Table3[[Score 2 ]],1)</f>
        <v>41</v>
      </c>
    </row>
    <row r="43" spans="1:26" x14ac:dyDescent="0.3">
      <c r="A43" t="s">
        <v>256</v>
      </c>
      <c r="B43">
        <f>COUNTIFS(Table2[Sub-Sector],Table3[[#This Row],[Sub-Sector]])</f>
        <v>3</v>
      </c>
      <c r="C43" s="2">
        <f>COUNTIFS(Table2[Sub-Sector],Table3[[#This Row],[Sub-Sector]],Table2[Uptrend],"Uptrend")/Table3[[#This Row],[Count]]</f>
        <v>0.66666666666666663</v>
      </c>
      <c r="D43" s="2">
        <f>COUNTIFS(Table2[Sub-Sector],Table3[[#This Row],[Sub-Sector]],Table2[1W Return vs Nifty],"&gt;=5")/Table3[[#This Row],[Count]]</f>
        <v>0.33333333333333331</v>
      </c>
      <c r="E43" s="2">
        <f>COUNTIFS(Table2[Sub-Sector],Table3[[#This Row],[Sub-Sector]],Table2[1M Return vs Nifty],"&gt;=5")/Table3[[#This Row],[Count]]</f>
        <v>0.33333333333333331</v>
      </c>
      <c r="F43" s="2">
        <f>COUNTIFS(Table2[Sub-Sector],Table3[[#This Row],[Sub-Sector]],Table2[6M Return vs Nifty],"&gt;=10")/Table3[[#This Row],[Count]]</f>
        <v>0.33333333333333331</v>
      </c>
      <c r="G43" s="2">
        <f>COUNTIFS(Table2[Sub-Sector],Table3[[#This Row],[Sub-Sector]],Table2[1Y Return vs Nifty],"&gt;=10")/Table3[[#This Row],[Count]]</f>
        <v>0.33333333333333331</v>
      </c>
      <c r="H43" s="2">
        <f>COUNTIFS(Table2[Sub-Sector],Table3[[#This Row],[Sub-Sector]],Table2[RSI Exponential â€“ 14D],"&gt;=50")/Table3[[#This Row],[Count]]</f>
        <v>1</v>
      </c>
      <c r="I43" s="2">
        <f>COUNTIFS(Table2[Sub-Sector],Table3[[#This Row],[Sub-Sector]],Table2[Relative Volume],"&gt;=1")/Table3[[#This Row],[Count]]</f>
        <v>0.66666666666666663</v>
      </c>
      <c r="J43" s="2">
        <f>COUNTIFS(Table2[Sub-Sector],Table3[[#This Row],[Sub-Sector]],Table2[% Away From Day Low],"&gt;=0.05")/Table3[[#This Row],[Count]]</f>
        <v>0.33333333333333331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0.33333333333333331</v>
      </c>
      <c r="M43" s="2">
        <f>COUNTIFS(Table2[Sub-Sector],Table3[[#This Row],[Sub-Sector]],Table2[% Away From Current Week High],"&lt;=0.05")/Table3[[#This Row],[Count]]</f>
        <v>1</v>
      </c>
      <c r="N43" s="2">
        <f>COUNTIFS(Table2[Sub-Sector],Table3[[#This Row],[Sub-Sector]],Table2[% Away From Current Month Low],"&gt;=0.05")/Table3[[#This Row],[Count]]</f>
        <v>0.33333333333333331</v>
      </c>
      <c r="O43" s="2">
        <f>COUNTIFS(Table2[Sub-Sector],Table3[[#This Row],[Sub-Sector]],Table2[% Away From Current Month High],"&lt;=0.05")/Table3[[#This Row],[Count]]</f>
        <v>1</v>
      </c>
      <c r="P43" s="2">
        <f>COUNTIFS(Table2[Sub-Sector],Table3[[#This Row],[Sub-Sector]],Table2[% Away From 52W High],"&lt;=10")/Table3[[#This Row],[Count]]</f>
        <v>0.33333333333333331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1</v>
      </c>
      <c r="S43" s="2">
        <f>COUNTIFS(Table2[Sub-Sector],Table3[[#This Row],[Sub-Sector]],Table2[% Price above 50 EMA],"&gt;=0")/Table3[[#This Row],[Count]]</f>
        <v>1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1</v>
      </c>
      <c r="V43" s="2">
        <f>COUNTIFS(Table2[Sub-Sector],Table3[[#This Row],[Sub-Sector]],Table2[Sharpe Ratio],"&gt;=0.10")/Table3[[#This Row],[Count]]</f>
        <v>0</v>
      </c>
      <c r="W4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380.5</v>
      </c>
      <c r="X43" s="3">
        <f>_xlfn.RANK.AVG(Table3[[#This Row],[Score]],Table3[Score],1)</f>
        <v>50.5</v>
      </c>
      <c r="Y4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219</v>
      </c>
      <c r="Z43" s="3">
        <f>_xlfn.RANK.AVG(Table3[[#This Row],[Score 2 ]],Table3[[Score 2 ]],1)</f>
        <v>42</v>
      </c>
    </row>
    <row r="44" spans="1:26" x14ac:dyDescent="0.3">
      <c r="A44" t="s">
        <v>75</v>
      </c>
      <c r="B44">
        <f>COUNTIFS(Table2[Sub-Sector],Table3[[#This Row],[Sub-Sector]])</f>
        <v>3</v>
      </c>
      <c r="C44" s="2">
        <f>COUNTIFS(Table2[Sub-Sector],Table3[[#This Row],[Sub-Sector]],Table2[Uptrend],"Uptrend")/Table3[[#This Row],[Count]]</f>
        <v>0.33333333333333331</v>
      </c>
      <c r="D44" s="2">
        <f>COUNTIFS(Table2[Sub-Sector],Table3[[#This Row],[Sub-Sector]],Table2[1W Return vs Nifty],"&gt;=5")/Table3[[#This Row],[Count]]</f>
        <v>0</v>
      </c>
      <c r="E44" s="2">
        <f>COUNTIFS(Table2[Sub-Sector],Table3[[#This Row],[Sub-Sector]],Table2[1M Return vs Nifty],"&gt;=5")/Table3[[#This Row],[Count]]</f>
        <v>0.33333333333333331</v>
      </c>
      <c r="F44" s="2">
        <f>COUNTIFS(Table2[Sub-Sector],Table3[[#This Row],[Sub-Sector]],Table2[6M Return vs Nifty],"&gt;=10")/Table3[[#This Row],[Count]]</f>
        <v>0.33333333333333331</v>
      </c>
      <c r="G44" s="2">
        <f>COUNTIFS(Table2[Sub-Sector],Table3[[#This Row],[Sub-Sector]],Table2[1Y Return vs Nifty],"&gt;=10")/Table3[[#This Row],[Count]]</f>
        <v>0.66666666666666663</v>
      </c>
      <c r="H44" s="2">
        <f>COUNTIFS(Table2[Sub-Sector],Table3[[#This Row],[Sub-Sector]],Table2[RSI Exponential â€“ 14D],"&gt;=50")/Table3[[#This Row],[Count]]</f>
        <v>0.66666666666666663</v>
      </c>
      <c r="I44" s="2">
        <f>COUNTIFS(Table2[Sub-Sector],Table3[[#This Row],[Sub-Sector]],Table2[Relative Volume],"&gt;=1")/Table3[[#This Row],[Count]]</f>
        <v>0.66666666666666663</v>
      </c>
      <c r="J44" s="2">
        <f>COUNTIFS(Table2[Sub-Sector],Table3[[#This Row],[Sub-Sector]],Table2[% Away From Day Low],"&gt;=0.05")/Table3[[#This Row],[Count]]</f>
        <v>0.33333333333333331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0.66666666666666663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0.66666666666666663</v>
      </c>
      <c r="O44" s="2">
        <f>COUNTIFS(Table2[Sub-Sector],Table3[[#This Row],[Sub-Sector]],Table2[% Away From Current Month High],"&lt;=0.05")/Table3[[#This Row],[Count]]</f>
        <v>0.66666666666666663</v>
      </c>
      <c r="P44" s="2">
        <f>COUNTIFS(Table2[Sub-Sector],Table3[[#This Row],[Sub-Sector]],Table2[% Away From 52W High],"&lt;=10")/Table3[[#This Row],[Count]]</f>
        <v>0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0.66666666666666663</v>
      </c>
      <c r="S44" s="2">
        <f>COUNTIFS(Table2[Sub-Sector],Table3[[#This Row],[Sub-Sector]],Table2[% Price above 50 EMA],"&gt;=0")/Table3[[#This Row],[Count]]</f>
        <v>0.66666666666666663</v>
      </c>
      <c r="T44" s="2">
        <f>COUNTIFS(Table2[Sub-Sector],Table3[[#This Row],[Sub-Sector]],Table2[% Price above 200 EMA],"&gt;=0")/Table3[[#This Row],[Count]]</f>
        <v>1</v>
      </c>
      <c r="U44" s="2">
        <f>COUNTIFS(Table2[Sub-Sector],Table3[[#This Row],[Sub-Sector]],Table2[Rate of Change - Zone],"Positive")/Table3[[#This Row],[Count]]</f>
        <v>0.66666666666666663</v>
      </c>
      <c r="V44" s="2">
        <f>COUNTIFS(Table2[Sub-Sector],Table3[[#This Row],[Sub-Sector]],Table2[Sharpe Ratio],"&gt;=0.10")/Table3[[#This Row],[Count]]</f>
        <v>0</v>
      </c>
      <c r="W4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478.5</v>
      </c>
      <c r="X44" s="3">
        <f>_xlfn.RANK.AVG(Table3[[#This Row],[Score]],Table3[Score],1)</f>
        <v>80</v>
      </c>
      <c r="Y4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225.5</v>
      </c>
      <c r="Z44" s="3">
        <f>_xlfn.RANK.AVG(Table3[[#This Row],[Score 2 ]],Table3[[Score 2 ]],1)</f>
        <v>43</v>
      </c>
    </row>
    <row r="45" spans="1:26" x14ac:dyDescent="0.3">
      <c r="A45" t="s">
        <v>371</v>
      </c>
      <c r="B45">
        <f>COUNTIFS(Table2[Sub-Sector],Table3[[#This Row],[Sub-Sector]])</f>
        <v>14</v>
      </c>
      <c r="C45" s="2">
        <f>COUNTIFS(Table2[Sub-Sector],Table3[[#This Row],[Sub-Sector]],Table2[Uptrend],"Uptrend")/Table3[[#This Row],[Count]]</f>
        <v>0.8571428571428571</v>
      </c>
      <c r="D45" s="2">
        <f>COUNTIFS(Table2[Sub-Sector],Table3[[#This Row],[Sub-Sector]],Table2[1W Return vs Nifty],"&gt;=5")/Table3[[#This Row],[Count]]</f>
        <v>0.21428571428571427</v>
      </c>
      <c r="E45" s="2">
        <f>COUNTIFS(Table2[Sub-Sector],Table3[[#This Row],[Sub-Sector]],Table2[1M Return vs Nifty],"&gt;=5")/Table3[[#This Row],[Count]]</f>
        <v>0.7142857142857143</v>
      </c>
      <c r="F45" s="2">
        <f>COUNTIFS(Table2[Sub-Sector],Table3[[#This Row],[Sub-Sector]],Table2[6M Return vs Nifty],"&gt;=10")/Table3[[#This Row],[Count]]</f>
        <v>0.5</v>
      </c>
      <c r="G45" s="2">
        <f>COUNTIFS(Table2[Sub-Sector],Table3[[#This Row],[Sub-Sector]],Table2[1Y Return vs Nifty],"&gt;=10")/Table3[[#This Row],[Count]]</f>
        <v>0.7142857142857143</v>
      </c>
      <c r="H45" s="2">
        <f>COUNTIFS(Table2[Sub-Sector],Table3[[#This Row],[Sub-Sector]],Table2[RSI Exponential â€“ 14D],"&gt;=50")/Table3[[#This Row],[Count]]</f>
        <v>0.6428571428571429</v>
      </c>
      <c r="I45" s="2">
        <f>COUNTIFS(Table2[Sub-Sector],Table3[[#This Row],[Sub-Sector]],Table2[Relative Volume],"&gt;=1")/Table3[[#This Row],[Count]]</f>
        <v>0.5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0.21428571428571427</v>
      </c>
      <c r="M45" s="2">
        <f>COUNTIFS(Table2[Sub-Sector],Table3[[#This Row],[Sub-Sector]],Table2[% Away From Current Week High],"&lt;=0.05")/Table3[[#This Row],[Count]]</f>
        <v>0.2857142857142857</v>
      </c>
      <c r="N45" s="2">
        <f>COUNTIFS(Table2[Sub-Sector],Table3[[#This Row],[Sub-Sector]],Table2[% Away From Current Month Low],"&gt;=0.05")/Table3[[#This Row],[Count]]</f>
        <v>0.42857142857142855</v>
      </c>
      <c r="O45" s="2">
        <f>COUNTIFS(Table2[Sub-Sector],Table3[[#This Row],[Sub-Sector]],Table2[% Away From Current Month High],"&lt;=0.05")/Table3[[#This Row],[Count]]</f>
        <v>0.21428571428571427</v>
      </c>
      <c r="P45" s="2">
        <f>COUNTIFS(Table2[Sub-Sector],Table3[[#This Row],[Sub-Sector]],Table2[% Away From 52W High],"&lt;=10")/Table3[[#This Row],[Count]]</f>
        <v>0.5714285714285714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0.7857142857142857</v>
      </c>
      <c r="S45" s="2">
        <f>COUNTIFS(Table2[Sub-Sector],Table3[[#This Row],[Sub-Sector]],Table2[% Price above 50 EMA],"&gt;=0")/Table3[[#This Row],[Count]]</f>
        <v>0.8571428571428571</v>
      </c>
      <c r="T45" s="2">
        <f>COUNTIFS(Table2[Sub-Sector],Table3[[#This Row],[Sub-Sector]],Table2[% Price above 200 EMA],"&gt;=0")/Table3[[#This Row],[Count]]</f>
        <v>0.9285714285714286</v>
      </c>
      <c r="U45" s="2">
        <f>COUNTIFS(Table2[Sub-Sector],Table3[[#This Row],[Sub-Sector]],Table2[Rate of Change - Zone],"Positive")/Table3[[#This Row],[Count]]</f>
        <v>0.6428571428571429</v>
      </c>
      <c r="V45" s="2">
        <f>COUNTIFS(Table2[Sub-Sector],Table3[[#This Row],[Sub-Sector]],Table2[Sharpe Ratio],"&gt;=0.10")/Table3[[#This Row],[Count]]</f>
        <v>7.1428571428571425E-2</v>
      </c>
      <c r="W4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335.5</v>
      </c>
      <c r="X45" s="3">
        <f>_xlfn.RANK.AVG(Table3[[#This Row],[Score]],Table3[Score],1)</f>
        <v>25</v>
      </c>
      <c r="Y4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227</v>
      </c>
      <c r="Z45" s="3">
        <f>_xlfn.RANK.AVG(Table3[[#This Row],[Score 2 ]],Table3[[Score 2 ]],1)</f>
        <v>44</v>
      </c>
    </row>
    <row r="46" spans="1:26" x14ac:dyDescent="0.3">
      <c r="A46" t="s">
        <v>553</v>
      </c>
      <c r="B46">
        <f>COUNTIFS(Table2[Sub-Sector],Table3[[#This Row],[Sub-Sector]])</f>
        <v>9</v>
      </c>
      <c r="C46" s="2">
        <f>COUNTIFS(Table2[Sub-Sector],Table3[[#This Row],[Sub-Sector]],Table2[Uptrend],"Uptrend")/Table3[[#This Row],[Count]]</f>
        <v>0.66666666666666663</v>
      </c>
      <c r="D46" s="2">
        <f>COUNTIFS(Table2[Sub-Sector],Table3[[#This Row],[Sub-Sector]],Table2[1W Return vs Nifty],"&gt;=5")/Table3[[#This Row],[Count]]</f>
        <v>0.1111111111111111</v>
      </c>
      <c r="E46" s="2">
        <f>COUNTIFS(Table2[Sub-Sector],Table3[[#This Row],[Sub-Sector]],Table2[1M Return vs Nifty],"&gt;=5")/Table3[[#This Row],[Count]]</f>
        <v>0.33333333333333331</v>
      </c>
      <c r="F46" s="2">
        <f>COUNTIFS(Table2[Sub-Sector],Table3[[#This Row],[Sub-Sector]],Table2[6M Return vs Nifty],"&gt;=10")/Table3[[#This Row],[Count]]</f>
        <v>0.33333333333333331</v>
      </c>
      <c r="G46" s="2">
        <f>COUNTIFS(Table2[Sub-Sector],Table3[[#This Row],[Sub-Sector]],Table2[1Y Return vs Nifty],"&gt;=10")/Table3[[#This Row],[Count]]</f>
        <v>0.44444444444444442</v>
      </c>
      <c r="H46" s="2">
        <f>COUNTIFS(Table2[Sub-Sector],Table3[[#This Row],[Sub-Sector]],Table2[RSI Exponential â€“ 14D],"&gt;=50")/Table3[[#This Row],[Count]]</f>
        <v>0.77777777777777779</v>
      </c>
      <c r="I46" s="2">
        <f>COUNTIFS(Table2[Sub-Sector],Table3[[#This Row],[Sub-Sector]],Table2[Relative Volume],"&gt;=1")/Table3[[#This Row],[Count]]</f>
        <v>0.77777777777777779</v>
      </c>
      <c r="J46" s="2">
        <f>COUNTIFS(Table2[Sub-Sector],Table3[[#This Row],[Sub-Sector]],Table2[% Away From Day Low],"&gt;=0.05")/Table3[[#This Row],[Count]]</f>
        <v>0.1111111111111111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0.1111111111111111</v>
      </c>
      <c r="M46" s="2">
        <f>COUNTIFS(Table2[Sub-Sector],Table3[[#This Row],[Sub-Sector]],Table2[% Away From Current Week High],"&lt;=0.05")/Table3[[#This Row],[Count]]</f>
        <v>0.44444444444444442</v>
      </c>
      <c r="N46" s="2">
        <f>COUNTIFS(Table2[Sub-Sector],Table3[[#This Row],[Sub-Sector]],Table2[% Away From Current Month Low],"&gt;=0.05")/Table3[[#This Row],[Count]]</f>
        <v>0.55555555555555558</v>
      </c>
      <c r="O46" s="2">
        <f>COUNTIFS(Table2[Sub-Sector],Table3[[#This Row],[Sub-Sector]],Table2[% Away From Current Month High],"&lt;=0.05")/Table3[[#This Row],[Count]]</f>
        <v>0.33333333333333331</v>
      </c>
      <c r="P46" s="2">
        <f>COUNTIFS(Table2[Sub-Sector],Table3[[#This Row],[Sub-Sector]],Table2[% Away From 52W High],"&lt;=10")/Table3[[#This Row],[Count]]</f>
        <v>0.1111111111111111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0.77777777777777779</v>
      </c>
      <c r="S46" s="2">
        <f>COUNTIFS(Table2[Sub-Sector],Table3[[#This Row],[Sub-Sector]],Table2[% Price above 50 EMA],"&gt;=0")/Table3[[#This Row],[Count]]</f>
        <v>0.77777777777777779</v>
      </c>
      <c r="T46" s="2">
        <f>COUNTIFS(Table2[Sub-Sector],Table3[[#This Row],[Sub-Sector]],Table2[% Price above 200 EMA],"&gt;=0")/Table3[[#This Row],[Count]]</f>
        <v>0.77777777777777779</v>
      </c>
      <c r="U46" s="2">
        <f>COUNTIFS(Table2[Sub-Sector],Table3[[#This Row],[Sub-Sector]],Table2[Rate of Change - Zone],"Positive")/Table3[[#This Row],[Count]]</f>
        <v>0.77777777777777779</v>
      </c>
      <c r="V46" s="2">
        <f>COUNTIFS(Table2[Sub-Sector],Table3[[#This Row],[Sub-Sector]],Table2[Sharpe Ratio],"&gt;=0.10")/Table3[[#This Row],[Count]]</f>
        <v>0.22222222222222221</v>
      </c>
      <c r="W4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415.5</v>
      </c>
      <c r="X46" s="3">
        <f>_xlfn.RANK.AVG(Table3[[#This Row],[Score]],Table3[Score],1)</f>
        <v>60</v>
      </c>
      <c r="Y4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46" s="3">
        <f>_xlfn.RANK.AVG(Table3[[#This Row],[Score 2 ]],Table3[[Score 2 ]],1)</f>
        <v>45</v>
      </c>
    </row>
    <row r="47" spans="1:26" x14ac:dyDescent="0.3">
      <c r="A47" t="s">
        <v>111</v>
      </c>
      <c r="B47">
        <f>COUNTIFS(Table2[Sub-Sector],Table3[[#This Row],[Sub-Sector]])</f>
        <v>5</v>
      </c>
      <c r="C47" s="2">
        <f>COUNTIFS(Table2[Sub-Sector],Table3[[#This Row],[Sub-Sector]],Table2[Uptrend],"Uptrend")/Table3[[#This Row],[Count]]</f>
        <v>0.8</v>
      </c>
      <c r="D47" s="2">
        <f>COUNTIFS(Table2[Sub-Sector],Table3[[#This Row],[Sub-Sector]],Table2[1W Return vs Nifty],"&gt;=5")/Table3[[#This Row],[Count]]</f>
        <v>0.2</v>
      </c>
      <c r="E47" s="2">
        <f>COUNTIFS(Table2[Sub-Sector],Table3[[#This Row],[Sub-Sector]],Table2[1M Return vs Nifty],"&gt;=5")/Table3[[#This Row],[Count]]</f>
        <v>0</v>
      </c>
      <c r="F47" s="2">
        <f>COUNTIFS(Table2[Sub-Sector],Table3[[#This Row],[Sub-Sector]],Table2[6M Return vs Nifty],"&gt;=10")/Table3[[#This Row],[Count]]</f>
        <v>0.6</v>
      </c>
      <c r="G47" s="2">
        <f>COUNTIFS(Table2[Sub-Sector],Table3[[#This Row],[Sub-Sector]],Table2[1Y Return vs Nifty],"&gt;=10")/Table3[[#This Row],[Count]]</f>
        <v>1</v>
      </c>
      <c r="H47" s="2">
        <f>COUNTIFS(Table2[Sub-Sector],Table3[[#This Row],[Sub-Sector]],Table2[RSI Exponential â€“ 14D],"&gt;=50")/Table3[[#This Row],[Count]]</f>
        <v>0.6</v>
      </c>
      <c r="I47" s="2">
        <f>COUNTIFS(Table2[Sub-Sector],Table3[[#This Row],[Sub-Sector]],Table2[Relative Volume],"&gt;=1")/Table3[[#This Row],[Count]]</f>
        <v>0.2</v>
      </c>
      <c r="J47" s="2">
        <f>COUNTIFS(Table2[Sub-Sector],Table3[[#This Row],[Sub-Sector]],Table2[% Away From Day Low],"&gt;=0.05")/Table3[[#This Row],[Count]]</f>
        <v>0.2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0.4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0.6</v>
      </c>
      <c r="O47" s="2">
        <f>COUNTIFS(Table2[Sub-Sector],Table3[[#This Row],[Sub-Sector]],Table2[% Away From Current Month High],"&lt;=0.05")/Table3[[#This Row],[Count]]</f>
        <v>0.8</v>
      </c>
      <c r="P47" s="2">
        <f>COUNTIFS(Table2[Sub-Sector],Table3[[#This Row],[Sub-Sector]],Table2[% Away From 52W High],"&lt;=10")/Table3[[#This Row],[Count]]</f>
        <v>0.2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0.6</v>
      </c>
      <c r="S47" s="2">
        <f>COUNTIFS(Table2[Sub-Sector],Table3[[#This Row],[Sub-Sector]],Table2[% Price above 50 EMA],"&gt;=0")/Table3[[#This Row],[Count]]</f>
        <v>0.6</v>
      </c>
      <c r="T47" s="2">
        <f>COUNTIFS(Table2[Sub-Sector],Table3[[#This Row],[Sub-Sector]],Table2[% Price above 200 EMA],"&gt;=0")/Table3[[#This Row],[Count]]</f>
        <v>1</v>
      </c>
      <c r="U47" s="2">
        <f>COUNTIFS(Table2[Sub-Sector],Table3[[#This Row],[Sub-Sector]],Table2[Rate of Change - Zone],"Positive")/Table3[[#This Row],[Count]]</f>
        <v>0.6</v>
      </c>
      <c r="V47" s="2">
        <f>COUNTIFS(Table2[Sub-Sector],Table3[[#This Row],[Sub-Sector]],Table2[Sharpe Ratio],"&gt;=0.10")/Table3[[#This Row],[Count]]</f>
        <v>0.6</v>
      </c>
      <c r="W4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438</v>
      </c>
      <c r="X47" s="3">
        <f>_xlfn.RANK.AVG(Table3[[#This Row],[Score]],Table3[Score],1)</f>
        <v>64</v>
      </c>
      <c r="Y4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</v>
      </c>
      <c r="Z47" s="3">
        <f>_xlfn.RANK.AVG(Table3[[#This Row],[Score 2 ]],Table3[[Score 2 ]],1)</f>
        <v>46</v>
      </c>
    </row>
    <row r="48" spans="1:26" x14ac:dyDescent="0.3">
      <c r="A48" t="s">
        <v>253</v>
      </c>
      <c r="B48">
        <f>COUNTIFS(Table2[Sub-Sector],Table3[[#This Row],[Sub-Sector]])</f>
        <v>7</v>
      </c>
      <c r="C48" s="2">
        <f>COUNTIFS(Table2[Sub-Sector],Table3[[#This Row],[Sub-Sector]],Table2[Uptrend],"Uptrend")/Table3[[#This Row],[Count]]</f>
        <v>0.8571428571428571</v>
      </c>
      <c r="D48" s="2">
        <f>COUNTIFS(Table2[Sub-Sector],Table3[[#This Row],[Sub-Sector]],Table2[1W Return vs Nifty],"&gt;=5")/Table3[[#This Row],[Count]]</f>
        <v>0.14285714285714285</v>
      </c>
      <c r="E48" s="2">
        <f>COUNTIFS(Table2[Sub-Sector],Table3[[#This Row],[Sub-Sector]],Table2[1M Return vs Nifty],"&gt;=5")/Table3[[#This Row],[Count]]</f>
        <v>0.42857142857142855</v>
      </c>
      <c r="F48" s="2">
        <f>COUNTIFS(Table2[Sub-Sector],Table3[[#This Row],[Sub-Sector]],Table2[6M Return vs Nifty],"&gt;=10")/Table3[[#This Row],[Count]]</f>
        <v>0.5714285714285714</v>
      </c>
      <c r="G48" s="2">
        <f>COUNTIFS(Table2[Sub-Sector],Table3[[#This Row],[Sub-Sector]],Table2[1Y Return vs Nifty],"&gt;=10")/Table3[[#This Row],[Count]]</f>
        <v>0.8571428571428571</v>
      </c>
      <c r="H48" s="2">
        <f>COUNTIFS(Table2[Sub-Sector],Table3[[#This Row],[Sub-Sector]],Table2[RSI Exponential â€“ 14D],"&gt;=50")/Table3[[#This Row],[Count]]</f>
        <v>0.7142857142857143</v>
      </c>
      <c r="I48" s="2">
        <f>COUNTIFS(Table2[Sub-Sector],Table3[[#This Row],[Sub-Sector]],Table2[Relative Volume],"&gt;=1")/Table3[[#This Row],[Count]]</f>
        <v>0.42857142857142855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0.2857142857142857</v>
      </c>
      <c r="O48" s="2">
        <f>COUNTIFS(Table2[Sub-Sector],Table3[[#This Row],[Sub-Sector]],Table2[% Away From Current Month High],"&lt;=0.05")/Table3[[#This Row],[Count]]</f>
        <v>0.7142857142857143</v>
      </c>
      <c r="P48" s="2">
        <f>COUNTIFS(Table2[Sub-Sector],Table3[[#This Row],[Sub-Sector]],Table2[% Away From 52W High],"&lt;=10")/Table3[[#This Row],[Count]]</f>
        <v>0.7142857142857143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0.7142857142857143</v>
      </c>
      <c r="S48" s="2">
        <f>COUNTIFS(Table2[Sub-Sector],Table3[[#This Row],[Sub-Sector]],Table2[% Price above 50 EMA],"&gt;=0")/Table3[[#This Row],[Count]]</f>
        <v>0.8571428571428571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0.5714285714285714</v>
      </c>
      <c r="V48" s="2">
        <f>COUNTIFS(Table2[Sub-Sector],Table3[[#This Row],[Sub-Sector]],Table2[Sharpe Ratio],"&gt;=0.10")/Table3[[#This Row],[Count]]</f>
        <v>0.2857142857142857</v>
      </c>
      <c r="W4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380.5</v>
      </c>
      <c r="X48" s="3">
        <f>_xlfn.RANK.AVG(Table3[[#This Row],[Score]],Table3[Score],1)</f>
        <v>50.5</v>
      </c>
      <c r="Y4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230.5</v>
      </c>
      <c r="Z48" s="3">
        <f>_xlfn.RANK.AVG(Table3[[#This Row],[Score 2 ]],Table3[[Score 2 ]],1)</f>
        <v>47</v>
      </c>
    </row>
    <row r="49" spans="1:26" x14ac:dyDescent="0.3">
      <c r="A49" t="s">
        <v>938</v>
      </c>
      <c r="B49">
        <f>COUNTIFS(Table2[Sub-Sector],Table3[[#This Row],[Sub-Sector]])</f>
        <v>2</v>
      </c>
      <c r="C49" s="2">
        <f>COUNTIFS(Table2[Sub-Sector],Table3[[#This Row],[Sub-Sector]],Table2[Uptrend],"Uptrend")/Table3[[#This Row],[Count]]</f>
        <v>0.5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0.5</v>
      </c>
      <c r="F49" s="2">
        <f>COUNTIFS(Table2[Sub-Sector],Table3[[#This Row],[Sub-Sector]],Table2[6M Return vs Nifty],"&gt;=10")/Table3[[#This Row],[Count]]</f>
        <v>0.5</v>
      </c>
      <c r="G49" s="2">
        <f>COUNTIFS(Table2[Sub-Sector],Table3[[#This Row],[Sub-Sector]],Table2[1Y Return vs Nifty],"&gt;=10")/Table3[[#This Row],[Count]]</f>
        <v>0.5</v>
      </c>
      <c r="H49" s="2">
        <f>COUNTIFS(Table2[Sub-Sector],Table3[[#This Row],[Sub-Sector]],Table2[RSI Exponential â€“ 14D],"&gt;=50")/Table3[[#This Row],[Count]]</f>
        <v>0.5</v>
      </c>
      <c r="I49" s="2">
        <f>COUNTIFS(Table2[Sub-Sector],Table3[[#This Row],[Sub-Sector]],Table2[Relative Volume],"&gt;=1")/Table3[[#This Row],[Count]]</f>
        <v>1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1</v>
      </c>
      <c r="N49" s="2">
        <f>COUNTIFS(Table2[Sub-Sector],Table3[[#This Row],[Sub-Sector]],Table2[% Away From Current Month Low],"&gt;=0.05")/Table3[[#This Row],[Count]]</f>
        <v>0.5</v>
      </c>
      <c r="O49" s="2">
        <f>COUNTIFS(Table2[Sub-Sector],Table3[[#This Row],[Sub-Sector]],Table2[% Away From Current Month High],"&lt;=0.05")/Table3[[#This Row],[Count]]</f>
        <v>1</v>
      </c>
      <c r="P49" s="2">
        <f>COUNTIFS(Table2[Sub-Sector],Table3[[#This Row],[Sub-Sector]],Table2[% Away From 52W High],"&lt;=10")/Table3[[#This Row],[Count]]</f>
        <v>0.5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0.5</v>
      </c>
      <c r="S49" s="2">
        <f>COUNTIFS(Table2[Sub-Sector],Table3[[#This Row],[Sub-Sector]],Table2[% Price above 50 EMA],"&gt;=0")/Table3[[#This Row],[Count]]</f>
        <v>0.5</v>
      </c>
      <c r="T49" s="2">
        <f>COUNTIFS(Table2[Sub-Sector],Table3[[#This Row],[Sub-Sector]],Table2[% Price above 200 EMA],"&gt;=0")/Table3[[#This Row],[Count]]</f>
        <v>0.5</v>
      </c>
      <c r="U49" s="2">
        <f>COUNTIFS(Table2[Sub-Sector],Table3[[#This Row],[Sub-Sector]],Table2[Rate of Change - Zone],"Positive")/Table3[[#This Row],[Count]]</f>
        <v>0.5</v>
      </c>
      <c r="V49" s="2">
        <f>COUNTIFS(Table2[Sub-Sector],Table3[[#This Row],[Sub-Sector]],Table2[Sharpe Ratio],"&gt;=0.10")/Table3[[#This Row],[Count]]</f>
        <v>0</v>
      </c>
      <c r="W4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455.5</v>
      </c>
      <c r="X49" s="3">
        <f>_xlfn.RANK.AVG(Table3[[#This Row],[Score]],Table3[Score],1)</f>
        <v>70</v>
      </c>
      <c r="Y4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</v>
      </c>
      <c r="Z49" s="3">
        <f>_xlfn.RANK.AVG(Table3[[#This Row],[Score 2 ]],Table3[[Score 2 ]],1)</f>
        <v>48</v>
      </c>
    </row>
    <row r="50" spans="1:26" x14ac:dyDescent="0.3">
      <c r="A50" t="s">
        <v>1402</v>
      </c>
      <c r="B50">
        <f>COUNTIFS(Table2[Sub-Sector],Table3[[#This Row],[Sub-Sector]])</f>
        <v>3</v>
      </c>
      <c r="C50" s="2">
        <f>COUNTIFS(Table2[Sub-Sector],Table3[[#This Row],[Sub-Sector]],Table2[Uptrend],"Uptrend")/Table3[[#This Row],[Count]]</f>
        <v>1</v>
      </c>
      <c r="D50" s="2">
        <f>COUNTIFS(Table2[Sub-Sector],Table3[[#This Row],[Sub-Sector]],Table2[1W Return vs Nifty],"&gt;=5")/Table3[[#This Row],[Count]]</f>
        <v>0.33333333333333331</v>
      </c>
      <c r="E50" s="2">
        <f>COUNTIFS(Table2[Sub-Sector],Table3[[#This Row],[Sub-Sector]],Table2[1M Return vs Nifty],"&gt;=5")/Table3[[#This Row],[Count]]</f>
        <v>1</v>
      </c>
      <c r="F50" s="2">
        <f>COUNTIFS(Table2[Sub-Sector],Table3[[#This Row],[Sub-Sector]],Table2[6M Return vs Nifty],"&gt;=10")/Table3[[#This Row],[Count]]</f>
        <v>0</v>
      </c>
      <c r="G50" s="2">
        <f>COUNTIFS(Table2[Sub-Sector],Table3[[#This Row],[Sub-Sector]],Table2[1Y Return vs Nifty],"&gt;=10")/Table3[[#This Row],[Count]]</f>
        <v>0.33333333333333331</v>
      </c>
      <c r="H50" s="2">
        <f>COUNTIFS(Table2[Sub-Sector],Table3[[#This Row],[Sub-Sector]],Table2[RSI Exponential â€“ 14D],"&gt;=50")/Table3[[#This Row],[Count]]</f>
        <v>1</v>
      </c>
      <c r="I50" s="2">
        <f>COUNTIFS(Table2[Sub-Sector],Table3[[#This Row],[Sub-Sector]],Table2[Relative Volume],"&gt;=1")/Table3[[#This Row],[Count]]</f>
        <v>1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</v>
      </c>
      <c r="M50" s="2">
        <f>COUNTIFS(Table2[Sub-Sector],Table3[[#This Row],[Sub-Sector]],Table2[% Away From Current Week High],"&lt;=0.05")/Table3[[#This Row],[Count]]</f>
        <v>0.66666666666666663</v>
      </c>
      <c r="N50" s="2">
        <f>COUNTIFS(Table2[Sub-Sector],Table3[[#This Row],[Sub-Sector]],Table2[% Away From Current Month Low],"&gt;=0.05")/Table3[[#This Row],[Count]]</f>
        <v>1</v>
      </c>
      <c r="O50" s="2">
        <f>COUNTIFS(Table2[Sub-Sector],Table3[[#This Row],[Sub-Sector]],Table2[% Away From Current Month High],"&lt;=0.05")/Table3[[#This Row],[Count]]</f>
        <v>0.66666666666666663</v>
      </c>
      <c r="P50" s="2">
        <f>COUNTIFS(Table2[Sub-Sector],Table3[[#This Row],[Sub-Sector]],Table2[% Away From 52W High],"&lt;=10")/Table3[[#This Row],[Count]]</f>
        <v>0.66666666666666663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1</v>
      </c>
      <c r="S50" s="2">
        <f>COUNTIFS(Table2[Sub-Sector],Table3[[#This Row],[Sub-Sector]],Table2[% Price above 50 EMA],"&gt;=0")/Table3[[#This Row],[Count]]</f>
        <v>1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1</v>
      </c>
      <c r="V50" s="2">
        <f>COUNTIFS(Table2[Sub-Sector],Table3[[#This Row],[Sub-Sector]],Table2[Sharpe Ratio],"&gt;=0.10")/Table3[[#This Row],[Count]]</f>
        <v>0.33333333333333331</v>
      </c>
      <c r="W5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285</v>
      </c>
      <c r="X50" s="3">
        <f>_xlfn.RANK.AVG(Table3[[#This Row],[Score]],Table3[Score],1)</f>
        <v>18</v>
      </c>
      <c r="Y5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0" s="3">
        <f>_xlfn.RANK.AVG(Table3[[#This Row],[Score 2 ]],Table3[[Score 2 ]],1)</f>
        <v>49</v>
      </c>
    </row>
    <row r="51" spans="1:26" x14ac:dyDescent="0.3">
      <c r="A51" t="s">
        <v>101</v>
      </c>
      <c r="B51">
        <f>COUNTIFS(Table2[Sub-Sector],Table3[[#This Row],[Sub-Sector]])</f>
        <v>3</v>
      </c>
      <c r="C51" s="2">
        <f>COUNTIFS(Table2[Sub-Sector],Table3[[#This Row],[Sub-Sector]],Table2[Uptrend],"Uptrend")/Table3[[#This Row],[Count]]</f>
        <v>1</v>
      </c>
      <c r="D51" s="2">
        <f>COUNTIFS(Table2[Sub-Sector],Table3[[#This Row],[Sub-Sector]],Table2[1W Return vs Nifty],"&gt;=5")/Table3[[#This Row],[Count]]</f>
        <v>0.33333333333333331</v>
      </c>
      <c r="E51" s="2">
        <f>COUNTIFS(Table2[Sub-Sector],Table3[[#This Row],[Sub-Sector]],Table2[1M Return vs Nifty],"&gt;=5")/Table3[[#This Row],[Count]]</f>
        <v>0.33333333333333331</v>
      </c>
      <c r="F51" s="2">
        <f>COUNTIFS(Table2[Sub-Sector],Table3[[#This Row],[Sub-Sector]],Table2[6M Return vs Nifty],"&gt;=10")/Table3[[#This Row],[Count]]</f>
        <v>0.33333333333333331</v>
      </c>
      <c r="G51" s="2">
        <f>COUNTIFS(Table2[Sub-Sector],Table3[[#This Row],[Sub-Sector]],Table2[1Y Return vs Nifty],"&gt;=10")/Table3[[#This Row],[Count]]</f>
        <v>1</v>
      </c>
      <c r="H51" s="2">
        <f>COUNTIFS(Table2[Sub-Sector],Table3[[#This Row],[Sub-Sector]],Table2[RSI Exponential â€“ 14D],"&gt;=50")/Table3[[#This Row],[Count]]</f>
        <v>1</v>
      </c>
      <c r="I51" s="2">
        <f>COUNTIFS(Table2[Sub-Sector],Table3[[#This Row],[Sub-Sector]],Table2[Relative Volume],"&gt;=1")/Table3[[#This Row],[Count]]</f>
        <v>0.33333333333333331</v>
      </c>
      <c r="J51" s="2">
        <f>COUNTIFS(Table2[Sub-Sector],Table3[[#This Row],[Sub-Sector]],Table2[% Away From Day Low],"&gt;=0.05")/Table3[[#This Row],[Count]]</f>
        <v>0.33333333333333331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0.66666666666666663</v>
      </c>
      <c r="M51" s="2">
        <f>COUNTIFS(Table2[Sub-Sector],Table3[[#This Row],[Sub-Sector]],Table2[% Away From Current Week High],"&lt;=0.05")/Table3[[#This Row],[Count]]</f>
        <v>0.66666666666666663</v>
      </c>
      <c r="N51" s="2">
        <f>COUNTIFS(Table2[Sub-Sector],Table3[[#This Row],[Sub-Sector]],Table2[% Away From Current Month Low],"&gt;=0.05")/Table3[[#This Row],[Count]]</f>
        <v>0.66666666666666663</v>
      </c>
      <c r="O51" s="2">
        <f>COUNTIFS(Table2[Sub-Sector],Table3[[#This Row],[Sub-Sector]],Table2[% Away From Current Month High],"&lt;=0.05")/Table3[[#This Row],[Count]]</f>
        <v>0.66666666666666663</v>
      </c>
      <c r="P51" s="2">
        <f>COUNTIFS(Table2[Sub-Sector],Table3[[#This Row],[Sub-Sector]],Table2[% Away From 52W High],"&lt;=10")/Table3[[#This Row],[Count]]</f>
        <v>0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1</v>
      </c>
      <c r="S51" s="2">
        <f>COUNTIFS(Table2[Sub-Sector],Table3[[#This Row],[Sub-Sector]],Table2[% Price above 50 EMA],"&gt;=0")/Table3[[#This Row],[Count]]</f>
        <v>1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0.66666666666666663</v>
      </c>
      <c r="V51" s="2">
        <f>COUNTIFS(Table2[Sub-Sector],Table3[[#This Row],[Sub-Sector]],Table2[Sharpe Ratio],"&gt;=0.10")/Table3[[#This Row],[Count]]</f>
        <v>0.33333333333333331</v>
      </c>
      <c r="W5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334.5</v>
      </c>
      <c r="X51" s="3">
        <f>_xlfn.RANK.AVG(Table3[[#This Row],[Score]],Table3[Score],1)</f>
        <v>24</v>
      </c>
      <c r="Y5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232.5</v>
      </c>
      <c r="Z51" s="3">
        <f>_xlfn.RANK.AVG(Table3[[#This Row],[Score 2 ]],Table3[[Score 2 ]],1)</f>
        <v>50</v>
      </c>
    </row>
    <row r="52" spans="1:26" x14ac:dyDescent="0.3">
      <c r="A52" t="s">
        <v>337</v>
      </c>
      <c r="B52">
        <f>COUNTIFS(Table2[Sub-Sector],Table3[[#This Row],[Sub-Sector]])</f>
        <v>2</v>
      </c>
      <c r="C52" s="2">
        <f>COUNTIFS(Table2[Sub-Sector],Table3[[#This Row],[Sub-Sector]],Table2[Uptrend],"Uptrend")/Table3[[#This Row],[Count]]</f>
        <v>1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0.5</v>
      </c>
      <c r="F52" s="2">
        <f>COUNTIFS(Table2[Sub-Sector],Table3[[#This Row],[Sub-Sector]],Table2[6M Return vs Nifty],"&gt;=10")/Table3[[#This Row],[Count]]</f>
        <v>1</v>
      </c>
      <c r="G52" s="2">
        <f>COUNTIFS(Table2[Sub-Sector],Table3[[#This Row],[Sub-Sector]],Table2[1Y Return vs Nifty],"&gt;=10")/Table3[[#This Row],[Count]]</f>
        <v>1</v>
      </c>
      <c r="H52" s="2">
        <f>COUNTIFS(Table2[Sub-Sector],Table3[[#This Row],[Sub-Sector]],Table2[RSI Exponential â€“ 14D],"&gt;=50")/Table3[[#This Row],[Count]]</f>
        <v>0.5</v>
      </c>
      <c r="I52" s="2">
        <f>COUNTIFS(Table2[Sub-Sector],Table3[[#This Row],[Sub-Sector]],Table2[Relative Volume],"&gt;=1")/Table3[[#This Row],[Count]]</f>
        <v>0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0.5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0.5</v>
      </c>
      <c r="O52" s="2">
        <f>COUNTIFS(Table2[Sub-Sector],Table3[[#This Row],[Sub-Sector]],Table2[% Away From Current Month High],"&lt;=0.05")/Table3[[#This Row],[Count]]</f>
        <v>1</v>
      </c>
      <c r="P52" s="2">
        <f>COUNTIFS(Table2[Sub-Sector],Table3[[#This Row],[Sub-Sector]],Table2[% Away From 52W High],"&lt;=10")/Table3[[#This Row],[Count]]</f>
        <v>0.5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0.5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0.5</v>
      </c>
      <c r="V52" s="2">
        <f>COUNTIFS(Table2[Sub-Sector],Table3[[#This Row],[Sub-Sector]],Table2[Sharpe Ratio],"&gt;=0.10")/Table3[[#This Row],[Count]]</f>
        <v>0.5</v>
      </c>
      <c r="W5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382</v>
      </c>
      <c r="X52" s="3">
        <f>_xlfn.RANK.AVG(Table3[[#This Row],[Score]],Table3[Score],1)</f>
        <v>52</v>
      </c>
      <c r="Y5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</v>
      </c>
      <c r="Z52" s="3">
        <f>_xlfn.RANK.AVG(Table3[[#This Row],[Score 2 ]],Table3[[Score 2 ]],1)</f>
        <v>52</v>
      </c>
    </row>
    <row r="53" spans="1:26" x14ac:dyDescent="0.3">
      <c r="A53" t="s">
        <v>1116</v>
      </c>
      <c r="B53">
        <f>COUNTIFS(Table2[Sub-Sector],Table3[[#This Row],[Sub-Sector]])</f>
        <v>2</v>
      </c>
      <c r="C53" s="2">
        <f>COUNTIFS(Table2[Sub-Sector],Table3[[#This Row],[Sub-Sector]],Table2[Uptrend],"Uptrend")/Table3[[#This Row],[Count]]</f>
        <v>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</v>
      </c>
      <c r="F53" s="2">
        <f>COUNTIFS(Table2[Sub-Sector],Table3[[#This Row],[Sub-Sector]],Table2[6M Return vs Nifty],"&gt;=10")/Table3[[#This Row],[Count]]</f>
        <v>1</v>
      </c>
      <c r="G53" s="2">
        <f>COUNTIFS(Table2[Sub-Sector],Table3[[#This Row],[Sub-Sector]],Table2[1Y Return vs Nifty],"&gt;=10")/Table3[[#This Row],[Count]]</f>
        <v>1</v>
      </c>
      <c r="H53" s="2">
        <f>COUNTIFS(Table2[Sub-Sector],Table3[[#This Row],[Sub-Sector]],Table2[RSI Exponential â€“ 14D],"&gt;=50")/Table3[[#This Row],[Count]]</f>
        <v>0.5</v>
      </c>
      <c r="I53" s="2">
        <f>COUNTIFS(Table2[Sub-Sector],Table3[[#This Row],[Sub-Sector]],Table2[Relative Volume],"&gt;=1")/Table3[[#This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0</v>
      </c>
      <c r="N53" s="2">
        <f>COUNTIFS(Table2[Sub-Sector],Table3[[#This Row],[Sub-Sector]],Table2[% Away From Current Month Low],"&gt;=0.05")/Table3[[#This Row],[Count]]</f>
        <v>0.5</v>
      </c>
      <c r="O53" s="2">
        <f>COUNTIFS(Table2[Sub-Sector],Table3[[#This Row],[Sub-Sector]],Table2[% Away From Current Month High],"&lt;=0.05")/Table3[[#This Row],[Count]]</f>
        <v>0</v>
      </c>
      <c r="P53" s="2">
        <f>COUNTIFS(Table2[Sub-Sector],Table3[[#This Row],[Sub-Sector]],Table2[% Away From 52W High],"&lt;=10")/Table3[[#This Row],[Count]]</f>
        <v>0.5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0.5</v>
      </c>
      <c r="V53" s="2">
        <f>COUNTIFS(Table2[Sub-Sector],Table3[[#This Row],[Sub-Sector]],Table2[Sharpe Ratio],"&gt;=0.10")/Table3[[#This Row],[Count]]</f>
        <v>0</v>
      </c>
      <c r="W5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450</v>
      </c>
      <c r="X53" s="3">
        <f>_xlfn.RANK.AVG(Table3[[#This Row],[Score]],Table3[Score],1)</f>
        <v>67.5</v>
      </c>
      <c r="Y5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</v>
      </c>
      <c r="Z53" s="3">
        <f>_xlfn.RANK.AVG(Table3[[#This Row],[Score 2 ]],Table3[[Score 2 ]],1)</f>
        <v>52</v>
      </c>
    </row>
    <row r="54" spans="1:26" x14ac:dyDescent="0.3">
      <c r="A54" t="s">
        <v>200</v>
      </c>
      <c r="B54">
        <f>COUNTIFS(Table2[Sub-Sector],Table3[[#This Row],[Sub-Sector]])</f>
        <v>2</v>
      </c>
      <c r="C54" s="2">
        <f>COUNTIFS(Table2[Sub-Sector],Table3[[#This Row],[Sub-Sector]],Table2[Uptrend],"Uptrend")/Table3[[#This Row],[Count]]</f>
        <v>1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1</v>
      </c>
      <c r="G54" s="2">
        <f>COUNTIFS(Table2[Sub-Sector],Table3[[#This Row],[Sub-Sector]],Table2[1Y Return vs Nifty],"&gt;=10")/Table3[[#This Row],[Count]]</f>
        <v>1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Volume],"&gt;=1")/Table3[[#This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1</v>
      </c>
      <c r="N54" s="2">
        <f>COUNTIFS(Table2[Sub-Sector],Table3[[#This Row],[Sub-Sector]],Table2[% Away From Current Month Low],"&gt;=0.05")/Table3[[#This Row],[Count]]</f>
        <v>0.5</v>
      </c>
      <c r="O54" s="2">
        <f>COUNTIFS(Table2[Sub-Sector],Table3[[#This Row],[Sub-Sector]],Table2[% Away From Current Month High],"&lt;=0.05")/Table3[[#This Row],[Count]]</f>
        <v>0.5</v>
      </c>
      <c r="P54" s="2">
        <f>COUNTIFS(Table2[Sub-Sector],Table3[[#This Row],[Sub-Sector]],Table2[% Away From 52W High],"&lt;=10")/Table3[[#This Row],[Count]]</f>
        <v>1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0.5</v>
      </c>
      <c r="S54" s="2">
        <f>COUNTIFS(Table2[Sub-Sector],Table3[[#This Row],[Sub-Sector]],Table2[% Price above 50 EMA],"&gt;=0")/Table3[[#This Row],[Count]]</f>
        <v>1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0.5</v>
      </c>
      <c r="V54" s="2">
        <f>COUNTIFS(Table2[Sub-Sector],Table3[[#This Row],[Sub-Sector]],Table2[Sharpe Ratio],"&gt;=0.10")/Table3[[#This Row],[Count]]</f>
        <v>0</v>
      </c>
      <c r="W5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450</v>
      </c>
      <c r="X54" s="3">
        <f>_xlfn.RANK.AVG(Table3[[#This Row],[Score]],Table3[Score],1)</f>
        <v>67.5</v>
      </c>
      <c r="Y5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</v>
      </c>
      <c r="Z54" s="3">
        <f>_xlfn.RANK.AVG(Table3[[#This Row],[Score 2 ]],Table3[[Score 2 ]],1)</f>
        <v>52</v>
      </c>
    </row>
    <row r="55" spans="1:26" x14ac:dyDescent="0.3">
      <c r="A55" t="s">
        <v>214</v>
      </c>
      <c r="B55">
        <f>COUNTIFS(Table2[Sub-Sector],Table3[[#This Row],[Sub-Sector]])</f>
        <v>9</v>
      </c>
      <c r="C55" s="2">
        <f>COUNTIFS(Table2[Sub-Sector],Table3[[#This Row],[Sub-Sector]],Table2[Uptrend],"Uptrend")/Table3[[#This Row],[Count]]</f>
        <v>0.66666666666666663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0.22222222222222221</v>
      </c>
      <c r="F55" s="2">
        <f>COUNTIFS(Table2[Sub-Sector],Table3[[#This Row],[Sub-Sector]],Table2[6M Return vs Nifty],"&gt;=10")/Table3[[#This Row],[Count]]</f>
        <v>0.55555555555555558</v>
      </c>
      <c r="G55" s="2">
        <f>COUNTIFS(Table2[Sub-Sector],Table3[[#This Row],[Sub-Sector]],Table2[1Y Return vs Nifty],"&gt;=10")/Table3[[#This Row],[Count]]</f>
        <v>0.77777777777777779</v>
      </c>
      <c r="H55" s="2">
        <f>COUNTIFS(Table2[Sub-Sector],Table3[[#This Row],[Sub-Sector]],Table2[RSI Exponential â€“ 14D],"&gt;=50")/Table3[[#This Row],[Count]]</f>
        <v>0.66666666666666663</v>
      </c>
      <c r="I55" s="2">
        <f>COUNTIFS(Table2[Sub-Sector],Table3[[#This Row],[Sub-Sector]],Table2[Relative Volume],"&gt;=1")/Table3[[#This Row],[Count]]</f>
        <v>0.33333333333333331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0.1111111111111111</v>
      </c>
      <c r="M55" s="2">
        <f>COUNTIFS(Table2[Sub-Sector],Table3[[#This Row],[Sub-Sector]],Table2[% Away From Current Week High],"&lt;=0.05")/Table3[[#This Row],[Count]]</f>
        <v>0.55555555555555558</v>
      </c>
      <c r="N55" s="2">
        <f>COUNTIFS(Table2[Sub-Sector],Table3[[#This Row],[Sub-Sector]],Table2[% Away From Current Month Low],"&gt;=0.05")/Table3[[#This Row],[Count]]</f>
        <v>0.44444444444444442</v>
      </c>
      <c r="O55" s="2">
        <f>COUNTIFS(Table2[Sub-Sector],Table3[[#This Row],[Sub-Sector]],Table2[% Away From Current Month High],"&lt;=0.05")/Table3[[#This Row],[Count]]</f>
        <v>0.55555555555555558</v>
      </c>
      <c r="P55" s="2">
        <f>COUNTIFS(Table2[Sub-Sector],Table3[[#This Row],[Sub-Sector]],Table2[% Away From 52W High],"&lt;=10")/Table3[[#This Row],[Count]]</f>
        <v>0.22222222222222221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0.66666666666666663</v>
      </c>
      <c r="S55" s="2">
        <f>COUNTIFS(Table2[Sub-Sector],Table3[[#This Row],[Sub-Sector]],Table2[% Price above 50 EMA],"&gt;=0")/Table3[[#This Row],[Count]]</f>
        <v>0.77777777777777779</v>
      </c>
      <c r="T55" s="2">
        <f>COUNTIFS(Table2[Sub-Sector],Table3[[#This Row],[Sub-Sector]],Table2[% Price above 200 EMA],"&gt;=0")/Table3[[#This Row],[Count]]</f>
        <v>0.88888888888888884</v>
      </c>
      <c r="U55" s="2">
        <f>COUNTIFS(Table2[Sub-Sector],Table3[[#This Row],[Sub-Sector]],Table2[Rate of Change - Zone],"Positive")/Table3[[#This Row],[Count]]</f>
        <v>0.66666666666666663</v>
      </c>
      <c r="V55" s="2">
        <f>COUNTIFS(Table2[Sub-Sector],Table3[[#This Row],[Sub-Sector]],Table2[Sharpe Ratio],"&gt;=0.10")/Table3[[#This Row],[Count]]</f>
        <v>0.33333333333333331</v>
      </c>
      <c r="W5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481</v>
      </c>
      <c r="X55" s="3">
        <f>_xlfn.RANK.AVG(Table3[[#This Row],[Score]],Table3[Score],1)</f>
        <v>81</v>
      </c>
      <c r="Y5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234.5</v>
      </c>
      <c r="Z55" s="3">
        <f>_xlfn.RANK.AVG(Table3[[#This Row],[Score 2 ]],Table3[[Score 2 ]],1)</f>
        <v>54</v>
      </c>
    </row>
    <row r="56" spans="1:26" x14ac:dyDescent="0.3">
      <c r="A56" t="s">
        <v>443</v>
      </c>
      <c r="B56">
        <f>COUNTIFS(Table2[Sub-Sector],Table3[[#This Row],[Sub-Sector]])</f>
        <v>3</v>
      </c>
      <c r="C56" s="2">
        <f>COUNTIFS(Table2[Sub-Sector],Table3[[#This Row],[Sub-Sector]],Table2[Uptrend],"Uptrend")/Table3[[#This Row],[Count]]</f>
        <v>0.66666666666666663</v>
      </c>
      <c r="D56" s="2">
        <f>COUNTIFS(Table2[Sub-Sector],Table3[[#This Row],[Sub-Sector]],Table2[1W Return vs Nifty],"&gt;=5")/Table3[[#This Row],[Count]]</f>
        <v>0.33333333333333331</v>
      </c>
      <c r="E56" s="2">
        <f>COUNTIFS(Table2[Sub-Sector],Table3[[#This Row],[Sub-Sector]],Table2[1M Return vs Nifty],"&gt;=5")/Table3[[#This Row],[Count]]</f>
        <v>0.33333333333333331</v>
      </c>
      <c r="F56" s="2">
        <f>COUNTIFS(Table2[Sub-Sector],Table3[[#This Row],[Sub-Sector]],Table2[6M Return vs Nifty],"&gt;=10")/Table3[[#This Row],[Count]]</f>
        <v>0.66666666666666663</v>
      </c>
      <c r="G56" s="2">
        <f>COUNTIFS(Table2[Sub-Sector],Table3[[#This Row],[Sub-Sector]],Table2[1Y Return vs Nifty],"&gt;=10")/Table3[[#This Row],[Count]]</f>
        <v>0.66666666666666663</v>
      </c>
      <c r="H56" s="2">
        <f>COUNTIFS(Table2[Sub-Sector],Table3[[#This Row],[Sub-Sector]],Table2[RSI Exponential â€“ 14D],"&gt;=50")/Table3[[#This Row],[Count]]</f>
        <v>1</v>
      </c>
      <c r="I56" s="2">
        <f>COUNTIFS(Table2[Sub-Sector],Table3[[#This Row],[Sub-Sector]],Table2[Relative Volume],"&gt;=1")/Table3[[#This Row],[Count]]</f>
        <v>0.33333333333333331</v>
      </c>
      <c r="J56" s="2">
        <f>COUNTIFS(Table2[Sub-Sector],Table3[[#This Row],[Sub-Sector]],Table2[% Away From Day Low],"&gt;=0.05")/Table3[[#This Row],[Count]]</f>
        <v>0.33333333333333331</v>
      </c>
      <c r="K56" s="2">
        <f>COUNTIFS(Table2[Sub-Sector],Table3[[#This Row],[Sub-Sector]],Table2[% Away From Day High],"&lt;=0.05")/Table3[[#This Row],[Count]]</f>
        <v>0.66666666666666663</v>
      </c>
      <c r="L56" s="2">
        <f>COUNTIFS(Table2[Sub-Sector],Table3[[#This Row],[Sub-Sector]],Table2[% Away From Current Week Low],"&gt;=0.05")/Table3[[#This Row],[Count]]</f>
        <v>0.66666666666666663</v>
      </c>
      <c r="M56" s="2">
        <f>COUNTIFS(Table2[Sub-Sector],Table3[[#This Row],[Sub-Sector]],Table2[% Away From Current Week High],"&lt;=0.05")/Table3[[#This Row],[Count]]</f>
        <v>0.66666666666666663</v>
      </c>
      <c r="N56" s="2">
        <f>COUNTIFS(Table2[Sub-Sector],Table3[[#This Row],[Sub-Sector]],Table2[% Away From Current Month Low],"&gt;=0.05")/Table3[[#This Row],[Count]]</f>
        <v>0.66666666666666663</v>
      </c>
      <c r="O56" s="2">
        <f>COUNTIFS(Table2[Sub-Sector],Table3[[#This Row],[Sub-Sector]],Table2[% Away From Current Month High],"&lt;=0.05")/Table3[[#This Row],[Count]]</f>
        <v>0.66666666666666663</v>
      </c>
      <c r="P56" s="2">
        <f>COUNTIFS(Table2[Sub-Sector],Table3[[#This Row],[Sub-Sector]],Table2[% Away From 52W High],"&lt;=10")/Table3[[#This Row],[Count]]</f>
        <v>0.66666666666666663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0.66666666666666663</v>
      </c>
      <c r="S56" s="2">
        <f>COUNTIFS(Table2[Sub-Sector],Table3[[#This Row],[Sub-Sector]],Table2[% Price above 50 EMA],"&gt;=0")/Table3[[#This Row],[Count]]</f>
        <v>0.66666666666666663</v>
      </c>
      <c r="T56" s="2">
        <f>COUNTIFS(Table2[Sub-Sector],Table3[[#This Row],[Sub-Sector]],Table2[% Price above 200 EMA],"&gt;=0")/Table3[[#This Row],[Count]]</f>
        <v>0.66666666666666663</v>
      </c>
      <c r="U56" s="2">
        <f>COUNTIFS(Table2[Sub-Sector],Table3[[#This Row],[Sub-Sector]],Table2[Rate of Change - Zone],"Positive")/Table3[[#This Row],[Count]]</f>
        <v>0.66666666666666663</v>
      </c>
      <c r="V56" s="2">
        <f>COUNTIFS(Table2[Sub-Sector],Table3[[#This Row],[Sub-Sector]],Table2[Sharpe Ratio],"&gt;=0.10")/Table3[[#This Row],[Count]]</f>
        <v>0.33333333333333331</v>
      </c>
      <c r="W5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398.5</v>
      </c>
      <c r="X56" s="3">
        <f>_xlfn.RANK.AVG(Table3[[#This Row],[Score]],Table3[Score],1)</f>
        <v>54</v>
      </c>
      <c r="Y5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</v>
      </c>
      <c r="Z56" s="3">
        <f>_xlfn.RANK.AVG(Table3[[#This Row],[Score 2 ]],Table3[[Score 2 ]],1)</f>
        <v>55</v>
      </c>
    </row>
    <row r="57" spans="1:26" x14ac:dyDescent="0.3">
      <c r="A57" t="s">
        <v>140</v>
      </c>
      <c r="B57">
        <f>COUNTIFS(Table2[Sub-Sector],Table3[[#This Row],[Sub-Sector]])</f>
        <v>18</v>
      </c>
      <c r="C57" s="2">
        <f>COUNTIFS(Table2[Sub-Sector],Table3[[#This Row],[Sub-Sector]],Table2[Uptrend],"Uptrend")/Table3[[#This Row],[Count]]</f>
        <v>0.83333333333333337</v>
      </c>
      <c r="D57" s="2">
        <f>COUNTIFS(Table2[Sub-Sector],Table3[[#This Row],[Sub-Sector]],Table2[1W Return vs Nifty],"&gt;=5")/Table3[[#This Row],[Count]]</f>
        <v>0.1111111111111111</v>
      </c>
      <c r="E57" s="2">
        <f>COUNTIFS(Table2[Sub-Sector],Table3[[#This Row],[Sub-Sector]],Table2[1M Return vs Nifty],"&gt;=5")/Table3[[#This Row],[Count]]</f>
        <v>0.27777777777777779</v>
      </c>
      <c r="F57" s="2">
        <f>COUNTIFS(Table2[Sub-Sector],Table3[[#This Row],[Sub-Sector]],Table2[6M Return vs Nifty],"&gt;=10")/Table3[[#This Row],[Count]]</f>
        <v>0.66666666666666663</v>
      </c>
      <c r="G57" s="2">
        <f>COUNTIFS(Table2[Sub-Sector],Table3[[#This Row],[Sub-Sector]],Table2[1Y Return vs Nifty],"&gt;=10")/Table3[[#This Row],[Count]]</f>
        <v>0.88888888888888884</v>
      </c>
      <c r="H57" s="2">
        <f>COUNTIFS(Table2[Sub-Sector],Table3[[#This Row],[Sub-Sector]],Table2[RSI Exponential â€“ 14D],"&gt;=50")/Table3[[#This Row],[Count]]</f>
        <v>0.55555555555555558</v>
      </c>
      <c r="I57" s="2">
        <f>COUNTIFS(Table2[Sub-Sector],Table3[[#This Row],[Sub-Sector]],Table2[Relative Volume],"&gt;=1")/Table3[[#This Row],[Count]]</f>
        <v>0.3888888888888889</v>
      </c>
      <c r="J57" s="2">
        <f>COUNTIFS(Table2[Sub-Sector],Table3[[#This Row],[Sub-Sector]],Table2[% Away From Day Low],"&gt;=0.05")/Table3[[#This Row],[Count]]</f>
        <v>5.5555555555555552E-2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0.22222222222222221</v>
      </c>
      <c r="M57" s="2">
        <f>COUNTIFS(Table2[Sub-Sector],Table3[[#This Row],[Sub-Sector]],Table2[% Away From Current Week High],"&lt;=0.05")/Table3[[#This Row],[Count]]</f>
        <v>0.61111111111111116</v>
      </c>
      <c r="N57" s="2">
        <f>COUNTIFS(Table2[Sub-Sector],Table3[[#This Row],[Sub-Sector]],Table2[% Away From Current Month Low],"&gt;=0.05")/Table3[[#This Row],[Count]]</f>
        <v>0.44444444444444442</v>
      </c>
      <c r="O57" s="2">
        <f>COUNTIFS(Table2[Sub-Sector],Table3[[#This Row],[Sub-Sector]],Table2[% Away From Current Month High],"&lt;=0.05")/Table3[[#This Row],[Count]]</f>
        <v>0.33333333333333331</v>
      </c>
      <c r="P57" s="2">
        <f>COUNTIFS(Table2[Sub-Sector],Table3[[#This Row],[Sub-Sector]],Table2[% Away From 52W High],"&lt;=10")/Table3[[#This Row],[Count]]</f>
        <v>0.44444444444444442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0.55555555555555558</v>
      </c>
      <c r="S57" s="2">
        <f>COUNTIFS(Table2[Sub-Sector],Table3[[#This Row],[Sub-Sector]],Table2[% Price above 50 EMA],"&gt;=0")/Table3[[#This Row],[Count]]</f>
        <v>0.77777777777777779</v>
      </c>
      <c r="T57" s="2">
        <f>COUNTIFS(Table2[Sub-Sector],Table3[[#This Row],[Sub-Sector]],Table2[% Price above 200 EMA],"&gt;=0")/Table3[[#This Row],[Count]]</f>
        <v>0.94444444444444442</v>
      </c>
      <c r="U57" s="2">
        <f>COUNTIFS(Table2[Sub-Sector],Table3[[#This Row],[Sub-Sector]],Table2[Rate of Change - Zone],"Positive")/Table3[[#This Row],[Count]]</f>
        <v>0.5</v>
      </c>
      <c r="V57" s="2">
        <f>COUNTIFS(Table2[Sub-Sector],Table3[[#This Row],[Sub-Sector]],Table2[Sharpe Ratio],"&gt;=0.10")/Table3[[#This Row],[Count]]</f>
        <v>0.66666666666666663</v>
      </c>
      <c r="W5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414</v>
      </c>
      <c r="X57" s="3">
        <f>_xlfn.RANK.AVG(Table3[[#This Row],[Score]],Table3[Score],1)</f>
        <v>59</v>
      </c>
      <c r="Y5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237.5</v>
      </c>
      <c r="Z57" s="3">
        <f>_xlfn.RANK.AVG(Table3[[#This Row],[Score 2 ]],Table3[[Score 2 ]],1)</f>
        <v>56</v>
      </c>
    </row>
    <row r="58" spans="1:26" x14ac:dyDescent="0.3">
      <c r="A58" t="s">
        <v>37</v>
      </c>
      <c r="B58">
        <f>COUNTIFS(Table2[Sub-Sector],Table3[[#This Row],[Sub-Sector]])</f>
        <v>10</v>
      </c>
      <c r="C58" s="2">
        <f>COUNTIFS(Table2[Sub-Sector],Table3[[#This Row],[Sub-Sector]],Table2[Uptrend],"Uptrend")/Table3[[#This Row],[Count]]</f>
        <v>0.7</v>
      </c>
      <c r="D58" s="2">
        <f>COUNTIFS(Table2[Sub-Sector],Table3[[#This Row],[Sub-Sector]],Table2[1W Return vs Nifty],"&gt;=5")/Table3[[#This Row],[Count]]</f>
        <v>0.4</v>
      </c>
      <c r="E58" s="2">
        <f>COUNTIFS(Table2[Sub-Sector],Table3[[#This Row],[Sub-Sector]],Table2[1M Return vs Nifty],"&gt;=5")/Table3[[#This Row],[Count]]</f>
        <v>0.5</v>
      </c>
      <c r="F58" s="2">
        <f>COUNTIFS(Table2[Sub-Sector],Table3[[#This Row],[Sub-Sector]],Table2[6M Return vs Nifty],"&gt;=10")/Table3[[#This Row],[Count]]</f>
        <v>0.4</v>
      </c>
      <c r="G58" s="2">
        <f>COUNTIFS(Table2[Sub-Sector],Table3[[#This Row],[Sub-Sector]],Table2[1Y Return vs Nifty],"&gt;=10")/Table3[[#This Row],[Count]]</f>
        <v>0.4</v>
      </c>
      <c r="H58" s="2">
        <f>COUNTIFS(Table2[Sub-Sector],Table3[[#This Row],[Sub-Sector]],Table2[RSI Exponential â€“ 14D],"&gt;=50")/Table3[[#This Row],[Count]]</f>
        <v>1</v>
      </c>
      <c r="I58" s="2">
        <f>COUNTIFS(Table2[Sub-Sector],Table3[[#This Row],[Sub-Sector]],Table2[Relative Volume],"&gt;=1")/Table3[[#This Row],[Count]]</f>
        <v>0.5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0.2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0.8</v>
      </c>
      <c r="O58" s="2">
        <f>COUNTIFS(Table2[Sub-Sector],Table3[[#This Row],[Sub-Sector]],Table2[% Away From Current Month High],"&lt;=0.05")/Table3[[#This Row],[Count]]</f>
        <v>1</v>
      </c>
      <c r="P58" s="2">
        <f>COUNTIFS(Table2[Sub-Sector],Table3[[#This Row],[Sub-Sector]],Table2[% Away From 52W High],"&lt;=10")/Table3[[#This Row],[Count]]</f>
        <v>0.5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1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0.9</v>
      </c>
      <c r="U58" s="2">
        <f>COUNTIFS(Table2[Sub-Sector],Table3[[#This Row],[Sub-Sector]],Table2[Rate of Change - Zone],"Positive")/Table3[[#This Row],[Count]]</f>
        <v>0.9</v>
      </c>
      <c r="V58" s="2">
        <f>COUNTIFS(Table2[Sub-Sector],Table3[[#This Row],[Sub-Sector]],Table2[Sharpe Ratio],"&gt;=0.10")/Table3[[#This Row],[Count]]</f>
        <v>0</v>
      </c>
      <c r="W5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371.5</v>
      </c>
      <c r="X58" s="3">
        <f>_xlfn.RANK.AVG(Table3[[#This Row],[Score]],Table3[Score],1)</f>
        <v>39</v>
      </c>
      <c r="Y5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241.5</v>
      </c>
      <c r="Z58" s="3">
        <f>_xlfn.RANK.AVG(Table3[[#This Row],[Score 2 ]],Table3[[Score 2 ]],1)</f>
        <v>57.5</v>
      </c>
    </row>
    <row r="59" spans="1:26" x14ac:dyDescent="0.3">
      <c r="A59" t="s">
        <v>72</v>
      </c>
      <c r="B59">
        <f>COUNTIFS(Table2[Sub-Sector],Table3[[#This Row],[Sub-Sector]])</f>
        <v>6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0.16666666666666666</v>
      </c>
      <c r="E59" s="2">
        <f>COUNTIFS(Table2[Sub-Sector],Table3[[#This Row],[Sub-Sector]],Table2[1M Return vs Nifty],"&gt;=5")/Table3[[#This Row],[Count]]</f>
        <v>0.33333333333333331</v>
      </c>
      <c r="F59" s="2">
        <f>COUNTIFS(Table2[Sub-Sector],Table3[[#This Row],[Sub-Sector]],Table2[6M Return vs Nifty],"&gt;=10")/Table3[[#This Row],[Count]]</f>
        <v>0.66666666666666663</v>
      </c>
      <c r="G59" s="2">
        <f>COUNTIFS(Table2[Sub-Sector],Table3[[#This Row],[Sub-Sector]],Table2[1Y Return vs Nifty],"&gt;=10")/Table3[[#This Row],[Count]]</f>
        <v>1</v>
      </c>
      <c r="H59" s="2">
        <f>COUNTIFS(Table2[Sub-Sector],Table3[[#This Row],[Sub-Sector]],Table2[RSI Exponential â€“ 14D],"&gt;=50")/Table3[[#This Row],[Count]]</f>
        <v>0.5</v>
      </c>
      <c r="I59" s="2">
        <f>COUNTIFS(Table2[Sub-Sector],Table3[[#This Row],[Sub-Sector]],Table2[Relative Volume],"&gt;=1")/Table3[[#This Row],[Count]]</f>
        <v>0.33333333333333331</v>
      </c>
      <c r="J59" s="2">
        <f>COUNTIFS(Table2[Sub-Sector],Table3[[#This Row],[Sub-Sector]],Table2[% Away From Day Low],"&gt;=0.05")/Table3[[#This Row],[Count]]</f>
        <v>0.16666666666666666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0.16666666666666666</v>
      </c>
      <c r="M59" s="2">
        <f>COUNTIFS(Table2[Sub-Sector],Table3[[#This Row],[Sub-Sector]],Table2[% Away From Current Week High],"&lt;=0.05")/Table3[[#This Row],[Count]]</f>
        <v>0.66666666666666663</v>
      </c>
      <c r="N59" s="2">
        <f>COUNTIFS(Table2[Sub-Sector],Table3[[#This Row],[Sub-Sector]],Table2[% Away From Current Month Low],"&gt;=0.05")/Table3[[#This Row],[Count]]</f>
        <v>0.16666666666666666</v>
      </c>
      <c r="O59" s="2">
        <f>COUNTIFS(Table2[Sub-Sector],Table3[[#This Row],[Sub-Sector]],Table2[% Away From Current Month High],"&lt;=0.05")/Table3[[#This Row],[Count]]</f>
        <v>0.5</v>
      </c>
      <c r="P59" s="2">
        <f>COUNTIFS(Table2[Sub-Sector],Table3[[#This Row],[Sub-Sector]],Table2[% Away From 52W High],"&lt;=10")/Table3[[#This Row],[Count]]</f>
        <v>0.5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0.66666666666666663</v>
      </c>
      <c r="S59" s="2">
        <f>COUNTIFS(Table2[Sub-Sector],Table3[[#This Row],[Sub-Sector]],Table2[% Price above 50 EMA],"&gt;=0")/Table3[[#This Row],[Count]]</f>
        <v>0.83333333333333337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0.33333333333333331</v>
      </c>
      <c r="V59" s="2">
        <f>COUNTIFS(Table2[Sub-Sector],Table3[[#This Row],[Sub-Sector]],Table2[Sharpe Ratio],"&gt;=0.10")/Table3[[#This Row],[Count]]</f>
        <v>0.5</v>
      </c>
      <c r="W5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363</v>
      </c>
      <c r="X59" s="3">
        <f>_xlfn.RANK.AVG(Table3[[#This Row],[Score]],Table3[Score],1)</f>
        <v>36</v>
      </c>
      <c r="Y5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241.5</v>
      </c>
      <c r="Z59" s="3">
        <f>_xlfn.RANK.AVG(Table3[[#This Row],[Score 2 ]],Table3[[Score 2 ]],1)</f>
        <v>57.5</v>
      </c>
    </row>
    <row r="60" spans="1:26" x14ac:dyDescent="0.3">
      <c r="A60" t="s">
        <v>986</v>
      </c>
      <c r="B60">
        <f>COUNTIFS(Table2[Sub-Sector],Table3[[#This Row],[Sub-Sector]])</f>
        <v>6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0.66666666666666663</v>
      </c>
      <c r="F60" s="2">
        <f>COUNTIFS(Table2[Sub-Sector],Table3[[#This Row],[Sub-Sector]],Table2[6M Return vs Nifty],"&gt;=10")/Table3[[#This Row],[Count]]</f>
        <v>0.5</v>
      </c>
      <c r="G60" s="2">
        <f>COUNTIFS(Table2[Sub-Sector],Table3[[#This Row],[Sub-Sector]],Table2[1Y Return vs Nifty],"&gt;=10")/Table3[[#This Row],[Count]]</f>
        <v>0.5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Volume],"&gt;=1")/Table3[[#This Row],[Count]]</f>
        <v>0.5</v>
      </c>
      <c r="J60" s="2">
        <f>COUNTIFS(Table2[Sub-Sector],Table3[[#This Row],[Sub-Sector]],Table2[% Away From Day Low],"&gt;=0.05")/Table3[[#This Row],[Count]]</f>
        <v>0.16666666666666666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0.83333333333333337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0.83333333333333337</v>
      </c>
      <c r="O60" s="2">
        <f>COUNTIFS(Table2[Sub-Sector],Table3[[#This Row],[Sub-Sector]],Table2[% Away From Current Month High],"&lt;=0.05")/Table3[[#This Row],[Count]]</f>
        <v>1</v>
      </c>
      <c r="P60" s="2">
        <f>COUNTIFS(Table2[Sub-Sector],Table3[[#This Row],[Sub-Sector]],Table2[% Away From 52W High],"&lt;=10")/Table3[[#This Row],[Count]]</f>
        <v>0.66666666666666663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0.66666666666666663</v>
      </c>
      <c r="V60" s="2">
        <f>COUNTIFS(Table2[Sub-Sector],Table3[[#This Row],[Sub-Sector]],Table2[Sharpe Ratio],"&gt;=0.10")/Table3[[#This Row],[Count]]</f>
        <v>0</v>
      </c>
      <c r="W6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374.5</v>
      </c>
      <c r="X60" s="3">
        <f>_xlfn.RANK.AVG(Table3[[#This Row],[Score]],Table3[Score],1)</f>
        <v>40</v>
      </c>
      <c r="Y6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</v>
      </c>
      <c r="Z60" s="3">
        <f>_xlfn.RANK.AVG(Table3[[#This Row],[Score 2 ]],Table3[[Score 2 ]],1)</f>
        <v>59</v>
      </c>
    </row>
    <row r="61" spans="1:26" x14ac:dyDescent="0.3">
      <c r="A61" t="s">
        <v>598</v>
      </c>
      <c r="B61">
        <f>COUNTIFS(Table2[Sub-Sector],Table3[[#This Row],[Sub-Sector]])</f>
        <v>5</v>
      </c>
      <c r="C61" s="2">
        <f>COUNTIFS(Table2[Sub-Sector],Table3[[#This Row],[Sub-Sector]],Table2[Uptrend],"Uptrend")/Table3[[#This Row],[Count]]</f>
        <v>0.4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0.2</v>
      </c>
      <c r="F61" s="2">
        <f>COUNTIFS(Table2[Sub-Sector],Table3[[#This Row],[Sub-Sector]],Table2[6M Return vs Nifty],"&gt;=10")/Table3[[#This Row],[Count]]</f>
        <v>0.2</v>
      </c>
      <c r="G61" s="2">
        <f>COUNTIFS(Table2[Sub-Sector],Table3[[#This Row],[Sub-Sector]],Table2[1Y Return vs Nifty],"&gt;=10")/Table3[[#This Row],[Count]]</f>
        <v>0.8</v>
      </c>
      <c r="H61" s="2">
        <f>COUNTIFS(Table2[Sub-Sector],Table3[[#This Row],[Sub-Sector]],Table2[RSI Exponential â€“ 14D],"&gt;=50")/Table3[[#This Row],[Count]]</f>
        <v>0.6</v>
      </c>
      <c r="I61" s="2">
        <f>COUNTIFS(Table2[Sub-Sector],Table3[[#This Row],[Sub-Sector]],Table2[Relative Volume],"&gt;=1")/Table3[[#This Row],[Count]]</f>
        <v>0.6</v>
      </c>
      <c r="J61" s="2">
        <f>COUNTIFS(Table2[Sub-Sector],Table3[[#This Row],[Sub-Sector]],Table2[% Away From Day Low],"&gt;=0.05")/Table3[[#This Row],[Count]]</f>
        <v>0.2</v>
      </c>
      <c r="K61" s="2">
        <f>COUNTIFS(Table2[Sub-Sector],Table3[[#This Row],[Sub-Sector]],Table2[% Away From Day High],"&lt;=0.05")/Table3[[#This Row],[Count]]</f>
        <v>0.8</v>
      </c>
      <c r="L61" s="2">
        <f>COUNTIFS(Table2[Sub-Sector],Table3[[#This Row],[Sub-Sector]],Table2[% Away From Current Week Low],"&gt;=0.05")/Table3[[#This Row],[Count]]</f>
        <v>0.2</v>
      </c>
      <c r="M61" s="2">
        <f>COUNTIFS(Table2[Sub-Sector],Table3[[#This Row],[Sub-Sector]],Table2[% Away From Current Week High],"&lt;=0.05")/Table3[[#This Row],[Count]]</f>
        <v>0.4</v>
      </c>
      <c r="N61" s="2">
        <f>COUNTIFS(Table2[Sub-Sector],Table3[[#This Row],[Sub-Sector]],Table2[% Away From Current Month Low],"&gt;=0.05")/Table3[[#This Row],[Count]]</f>
        <v>0.2</v>
      </c>
      <c r="O61" s="2">
        <f>COUNTIFS(Table2[Sub-Sector],Table3[[#This Row],[Sub-Sector]],Table2[% Away From Current Month High],"&lt;=0.05")/Table3[[#This Row],[Count]]</f>
        <v>0.4</v>
      </c>
      <c r="P61" s="2">
        <f>COUNTIFS(Table2[Sub-Sector],Table3[[#This Row],[Sub-Sector]],Table2[% Away From 52W High],"&lt;=10")/Table3[[#This Row],[Count]]</f>
        <v>0.2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0.6</v>
      </c>
      <c r="S61" s="2">
        <f>COUNTIFS(Table2[Sub-Sector],Table3[[#This Row],[Sub-Sector]],Table2[% Price above 50 EMA],"&gt;=0")/Table3[[#This Row],[Count]]</f>
        <v>0.4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0.6</v>
      </c>
      <c r="V61" s="2">
        <f>COUNTIFS(Table2[Sub-Sector],Table3[[#This Row],[Sub-Sector]],Table2[Sharpe Ratio],"&gt;=0.10")/Table3[[#This Row],[Count]]</f>
        <v>0.2</v>
      </c>
      <c r="W6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515</v>
      </c>
      <c r="X61" s="3">
        <f>_xlfn.RANK.AVG(Table3[[#This Row],[Score]],Table3[Score],1)</f>
        <v>92</v>
      </c>
      <c r="Y6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243</v>
      </c>
      <c r="Z61" s="3">
        <f>_xlfn.RANK.AVG(Table3[[#This Row],[Score 2 ]],Table3[[Score 2 ]],1)</f>
        <v>60.5</v>
      </c>
    </row>
    <row r="62" spans="1:26" x14ac:dyDescent="0.3">
      <c r="A62" t="s">
        <v>78</v>
      </c>
      <c r="B62">
        <f>COUNTIFS(Table2[Sub-Sector],Table3[[#This Row],[Sub-Sector]])</f>
        <v>19</v>
      </c>
      <c r="C62" s="2">
        <f>COUNTIFS(Table2[Sub-Sector],Table3[[#This Row],[Sub-Sector]],Table2[Uptrend],"Uptrend")/Table3[[#This Row],[Count]]</f>
        <v>0.73684210526315785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0.15789473684210525</v>
      </c>
      <c r="F62" s="2">
        <f>COUNTIFS(Table2[Sub-Sector],Table3[[#This Row],[Sub-Sector]],Table2[6M Return vs Nifty],"&gt;=10")/Table3[[#This Row],[Count]]</f>
        <v>0.10526315789473684</v>
      </c>
      <c r="G62" s="2">
        <f>COUNTIFS(Table2[Sub-Sector],Table3[[#This Row],[Sub-Sector]],Table2[1Y Return vs Nifty],"&gt;=10")/Table3[[#This Row],[Count]]</f>
        <v>0.36842105263157893</v>
      </c>
      <c r="H62" s="2">
        <f>COUNTIFS(Table2[Sub-Sector],Table3[[#This Row],[Sub-Sector]],Table2[RSI Exponential â€“ 14D],"&gt;=50")/Table3[[#This Row],[Count]]</f>
        <v>0.63157894736842102</v>
      </c>
      <c r="I62" s="2">
        <f>COUNTIFS(Table2[Sub-Sector],Table3[[#This Row],[Sub-Sector]],Table2[Relative Volume],"&gt;=1")/Table3[[#This Row],[Count]]</f>
        <v>0.73684210526315785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0.10526315789473684</v>
      </c>
      <c r="M62" s="2">
        <f>COUNTIFS(Table2[Sub-Sector],Table3[[#This Row],[Sub-Sector]],Table2[% Away From Current Week High],"&lt;=0.05")/Table3[[#This Row],[Count]]</f>
        <v>0.89473684210526316</v>
      </c>
      <c r="N62" s="2">
        <f>COUNTIFS(Table2[Sub-Sector],Table3[[#This Row],[Sub-Sector]],Table2[% Away From Current Month Low],"&gt;=0.05")/Table3[[#This Row],[Count]]</f>
        <v>0.15789473684210525</v>
      </c>
      <c r="O62" s="2">
        <f>COUNTIFS(Table2[Sub-Sector],Table3[[#This Row],[Sub-Sector]],Table2[% Away From Current Month High],"&lt;=0.05")/Table3[[#This Row],[Count]]</f>
        <v>0.57894736842105265</v>
      </c>
      <c r="P62" s="2">
        <f>COUNTIFS(Table2[Sub-Sector],Table3[[#This Row],[Sub-Sector]],Table2[% Away From 52W High],"&lt;=10")/Table3[[#This Row],[Count]]</f>
        <v>0.42105263157894735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0.73684210526315785</v>
      </c>
      <c r="S62" s="2">
        <f>COUNTIFS(Table2[Sub-Sector],Table3[[#This Row],[Sub-Sector]],Table2[% Price above 50 EMA],"&gt;=0")/Table3[[#This Row],[Count]]</f>
        <v>0.78947368421052633</v>
      </c>
      <c r="T62" s="2">
        <f>COUNTIFS(Table2[Sub-Sector],Table3[[#This Row],[Sub-Sector]],Table2[% Price above 200 EMA],"&gt;=0")/Table3[[#This Row],[Count]]</f>
        <v>0.78947368421052633</v>
      </c>
      <c r="U62" s="2">
        <f>COUNTIFS(Table2[Sub-Sector],Table3[[#This Row],[Sub-Sector]],Table2[Rate of Change - Zone],"Positive")/Table3[[#This Row],[Count]]</f>
        <v>0.84210526315789469</v>
      </c>
      <c r="V62" s="2">
        <f>COUNTIFS(Table2[Sub-Sector],Table3[[#This Row],[Sub-Sector]],Table2[Sharpe Ratio],"&gt;=0.10")/Table3[[#This Row],[Count]]</f>
        <v>0</v>
      </c>
      <c r="W6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491</v>
      </c>
      <c r="X62" s="3">
        <f>_xlfn.RANK.AVG(Table3[[#This Row],[Score]],Table3[Score],1)</f>
        <v>84</v>
      </c>
      <c r="Y6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243</v>
      </c>
      <c r="Z62" s="3">
        <f>_xlfn.RANK.AVG(Table3[[#This Row],[Score 2 ]],Table3[[Score 2 ]],1)</f>
        <v>60.5</v>
      </c>
    </row>
    <row r="63" spans="1:26" x14ac:dyDescent="0.3">
      <c r="A63" t="s">
        <v>400</v>
      </c>
      <c r="B63">
        <f>COUNTIFS(Table2[Sub-Sector],Table3[[#This Row],[Sub-Sector]])</f>
        <v>6</v>
      </c>
      <c r="C63" s="2">
        <f>COUNTIFS(Table2[Sub-Sector],Table3[[#This Row],[Sub-Sector]],Table2[Uptrend],"Uptrend")/Table3[[#This Row],[Count]]</f>
        <v>0.83333333333333337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0.16666666666666666</v>
      </c>
      <c r="F63" s="2">
        <f>COUNTIFS(Table2[Sub-Sector],Table3[[#This Row],[Sub-Sector]],Table2[6M Return vs Nifty],"&gt;=10")/Table3[[#This Row],[Count]]</f>
        <v>0.16666666666666666</v>
      </c>
      <c r="G63" s="2">
        <f>COUNTIFS(Table2[Sub-Sector],Table3[[#This Row],[Sub-Sector]],Table2[1Y Return vs Nifty],"&gt;=10")/Table3[[#This Row],[Count]]</f>
        <v>0.33333333333333331</v>
      </c>
      <c r="H63" s="2">
        <f>COUNTIFS(Table2[Sub-Sector],Table3[[#This Row],[Sub-Sector]],Table2[RSI Exponential â€“ 14D],"&gt;=50")/Table3[[#This Row],[Count]]</f>
        <v>0.66666666666666663</v>
      </c>
      <c r="I63" s="2">
        <f>COUNTIFS(Table2[Sub-Sector],Table3[[#This Row],[Sub-Sector]],Table2[Relative Volume],"&gt;=1")/Table3[[#This Row],[Count]]</f>
        <v>0.83333333333333337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0.16666666666666666</v>
      </c>
      <c r="O63" s="2">
        <f>COUNTIFS(Table2[Sub-Sector],Table3[[#This Row],[Sub-Sector]],Table2[% Away From Current Month High],"&lt;=0.05")/Table3[[#This Row],[Count]]</f>
        <v>0.83333333333333337</v>
      </c>
      <c r="P63" s="2">
        <f>COUNTIFS(Table2[Sub-Sector],Table3[[#This Row],[Sub-Sector]],Table2[% Away From 52W High],"&lt;=10")/Table3[[#This Row],[Count]]</f>
        <v>0.5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0.83333333333333337</v>
      </c>
      <c r="S63" s="2">
        <f>COUNTIFS(Table2[Sub-Sector],Table3[[#This Row],[Sub-Sector]],Table2[% Price above 50 EMA],"&gt;=0")/Table3[[#This Row],[Count]]</f>
        <v>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0.83333333333333337</v>
      </c>
      <c r="V63" s="2">
        <f>COUNTIFS(Table2[Sub-Sector],Table3[[#This Row],[Sub-Sector]],Table2[Sharpe Ratio],"&gt;=0.10")/Table3[[#This Row],[Count]]</f>
        <v>0.16666666666666666</v>
      </c>
      <c r="W6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477</v>
      </c>
      <c r="X63" s="3">
        <f>_xlfn.RANK.AVG(Table3[[#This Row],[Score]],Table3[Score],1)</f>
        <v>79</v>
      </c>
      <c r="Y6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</v>
      </c>
      <c r="Z63" s="3">
        <f>_xlfn.RANK.AVG(Table3[[#This Row],[Score 2 ]],Table3[[Score 2 ]],1)</f>
        <v>62</v>
      </c>
    </row>
    <row r="64" spans="1:26" x14ac:dyDescent="0.3">
      <c r="A64" t="s">
        <v>177</v>
      </c>
      <c r="B64">
        <f>COUNTIFS(Table2[Sub-Sector],Table3[[#This Row],[Sub-Sector]])</f>
        <v>6</v>
      </c>
      <c r="C64" s="2">
        <f>COUNTIFS(Table2[Sub-Sector],Table3[[#This Row],[Sub-Sector]],Table2[Uptrend],"Uptrend")/Table3[[#This Row],[Count]]</f>
        <v>0.66666666666666663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0.66666666666666663</v>
      </c>
      <c r="F64" s="2">
        <f>COUNTIFS(Table2[Sub-Sector],Table3[[#This Row],[Sub-Sector]],Table2[6M Return vs Nifty],"&gt;=10")/Table3[[#This Row],[Count]]</f>
        <v>0.5</v>
      </c>
      <c r="G64" s="2">
        <f>COUNTIFS(Table2[Sub-Sector],Table3[[#This Row],[Sub-Sector]],Table2[1Y Return vs Nifty],"&gt;=10")/Table3[[#This Row],[Count]]</f>
        <v>0.5</v>
      </c>
      <c r="H64" s="2">
        <f>COUNTIFS(Table2[Sub-Sector],Table3[[#This Row],[Sub-Sector]],Table2[RSI Exponential â€“ 14D],"&gt;=50")/Table3[[#This Row],[Count]]</f>
        <v>0.83333333333333337</v>
      </c>
      <c r="I64" s="2">
        <f>COUNTIFS(Table2[Sub-Sector],Table3[[#This Row],[Sub-Sector]],Table2[Relative Volume],"&gt;=1")/Table3[[#This Row],[Count]]</f>
        <v>0.16666666666666666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0.66666666666666663</v>
      </c>
      <c r="O64" s="2">
        <f>COUNTIFS(Table2[Sub-Sector],Table3[[#This Row],[Sub-Sector]],Table2[% Away From Current Month High],"&lt;=0.05")/Table3[[#This Row],[Count]]</f>
        <v>0.83333333333333337</v>
      </c>
      <c r="P64" s="2">
        <f>COUNTIFS(Table2[Sub-Sector],Table3[[#This Row],[Sub-Sector]],Table2[% Away From 52W High],"&lt;=10")/Table3[[#This Row],[Count]]</f>
        <v>0.66666666666666663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0.83333333333333337</v>
      </c>
      <c r="S64" s="2">
        <f>COUNTIFS(Table2[Sub-Sector],Table3[[#This Row],[Sub-Sector]],Table2[% Price above 50 EMA],"&gt;=0")/Table3[[#This Row],[Count]]</f>
        <v>0.83333333333333337</v>
      </c>
      <c r="T64" s="2">
        <f>COUNTIFS(Table2[Sub-Sector],Table3[[#This Row],[Sub-Sector]],Table2[% Price above 200 EMA],"&gt;=0")/Table3[[#This Row],[Count]]</f>
        <v>0.83333333333333337</v>
      </c>
      <c r="U64" s="2">
        <f>COUNTIFS(Table2[Sub-Sector],Table3[[#This Row],[Sub-Sector]],Table2[Rate of Change - Zone],"Positive")/Table3[[#This Row],[Count]]</f>
        <v>1</v>
      </c>
      <c r="V64" s="2">
        <f>COUNTIFS(Table2[Sub-Sector],Table3[[#This Row],[Sub-Sector]],Table2[Sharpe Ratio],"&gt;=0.10")/Table3[[#This Row],[Count]]</f>
        <v>0</v>
      </c>
      <c r="W6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436.5</v>
      </c>
      <c r="X64" s="3">
        <f>_xlfn.RANK.AVG(Table3[[#This Row],[Score]],Table3[Score],1)</f>
        <v>63</v>
      </c>
      <c r="Y6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244.5</v>
      </c>
      <c r="Z64" s="3">
        <f>_xlfn.RANK.AVG(Table3[[#This Row],[Score 2 ]],Table3[[Score 2 ]],1)</f>
        <v>63</v>
      </c>
    </row>
    <row r="65" spans="1:26" x14ac:dyDescent="0.3">
      <c r="A65" t="s">
        <v>180</v>
      </c>
      <c r="B65">
        <f>COUNTIFS(Table2[Sub-Sector],Table3[[#This Row],[Sub-Sector]])</f>
        <v>8</v>
      </c>
      <c r="C65" s="2">
        <f>COUNTIFS(Table2[Sub-Sector],Table3[[#This Row],[Sub-Sector]],Table2[Uptrend],"Uptrend")/Table3[[#This Row],[Count]]</f>
        <v>1</v>
      </c>
      <c r="D65" s="2">
        <f>COUNTIFS(Table2[Sub-Sector],Table3[[#This Row],[Sub-Sector]],Table2[1W Return vs Nifty],"&gt;=5")/Table3[[#This Row],[Count]]</f>
        <v>0.25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0.375</v>
      </c>
      <c r="G65" s="2">
        <f>COUNTIFS(Table2[Sub-Sector],Table3[[#This Row],[Sub-Sector]],Table2[1Y Return vs Nifty],"&gt;=10")/Table3[[#This Row],[Count]]</f>
        <v>0.625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Volume],"&gt;=1")/Table3[[#This Row],[Count]]</f>
        <v>0.375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0.125</v>
      </c>
      <c r="M65" s="2">
        <f>COUNTIFS(Table2[Sub-Sector],Table3[[#This Row],[Sub-Sector]],Table2[% Away From Current Week High],"&lt;=0.05")/Table3[[#This Row],[Count]]</f>
        <v>0.875</v>
      </c>
      <c r="N65" s="2">
        <f>COUNTIFS(Table2[Sub-Sector],Table3[[#This Row],[Sub-Sector]],Table2[% Away From Current Month Low],"&gt;=0.05")/Table3[[#This Row],[Count]]</f>
        <v>0.5</v>
      </c>
      <c r="O65" s="2">
        <f>COUNTIFS(Table2[Sub-Sector],Table3[[#This Row],[Sub-Sector]],Table2[% Away From Current Month High],"&lt;=0.05")/Table3[[#This Row],[Count]]</f>
        <v>0.875</v>
      </c>
      <c r="P65" s="2">
        <f>COUNTIFS(Table2[Sub-Sector],Table3[[#This Row],[Sub-Sector]],Table2[% Away From 52W High],"&lt;=10")/Table3[[#This Row],[Count]]</f>
        <v>0.875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0.875</v>
      </c>
      <c r="V65" s="2">
        <f>COUNTIFS(Table2[Sub-Sector],Table3[[#This Row],[Sub-Sector]],Table2[Sharpe Ratio],"&gt;=0.10")/Table3[[#This Row],[Count]]</f>
        <v>0</v>
      </c>
      <c r="W6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405.5</v>
      </c>
      <c r="X65" s="3">
        <f>_xlfn.RANK.AVG(Table3[[#This Row],[Score]],Table3[Score],1)</f>
        <v>56</v>
      </c>
      <c r="Y6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245.5</v>
      </c>
      <c r="Z65" s="3">
        <f>_xlfn.RANK.AVG(Table3[[#This Row],[Score 2 ]],Table3[[Score 2 ]],1)</f>
        <v>64</v>
      </c>
    </row>
    <row r="66" spans="1:26" x14ac:dyDescent="0.3">
      <c r="A66" t="s">
        <v>384</v>
      </c>
      <c r="B66">
        <f>COUNTIFS(Table2[Sub-Sector],Table3[[#This Row],[Sub-Sector]])</f>
        <v>10</v>
      </c>
      <c r="C66" s="2">
        <f>COUNTIFS(Table2[Sub-Sector],Table3[[#This Row],[Sub-Sector]],Table2[Uptrend],"Uptrend")/Table3[[#This Row],[Count]]</f>
        <v>0.5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0.2</v>
      </c>
      <c r="F66" s="2">
        <f>COUNTIFS(Table2[Sub-Sector],Table3[[#This Row],[Sub-Sector]],Table2[6M Return vs Nifty],"&gt;=10")/Table3[[#This Row],[Count]]</f>
        <v>0.1</v>
      </c>
      <c r="G66" s="2">
        <f>COUNTIFS(Table2[Sub-Sector],Table3[[#This Row],[Sub-Sector]],Table2[1Y Return vs Nifty],"&gt;=10")/Table3[[#This Row],[Count]]</f>
        <v>0.4</v>
      </c>
      <c r="H66" s="2">
        <f>COUNTIFS(Table2[Sub-Sector],Table3[[#This Row],[Sub-Sector]],Table2[RSI Exponential â€“ 14D],"&gt;=50")/Table3[[#This Row],[Count]]</f>
        <v>0.8</v>
      </c>
      <c r="I66" s="2">
        <f>COUNTIFS(Table2[Sub-Sector],Table3[[#This Row],[Sub-Sector]],Table2[Relative Volume],"&gt;=1")/Table3[[#This Row],[Count]]</f>
        <v>0.7</v>
      </c>
      <c r="J66" s="2">
        <f>COUNTIFS(Table2[Sub-Sector],Table3[[#This Row],[Sub-Sector]],Table2[% Away From Day Low],"&gt;=0.05")/Table3[[#This Row],[Count]]</f>
        <v>0.2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0.4</v>
      </c>
      <c r="M66" s="2">
        <f>COUNTIFS(Table2[Sub-Sector],Table3[[#This Row],[Sub-Sector]],Table2[% Away From Current Week High],"&lt;=0.05")/Table3[[#This Row],[Count]]</f>
        <v>0.9</v>
      </c>
      <c r="N66" s="2">
        <f>COUNTIFS(Table2[Sub-Sector],Table3[[#This Row],[Sub-Sector]],Table2[% Away From Current Month Low],"&gt;=0.05")/Table3[[#This Row],[Count]]</f>
        <v>0.6</v>
      </c>
      <c r="O66" s="2">
        <f>COUNTIFS(Table2[Sub-Sector],Table3[[#This Row],[Sub-Sector]],Table2[% Away From Current Month High],"&lt;=0.05")/Table3[[#This Row],[Count]]</f>
        <v>0.9</v>
      </c>
      <c r="P66" s="2">
        <f>COUNTIFS(Table2[Sub-Sector],Table3[[#This Row],[Sub-Sector]],Table2[% Away From 52W High],"&lt;=10")/Table3[[#This Row],[Count]]</f>
        <v>0.4</v>
      </c>
      <c r="Q66" s="2">
        <f>COUNTIFS(Table2[Sub-Sector],Table3[[#This Row],[Sub-Sector]],Table2[% Away From 52W Low],"&gt;=10")/Table3[[#This Row],[Count]]</f>
        <v>0.8</v>
      </c>
      <c r="R66" s="2">
        <f>COUNTIFS(Table2[Sub-Sector],Table3[[#This Row],[Sub-Sector]],Table2[% Price above 20 EMA],"&gt;=0")/Table3[[#This Row],[Count]]</f>
        <v>0.8</v>
      </c>
      <c r="S66" s="2">
        <f>COUNTIFS(Table2[Sub-Sector],Table3[[#This Row],[Sub-Sector]],Table2[% Price above 50 EMA],"&gt;=0")/Table3[[#This Row],[Count]]</f>
        <v>0.7</v>
      </c>
      <c r="T66" s="2">
        <f>COUNTIFS(Table2[Sub-Sector],Table3[[#This Row],[Sub-Sector]],Table2[% Price above 200 EMA],"&gt;=0")/Table3[[#This Row],[Count]]</f>
        <v>0.5</v>
      </c>
      <c r="U66" s="2">
        <f>COUNTIFS(Table2[Sub-Sector],Table3[[#This Row],[Sub-Sector]],Table2[Rate of Change - Zone],"Positive")/Table3[[#This Row],[Count]]</f>
        <v>0.8</v>
      </c>
      <c r="V66" s="2">
        <f>COUNTIFS(Table2[Sub-Sector],Table3[[#This Row],[Sub-Sector]],Table2[Sharpe Ratio],"&gt;=0.10")/Table3[[#This Row],[Count]]</f>
        <v>0.1</v>
      </c>
      <c r="W6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513.5</v>
      </c>
      <c r="X66" s="3">
        <f>_xlfn.RANK.AVG(Table3[[#This Row],[Score]],Table3[Score],1)</f>
        <v>91</v>
      </c>
      <c r="Y6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</v>
      </c>
      <c r="Z66" s="3">
        <f>_xlfn.RANK.AVG(Table3[[#This Row],[Score 2 ]],Table3[[Score 2 ]],1)</f>
        <v>65</v>
      </c>
    </row>
    <row r="67" spans="1:26" x14ac:dyDescent="0.3">
      <c r="A67" t="s">
        <v>1310</v>
      </c>
      <c r="B67">
        <f>COUNTIFS(Table2[Sub-Sector],Table3[[#This Row],[Sub-Sector]])</f>
        <v>1</v>
      </c>
      <c r="C67" s="2">
        <f>COUNTIFS(Table2[Sub-Sector],Table3[[#This Row],[Sub-Sector]],Table2[Uptrend],"Uptrend")/Table3[[#This Row],[Count]]</f>
        <v>1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1</v>
      </c>
      <c r="F67" s="2">
        <f>COUNTIFS(Table2[Sub-Sector],Table3[[#This Row],[Sub-Sector]],Table2[6M Return vs Nifty],"&gt;=10")/Table3[[#This Row],[Count]]</f>
        <v>0</v>
      </c>
      <c r="G67" s="2">
        <f>COUNTIFS(Table2[Sub-Sector],Table3[[#This Row],[Sub-Sector]],Table2[1Y Return vs Nifty],"&gt;=10")/Table3[[#This Row],[Count]]</f>
        <v>0</v>
      </c>
      <c r="H67" s="2">
        <f>COUNTIFS(Table2[Sub-Sector],Table3[[#This Row],[Sub-Sector]],Table2[RSI Exponential â€“ 14D],"&gt;=50")/Table3[[#This Row],[Count]]</f>
        <v>1</v>
      </c>
      <c r="I67" s="2">
        <f>COUNTIFS(Table2[Sub-Sector],Table3[[#This Row],[Sub-Sector]],Table2[Relative Volume],"&gt;=1")/Table3[[#This Row],[Count]]</f>
        <v>1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1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1</v>
      </c>
      <c r="O67" s="2">
        <f>COUNTIFS(Table2[Sub-Sector],Table3[[#This Row],[Sub-Sector]],Table2[% Away From Current Month High],"&lt;=0.05")/Table3[[#This Row],[Count]]</f>
        <v>1</v>
      </c>
      <c r="P67" s="2">
        <f>COUNTIFS(Table2[Sub-Sector],Table3[[#This Row],[Sub-Sector]],Table2[% Away From 52W High],"&lt;=10")/Table3[[#This Row],[Count]]</f>
        <v>1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1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1</v>
      </c>
      <c r="V67" s="2">
        <f>COUNTIFS(Table2[Sub-Sector],Table3[[#This Row],[Sub-Sector]],Table2[Sharpe Ratio],"&gt;=0.10")/Table3[[#This Row],[Count]]</f>
        <v>1</v>
      </c>
      <c r="W6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368</v>
      </c>
      <c r="X67" s="3">
        <f>_xlfn.RANK.AVG(Table3[[#This Row],[Score]],Table3[Score],1)</f>
        <v>37.5</v>
      </c>
      <c r="Y6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67" s="3">
        <f>_xlfn.RANK.AVG(Table3[[#This Row],[Score 2 ]],Table3[[Score 2 ]],1)</f>
        <v>69.5</v>
      </c>
    </row>
    <row r="68" spans="1:26" x14ac:dyDescent="0.3">
      <c r="A68" t="s">
        <v>543</v>
      </c>
      <c r="B68">
        <f>COUNTIFS(Table2[Sub-Sector],Table3[[#This Row],[Sub-Sector]])</f>
        <v>2</v>
      </c>
      <c r="C68" s="2">
        <f>COUNTIFS(Table2[Sub-Sector],Table3[[#This Row],[Sub-Sector]],Table2[Uptrend],"Uptrend")/Table3[[#This Row],[Count]]</f>
        <v>0.5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0.5</v>
      </c>
      <c r="F68" s="2">
        <f>COUNTIFS(Table2[Sub-Sector],Table3[[#This Row],[Sub-Sector]],Table2[6M Return vs Nifty],"&gt;=10")/Table3[[#This Row],[Count]]</f>
        <v>0</v>
      </c>
      <c r="G68" s="2">
        <f>COUNTIFS(Table2[Sub-Sector],Table3[[#This Row],[Sub-Sector]],Table2[1Y Return vs Nifty],"&gt;=10")/Table3[[#This Row],[Count]]</f>
        <v>0</v>
      </c>
      <c r="H68" s="2">
        <f>COUNTIFS(Table2[Sub-Sector],Table3[[#This Row],[Sub-Sector]],Table2[RSI Exponential â€“ 14D],"&gt;=50")/Table3[[#This Row],[Count]]</f>
        <v>1</v>
      </c>
      <c r="I68" s="2">
        <f>COUNTIFS(Table2[Sub-Sector],Table3[[#This Row],[Sub-Sector]],Table2[Relative Volume],"&gt;=1")/Table3[[#This Row],[Count]]</f>
        <v>1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0.5</v>
      </c>
      <c r="N68" s="2">
        <f>COUNTIFS(Table2[Sub-Sector],Table3[[#This Row],[Sub-Sector]],Table2[% Away From Current Month Low],"&gt;=0.05")/Table3[[#This Row],[Count]]</f>
        <v>0.5</v>
      </c>
      <c r="O68" s="2">
        <f>COUNTIFS(Table2[Sub-Sector],Table3[[#This Row],[Sub-Sector]],Table2[% Away From Current Month High],"&lt;=0.05")/Table3[[#This Row],[Count]]</f>
        <v>0.5</v>
      </c>
      <c r="P68" s="2">
        <f>COUNTIFS(Table2[Sub-Sector],Table3[[#This Row],[Sub-Sector]],Table2[% Away From 52W High],"&lt;=10")/Table3[[#This Row],[Count]]</f>
        <v>0.5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1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1</v>
      </c>
      <c r="V68" s="2">
        <f>COUNTIFS(Table2[Sub-Sector],Table3[[#This Row],[Sub-Sector]],Table2[Sharpe Ratio],"&gt;=0.10")/Table3[[#This Row],[Count]]</f>
        <v>0.5</v>
      </c>
      <c r="W6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473</v>
      </c>
      <c r="X68" s="3">
        <f>_xlfn.RANK.AVG(Table3[[#This Row],[Score]],Table3[Score],1)</f>
        <v>77</v>
      </c>
      <c r="Y6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68" s="3">
        <f>_xlfn.RANK.AVG(Table3[[#This Row],[Score 2 ]],Table3[[Score 2 ]],1)</f>
        <v>69.5</v>
      </c>
    </row>
    <row r="69" spans="1:26" x14ac:dyDescent="0.3">
      <c r="A69" t="s">
        <v>317</v>
      </c>
      <c r="B69">
        <f>COUNTIFS(Table2[Sub-Sector],Table3[[#This Row],[Sub-Sector]])</f>
        <v>1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1</v>
      </c>
      <c r="E69" s="2">
        <f>COUNTIFS(Table2[Sub-Sector],Table3[[#This Row],[Sub-Sector]],Table2[1M Return vs Nifty],"&gt;=5")/Table3[[#This Row],[Count]]</f>
        <v>1</v>
      </c>
      <c r="F69" s="2">
        <f>COUNTIFS(Table2[Sub-Sector],Table3[[#This Row],[Sub-Sector]],Table2[6M Return vs Nifty],"&gt;=10")/Table3[[#This Row],[Count]]</f>
        <v>0</v>
      </c>
      <c r="G69" s="2">
        <f>COUNTIFS(Table2[Sub-Sector],Table3[[#This Row],[Sub-Sector]],Table2[1Y Return vs Nifty],"&gt;=10")/Table3[[#This Row],[Count]]</f>
        <v>0</v>
      </c>
      <c r="H69" s="2">
        <f>COUNTIFS(Table2[Sub-Sector],Table3[[#This Row],[Sub-Sector]],Table2[RSI Exponential â€“ 14D],"&gt;=50")/Table3[[#This Row],[Count]]</f>
        <v>0</v>
      </c>
      <c r="I69" s="2">
        <f>COUNTIFS(Table2[Sub-Sector],Table3[[#This Row],[Sub-Sector]],Table2[Relative Volume],"&gt;=1")/Table3[[#This Row],[Count]]</f>
        <v>1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0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0</v>
      </c>
      <c r="N69" s="2">
        <f>COUNTIFS(Table2[Sub-Sector],Table3[[#This Row],[Sub-Sector]],Table2[% Away From Current Month Low],"&gt;=0.05")/Table3[[#This Row],[Count]]</f>
        <v>0</v>
      </c>
      <c r="O69" s="2">
        <f>COUNTIFS(Table2[Sub-Sector],Table3[[#This Row],[Sub-Sector]],Table2[% Away From Current Month High],"&lt;=0.05")/Table3[[#This Row],[Count]]</f>
        <v>0</v>
      </c>
      <c r="P69" s="2">
        <f>COUNTIFS(Table2[Sub-Sector],Table3[[#This Row],[Sub-Sector]],Table2[% Away From 52W High],"&lt;=10")/Table3[[#This Row],[Count]]</f>
        <v>0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1</v>
      </c>
      <c r="S69" s="2">
        <f>COUNTIFS(Table2[Sub-Sector],Table3[[#This Row],[Sub-Sector]],Table2[% Price above 50 EMA],"&gt;=0")/Table3[[#This Row],[Count]]</f>
        <v>1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1</v>
      </c>
      <c r="V69" s="2">
        <f>COUNTIFS(Table2[Sub-Sector],Table3[[#This Row],[Sub-Sector]],Table2[Sharpe Ratio],"&gt;=0.10")/Table3[[#This Row],[Count]]</f>
        <v>1</v>
      </c>
      <c r="W6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282.5</v>
      </c>
      <c r="X69" s="3">
        <f>_xlfn.RANK.AVG(Table3[[#This Row],[Score]],Table3[Score],1)</f>
        <v>17</v>
      </c>
      <c r="Y6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69" s="3">
        <f>_xlfn.RANK.AVG(Table3[[#This Row],[Score 2 ]],Table3[[Score 2 ]],1)</f>
        <v>69.5</v>
      </c>
    </row>
    <row r="70" spans="1:26" x14ac:dyDescent="0.3">
      <c r="A70" t="s">
        <v>798</v>
      </c>
      <c r="B70">
        <f>COUNTIFS(Table2[Sub-Sector],Table3[[#This Row],[Sub-Sector]])</f>
        <v>1</v>
      </c>
      <c r="C70" s="2">
        <f>COUNTIFS(Table2[Sub-Sector],Table3[[#This Row],[Sub-Sector]],Table2[Uptrend],"Uptrend")/Table3[[#This Row],[Count]]</f>
        <v>1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1</v>
      </c>
      <c r="F70" s="2">
        <f>COUNTIFS(Table2[Sub-Sector],Table3[[#This Row],[Sub-Sector]],Table2[6M Return vs Nifty],"&gt;=10")/Table3[[#This Row],[Count]]</f>
        <v>0</v>
      </c>
      <c r="G70" s="2">
        <f>COUNTIFS(Table2[Sub-Sector],Table3[[#This Row],[Sub-Sector]],Table2[1Y Return vs Nifty],"&gt;=10")/Table3[[#This Row],[Count]]</f>
        <v>0</v>
      </c>
      <c r="H70" s="2">
        <f>COUNTIFS(Table2[Sub-Sector],Table3[[#This Row],[Sub-Sector]],Table2[RSI Exponential â€“ 14D],"&gt;=50")/Table3[[#This Row],[Count]]</f>
        <v>1</v>
      </c>
      <c r="I70" s="2">
        <f>COUNTIFS(Table2[Sub-Sector],Table3[[#This Row],[Sub-Sector]],Table2[Relative Volume],"&gt;=1")/Table3[[#This Row],[Count]]</f>
        <v>1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1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1</v>
      </c>
      <c r="S70" s="2">
        <f>COUNTIFS(Table2[Sub-Sector],Table3[[#This Row],[Sub-Sector]],Table2[% Price above 50 EMA],"&gt;=0")/Table3[[#This Row],[Count]]</f>
        <v>1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1</v>
      </c>
      <c r="V70" s="2">
        <f>COUNTIFS(Table2[Sub-Sector],Table3[[#This Row],[Sub-Sector]],Table2[Sharpe Ratio],"&gt;=0.10")/Table3[[#This Row],[Count]]</f>
        <v>0</v>
      </c>
      <c r="W7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368</v>
      </c>
      <c r="X70" s="3">
        <f>_xlfn.RANK.AVG(Table3[[#This Row],[Score]],Table3[Score],1)</f>
        <v>37.5</v>
      </c>
      <c r="Y7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70" s="3">
        <f>_xlfn.RANK.AVG(Table3[[#This Row],[Score 2 ]],Table3[[Score 2 ]],1)</f>
        <v>69.5</v>
      </c>
    </row>
    <row r="71" spans="1:26" x14ac:dyDescent="0.3">
      <c r="A71" t="s">
        <v>446</v>
      </c>
      <c r="B71">
        <f>COUNTIFS(Table2[Sub-Sector],Table3[[#This Row],[Sub-Sector]])</f>
        <v>1</v>
      </c>
      <c r="C71" s="2">
        <f>COUNTIFS(Table2[Sub-Sector],Table3[[#This Row],[Sub-Sector]],Table2[Uptrend],"Uptrend")/Table3[[#This Row],[Count]]</f>
        <v>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</v>
      </c>
      <c r="F71" s="2">
        <f>COUNTIFS(Table2[Sub-Sector],Table3[[#This Row],[Sub-Sector]],Table2[6M Return vs Nifty],"&gt;=10")/Table3[[#This Row],[Count]]</f>
        <v>0</v>
      </c>
      <c r="G71" s="2">
        <f>COUNTIFS(Table2[Sub-Sector],Table3[[#This Row],[Sub-Sector]],Table2[1Y Return vs Nifty],"&gt;=10")/Table3[[#This Row],[Count]]</f>
        <v>0</v>
      </c>
      <c r="H71" s="2">
        <f>COUNTIFS(Table2[Sub-Sector],Table3[[#This Row],[Sub-Sector]],Table2[RSI Exponential â€“ 14D],"&gt;=50")/Table3[[#This Row],[Count]]</f>
        <v>1</v>
      </c>
      <c r="I71" s="2">
        <f>COUNTIFS(Table2[Sub-Sector],Table3[[#This Row],[Sub-Sector]],Table2[Relative Volume],"&gt;=1")/Table3[[#This Row],[Count]]</f>
        <v>1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</v>
      </c>
      <c r="O71" s="2">
        <f>COUNTIFS(Table2[Sub-Sector],Table3[[#This Row],[Sub-Sector]],Table2[% Away From Current Month High],"&lt;=0.05")/Table3[[#This Row],[Count]]</f>
        <v>1</v>
      </c>
      <c r="P71" s="2">
        <f>COUNTIFS(Table2[Sub-Sector],Table3[[#This Row],[Sub-Sector]],Table2[% Away From 52W High],"&lt;=10")/Table3[[#This Row],[Count]]</f>
        <v>1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1</v>
      </c>
      <c r="S71" s="2">
        <f>COUNTIFS(Table2[Sub-Sector],Table3[[#This Row],[Sub-Sector]],Table2[% Price above 50 EMA],"&gt;=0")/Table3[[#This Row],[Count]]</f>
        <v>1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1</v>
      </c>
      <c r="V71" s="2">
        <f>COUNTIFS(Table2[Sub-Sector],Table3[[#This Row],[Sub-Sector]],Table2[Sharpe Ratio],"&gt;=0.10")/Table3[[#This Row],[Count]]</f>
        <v>0</v>
      </c>
      <c r="W7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465.5</v>
      </c>
      <c r="X71" s="3">
        <f>_xlfn.RANK.AVG(Table3[[#This Row],[Score]],Table3[Score],1)</f>
        <v>71</v>
      </c>
      <c r="Y7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71" s="3">
        <f>_xlfn.RANK.AVG(Table3[[#This Row],[Score 2 ]],Table3[[Score 2 ]],1)</f>
        <v>69.5</v>
      </c>
    </row>
    <row r="72" spans="1:26" x14ac:dyDescent="0.3">
      <c r="A72" t="s">
        <v>1091</v>
      </c>
      <c r="B72">
        <f>COUNTIFS(Table2[Sub-Sector],Table3[[#This Row],[Sub-Sector]])</f>
        <v>2</v>
      </c>
      <c r="C72" s="2">
        <f>COUNTIFS(Table2[Sub-Sector],Table3[[#This Row],[Sub-Sector]],Table2[Uptrend],"Uptrend")/Table3[[#This Row],[Count]]</f>
        <v>0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0.5</v>
      </c>
      <c r="F72" s="2">
        <f>COUNTIFS(Table2[Sub-Sector],Table3[[#This Row],[Sub-Sector]],Table2[6M Return vs Nifty],"&gt;=10")/Table3[[#This Row],[Count]]</f>
        <v>0</v>
      </c>
      <c r="G72" s="2">
        <f>COUNTIFS(Table2[Sub-Sector],Table3[[#This Row],[Sub-Sector]],Table2[1Y Return vs Nifty],"&gt;=10")/Table3[[#This Row],[Count]]</f>
        <v>0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Volume],"&gt;=1")/Table3[[#This Row],[Count]]</f>
        <v>1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0.5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1</v>
      </c>
      <c r="O72" s="2">
        <f>COUNTIFS(Table2[Sub-Sector],Table3[[#This Row],[Sub-Sector]],Table2[% Away From Current Month High],"&lt;=0.05")/Table3[[#This Row],[Count]]</f>
        <v>1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1</v>
      </c>
      <c r="V72" s="2">
        <f>COUNTIFS(Table2[Sub-Sector],Table3[[#This Row],[Sub-Sector]],Table2[Sharpe Ratio],"&gt;=0.10")/Table3[[#This Row],[Count]]</f>
        <v>0</v>
      </c>
      <c r="W7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489</v>
      </c>
      <c r="X72" s="3">
        <f>_xlfn.RANK.AVG(Table3[[#This Row],[Score]],Table3[Score],1)</f>
        <v>82</v>
      </c>
      <c r="Y7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72" s="3">
        <f>_xlfn.RANK.AVG(Table3[[#This Row],[Score 2 ]],Table3[[Score 2 ]],1)</f>
        <v>69.5</v>
      </c>
    </row>
    <row r="73" spans="1:26" x14ac:dyDescent="0.3">
      <c r="A73" t="s">
        <v>973</v>
      </c>
      <c r="B73">
        <f>COUNTIFS(Table2[Sub-Sector],Table3[[#This Row],[Sub-Sector]])</f>
        <v>1</v>
      </c>
      <c r="C73" s="2">
        <f>COUNTIFS(Table2[Sub-Sector],Table3[[#This Row],[Sub-Sector]],Table2[Uptrend],"Uptrend")/Table3[[#This Row],[Count]]</f>
        <v>0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</v>
      </c>
      <c r="G73" s="2">
        <f>COUNTIFS(Table2[Sub-Sector],Table3[[#This Row],[Sub-Sector]],Table2[1Y Return vs Nifty],"&gt;=10")/Table3[[#This Row],[Count]]</f>
        <v>0</v>
      </c>
      <c r="H73" s="2">
        <f>COUNTIFS(Table2[Sub-Sector],Table3[[#This Row],[Sub-Sector]],Table2[RSI Exponential â€“ 14D],"&gt;=50")/Table3[[#This Row],[Count]]</f>
        <v>1</v>
      </c>
      <c r="I73" s="2">
        <f>COUNTIFS(Table2[Sub-Sector],Table3[[#This Row],[Sub-Sector]],Table2[Relative Volume],"&gt;=1")/Table3[[#This Row],[Count]]</f>
        <v>1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</v>
      </c>
      <c r="O73" s="2">
        <f>COUNTIFS(Table2[Sub-Sector],Table3[[#This Row],[Sub-Sector]],Table2[% Away From Current Month High],"&lt;=0.05")/Table3[[#This Row],[Count]]</f>
        <v>1</v>
      </c>
      <c r="P73" s="2">
        <f>COUNTIFS(Table2[Sub-Sector],Table3[[#This Row],[Sub-Sector]],Table2[% Away From 52W High],"&lt;=10")/Table3[[#This Row],[Count]]</f>
        <v>0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1</v>
      </c>
      <c r="S73" s="2">
        <f>COUNTIFS(Table2[Sub-Sector],Table3[[#This Row],[Sub-Sector]],Table2[% Price above 50 EMA],"&gt;=0")/Table3[[#This Row],[Count]]</f>
        <v>1</v>
      </c>
      <c r="T73" s="2">
        <f>COUNTIFS(Table2[Sub-Sector],Table3[[#This Row],[Sub-Sector]],Table2[% Price above 200 EMA],"&gt;=0")/Table3[[#This Row],[Count]]</f>
        <v>0</v>
      </c>
      <c r="U73" s="2">
        <f>COUNTIFS(Table2[Sub-Sector],Table3[[#This Row],[Sub-Sector]],Table2[Rate of Change - Zone],"Positive")/Table3[[#This Row],[Count]]</f>
        <v>1</v>
      </c>
      <c r="V73" s="2">
        <f>COUNTIFS(Table2[Sub-Sector],Table3[[#This Row],[Sub-Sector]],Table2[Sharpe Ratio],"&gt;=0.10")/Table3[[#This Row],[Count]]</f>
        <v>0</v>
      </c>
      <c r="W7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557</v>
      </c>
      <c r="X73" s="3">
        <f>_xlfn.RANK.AVG(Table3[[#This Row],[Score]],Table3[Score],1)</f>
        <v>104.5</v>
      </c>
      <c r="Y7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73" s="3">
        <f>_xlfn.RANK.AVG(Table3[[#This Row],[Score 2 ]],Table3[[Score 2 ]],1)</f>
        <v>69.5</v>
      </c>
    </row>
    <row r="74" spans="1:26" x14ac:dyDescent="0.3">
      <c r="A74" t="s">
        <v>360</v>
      </c>
      <c r="B74">
        <f>COUNTIFS(Table2[Sub-Sector],Table3[[#This Row],[Sub-Sector]])</f>
        <v>1</v>
      </c>
      <c r="C74" s="2">
        <f>COUNTIFS(Table2[Sub-Sector],Table3[[#This Row],[Sub-Sector]],Table2[Uptrend],"Uptrend")/Table3[[#This Row],[Count]]</f>
        <v>0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</v>
      </c>
      <c r="F74" s="2">
        <f>COUNTIFS(Table2[Sub-Sector],Table3[[#This Row],[Sub-Sector]],Table2[6M Return vs Nifty],"&gt;=10")/Table3[[#This Row],[Count]]</f>
        <v>0</v>
      </c>
      <c r="G74" s="2">
        <f>COUNTIFS(Table2[Sub-Sector],Table3[[#This Row],[Sub-Sector]],Table2[1Y Return vs Nifty],"&gt;=10")/Table3[[#This Row],[Count]]</f>
        <v>0</v>
      </c>
      <c r="H74" s="2">
        <f>COUNTIFS(Table2[Sub-Sector],Table3[[#This Row],[Sub-Sector]],Table2[RSI Exponential â€“ 14D],"&gt;=50")/Table3[[#This Row],[Count]]</f>
        <v>1</v>
      </c>
      <c r="I74" s="2">
        <f>COUNTIFS(Table2[Sub-Sector],Table3[[#This Row],[Sub-Sector]],Table2[Relative Volume],"&gt;=1")/Table3[[#This Row],[Count]]</f>
        <v>1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</v>
      </c>
      <c r="O74" s="2">
        <f>COUNTIFS(Table2[Sub-Sector],Table3[[#This Row],[Sub-Sector]],Table2[% Away From Current Month High],"&lt;=0.05")/Table3[[#This Row],[Count]]</f>
        <v>1</v>
      </c>
      <c r="P74" s="2">
        <f>COUNTIFS(Table2[Sub-Sector],Table3[[#This Row],[Sub-Sector]],Table2[% Away From 52W High],"&lt;=10")/Table3[[#This Row],[Count]]</f>
        <v>0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1</v>
      </c>
      <c r="S74" s="2">
        <f>COUNTIFS(Table2[Sub-Sector],Table3[[#This Row],[Sub-Sector]],Table2[% Price above 50 EMA],"&gt;=0")/Table3[[#This Row],[Count]]</f>
        <v>1</v>
      </c>
      <c r="T74" s="2">
        <f>COUNTIFS(Table2[Sub-Sector],Table3[[#This Row],[Sub-Sector]],Table2[% Price above 200 EMA],"&gt;=0")/Table3[[#This Row],[Count]]</f>
        <v>0</v>
      </c>
      <c r="U74" s="2">
        <f>COUNTIFS(Table2[Sub-Sector],Table3[[#This Row],[Sub-Sector]],Table2[Rate of Change - Zone],"Positive")/Table3[[#This Row],[Count]]</f>
        <v>1</v>
      </c>
      <c r="V74" s="2">
        <f>COUNTIFS(Table2[Sub-Sector],Table3[[#This Row],[Sub-Sector]],Table2[Sharpe Ratio],"&gt;=0.10")/Table3[[#This Row],[Count]]</f>
        <v>0</v>
      </c>
      <c r="W7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557</v>
      </c>
      <c r="X74" s="3">
        <f>_xlfn.RANK.AVG(Table3[[#This Row],[Score]],Table3[Score],1)</f>
        <v>104.5</v>
      </c>
      <c r="Y7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248.5</v>
      </c>
      <c r="Z74" s="3">
        <f>_xlfn.RANK.AVG(Table3[[#This Row],[Score 2 ]],Table3[[Score 2 ]],1)</f>
        <v>69.5</v>
      </c>
    </row>
    <row r="75" spans="1:26" x14ac:dyDescent="0.3">
      <c r="A75" t="s">
        <v>40</v>
      </c>
      <c r="B75">
        <f>COUNTIFS(Table2[Sub-Sector],Table3[[#This Row],[Sub-Sector]])</f>
        <v>2</v>
      </c>
      <c r="C75" s="2">
        <f>COUNTIFS(Table2[Sub-Sector],Table3[[#This Row],[Sub-Sector]],Table2[Uptrend],"Uptrend")/Table3[[#This Row],[Count]]</f>
        <v>1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</v>
      </c>
      <c r="F75" s="2">
        <f>COUNTIFS(Table2[Sub-Sector],Table3[[#This Row],[Sub-Sector]],Table2[6M Return vs Nifty],"&gt;=10")/Table3[[#This Row],[Count]]</f>
        <v>0</v>
      </c>
      <c r="G75" s="2">
        <f>COUNTIFS(Table2[Sub-Sector],Table3[[#This Row],[Sub-Sector]],Table2[1Y Return vs Nifty],"&gt;=10")/Table3[[#This Row],[Count]]</f>
        <v>0.5</v>
      </c>
      <c r="H75" s="2">
        <f>COUNTIFS(Table2[Sub-Sector],Table3[[#This Row],[Sub-Sector]],Table2[RSI Exponential â€“ 14D],"&gt;=50")/Table3[[#This Row],[Count]]</f>
        <v>1</v>
      </c>
      <c r="I75" s="2">
        <f>COUNTIFS(Table2[Sub-Sector],Table3[[#This Row],[Sub-Sector]],Table2[Relative Volume],"&gt;=1")/Table3[[#This Row],[Count]]</f>
        <v>0.5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1</v>
      </c>
      <c r="O75" s="2">
        <f>COUNTIFS(Table2[Sub-Sector],Table3[[#This Row],[Sub-Sector]],Table2[% Away From Current Month High],"&lt;=0.05")/Table3[[#This Row],[Count]]</f>
        <v>1</v>
      </c>
      <c r="P75" s="2">
        <f>COUNTIFS(Table2[Sub-Sector],Table3[[#This Row],[Sub-Sector]],Table2[% Away From 52W High],"&lt;=10")/Table3[[#This Row],[Count]]</f>
        <v>0.5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1</v>
      </c>
      <c r="S75" s="2">
        <f>COUNTIFS(Table2[Sub-Sector],Table3[[#This Row],[Sub-Sector]],Table2[% Price above 50 EMA],"&gt;=0")/Table3[[#This Row],[Count]]</f>
        <v>1</v>
      </c>
      <c r="T75" s="2">
        <f>COUNTIFS(Table2[Sub-Sector],Table3[[#This Row],[Sub-Sector]],Table2[% Price above 200 EMA],"&gt;=0")/Table3[[#This Row],[Count]]</f>
        <v>1</v>
      </c>
      <c r="U75" s="2">
        <f>COUNTIFS(Table2[Sub-Sector],Table3[[#This Row],[Sub-Sector]],Table2[Rate of Change - Zone],"Positive")/Table3[[#This Row],[Count]]</f>
        <v>1</v>
      </c>
      <c r="V75" s="2">
        <f>COUNTIFS(Table2[Sub-Sector],Table3[[#This Row],[Sub-Sector]],Table2[Sharpe Ratio],"&gt;=0.10")/Table3[[#This Row],[Count]]</f>
        <v>0.5</v>
      </c>
      <c r="W7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469</v>
      </c>
      <c r="X75" s="3">
        <f>_xlfn.RANK.AVG(Table3[[#This Row],[Score]],Table3[Score],1)</f>
        <v>74.5</v>
      </c>
      <c r="Y7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252</v>
      </c>
      <c r="Z75" s="3">
        <f>_xlfn.RANK.AVG(Table3[[#This Row],[Score 2 ]],Table3[[Score 2 ]],1)</f>
        <v>74</v>
      </c>
    </row>
    <row r="76" spans="1:26" x14ac:dyDescent="0.3">
      <c r="A76" t="s">
        <v>130</v>
      </c>
      <c r="B76">
        <f>COUNTIFS(Table2[Sub-Sector],Table3[[#This Row],[Sub-Sector]])</f>
        <v>21</v>
      </c>
      <c r="C76" s="2">
        <f>COUNTIFS(Table2[Sub-Sector],Table3[[#This Row],[Sub-Sector]],Table2[Uptrend],"Uptrend")/Table3[[#This Row],[Count]]</f>
        <v>0.8571428571428571</v>
      </c>
      <c r="D76" s="2">
        <f>COUNTIFS(Table2[Sub-Sector],Table3[[#This Row],[Sub-Sector]],Table2[1W Return vs Nifty],"&gt;=5")/Table3[[#This Row],[Count]]</f>
        <v>0.14285714285714285</v>
      </c>
      <c r="E76" s="2">
        <f>COUNTIFS(Table2[Sub-Sector],Table3[[#This Row],[Sub-Sector]],Table2[1M Return vs Nifty],"&gt;=5")/Table3[[#This Row],[Count]]</f>
        <v>0.23809523809523808</v>
      </c>
      <c r="F76" s="2">
        <f>COUNTIFS(Table2[Sub-Sector],Table3[[#This Row],[Sub-Sector]],Table2[6M Return vs Nifty],"&gt;=10")/Table3[[#This Row],[Count]]</f>
        <v>0.52380952380952384</v>
      </c>
      <c r="G76" s="2">
        <f>COUNTIFS(Table2[Sub-Sector],Table3[[#This Row],[Sub-Sector]],Table2[1Y Return vs Nifty],"&gt;=10")/Table3[[#This Row],[Count]]</f>
        <v>0.7142857142857143</v>
      </c>
      <c r="H76" s="2">
        <f>COUNTIFS(Table2[Sub-Sector],Table3[[#This Row],[Sub-Sector]],Table2[RSI Exponential â€“ 14D],"&gt;=50")/Table3[[#This Row],[Count]]</f>
        <v>0.42857142857142855</v>
      </c>
      <c r="I76" s="2">
        <f>COUNTIFS(Table2[Sub-Sector],Table3[[#This Row],[Sub-Sector]],Table2[Relative Volume],"&gt;=1")/Table3[[#This Row],[Count]]</f>
        <v>0.33333333333333331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0.2857142857142857</v>
      </c>
      <c r="M76" s="2">
        <f>COUNTIFS(Table2[Sub-Sector],Table3[[#This Row],[Sub-Sector]],Table2[% Away From Current Week High],"&lt;=0.05")/Table3[[#This Row],[Count]]</f>
        <v>0.76190476190476186</v>
      </c>
      <c r="N76" s="2">
        <f>COUNTIFS(Table2[Sub-Sector],Table3[[#This Row],[Sub-Sector]],Table2[% Away From Current Month Low],"&gt;=0.05")/Table3[[#This Row],[Count]]</f>
        <v>0.38095238095238093</v>
      </c>
      <c r="O76" s="2">
        <f>COUNTIFS(Table2[Sub-Sector],Table3[[#This Row],[Sub-Sector]],Table2[% Away From Current Month High],"&lt;=0.05")/Table3[[#This Row],[Count]]</f>
        <v>0.52380952380952384</v>
      </c>
      <c r="P76" s="2">
        <f>COUNTIFS(Table2[Sub-Sector],Table3[[#This Row],[Sub-Sector]],Table2[% Away From 52W High],"&lt;=10")/Table3[[#This Row],[Count]]</f>
        <v>0.5714285714285714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0.47619047619047616</v>
      </c>
      <c r="S76" s="2">
        <f>COUNTIFS(Table2[Sub-Sector],Table3[[#This Row],[Sub-Sector]],Table2[% Price above 50 EMA],"&gt;=0")/Table3[[#This Row],[Count]]</f>
        <v>0.8571428571428571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0.61904761904761907</v>
      </c>
      <c r="V76" s="2">
        <f>COUNTIFS(Table2[Sub-Sector],Table3[[#This Row],[Sub-Sector]],Table2[Sharpe Ratio],"&gt;=0.10")/Table3[[#This Row],[Count]]</f>
        <v>0.42857142857142855</v>
      </c>
      <c r="W7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427</v>
      </c>
      <c r="X76" s="3">
        <f>_xlfn.RANK.AVG(Table3[[#This Row],[Score]],Table3[Score],1)</f>
        <v>61</v>
      </c>
      <c r="Y7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252.5</v>
      </c>
      <c r="Z76" s="3">
        <f>_xlfn.RANK.AVG(Table3[[#This Row],[Score 2 ]],Table3[[Score 2 ]],1)</f>
        <v>75</v>
      </c>
    </row>
    <row r="77" spans="1:26" x14ac:dyDescent="0.3">
      <c r="A77" t="s">
        <v>1357</v>
      </c>
      <c r="B77">
        <f>COUNTIFS(Table2[Sub-Sector],Table3[[#This Row],[Sub-Sector]])</f>
        <v>1</v>
      </c>
      <c r="C77" s="2">
        <f>COUNTIFS(Table2[Sub-Sector],Table3[[#This Row],[Sub-Sector]],Table2[Uptrend],"Uptrend")/Table3[[#This Row],[Count]]</f>
        <v>1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</v>
      </c>
      <c r="F77" s="2">
        <f>COUNTIFS(Table2[Sub-Sector],Table3[[#This Row],[Sub-Sector]],Table2[6M Return vs Nifty],"&gt;=10")/Table3[[#This Row],[Count]]</f>
        <v>0</v>
      </c>
      <c r="G77" s="2">
        <f>COUNTIFS(Table2[Sub-Sector],Table3[[#This Row],[Sub-Sector]],Table2[1Y Return vs Nifty],"&gt;=10")/Table3[[#This Row],[Count]]</f>
        <v>1</v>
      </c>
      <c r="H77" s="2">
        <f>COUNTIFS(Table2[Sub-Sector],Table3[[#This Row],[Sub-Sector]],Table2[RSI Exponential â€“ 14D],"&gt;=50")/Table3[[#This Row],[Count]]</f>
        <v>0</v>
      </c>
      <c r="I77" s="2">
        <f>COUNTIFS(Table2[Sub-Sector],Table3[[#This Row],[Sub-Sector]],Table2[Relative Volume],"&gt;=1")/Table3[[#This Row],[Count]]</f>
        <v>1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0</v>
      </c>
      <c r="N77" s="2">
        <f>COUNTIFS(Table2[Sub-Sector],Table3[[#This Row],[Sub-Sector]],Table2[% Away From Current Month Low],"&gt;=0.05")/Table3[[#This Row],[Count]]</f>
        <v>0</v>
      </c>
      <c r="O77" s="2">
        <f>COUNTIFS(Table2[Sub-Sector],Table3[[#This Row],[Sub-Sector]],Table2[% Away From Current Month High],"&lt;=0.05")/Table3[[#This Row],[Count]]</f>
        <v>0</v>
      </c>
      <c r="P77" s="2">
        <f>COUNTIFS(Table2[Sub-Sector],Table3[[#This Row],[Sub-Sector]],Table2[% Away From 52W High],"&lt;=10")/Table3[[#This Row],[Count]]</f>
        <v>0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</v>
      </c>
      <c r="S77" s="2">
        <f>COUNTIFS(Table2[Sub-Sector],Table3[[#This Row],[Sub-Sector]],Table2[% Price above 50 EMA],"&gt;=0")/Table3[[#This Row],[Count]]</f>
        <v>0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0</v>
      </c>
      <c r="V77" s="2">
        <f>COUNTIFS(Table2[Sub-Sector],Table3[[#This Row],[Sub-Sector]],Table2[Sharpe Ratio],"&gt;=0.10")/Table3[[#This Row],[Count]]</f>
        <v>0</v>
      </c>
      <c r="W7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470</v>
      </c>
      <c r="X77" s="3">
        <f>_xlfn.RANK.AVG(Table3[[#This Row],[Score]],Table3[Score],1)</f>
        <v>76</v>
      </c>
      <c r="Y7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</v>
      </c>
      <c r="Z77" s="3">
        <f>_xlfn.RANK.AVG(Table3[[#This Row],[Score 2 ]],Table3[[Score 2 ]],1)</f>
        <v>76</v>
      </c>
    </row>
    <row r="78" spans="1:26" x14ac:dyDescent="0.3">
      <c r="A78" t="s">
        <v>637</v>
      </c>
      <c r="B78">
        <f>COUNTIFS(Table2[Sub-Sector],Table3[[#This Row],[Sub-Sector]])</f>
        <v>13</v>
      </c>
      <c r="C78" s="2">
        <f>COUNTIFS(Table2[Sub-Sector],Table3[[#This Row],[Sub-Sector]],Table2[Uptrend],"Uptrend")/Table3[[#This Row],[Count]]</f>
        <v>0.84615384615384615</v>
      </c>
      <c r="D78" s="2">
        <f>COUNTIFS(Table2[Sub-Sector],Table3[[#This Row],[Sub-Sector]],Table2[1W Return vs Nifty],"&gt;=5")/Table3[[#This Row],[Count]]</f>
        <v>0.23076923076923078</v>
      </c>
      <c r="E78" s="2">
        <f>COUNTIFS(Table2[Sub-Sector],Table3[[#This Row],[Sub-Sector]],Table2[1M Return vs Nifty],"&gt;=5")/Table3[[#This Row],[Count]]</f>
        <v>0.53846153846153844</v>
      </c>
      <c r="F78" s="2">
        <f>COUNTIFS(Table2[Sub-Sector],Table3[[#This Row],[Sub-Sector]],Table2[6M Return vs Nifty],"&gt;=10")/Table3[[#This Row],[Count]]</f>
        <v>0.30769230769230771</v>
      </c>
      <c r="G78" s="2">
        <f>COUNTIFS(Table2[Sub-Sector],Table3[[#This Row],[Sub-Sector]],Table2[1Y Return vs Nifty],"&gt;=10")/Table3[[#This Row],[Count]]</f>
        <v>0.76923076923076927</v>
      </c>
      <c r="H78" s="2">
        <f>COUNTIFS(Table2[Sub-Sector],Table3[[#This Row],[Sub-Sector]],Table2[RSI Exponential â€“ 14D],"&gt;=50")/Table3[[#This Row],[Count]]</f>
        <v>0.53846153846153844</v>
      </c>
      <c r="I78" s="2">
        <f>COUNTIFS(Table2[Sub-Sector],Table3[[#This Row],[Sub-Sector]],Table2[Relative Volume],"&gt;=1")/Table3[[#This Row],[Count]]</f>
        <v>0.69230769230769229</v>
      </c>
      <c r="J78" s="2">
        <f>COUNTIFS(Table2[Sub-Sector],Table3[[#This Row],[Sub-Sector]],Table2[% Away From Day Low],"&gt;=0.05")/Table3[[#This Row],[Count]]</f>
        <v>7.6923076923076927E-2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0.23076923076923078</v>
      </c>
      <c r="M78" s="2">
        <f>COUNTIFS(Table2[Sub-Sector],Table3[[#This Row],[Sub-Sector]],Table2[% Away From Current Week High],"&lt;=0.05")/Table3[[#This Row],[Count]]</f>
        <v>0.84615384615384615</v>
      </c>
      <c r="N78" s="2">
        <f>COUNTIFS(Table2[Sub-Sector],Table3[[#This Row],[Sub-Sector]],Table2[% Away From Current Month Low],"&gt;=0.05")/Table3[[#This Row],[Count]]</f>
        <v>0.30769230769230771</v>
      </c>
      <c r="O78" s="2">
        <f>COUNTIFS(Table2[Sub-Sector],Table3[[#This Row],[Sub-Sector]],Table2[% Away From Current Month High],"&lt;=0.05")/Table3[[#This Row],[Count]]</f>
        <v>0.30769230769230771</v>
      </c>
      <c r="P78" s="2">
        <f>COUNTIFS(Table2[Sub-Sector],Table3[[#This Row],[Sub-Sector]],Table2[% Away From 52W High],"&lt;=10")/Table3[[#This Row],[Count]]</f>
        <v>0.46153846153846156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0.53846153846153844</v>
      </c>
      <c r="S78" s="2">
        <f>COUNTIFS(Table2[Sub-Sector],Table3[[#This Row],[Sub-Sector]],Table2[% Price above 50 EMA],"&gt;=0")/Table3[[#This Row],[Count]]</f>
        <v>0.69230769230769229</v>
      </c>
      <c r="T78" s="2">
        <f>COUNTIFS(Table2[Sub-Sector],Table3[[#This Row],[Sub-Sector]],Table2[% Price above 200 EMA],"&gt;=0")/Table3[[#This Row],[Count]]</f>
        <v>0.76923076923076927</v>
      </c>
      <c r="U78" s="2">
        <f>COUNTIFS(Table2[Sub-Sector],Table3[[#This Row],[Sub-Sector]],Table2[Rate of Change - Zone],"Positive")/Table3[[#This Row],[Count]]</f>
        <v>0.46153846153846156</v>
      </c>
      <c r="V78" s="2">
        <f>COUNTIFS(Table2[Sub-Sector],Table3[[#This Row],[Sub-Sector]],Table2[Sharpe Ratio],"&gt;=0.10")/Table3[[#This Row],[Count]]</f>
        <v>0.23076923076923078</v>
      </c>
      <c r="W7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375</v>
      </c>
      <c r="X78" s="3">
        <f>_xlfn.RANK.AVG(Table3[[#This Row],[Score]],Table3[Score],1)</f>
        <v>41</v>
      </c>
      <c r="Y7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</v>
      </c>
      <c r="Z78" s="3">
        <f>_xlfn.RANK.AVG(Table3[[#This Row],[Score 2 ]],Table3[[Score 2 ]],1)</f>
        <v>77</v>
      </c>
    </row>
    <row r="79" spans="1:26" x14ac:dyDescent="0.3">
      <c r="A79" t="s">
        <v>1227</v>
      </c>
      <c r="B79">
        <f>COUNTIFS(Table2[Sub-Sector],Table3[[#This Row],[Sub-Sector]])</f>
        <v>1</v>
      </c>
      <c r="C79" s="2">
        <f>COUNTIFS(Table2[Sub-Sector],Table3[[#This Row],[Sub-Sector]],Table2[Uptrend],"Uptrend")/Table3[[#This Row],[Count]]</f>
        <v>1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1</v>
      </c>
      <c r="F79" s="2">
        <f>COUNTIFS(Table2[Sub-Sector],Table3[[#This Row],[Sub-Sector]],Table2[6M Return vs Nifty],"&gt;=10")/Table3[[#This Row],[Count]]</f>
        <v>1</v>
      </c>
      <c r="G79" s="2">
        <f>COUNTIFS(Table2[Sub-Sector],Table3[[#This Row],[Sub-Sector]],Table2[1Y Return vs Nifty],"&gt;=10")/Table3[[#This Row],[Count]]</f>
        <v>1</v>
      </c>
      <c r="H79" s="2">
        <f>COUNTIFS(Table2[Sub-Sector],Table3[[#This Row],[Sub-Sector]],Table2[RSI Exponential â€“ 14D],"&gt;=50")/Table3[[#This Row],[Count]]</f>
        <v>0</v>
      </c>
      <c r="I79" s="2">
        <f>COUNTIFS(Table2[Sub-Sector],Table3[[#This Row],[Sub-Sector]],Table2[Relative Volume],"&gt;=1")/Table3[[#This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0</v>
      </c>
      <c r="N79" s="2">
        <f>COUNTIFS(Table2[Sub-Sector],Table3[[#This Row],[Sub-Sector]],Table2[% Away From Current Month Low],"&gt;=0.05")/Table3[[#This Row],[Count]]</f>
        <v>0</v>
      </c>
      <c r="O79" s="2">
        <f>COUNTIFS(Table2[Sub-Sector],Table3[[#This Row],[Sub-Sector]],Table2[% Away From Current Month High],"&lt;=0.05")/Table3[[#This Row],[Count]]</f>
        <v>0</v>
      </c>
      <c r="P79" s="2">
        <f>COUNTIFS(Table2[Sub-Sector],Table3[[#This Row],[Sub-Sector]],Table2[% Away From 52W High],"&lt;=10")/Table3[[#This Row],[Count]]</f>
        <v>0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</v>
      </c>
      <c r="S79" s="2">
        <f>COUNTIFS(Table2[Sub-Sector],Table3[[#This Row],[Sub-Sector]],Table2[% Price above 50 EMA],"&gt;=0")/Table3[[#This Row],[Count]]</f>
        <v>1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0</v>
      </c>
      <c r="V79" s="2">
        <f>COUNTIFS(Table2[Sub-Sector],Table3[[#This Row],[Sub-Sector]],Table2[Sharpe Ratio],"&gt;=0.10")/Table3[[#This Row],[Count]]</f>
        <v>1</v>
      </c>
      <c r="W7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379</v>
      </c>
      <c r="X79" s="3">
        <f>_xlfn.RANK.AVG(Table3[[#This Row],[Score]],Table3[Score],1)</f>
        <v>49</v>
      </c>
      <c r="Y7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259.5</v>
      </c>
      <c r="Z79" s="3">
        <f>_xlfn.RANK.AVG(Table3[[#This Row],[Score 2 ]],Table3[[Score 2 ]],1)</f>
        <v>78.5</v>
      </c>
    </row>
    <row r="80" spans="1:26" x14ac:dyDescent="0.3">
      <c r="A80" t="s">
        <v>344</v>
      </c>
      <c r="B80">
        <f>COUNTIFS(Table2[Sub-Sector],Table3[[#This Row],[Sub-Sector]])</f>
        <v>2</v>
      </c>
      <c r="C80" s="2">
        <f>COUNTIFS(Table2[Sub-Sector],Table3[[#This Row],[Sub-Sector]],Table2[Uptrend],"Uptrend")/Table3[[#This Row],[Count]]</f>
        <v>1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0.5</v>
      </c>
      <c r="F80" s="2">
        <f>COUNTIFS(Table2[Sub-Sector],Table3[[#This Row],[Sub-Sector]],Table2[6M Return vs Nifty],"&gt;=10")/Table3[[#This Row],[Count]]</f>
        <v>1</v>
      </c>
      <c r="G80" s="2">
        <f>COUNTIFS(Table2[Sub-Sector],Table3[[#This Row],[Sub-Sector]],Table2[1Y Return vs Nifty],"&gt;=10")/Table3[[#This Row],[Count]]</f>
        <v>1</v>
      </c>
      <c r="H80" s="2">
        <f>COUNTIFS(Table2[Sub-Sector],Table3[[#This Row],[Sub-Sector]],Table2[RSI Exponential â€“ 14D],"&gt;=50")/Table3[[#This Row],[Count]]</f>
        <v>0.5</v>
      </c>
      <c r="I80" s="2">
        <f>COUNTIFS(Table2[Sub-Sector],Table3[[#This Row],[Sub-Sector]],Table2[Relative Volume],"&gt;=1")/Table3[[#This Row],[Count]]</f>
        <v>0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0.5</v>
      </c>
      <c r="N80" s="2">
        <f>COUNTIFS(Table2[Sub-Sector],Table3[[#This Row],[Sub-Sector]],Table2[% Away From Current Month Low],"&gt;=0.05")/Table3[[#This Row],[Count]]</f>
        <v>0</v>
      </c>
      <c r="O80" s="2">
        <f>COUNTIFS(Table2[Sub-Sector],Table3[[#This Row],[Sub-Sector]],Table2[% Away From Current Month High],"&lt;=0.05")/Table3[[#This Row],[Count]]</f>
        <v>0.5</v>
      </c>
      <c r="P80" s="2">
        <f>COUNTIFS(Table2[Sub-Sector],Table3[[#This Row],[Sub-Sector]],Table2[% Away From 52W High],"&lt;=10")/Table3[[#This Row],[Count]]</f>
        <v>0.5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0.5</v>
      </c>
      <c r="S80" s="2">
        <f>COUNTIFS(Table2[Sub-Sector],Table3[[#This Row],[Sub-Sector]],Table2[% Price above 50 EMA],"&gt;=0")/Table3[[#This Row],[Count]]</f>
        <v>1</v>
      </c>
      <c r="T80" s="2">
        <f>COUNTIFS(Table2[Sub-Sector],Table3[[#This Row],[Sub-Sector]],Table2[% Price above 200 EMA],"&gt;=0")/Table3[[#This Row],[Count]]</f>
        <v>1</v>
      </c>
      <c r="U80" s="2">
        <f>COUNTIFS(Table2[Sub-Sector],Table3[[#This Row],[Sub-Sector]],Table2[Rate of Change - Zone],"Positive")/Table3[[#This Row],[Count]]</f>
        <v>0</v>
      </c>
      <c r="V80" s="2">
        <f>COUNTIFS(Table2[Sub-Sector],Table3[[#This Row],[Sub-Sector]],Table2[Sharpe Ratio],"&gt;=0.10")/Table3[[#This Row],[Count]]</f>
        <v>1</v>
      </c>
      <c r="W8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408.5</v>
      </c>
      <c r="X80" s="3">
        <f>_xlfn.RANK.AVG(Table3[[#This Row],[Score]],Table3[Score],1)</f>
        <v>57</v>
      </c>
      <c r="Y8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259.5</v>
      </c>
      <c r="Z80" s="3">
        <f>_xlfn.RANK.AVG(Table3[[#This Row],[Score 2 ]],Table3[[Score 2 ]],1)</f>
        <v>78.5</v>
      </c>
    </row>
    <row r="81" spans="1:26" x14ac:dyDescent="0.3">
      <c r="A81" t="s">
        <v>926</v>
      </c>
      <c r="B81">
        <f>COUNTIFS(Table2[Sub-Sector],Table3[[#This Row],[Sub-Sector]])</f>
        <v>3</v>
      </c>
      <c r="C81" s="2">
        <f>COUNTIFS(Table2[Sub-Sector],Table3[[#This Row],[Sub-Sector]],Table2[Uptrend],"Uptrend")/Table3[[#This Row],[Count]]</f>
        <v>0.66666666666666663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0.33333333333333331</v>
      </c>
      <c r="F81" s="2">
        <f>COUNTIFS(Table2[Sub-Sector],Table3[[#This Row],[Sub-Sector]],Table2[6M Return vs Nifty],"&gt;=10")/Table3[[#This Row],[Count]]</f>
        <v>0.33333333333333331</v>
      </c>
      <c r="G81" s="2">
        <f>COUNTIFS(Table2[Sub-Sector],Table3[[#This Row],[Sub-Sector]],Table2[1Y Return vs Nifty],"&gt;=10")/Table3[[#This Row],[Count]]</f>
        <v>0.33333333333333331</v>
      </c>
      <c r="H81" s="2">
        <f>COUNTIFS(Table2[Sub-Sector],Table3[[#This Row],[Sub-Sector]],Table2[RSI Exponential â€“ 14D],"&gt;=50")/Table3[[#This Row],[Count]]</f>
        <v>0</v>
      </c>
      <c r="I81" s="2">
        <f>COUNTIFS(Table2[Sub-Sector],Table3[[#This Row],[Sub-Sector]],Table2[Relative Volume],"&gt;=1")/Table3[[#This Row],[Count]]</f>
        <v>0.66666666666666663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0.33333333333333331</v>
      </c>
      <c r="N81" s="2">
        <f>COUNTIFS(Table2[Sub-Sector],Table3[[#This Row],[Sub-Sector]],Table2[% Away From Current Month Low],"&gt;=0.05")/Table3[[#This Row],[Count]]</f>
        <v>0</v>
      </c>
      <c r="O81" s="2">
        <f>COUNTIFS(Table2[Sub-Sector],Table3[[#This Row],[Sub-Sector]],Table2[% Away From Current Month High],"&lt;=0.05")/Table3[[#This Row],[Count]]</f>
        <v>0.33333333333333331</v>
      </c>
      <c r="P81" s="2">
        <f>COUNTIFS(Table2[Sub-Sector],Table3[[#This Row],[Sub-Sector]],Table2[% Away From 52W High],"&lt;=10")/Table3[[#This Row],[Count]]</f>
        <v>0.33333333333333331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0.33333333333333331</v>
      </c>
      <c r="S81" s="2">
        <f>COUNTIFS(Table2[Sub-Sector],Table3[[#This Row],[Sub-Sector]],Table2[% Price above 50 EMA],"&gt;=0")/Table3[[#This Row],[Count]]</f>
        <v>1</v>
      </c>
      <c r="T81" s="2">
        <f>COUNTIFS(Table2[Sub-Sector],Table3[[#This Row],[Sub-Sector]],Table2[% Price above 200 EMA],"&gt;=0")/Table3[[#This Row],[Count]]</f>
        <v>0.66666666666666663</v>
      </c>
      <c r="U81" s="2">
        <f>COUNTIFS(Table2[Sub-Sector],Table3[[#This Row],[Sub-Sector]],Table2[Rate of Change - Zone],"Positive")/Table3[[#This Row],[Count]]</f>
        <v>0.66666666666666663</v>
      </c>
      <c r="V81" s="2">
        <f>COUNTIFS(Table2[Sub-Sector],Table3[[#This Row],[Sub-Sector]],Table2[Sharpe Ratio],"&gt;=0.10")/Table3[[#This Row],[Count]]</f>
        <v>0</v>
      </c>
      <c r="W8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490.5</v>
      </c>
      <c r="X81" s="3">
        <f>_xlfn.RANK.AVG(Table3[[#This Row],[Score]],Table3[Score],1)</f>
        <v>83</v>
      </c>
      <c r="Y8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262.5</v>
      </c>
      <c r="Z81" s="3">
        <f>_xlfn.RANK.AVG(Table3[[#This Row],[Score 2 ]],Table3[[Score 2 ]],1)</f>
        <v>80</v>
      </c>
    </row>
    <row r="82" spans="1:26" x14ac:dyDescent="0.3">
      <c r="A82" t="s">
        <v>905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1</v>
      </c>
      <c r="D82" s="2">
        <f>COUNTIFS(Table2[Sub-Sector],Table3[[#This Row],[Sub-Sector]],Table2[1W Return vs Nifty],"&gt;=5")/Table3[[#This Row],[Count]]</f>
        <v>0.5</v>
      </c>
      <c r="E82" s="2">
        <f>COUNTIFS(Table2[Sub-Sector],Table3[[#This Row],[Sub-Sector]],Table2[1M Return vs Nifty],"&gt;=5")/Table3[[#This Row],[Count]]</f>
        <v>0.5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0.5</v>
      </c>
      <c r="H82" s="2">
        <f>COUNTIFS(Table2[Sub-Sector],Table3[[#This Row],[Sub-Sector]],Table2[RSI Exponential â€“ 14D],"&gt;=50")/Table3[[#This Row],[Count]]</f>
        <v>0.5</v>
      </c>
      <c r="I82" s="2">
        <f>COUNTIFS(Table2[Sub-Sector],Table3[[#This Row],[Sub-Sector]],Table2[Relative Volume],"&gt;=1")/Table3[[#This Row],[Count]]</f>
        <v>0.5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0.5</v>
      </c>
      <c r="M82" s="2">
        <f>COUNTIFS(Table2[Sub-Sector],Table3[[#This Row],[Sub-Sector]],Table2[% Away From Current Week High],"&lt;=0.05")/Table3[[#This Row],[Count]]</f>
        <v>0.5</v>
      </c>
      <c r="N82" s="2">
        <f>COUNTIFS(Table2[Sub-Sector],Table3[[#This Row],[Sub-Sector]],Table2[% Away From Current Month Low],"&gt;=0.05")/Table3[[#This Row],[Count]]</f>
        <v>0.5</v>
      </c>
      <c r="O82" s="2">
        <f>COUNTIFS(Table2[Sub-Sector],Table3[[#This Row],[Sub-Sector]],Table2[% Away From Current Month High],"&lt;=0.05")/Table3[[#This Row],[Count]]</f>
        <v>0</v>
      </c>
      <c r="P82" s="2">
        <f>COUNTIFS(Table2[Sub-Sector],Table3[[#This Row],[Sub-Sector]],Table2[% Away From 52W High],"&lt;=10")/Table3[[#This Row],[Count]]</f>
        <v>0.5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0.5</v>
      </c>
      <c r="S82" s="2">
        <f>COUNTIFS(Table2[Sub-Sector],Table3[[#This Row],[Sub-Sector]],Table2[% Price above 50 EMA],"&gt;=0")/Table3[[#This Row],[Count]]</f>
        <v>0.5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0.5</v>
      </c>
      <c r="V82" s="2">
        <f>COUNTIFS(Table2[Sub-Sector],Table3[[#This Row],[Sub-Sector]],Table2[Sharpe Ratio],"&gt;=0.10")/Table3[[#This Row],[Count]]</f>
        <v>0</v>
      </c>
      <c r="W8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</v>
      </c>
      <c r="X82" s="3">
        <f>_xlfn.RANK.AVG(Table3[[#This Row],[Score]],Table3[Score],1)</f>
        <v>27.5</v>
      </c>
      <c r="Y8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</v>
      </c>
      <c r="Z82" s="3">
        <f>_xlfn.RANK.AVG(Table3[[#This Row],[Score 2 ]],Table3[[Score 2 ]],1)</f>
        <v>81.5</v>
      </c>
    </row>
    <row r="83" spans="1:26" x14ac:dyDescent="0.3">
      <c r="A83" t="s">
        <v>43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1</v>
      </c>
      <c r="D83" s="2">
        <f>COUNTIFS(Table2[Sub-Sector],Table3[[#This Row],[Sub-Sector]],Table2[1W Return vs Nifty],"&gt;=5")/Table3[[#This Row],[Count]]</f>
        <v>0.5</v>
      </c>
      <c r="E83" s="2">
        <f>COUNTIFS(Table2[Sub-Sector],Table3[[#This Row],[Sub-Sector]],Table2[1M Return vs Nifty],"&gt;=5")/Table3[[#This Row],[Count]]</f>
        <v>0</v>
      </c>
      <c r="F83" s="2">
        <f>COUNTIFS(Table2[Sub-Sector],Table3[[#This Row],[Sub-Sector]],Table2[6M Return vs Nifty],"&gt;=10")/Table3[[#This Row],[Count]]</f>
        <v>0.5</v>
      </c>
      <c r="G83" s="2">
        <f>COUNTIFS(Table2[Sub-Sector],Table3[[#This Row],[Sub-Sector]],Table2[1Y Return vs Nifty],"&gt;=10")/Table3[[#This Row],[Count]]</f>
        <v>0.5</v>
      </c>
      <c r="H83" s="2">
        <f>COUNTIFS(Table2[Sub-Sector],Table3[[#This Row],[Sub-Sector]],Table2[RSI Exponential â€“ 14D],"&gt;=50")/Table3[[#This Row],[Count]]</f>
        <v>0.5</v>
      </c>
      <c r="I83" s="2">
        <f>COUNTIFS(Table2[Sub-Sector],Table3[[#This Row],[Sub-Sector]],Table2[Relative Volume],"&gt;=1")/Table3[[#This Row],[Count]]</f>
        <v>0.5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0.5</v>
      </c>
      <c r="M83" s="2">
        <f>COUNTIFS(Table2[Sub-Sector],Table3[[#This Row],[Sub-Sector]],Table2[% Away From Current Week High],"&lt;=0.05")/Table3[[#This Row],[Count]]</f>
        <v>0.5</v>
      </c>
      <c r="N83" s="2">
        <f>COUNTIFS(Table2[Sub-Sector],Table3[[#This Row],[Sub-Sector]],Table2[% Away From Current Month Low],"&gt;=0.05")/Table3[[#This Row],[Count]]</f>
        <v>0.5</v>
      </c>
      <c r="O83" s="2">
        <f>COUNTIFS(Table2[Sub-Sector],Table3[[#This Row],[Sub-Sector]],Table2[% Away From Current Month High],"&lt;=0.05")/Table3[[#This Row],[Count]]</f>
        <v>0.5</v>
      </c>
      <c r="P83" s="2">
        <f>COUNTIFS(Table2[Sub-Sector],Table3[[#This Row],[Sub-Sector]],Table2[% Away From 52W High],"&lt;=10")/Table3[[#This Row],[Count]]</f>
        <v>1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0.5</v>
      </c>
      <c r="S83" s="2">
        <f>COUNTIFS(Table2[Sub-Sector],Table3[[#This Row],[Sub-Sector]],Table2[% Price above 50 EMA],"&gt;=0")/Table3[[#This Row],[Count]]</f>
        <v>1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0.5</v>
      </c>
      <c r="V83" s="2">
        <f>COUNTIFS(Table2[Sub-Sector],Table3[[#This Row],[Sub-Sector]],Table2[Sharpe Ratio],"&gt;=0.10")/Table3[[#This Row],[Count]]</f>
        <v>1</v>
      </c>
      <c r="W8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412</v>
      </c>
      <c r="X83" s="3">
        <f>_xlfn.RANK.AVG(Table3[[#This Row],[Score]],Table3[Score],1)</f>
        <v>58</v>
      </c>
      <c r="Y8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</v>
      </c>
      <c r="Z83" s="3">
        <f>_xlfn.RANK.AVG(Table3[[#This Row],[Score 2 ]],Table3[[Score 2 ]],1)</f>
        <v>81.5</v>
      </c>
    </row>
    <row r="84" spans="1:26" x14ac:dyDescent="0.3">
      <c r="A84" t="s">
        <v>491</v>
      </c>
      <c r="B84">
        <f>COUNTIFS(Table2[Sub-Sector],Table3[[#This Row],[Sub-Sector]])</f>
        <v>2</v>
      </c>
      <c r="C84" s="2">
        <f>COUNTIFS(Table2[Sub-Sector],Table3[[#This Row],[Sub-Sector]],Table2[Uptrend],"Uptrend")/Table3[[#This Row],[Count]]</f>
        <v>1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</v>
      </c>
      <c r="F84" s="2">
        <f>COUNTIFS(Table2[Sub-Sector],Table3[[#This Row],[Sub-Sector]],Table2[6M Return vs Nifty],"&gt;=10")/Table3[[#This Row],[Count]]</f>
        <v>0.5</v>
      </c>
      <c r="G84" s="2">
        <f>COUNTIFS(Table2[Sub-Sector],Table3[[#This Row],[Sub-Sector]],Table2[1Y Return vs Nifty],"&gt;=10")/Table3[[#This Row],[Count]]</f>
        <v>1</v>
      </c>
      <c r="H84" s="2">
        <f>COUNTIFS(Table2[Sub-Sector],Table3[[#This Row],[Sub-Sector]],Table2[RSI Exponential â€“ 14D],"&gt;=50")/Table3[[#This Row],[Count]]</f>
        <v>0.5</v>
      </c>
      <c r="I84" s="2">
        <f>COUNTIFS(Table2[Sub-Sector],Table3[[#This Row],[Sub-Sector]],Table2[Relative Volume],"&gt;=1")/Table3[[#This Row],[Count]]</f>
        <v>0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0.5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0.5</v>
      </c>
      <c r="P84" s="2">
        <f>COUNTIFS(Table2[Sub-Sector],Table3[[#This Row],[Sub-Sector]],Table2[% Away From 52W High],"&lt;=10")/Table3[[#This Row],[Count]]</f>
        <v>0.5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0.5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0.5</v>
      </c>
      <c r="V84" s="2">
        <f>COUNTIFS(Table2[Sub-Sector],Table3[[#This Row],[Sub-Sector]],Table2[Sharpe Ratio],"&gt;=0.10")/Table3[[#This Row],[Count]]</f>
        <v>0.5</v>
      </c>
      <c r="W8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492.5</v>
      </c>
      <c r="X84" s="3">
        <f>_xlfn.RANK.AVG(Table3[[#This Row],[Score]],Table3[Score],1)</f>
        <v>85</v>
      </c>
      <c r="Y8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275.5</v>
      </c>
      <c r="Z84" s="3">
        <f>_xlfn.RANK.AVG(Table3[[#This Row],[Score 2 ]],Table3[[Score 2 ]],1)</f>
        <v>83</v>
      </c>
    </row>
    <row r="85" spans="1:26" x14ac:dyDescent="0.3">
      <c r="A85" t="s">
        <v>515</v>
      </c>
      <c r="B85">
        <f>COUNTIFS(Table2[Sub-Sector],Table3[[#This Row],[Sub-Sector]])</f>
        <v>5</v>
      </c>
      <c r="C85" s="2">
        <f>COUNTIFS(Table2[Sub-Sector],Table3[[#This Row],[Sub-Sector]],Table2[Uptrend],"Uptrend")/Table3[[#This Row],[Count]]</f>
        <v>1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0.2</v>
      </c>
      <c r="F85" s="2">
        <f>COUNTIFS(Table2[Sub-Sector],Table3[[#This Row],[Sub-Sector]],Table2[6M Return vs Nifty],"&gt;=10")/Table3[[#This Row],[Count]]</f>
        <v>0.4</v>
      </c>
      <c r="G85" s="2">
        <f>COUNTIFS(Table2[Sub-Sector],Table3[[#This Row],[Sub-Sector]],Table2[1Y Return vs Nifty],"&gt;=10")/Table3[[#This Row],[Count]]</f>
        <v>0.8</v>
      </c>
      <c r="H85" s="2">
        <f>COUNTIFS(Table2[Sub-Sector],Table3[[#This Row],[Sub-Sector]],Table2[RSI Exponential â€“ 14D],"&gt;=50")/Table3[[#This Row],[Count]]</f>
        <v>0.6</v>
      </c>
      <c r="I85" s="2">
        <f>COUNTIFS(Table2[Sub-Sector],Table3[[#This Row],[Sub-Sector]],Table2[Relative Volume],"&gt;=1")/Table3[[#This Row],[Count]]</f>
        <v>0.2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0.2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0.2</v>
      </c>
      <c r="O85" s="2">
        <f>COUNTIFS(Table2[Sub-Sector],Table3[[#This Row],[Sub-Sector]],Table2[% Away From Current Month High],"&lt;=0.05")/Table3[[#This Row],[Count]]</f>
        <v>0.8</v>
      </c>
      <c r="P85" s="2">
        <f>COUNTIFS(Table2[Sub-Sector],Table3[[#This Row],[Sub-Sector]],Table2[% Away From 52W High],"&lt;=10")/Table3[[#This Row],[Count]]</f>
        <v>0.8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0.6</v>
      </c>
      <c r="S85" s="2">
        <f>COUNTIFS(Table2[Sub-Sector],Table3[[#This Row],[Sub-Sector]],Table2[% Price above 50 EMA],"&gt;=0")/Table3[[#This Row],[Count]]</f>
        <v>1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0.6</v>
      </c>
      <c r="V85" s="2">
        <f>COUNTIFS(Table2[Sub-Sector],Table3[[#This Row],[Sub-Sector]],Table2[Sharpe Ratio],"&gt;=0.10")/Table3[[#This Row],[Count]]</f>
        <v>0.4</v>
      </c>
      <c r="W8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469</v>
      </c>
      <c r="X85" s="3">
        <f>_xlfn.RANK.AVG(Table3[[#This Row],[Score]],Table3[Score],1)</f>
        <v>74.5</v>
      </c>
      <c r="Y8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279</v>
      </c>
      <c r="Z85" s="3">
        <f>_xlfn.RANK.AVG(Table3[[#This Row],[Score 2 ]],Table3[[Score 2 ]],1)</f>
        <v>84.5</v>
      </c>
    </row>
    <row r="86" spans="1:26" x14ac:dyDescent="0.3">
      <c r="A86" t="s">
        <v>299</v>
      </c>
      <c r="B86">
        <f>COUNTIFS(Table2[Sub-Sector],Table3[[#This Row],[Sub-Sector]])</f>
        <v>14</v>
      </c>
      <c r="C86" s="2">
        <f>COUNTIFS(Table2[Sub-Sector],Table3[[#This Row],[Sub-Sector]],Table2[Uptrend],"Uptrend")/Table3[[#This Row],[Count]]</f>
        <v>0.7857142857142857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0.2857142857142857</v>
      </c>
      <c r="F86" s="2">
        <f>COUNTIFS(Table2[Sub-Sector],Table3[[#This Row],[Sub-Sector]],Table2[6M Return vs Nifty],"&gt;=10")/Table3[[#This Row],[Count]]</f>
        <v>0.42857142857142855</v>
      </c>
      <c r="G86" s="2">
        <f>COUNTIFS(Table2[Sub-Sector],Table3[[#This Row],[Sub-Sector]],Table2[1Y Return vs Nifty],"&gt;=10")/Table3[[#This Row],[Count]]</f>
        <v>0.6428571428571429</v>
      </c>
      <c r="H86" s="2">
        <f>COUNTIFS(Table2[Sub-Sector],Table3[[#This Row],[Sub-Sector]],Table2[RSI Exponential â€“ 14D],"&gt;=50")/Table3[[#This Row],[Count]]</f>
        <v>0.5</v>
      </c>
      <c r="I86" s="2">
        <f>COUNTIFS(Table2[Sub-Sector],Table3[[#This Row],[Sub-Sector]],Table2[Relative Volume],"&gt;=1")/Table3[[#This Row],[Count]]</f>
        <v>0.35714285714285715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0.21428571428571427</v>
      </c>
      <c r="M86" s="2">
        <f>COUNTIFS(Table2[Sub-Sector],Table3[[#This Row],[Sub-Sector]],Table2[% Away From Current Week High],"&lt;=0.05")/Table3[[#This Row],[Count]]</f>
        <v>0.9285714285714286</v>
      </c>
      <c r="N86" s="2">
        <f>COUNTIFS(Table2[Sub-Sector],Table3[[#This Row],[Sub-Sector]],Table2[% Away From Current Month Low],"&gt;=0.05")/Table3[[#This Row],[Count]]</f>
        <v>0.2857142857142857</v>
      </c>
      <c r="O86" s="2">
        <f>COUNTIFS(Table2[Sub-Sector],Table3[[#This Row],[Sub-Sector]],Table2[% Away From Current Month High],"&lt;=0.05")/Table3[[#This Row],[Count]]</f>
        <v>0.6428571428571429</v>
      </c>
      <c r="P86" s="2">
        <f>COUNTIFS(Table2[Sub-Sector],Table3[[#This Row],[Sub-Sector]],Table2[% Away From 52W High],"&lt;=10")/Table3[[#This Row],[Count]]</f>
        <v>0.2857142857142857</v>
      </c>
      <c r="Q86" s="2">
        <f>COUNTIFS(Table2[Sub-Sector],Table3[[#This Row],[Sub-Sector]],Table2[% Away From 52W Low],"&gt;=10")/Table3[[#This Row],[Count]]</f>
        <v>0.9285714285714286</v>
      </c>
      <c r="R86" s="2">
        <f>COUNTIFS(Table2[Sub-Sector],Table3[[#This Row],[Sub-Sector]],Table2[% Price above 20 EMA],"&gt;=0")/Table3[[#This Row],[Count]]</f>
        <v>0.5714285714285714</v>
      </c>
      <c r="S86" s="2">
        <f>COUNTIFS(Table2[Sub-Sector],Table3[[#This Row],[Sub-Sector]],Table2[% Price above 50 EMA],"&gt;=0")/Table3[[#This Row],[Count]]</f>
        <v>0.8571428571428571</v>
      </c>
      <c r="T86" s="2">
        <f>COUNTIFS(Table2[Sub-Sector],Table3[[#This Row],[Sub-Sector]],Table2[% Price above 200 EMA],"&gt;=0")/Table3[[#This Row],[Count]]</f>
        <v>0.7857142857142857</v>
      </c>
      <c r="U86" s="2">
        <f>COUNTIFS(Table2[Sub-Sector],Table3[[#This Row],[Sub-Sector]],Table2[Rate of Change - Zone],"Positive")/Table3[[#This Row],[Count]]</f>
        <v>0.5714285714285714</v>
      </c>
      <c r="V86" s="2">
        <f>COUNTIFS(Table2[Sub-Sector],Table3[[#This Row],[Sub-Sector]],Table2[Sharpe Ratio],"&gt;=0.10")/Table3[[#This Row],[Count]]</f>
        <v>0.21428571428571427</v>
      </c>
      <c r="W8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499.5</v>
      </c>
      <c r="X86" s="3">
        <f>_xlfn.RANK.AVG(Table3[[#This Row],[Score]],Table3[Score],1)</f>
        <v>87</v>
      </c>
      <c r="Y8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279</v>
      </c>
      <c r="Z86" s="3">
        <f>_xlfn.RANK.AVG(Table3[[#This Row],[Score 2 ]],Table3[[Score 2 ]],1)</f>
        <v>84.5</v>
      </c>
    </row>
    <row r="87" spans="1:26" x14ac:dyDescent="0.3">
      <c r="A87" t="s">
        <v>32</v>
      </c>
      <c r="B87">
        <f>COUNTIFS(Table2[Sub-Sector],Table3[[#This Row],[Sub-Sector]])</f>
        <v>11</v>
      </c>
      <c r="C87" s="2">
        <f>COUNTIFS(Table2[Sub-Sector],Table3[[#This Row],[Sub-Sector]],Table2[Uptrend],"Uptrend")/Table3[[#This Row],[Count]]</f>
        <v>0.18181818181818182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</v>
      </c>
      <c r="F87" s="2">
        <f>COUNTIFS(Table2[Sub-Sector],Table3[[#This Row],[Sub-Sector]],Table2[6M Return vs Nifty],"&gt;=10")/Table3[[#This Row],[Count]]</f>
        <v>0.72727272727272729</v>
      </c>
      <c r="G87" s="2">
        <f>COUNTIFS(Table2[Sub-Sector],Table3[[#This Row],[Sub-Sector]],Table2[1Y Return vs Nifty],"&gt;=10")/Table3[[#This Row],[Count]]</f>
        <v>0.90909090909090906</v>
      </c>
      <c r="H87" s="2">
        <f>COUNTIFS(Table2[Sub-Sector],Table3[[#This Row],[Sub-Sector]],Table2[RSI Exponential â€“ 14D],"&gt;=50")/Table3[[#This Row],[Count]]</f>
        <v>0.27272727272727271</v>
      </c>
      <c r="I87" s="2">
        <f>COUNTIFS(Table2[Sub-Sector],Table3[[#This Row],[Sub-Sector]],Table2[Relative Volume],"&gt;=1")/Table3[[#This Row],[Count]]</f>
        <v>9.0909090909090912E-2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0.72727272727272729</v>
      </c>
      <c r="N87" s="2">
        <f>COUNTIFS(Table2[Sub-Sector],Table3[[#This Row],[Sub-Sector]],Table2[% Away From Current Month Low],"&gt;=0.05")/Table3[[#This Row],[Count]]</f>
        <v>0</v>
      </c>
      <c r="O87" s="2">
        <f>COUNTIFS(Table2[Sub-Sector],Table3[[#This Row],[Sub-Sector]],Table2[% Away From Current Month High],"&lt;=0.05")/Table3[[#This Row],[Count]]</f>
        <v>0.54545454545454541</v>
      </c>
      <c r="P87" s="2">
        <f>COUNTIFS(Table2[Sub-Sector],Table3[[#This Row],[Sub-Sector]],Table2[% Away From 52W High],"&lt;=10")/Table3[[#This Row],[Count]]</f>
        <v>9.0909090909090912E-2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0.18181818181818182</v>
      </c>
      <c r="S87" s="2">
        <f>COUNTIFS(Table2[Sub-Sector],Table3[[#This Row],[Sub-Sector]],Table2[% Price above 50 EMA],"&gt;=0")/Table3[[#This Row],[Count]]</f>
        <v>0.18181818181818182</v>
      </c>
      <c r="T87" s="2">
        <f>COUNTIFS(Table2[Sub-Sector],Table3[[#This Row],[Sub-Sector]],Table2[% Price above 200 EMA],"&gt;=0")/Table3[[#This Row],[Count]]</f>
        <v>1</v>
      </c>
      <c r="U87" s="2">
        <f>COUNTIFS(Table2[Sub-Sector],Table3[[#This Row],[Sub-Sector]],Table2[Rate of Change - Zone],"Positive")/Table3[[#This Row],[Count]]</f>
        <v>0.18181818181818182</v>
      </c>
      <c r="V87" s="2">
        <f>COUNTIFS(Table2[Sub-Sector],Table3[[#This Row],[Sub-Sector]],Table2[Sharpe Ratio],"&gt;=0.10")/Table3[[#This Row],[Count]]</f>
        <v>0.54545454545454541</v>
      </c>
      <c r="W8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584</v>
      </c>
      <c r="X87" s="3">
        <f>_xlfn.RANK.AVG(Table3[[#This Row],[Score]],Table3[Score],1)</f>
        <v>109</v>
      </c>
      <c r="Y8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</v>
      </c>
      <c r="Z87" s="3">
        <f>_xlfn.RANK.AVG(Table3[[#This Row],[Score 2 ]],Table3[[Score 2 ]],1)</f>
        <v>86</v>
      </c>
    </row>
    <row r="88" spans="1:26" x14ac:dyDescent="0.3">
      <c r="A88" t="s">
        <v>122</v>
      </c>
      <c r="B88">
        <f>COUNTIFS(Table2[Sub-Sector],Table3[[#This Row],[Sub-Sector]])</f>
        <v>8</v>
      </c>
      <c r="C88" s="2">
        <f>COUNTIFS(Table2[Sub-Sector],Table3[[#This Row],[Sub-Sector]],Table2[Uptrend],"Uptrend")/Table3[[#This Row],[Count]]</f>
        <v>0.875</v>
      </c>
      <c r="D88" s="2">
        <f>COUNTIFS(Table2[Sub-Sector],Table3[[#This Row],[Sub-Sector]],Table2[1W Return vs Nifty],"&gt;=5")/Table3[[#This Row],[Count]]</f>
        <v>0.25</v>
      </c>
      <c r="E88" s="2">
        <f>COUNTIFS(Table2[Sub-Sector],Table3[[#This Row],[Sub-Sector]],Table2[1M Return vs Nifty],"&gt;=5")/Table3[[#This Row],[Count]]</f>
        <v>0.25</v>
      </c>
      <c r="F88" s="2">
        <f>COUNTIFS(Table2[Sub-Sector],Table3[[#This Row],[Sub-Sector]],Table2[6M Return vs Nifty],"&gt;=10")/Table3[[#This Row],[Count]]</f>
        <v>0.5</v>
      </c>
      <c r="G88" s="2">
        <f>COUNTIFS(Table2[Sub-Sector],Table3[[#This Row],[Sub-Sector]],Table2[1Y Return vs Nifty],"&gt;=10")/Table3[[#This Row],[Count]]</f>
        <v>0.625</v>
      </c>
      <c r="H88" s="2">
        <f>COUNTIFS(Table2[Sub-Sector],Table3[[#This Row],[Sub-Sector]],Table2[RSI Exponential â€“ 14D],"&gt;=50")/Table3[[#This Row],[Count]]</f>
        <v>0.625</v>
      </c>
      <c r="I88" s="2">
        <f>COUNTIFS(Table2[Sub-Sector],Table3[[#This Row],[Sub-Sector]],Table2[Relative Volume],"&gt;=1")/Table3[[#This Row],[Count]]</f>
        <v>0.25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0.375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0.5</v>
      </c>
      <c r="O88" s="2">
        <f>COUNTIFS(Table2[Sub-Sector],Table3[[#This Row],[Sub-Sector]],Table2[% Away From Current Month High],"&lt;=0.05")/Table3[[#This Row],[Count]]</f>
        <v>0.75</v>
      </c>
      <c r="P88" s="2">
        <f>COUNTIFS(Table2[Sub-Sector],Table3[[#This Row],[Sub-Sector]],Table2[% Away From 52W High],"&lt;=10")/Table3[[#This Row],[Count]]</f>
        <v>0.625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0.875</v>
      </c>
      <c r="S88" s="2">
        <f>COUNTIFS(Table2[Sub-Sector],Table3[[#This Row],[Sub-Sector]],Table2[% Price above 50 EMA],"&gt;=0")/Table3[[#This Row],[Count]]</f>
        <v>0.875</v>
      </c>
      <c r="T88" s="2">
        <f>COUNTIFS(Table2[Sub-Sector],Table3[[#This Row],[Sub-Sector]],Table2[% Price above 200 EMA],"&gt;=0")/Table3[[#This Row],[Count]]</f>
        <v>0.875</v>
      </c>
      <c r="U88" s="2">
        <f>COUNTIFS(Table2[Sub-Sector],Table3[[#This Row],[Sub-Sector]],Table2[Rate of Change - Zone],"Positive")/Table3[[#This Row],[Count]]</f>
        <v>0.625</v>
      </c>
      <c r="V88" s="2">
        <f>COUNTIFS(Table2[Sub-Sector],Table3[[#This Row],[Sub-Sector]],Table2[Sharpe Ratio],"&gt;=0.10")/Table3[[#This Row],[Count]]</f>
        <v>0.125</v>
      </c>
      <c r="W8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435.5</v>
      </c>
      <c r="X88" s="3">
        <f>_xlfn.RANK.AVG(Table3[[#This Row],[Score]],Table3[Score],1)</f>
        <v>62</v>
      </c>
      <c r="Y8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280.5</v>
      </c>
      <c r="Z88" s="3">
        <f>_xlfn.RANK.AVG(Table3[[#This Row],[Score 2 ]],Table3[[Score 2 ]],1)</f>
        <v>87</v>
      </c>
    </row>
    <row r="89" spans="1:26" x14ac:dyDescent="0.3">
      <c r="A89" t="s">
        <v>630</v>
      </c>
      <c r="B89">
        <f>COUNTIFS(Table2[Sub-Sector],Table3[[#This Row],[Sub-Sector]])</f>
        <v>4</v>
      </c>
      <c r="C89" s="2">
        <f>COUNTIFS(Table2[Sub-Sector],Table3[[#This Row],[Sub-Sector]],Table2[Uptrend],"Uptrend")/Table3[[#This Row],[Count]]</f>
        <v>0.75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0.25</v>
      </c>
      <c r="F89" s="2">
        <f>COUNTIFS(Table2[Sub-Sector],Table3[[#This Row],[Sub-Sector]],Table2[6M Return vs Nifty],"&gt;=10")/Table3[[#This Row],[Count]]</f>
        <v>0.5</v>
      </c>
      <c r="G89" s="2">
        <f>COUNTIFS(Table2[Sub-Sector],Table3[[#This Row],[Sub-Sector]],Table2[1Y Return vs Nifty],"&gt;=10")/Table3[[#This Row],[Count]]</f>
        <v>0.75</v>
      </c>
      <c r="H89" s="2">
        <f>COUNTIFS(Table2[Sub-Sector],Table3[[#This Row],[Sub-Sector]],Table2[RSI Exponential â€“ 14D],"&gt;=50")/Table3[[#This Row],[Count]]</f>
        <v>0.5</v>
      </c>
      <c r="I89" s="2">
        <f>COUNTIFS(Table2[Sub-Sector],Table3[[#This Row],[Sub-Sector]],Table2[Relative Volume],"&gt;=1")/Table3[[#This Row],[Count]]</f>
        <v>0.25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0.25</v>
      </c>
      <c r="M89" s="2">
        <f>COUNTIFS(Table2[Sub-Sector],Table3[[#This Row],[Sub-Sector]],Table2[% Away From Current Week High],"&lt;=0.05")/Table3[[#This Row],[Count]]</f>
        <v>0.5</v>
      </c>
      <c r="N89" s="2">
        <f>COUNTIFS(Table2[Sub-Sector],Table3[[#This Row],[Sub-Sector]],Table2[% Away From Current Month Low],"&gt;=0.05")/Table3[[#This Row],[Count]]</f>
        <v>0.5</v>
      </c>
      <c r="O89" s="2">
        <f>COUNTIFS(Table2[Sub-Sector],Table3[[#This Row],[Sub-Sector]],Table2[% Away From Current Month High],"&lt;=0.05")/Table3[[#This Row],[Count]]</f>
        <v>0.25</v>
      </c>
      <c r="P89" s="2">
        <f>COUNTIFS(Table2[Sub-Sector],Table3[[#This Row],[Sub-Sector]],Table2[% Away From 52W High],"&lt;=10")/Table3[[#This Row],[Count]]</f>
        <v>0.25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0.75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0.75</v>
      </c>
      <c r="U89" s="2">
        <f>COUNTIFS(Table2[Sub-Sector],Table3[[#This Row],[Sub-Sector]],Table2[Rate of Change - Zone],"Positive")/Table3[[#This Row],[Count]]</f>
        <v>0.5</v>
      </c>
      <c r="V89" s="2">
        <f>COUNTIFS(Table2[Sub-Sector],Table3[[#This Row],[Sub-Sector]],Table2[Sharpe Ratio],"&gt;=0.10")/Table3[[#This Row],[Count]]</f>
        <v>0.25</v>
      </c>
      <c r="W8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518</v>
      </c>
      <c r="X89" s="3">
        <f>_xlfn.RANK.AVG(Table3[[#This Row],[Score]],Table3[Score],1)</f>
        <v>94</v>
      </c>
      <c r="Y8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287</v>
      </c>
      <c r="Z89" s="3">
        <f>_xlfn.RANK.AVG(Table3[[#This Row],[Score 2 ]],Table3[[Score 2 ]],1)</f>
        <v>88</v>
      </c>
    </row>
    <row r="90" spans="1:26" x14ac:dyDescent="0.3">
      <c r="A90" t="s">
        <v>95</v>
      </c>
      <c r="B90">
        <f>COUNTIFS(Table2[Sub-Sector],Table3[[#This Row],[Sub-Sector]])</f>
        <v>4</v>
      </c>
      <c r="C90" s="2">
        <f>COUNTIFS(Table2[Sub-Sector],Table3[[#This Row],[Sub-Sector]],Table2[Uptrend],"Uptrend")/Table3[[#This Row],[Count]]</f>
        <v>0</v>
      </c>
      <c r="D90" s="2">
        <f>COUNTIFS(Table2[Sub-Sector],Table3[[#This Row],[Sub-Sector]],Table2[1W Return vs Nifty],"&gt;=5")/Table3[[#This Row],[Count]]</f>
        <v>0.25</v>
      </c>
      <c r="E90" s="2">
        <f>COUNTIFS(Table2[Sub-Sector],Table3[[#This Row],[Sub-Sector]],Table2[1M Return vs Nifty],"&gt;=5")/Table3[[#This Row],[Count]]</f>
        <v>0.25</v>
      </c>
      <c r="F90" s="2">
        <f>COUNTIFS(Table2[Sub-Sector],Table3[[#This Row],[Sub-Sector]],Table2[6M Return vs Nifty],"&gt;=10")/Table3[[#This Row],[Count]]</f>
        <v>0</v>
      </c>
      <c r="G90" s="2">
        <f>COUNTIFS(Table2[Sub-Sector],Table3[[#This Row],[Sub-Sector]],Table2[1Y Return vs Nifty],"&gt;=10")/Table3[[#This Row],[Count]]</f>
        <v>0</v>
      </c>
      <c r="H90" s="2">
        <f>COUNTIFS(Table2[Sub-Sector],Table3[[#This Row],[Sub-Sector]],Table2[RSI Exponential â€“ 14D],"&gt;=50")/Table3[[#This Row],[Count]]</f>
        <v>1</v>
      </c>
      <c r="I90" s="2">
        <f>COUNTIFS(Table2[Sub-Sector],Table3[[#This Row],[Sub-Sector]],Table2[Relative Volume],"&gt;=1")/Table3[[#This Row],[Count]]</f>
        <v>0.5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0.25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0.5</v>
      </c>
      <c r="O90" s="2">
        <f>COUNTIFS(Table2[Sub-Sector],Table3[[#This Row],[Sub-Sector]],Table2[% Away From Current Month High],"&lt;=0.05")/Table3[[#This Row],[Count]]</f>
        <v>1</v>
      </c>
      <c r="P90" s="2">
        <f>COUNTIFS(Table2[Sub-Sector],Table3[[#This Row],[Sub-Sector]],Table2[% Away From 52W High],"&lt;=10")/Table3[[#This Row],[Count]]</f>
        <v>0.25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1</v>
      </c>
      <c r="S90" s="2">
        <f>COUNTIFS(Table2[Sub-Sector],Table3[[#This Row],[Sub-Sector]],Table2[% Price above 50 EMA],"&gt;=0")/Table3[[#This Row],[Count]]</f>
        <v>1</v>
      </c>
      <c r="T90" s="2">
        <f>COUNTIFS(Table2[Sub-Sector],Table3[[#This Row],[Sub-Sector]],Table2[% Price above 200 EMA],"&gt;=0")/Table3[[#This Row],[Count]]</f>
        <v>0.5</v>
      </c>
      <c r="U90" s="2">
        <f>COUNTIFS(Table2[Sub-Sector],Table3[[#This Row],[Sub-Sector]],Table2[Rate of Change - Zone],"Positive")/Table3[[#This Row],[Count]]</f>
        <v>1</v>
      </c>
      <c r="V90" s="2">
        <f>COUNTIFS(Table2[Sub-Sector],Table3[[#This Row],[Sub-Sector]],Table2[Sharpe Ratio],"&gt;=0.10")/Table3[[#This Row],[Count]]</f>
        <v>0</v>
      </c>
      <c r="W9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507</v>
      </c>
      <c r="X90" s="3">
        <f>_xlfn.RANK.AVG(Table3[[#This Row],[Score]],Table3[Score],1)</f>
        <v>88</v>
      </c>
      <c r="Y9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289.5</v>
      </c>
      <c r="Z90" s="3">
        <f>_xlfn.RANK.AVG(Table3[[#This Row],[Score 2 ]],Table3[[Score 2 ]],1)</f>
        <v>89</v>
      </c>
    </row>
    <row r="91" spans="1:26" x14ac:dyDescent="0.3">
      <c r="A91" t="s">
        <v>21</v>
      </c>
      <c r="B91">
        <f>COUNTIFS(Table2[Sub-Sector],Table3[[#This Row],[Sub-Sector]])</f>
        <v>20</v>
      </c>
      <c r="C91" s="2">
        <f>COUNTIFS(Table2[Sub-Sector],Table3[[#This Row],[Sub-Sector]],Table2[Uptrend],"Uptrend")/Table3[[#This Row],[Count]]</f>
        <v>0.75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0.25</v>
      </c>
      <c r="F91" s="2">
        <f>COUNTIFS(Table2[Sub-Sector],Table3[[#This Row],[Sub-Sector]],Table2[6M Return vs Nifty],"&gt;=10")/Table3[[#This Row],[Count]]</f>
        <v>0.2</v>
      </c>
      <c r="G91" s="2">
        <f>COUNTIFS(Table2[Sub-Sector],Table3[[#This Row],[Sub-Sector]],Table2[1Y Return vs Nifty],"&gt;=10")/Table3[[#This Row],[Count]]</f>
        <v>0.5</v>
      </c>
      <c r="H91" s="2">
        <f>COUNTIFS(Table2[Sub-Sector],Table3[[#This Row],[Sub-Sector]],Table2[RSI Exponential â€“ 14D],"&gt;=50")/Table3[[#This Row],[Count]]</f>
        <v>0.6</v>
      </c>
      <c r="I91" s="2">
        <f>COUNTIFS(Table2[Sub-Sector],Table3[[#This Row],[Sub-Sector]],Table2[Relative Volume],"&gt;=1")/Table3[[#This Row],[Count]]</f>
        <v>0.3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0.05</v>
      </c>
      <c r="M91" s="2">
        <f>COUNTIFS(Table2[Sub-Sector],Table3[[#This Row],[Sub-Sector]],Table2[% Away From Current Week High],"&lt;=0.05")/Table3[[#This Row],[Count]]</f>
        <v>0.8</v>
      </c>
      <c r="N91" s="2">
        <f>COUNTIFS(Table2[Sub-Sector],Table3[[#This Row],[Sub-Sector]],Table2[% Away From Current Month Low],"&gt;=0.05")/Table3[[#This Row],[Count]]</f>
        <v>0.25</v>
      </c>
      <c r="O91" s="2">
        <f>COUNTIFS(Table2[Sub-Sector],Table3[[#This Row],[Sub-Sector]],Table2[% Away From Current Month High],"&lt;=0.05")/Table3[[#This Row],[Count]]</f>
        <v>0.65</v>
      </c>
      <c r="P91" s="2">
        <f>COUNTIFS(Table2[Sub-Sector],Table3[[#This Row],[Sub-Sector]],Table2[% Away From 52W High],"&lt;=10")/Table3[[#This Row],[Count]]</f>
        <v>0.55000000000000004</v>
      </c>
      <c r="Q91" s="2">
        <f>COUNTIFS(Table2[Sub-Sector],Table3[[#This Row],[Sub-Sector]],Table2[% Away From 52W Low],"&gt;=10")/Table3[[#This Row],[Count]]</f>
        <v>0.95</v>
      </c>
      <c r="R91" s="2">
        <f>COUNTIFS(Table2[Sub-Sector],Table3[[#This Row],[Sub-Sector]],Table2[% Price above 20 EMA],"&gt;=0")/Table3[[#This Row],[Count]]</f>
        <v>0.8</v>
      </c>
      <c r="S91" s="2">
        <f>COUNTIFS(Table2[Sub-Sector],Table3[[#This Row],[Sub-Sector]],Table2[% Price above 50 EMA],"&gt;=0")/Table3[[#This Row],[Count]]</f>
        <v>0.9</v>
      </c>
      <c r="T91" s="2">
        <f>COUNTIFS(Table2[Sub-Sector],Table3[[#This Row],[Sub-Sector]],Table2[% Price above 200 EMA],"&gt;=0")/Table3[[#This Row],[Count]]</f>
        <v>0.9</v>
      </c>
      <c r="U91" s="2">
        <f>COUNTIFS(Table2[Sub-Sector],Table3[[#This Row],[Sub-Sector]],Table2[Rate of Change - Zone],"Positive")/Table3[[#This Row],[Count]]</f>
        <v>0.8</v>
      </c>
      <c r="V91" s="2">
        <f>COUNTIFS(Table2[Sub-Sector],Table3[[#This Row],[Sub-Sector]],Table2[Sharpe Ratio],"&gt;=0.10")/Table3[[#This Row],[Count]]</f>
        <v>0.1</v>
      </c>
      <c r="W9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523.5</v>
      </c>
      <c r="X91" s="3">
        <f>_xlfn.RANK.AVG(Table3[[#This Row],[Score]],Table3[Score],1)</f>
        <v>97</v>
      </c>
      <c r="Y9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292.5</v>
      </c>
      <c r="Z91" s="3">
        <f>_xlfn.RANK.AVG(Table3[[#This Row],[Score 2 ]],Table3[[Score 2 ]],1)</f>
        <v>90</v>
      </c>
    </row>
    <row r="92" spans="1:26" x14ac:dyDescent="0.3">
      <c r="A92" t="s">
        <v>246</v>
      </c>
      <c r="B92">
        <f>COUNTIFS(Table2[Sub-Sector],Table3[[#This Row],[Sub-Sector]])</f>
        <v>23</v>
      </c>
      <c r="C92" s="2">
        <f>COUNTIFS(Table2[Sub-Sector],Table3[[#This Row],[Sub-Sector]],Table2[Uptrend],"Uptrend")/Table3[[#This Row],[Count]]</f>
        <v>0.82608695652173914</v>
      </c>
      <c r="D92" s="2">
        <f>COUNTIFS(Table2[Sub-Sector],Table3[[#This Row],[Sub-Sector]],Table2[1W Return vs Nifty],"&gt;=5")/Table3[[#This Row],[Count]]</f>
        <v>0.13043478260869565</v>
      </c>
      <c r="E92" s="2">
        <f>COUNTIFS(Table2[Sub-Sector],Table3[[#This Row],[Sub-Sector]],Table2[1M Return vs Nifty],"&gt;=5")/Table3[[#This Row],[Count]]</f>
        <v>0.47826086956521741</v>
      </c>
      <c r="F92" s="2">
        <f>COUNTIFS(Table2[Sub-Sector],Table3[[#This Row],[Sub-Sector]],Table2[6M Return vs Nifty],"&gt;=10")/Table3[[#This Row],[Count]]</f>
        <v>0.47826086956521741</v>
      </c>
      <c r="G92" s="2">
        <f>COUNTIFS(Table2[Sub-Sector],Table3[[#This Row],[Sub-Sector]],Table2[1Y Return vs Nifty],"&gt;=10")/Table3[[#This Row],[Count]]</f>
        <v>0.47826086956521741</v>
      </c>
      <c r="H92" s="2">
        <f>COUNTIFS(Table2[Sub-Sector],Table3[[#This Row],[Sub-Sector]],Table2[RSI Exponential â€“ 14D],"&gt;=50")/Table3[[#This Row],[Count]]</f>
        <v>0.43478260869565216</v>
      </c>
      <c r="I92" s="2">
        <f>COUNTIFS(Table2[Sub-Sector],Table3[[#This Row],[Sub-Sector]],Table2[Relative Volume],"&gt;=1")/Table3[[#This Row],[Count]]</f>
        <v>0.39130434782608697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0.21739130434782608</v>
      </c>
      <c r="M92" s="2">
        <f>COUNTIFS(Table2[Sub-Sector],Table3[[#This Row],[Sub-Sector]],Table2[% Away From Current Week High],"&lt;=0.05")/Table3[[#This Row],[Count]]</f>
        <v>0.52173913043478259</v>
      </c>
      <c r="N92" s="2">
        <f>COUNTIFS(Table2[Sub-Sector],Table3[[#This Row],[Sub-Sector]],Table2[% Away From Current Month Low],"&gt;=0.05")/Table3[[#This Row],[Count]]</f>
        <v>0.30434782608695654</v>
      </c>
      <c r="O92" s="2">
        <f>COUNTIFS(Table2[Sub-Sector],Table3[[#This Row],[Sub-Sector]],Table2[% Away From Current Month High],"&lt;=0.05")/Table3[[#This Row],[Count]]</f>
        <v>0.34782608695652173</v>
      </c>
      <c r="P92" s="2">
        <f>COUNTIFS(Table2[Sub-Sector],Table3[[#This Row],[Sub-Sector]],Table2[% Away From 52W High],"&lt;=10")/Table3[[#This Row],[Count]]</f>
        <v>0.47826086956521741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0.52173913043478259</v>
      </c>
      <c r="S92" s="2">
        <f>COUNTIFS(Table2[Sub-Sector],Table3[[#This Row],[Sub-Sector]],Table2[% Price above 50 EMA],"&gt;=0")/Table3[[#This Row],[Count]]</f>
        <v>0.91304347826086951</v>
      </c>
      <c r="T92" s="2">
        <f>COUNTIFS(Table2[Sub-Sector],Table3[[#This Row],[Sub-Sector]],Table2[% Price above 200 EMA],"&gt;=0")/Table3[[#This Row],[Count]]</f>
        <v>0.86956521739130432</v>
      </c>
      <c r="U92" s="2">
        <f>COUNTIFS(Table2[Sub-Sector],Table3[[#This Row],[Sub-Sector]],Table2[Rate of Change - Zone],"Positive")/Table3[[#This Row],[Count]]</f>
        <v>0.52173913043478259</v>
      </c>
      <c r="V92" s="2">
        <f>COUNTIFS(Table2[Sub-Sector],Table3[[#This Row],[Sub-Sector]],Table2[Sharpe Ratio],"&gt;=0.10")/Table3[[#This Row],[Count]]</f>
        <v>0.52173913043478259</v>
      </c>
      <c r="W9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452</v>
      </c>
      <c r="X92" s="3">
        <f>_xlfn.RANK.AVG(Table3[[#This Row],[Score]],Table3[Score],1)</f>
        <v>69</v>
      </c>
      <c r="Y9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296</v>
      </c>
      <c r="Z92" s="3">
        <f>_xlfn.RANK.AVG(Table3[[#This Row],[Score 2 ]],Table3[[Score 2 ]],1)</f>
        <v>91.5</v>
      </c>
    </row>
    <row r="93" spans="1:26" x14ac:dyDescent="0.3">
      <c r="A93" t="s">
        <v>1445</v>
      </c>
      <c r="B93">
        <f>COUNTIFS(Table2[Sub-Sector],Table3[[#This Row],[Sub-Sector]])</f>
        <v>3</v>
      </c>
      <c r="C93" s="2">
        <f>COUNTIFS(Table2[Sub-Sector],Table3[[#This Row],[Sub-Sector]],Table2[Uptrend],"Uptrend")/Table3[[#This Row],[Count]]</f>
        <v>0.33333333333333331</v>
      </c>
      <c r="D93" s="2">
        <f>COUNTIFS(Table2[Sub-Sector],Table3[[#This Row],[Sub-Sector]],Table2[1W Return vs Nifty],"&gt;=5")/Table3[[#This Row],[Count]]</f>
        <v>0.33333333333333331</v>
      </c>
      <c r="E93" s="2">
        <f>COUNTIFS(Table2[Sub-Sector],Table3[[#This Row],[Sub-Sector]],Table2[1M Return vs Nifty],"&gt;=5")/Table3[[#This Row],[Count]]</f>
        <v>0.66666666666666663</v>
      </c>
      <c r="F93" s="2">
        <f>COUNTIFS(Table2[Sub-Sector],Table3[[#This Row],[Sub-Sector]],Table2[6M Return vs Nifty],"&gt;=10")/Table3[[#This Row],[Count]]</f>
        <v>0</v>
      </c>
      <c r="G93" s="2">
        <f>COUNTIFS(Table2[Sub-Sector],Table3[[#This Row],[Sub-Sector]],Table2[1Y Return vs Nifty],"&gt;=10")/Table3[[#This Row],[Count]]</f>
        <v>0.33333333333333331</v>
      </c>
      <c r="H93" s="2">
        <f>COUNTIFS(Table2[Sub-Sector],Table3[[#This Row],[Sub-Sector]],Table2[RSI Exponential â€“ 14D],"&gt;=50")/Table3[[#This Row],[Count]]</f>
        <v>0.66666666666666663</v>
      </c>
      <c r="I93" s="2">
        <f>COUNTIFS(Table2[Sub-Sector],Table3[[#This Row],[Sub-Sector]],Table2[Relative Volume],"&gt;=1")/Table3[[#This Row],[Count]]</f>
        <v>0.66666666666666663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0.33333333333333331</v>
      </c>
      <c r="M93" s="2">
        <f>COUNTIFS(Table2[Sub-Sector],Table3[[#This Row],[Sub-Sector]],Table2[% Away From Current Week High],"&lt;=0.05")/Table3[[#This Row],[Count]]</f>
        <v>0.33333333333333331</v>
      </c>
      <c r="N93" s="2">
        <f>COUNTIFS(Table2[Sub-Sector],Table3[[#This Row],[Sub-Sector]],Table2[% Away From Current Month Low],"&gt;=0.05")/Table3[[#This Row],[Count]]</f>
        <v>0.66666666666666663</v>
      </c>
      <c r="O93" s="2">
        <f>COUNTIFS(Table2[Sub-Sector],Table3[[#This Row],[Sub-Sector]],Table2[% Away From Current Month High],"&lt;=0.05")/Table3[[#This Row],[Count]]</f>
        <v>0.33333333333333331</v>
      </c>
      <c r="P93" s="2">
        <f>COUNTIFS(Table2[Sub-Sector],Table3[[#This Row],[Sub-Sector]],Table2[% Away From 52W High],"&lt;=10")/Table3[[#This Row],[Count]]</f>
        <v>0.33333333333333331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0.66666666666666663</v>
      </c>
      <c r="S93" s="2">
        <f>COUNTIFS(Table2[Sub-Sector],Table3[[#This Row],[Sub-Sector]],Table2[% Price above 50 EMA],"&gt;=0")/Table3[[#This Row],[Count]]</f>
        <v>0.66666666666666663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0.66666666666666663</v>
      </c>
      <c r="V93" s="2">
        <f>COUNTIFS(Table2[Sub-Sector],Table3[[#This Row],[Sub-Sector]],Table2[Sharpe Ratio],"&gt;=0.10")/Table3[[#This Row],[Count]]</f>
        <v>0.33333333333333331</v>
      </c>
      <c r="W9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446.5</v>
      </c>
      <c r="X93" s="3">
        <f>_xlfn.RANK.AVG(Table3[[#This Row],[Score]],Table3[Score],1)</f>
        <v>66</v>
      </c>
      <c r="Y9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296</v>
      </c>
      <c r="Z93" s="3">
        <f>_xlfn.RANK.AVG(Table3[[#This Row],[Score 2 ]],Table3[[Score 2 ]],1)</f>
        <v>91.5</v>
      </c>
    </row>
    <row r="94" spans="1:26" x14ac:dyDescent="0.3">
      <c r="A94" t="s">
        <v>127</v>
      </c>
      <c r="B94">
        <f>COUNTIFS(Table2[Sub-Sector],Table3[[#This Row],[Sub-Sector]])</f>
        <v>6</v>
      </c>
      <c r="C94" s="2">
        <f>COUNTIFS(Table2[Sub-Sector],Table3[[#This Row],[Sub-Sector]],Table2[Uptrend],"Uptrend")/Table3[[#This Row],[Count]]</f>
        <v>0.83333333333333337</v>
      </c>
      <c r="D94" s="2">
        <f>COUNTIFS(Table2[Sub-Sector],Table3[[#This Row],[Sub-Sector]],Table2[1W Return vs Nifty],"&gt;=5")/Table3[[#This Row],[Count]]</f>
        <v>0.16666666666666666</v>
      </c>
      <c r="E94" s="2">
        <f>COUNTIFS(Table2[Sub-Sector],Table3[[#This Row],[Sub-Sector]],Table2[1M Return vs Nifty],"&gt;=5")/Table3[[#This Row],[Count]]</f>
        <v>0.5</v>
      </c>
      <c r="F94" s="2">
        <f>COUNTIFS(Table2[Sub-Sector],Table3[[#This Row],[Sub-Sector]],Table2[6M Return vs Nifty],"&gt;=10")/Table3[[#This Row],[Count]]</f>
        <v>0.66666666666666663</v>
      </c>
      <c r="G94" s="2">
        <f>COUNTIFS(Table2[Sub-Sector],Table3[[#This Row],[Sub-Sector]],Table2[1Y Return vs Nifty],"&gt;=10")/Table3[[#This Row],[Count]]</f>
        <v>0.5</v>
      </c>
      <c r="H94" s="2">
        <f>COUNTIFS(Table2[Sub-Sector],Table3[[#This Row],[Sub-Sector]],Table2[RSI Exponential â€“ 14D],"&gt;=50")/Table3[[#This Row],[Count]]</f>
        <v>0.83333333333333337</v>
      </c>
      <c r="I94" s="2">
        <f>COUNTIFS(Table2[Sub-Sector],Table3[[#This Row],[Sub-Sector]],Table2[Relative Volume],"&gt;=1")/Table3[[#This Row],[Count]]</f>
        <v>0.16666666666666666</v>
      </c>
      <c r="J94" s="2">
        <f>COUNTIFS(Table2[Sub-Sector],Table3[[#This Row],[Sub-Sector]],Table2[% Away From Day Low],"&gt;=0.05")/Table3[[#This Row],[Count]]</f>
        <v>0.16666666666666666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0.16666666666666666</v>
      </c>
      <c r="M94" s="2">
        <f>COUNTIFS(Table2[Sub-Sector],Table3[[#This Row],[Sub-Sector]],Table2[% Away From Current Week High],"&lt;=0.05")/Table3[[#This Row],[Count]]</f>
        <v>0.83333333333333337</v>
      </c>
      <c r="N94" s="2">
        <f>COUNTIFS(Table2[Sub-Sector],Table3[[#This Row],[Sub-Sector]],Table2[% Away From Current Month Low],"&gt;=0.05")/Table3[[#This Row],[Count]]</f>
        <v>0.5</v>
      </c>
      <c r="O94" s="2">
        <f>COUNTIFS(Table2[Sub-Sector],Table3[[#This Row],[Sub-Sector]],Table2[% Away From Current Month High],"&lt;=0.05")/Table3[[#This Row],[Count]]</f>
        <v>0.66666666666666663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0.83333333333333337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0.83333333333333337</v>
      </c>
      <c r="U94" s="2">
        <f>COUNTIFS(Table2[Sub-Sector],Table3[[#This Row],[Sub-Sector]],Table2[Rate of Change - Zone],"Positive")/Table3[[#This Row],[Count]]</f>
        <v>0.5</v>
      </c>
      <c r="V94" s="2">
        <f>COUNTIFS(Table2[Sub-Sector],Table3[[#This Row],[Sub-Sector]],Table2[Sharpe Ratio],"&gt;=0.10")/Table3[[#This Row],[Count]]</f>
        <v>0.5</v>
      </c>
      <c r="W9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440.5</v>
      </c>
      <c r="X94" s="3">
        <f>_xlfn.RANK.AVG(Table3[[#This Row],[Score]],Table3[Score],1)</f>
        <v>65</v>
      </c>
      <c r="Y9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300.5</v>
      </c>
      <c r="Z94" s="3">
        <f>_xlfn.RANK.AVG(Table3[[#This Row],[Score 2 ]],Table3[[Score 2 ]],1)</f>
        <v>93</v>
      </c>
    </row>
    <row r="95" spans="1:26" x14ac:dyDescent="0.3">
      <c r="A95" t="s">
        <v>148</v>
      </c>
      <c r="B95">
        <f>COUNTIFS(Table2[Sub-Sector],Table3[[#This Row],[Sub-Sector]])</f>
        <v>8</v>
      </c>
      <c r="C95" s="2">
        <f>COUNTIFS(Table2[Sub-Sector],Table3[[#This Row],[Sub-Sector]],Table2[Uptrend],"Uptrend")/Table3[[#This Row],[Count]]</f>
        <v>0.75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0.25</v>
      </c>
      <c r="F95" s="2">
        <f>COUNTIFS(Table2[Sub-Sector],Table3[[#This Row],[Sub-Sector]],Table2[6M Return vs Nifty],"&gt;=10")/Table3[[#This Row],[Count]]</f>
        <v>0.375</v>
      </c>
      <c r="G95" s="2">
        <f>COUNTIFS(Table2[Sub-Sector],Table3[[#This Row],[Sub-Sector]],Table2[1Y Return vs Nifty],"&gt;=10")/Table3[[#This Row],[Count]]</f>
        <v>0.625</v>
      </c>
      <c r="H95" s="2">
        <f>COUNTIFS(Table2[Sub-Sector],Table3[[#This Row],[Sub-Sector]],Table2[RSI Exponential â€“ 14D],"&gt;=50")/Table3[[#This Row],[Count]]</f>
        <v>0.625</v>
      </c>
      <c r="I95" s="2">
        <f>COUNTIFS(Table2[Sub-Sector],Table3[[#This Row],[Sub-Sector]],Table2[Relative Volume],"&gt;=1")/Table3[[#This Row],[Count]]</f>
        <v>0.125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0.25</v>
      </c>
      <c r="M95" s="2">
        <f>COUNTIFS(Table2[Sub-Sector],Table3[[#This Row],[Sub-Sector]],Table2[% Away From Current Week High],"&lt;=0.05")/Table3[[#This Row],[Count]]</f>
        <v>0.875</v>
      </c>
      <c r="N95" s="2">
        <f>COUNTIFS(Table2[Sub-Sector],Table3[[#This Row],[Sub-Sector]],Table2[% Away From Current Month Low],"&gt;=0.05")/Table3[[#This Row],[Count]]</f>
        <v>0.375</v>
      </c>
      <c r="O95" s="2">
        <f>COUNTIFS(Table2[Sub-Sector],Table3[[#This Row],[Sub-Sector]],Table2[% Away From Current Month High],"&lt;=0.05")/Table3[[#This Row],[Count]]</f>
        <v>0.75</v>
      </c>
      <c r="P95" s="2">
        <f>COUNTIFS(Table2[Sub-Sector],Table3[[#This Row],[Sub-Sector]],Table2[% Away From 52W High],"&lt;=10")/Table3[[#This Row],[Count]]</f>
        <v>0.375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0.625</v>
      </c>
      <c r="S95" s="2">
        <f>COUNTIFS(Table2[Sub-Sector],Table3[[#This Row],[Sub-Sector]],Table2[% Price above 50 EMA],"&gt;=0")/Table3[[#This Row],[Count]]</f>
        <v>0.75</v>
      </c>
      <c r="T95" s="2">
        <f>COUNTIFS(Table2[Sub-Sector],Table3[[#This Row],[Sub-Sector]],Table2[% Price above 200 EMA],"&gt;=0")/Table3[[#This Row],[Count]]</f>
        <v>0.875</v>
      </c>
      <c r="U95" s="2">
        <f>COUNTIFS(Table2[Sub-Sector],Table3[[#This Row],[Sub-Sector]],Table2[Rate of Change - Zone],"Positive")/Table3[[#This Row],[Count]]</f>
        <v>0.625</v>
      </c>
      <c r="V95" s="2">
        <f>COUNTIFS(Table2[Sub-Sector],Table3[[#This Row],[Sub-Sector]],Table2[Sharpe Ratio],"&gt;=0.10")/Table3[[#This Row],[Count]]</f>
        <v>0</v>
      </c>
      <c r="W9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534</v>
      </c>
      <c r="X95" s="3">
        <f>_xlfn.RANK.AVG(Table3[[#This Row],[Score]],Table3[Score],1)</f>
        <v>101</v>
      </c>
      <c r="Y9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303</v>
      </c>
      <c r="Z95" s="3">
        <f>_xlfn.RANK.AVG(Table3[[#This Row],[Score 2 ]],Table3[[Score 2 ]],1)</f>
        <v>94</v>
      </c>
    </row>
    <row r="96" spans="1:26" x14ac:dyDescent="0.3">
      <c r="A96" t="s">
        <v>290</v>
      </c>
      <c r="B96">
        <f>COUNTIFS(Table2[Sub-Sector],Table3[[#This Row],[Sub-Sector]])</f>
        <v>14</v>
      </c>
      <c r="C96" s="2">
        <f>COUNTIFS(Table2[Sub-Sector],Table3[[#This Row],[Sub-Sector]],Table2[Uptrend],"Uptrend")/Table3[[#This Row],[Count]]</f>
        <v>0.6428571428571429</v>
      </c>
      <c r="D96" s="2">
        <f>COUNTIFS(Table2[Sub-Sector],Table3[[#This Row],[Sub-Sector]],Table2[1W Return vs Nifty],"&gt;=5")/Table3[[#This Row],[Count]]</f>
        <v>7.1428571428571425E-2</v>
      </c>
      <c r="E96" s="2">
        <f>COUNTIFS(Table2[Sub-Sector],Table3[[#This Row],[Sub-Sector]],Table2[1M Return vs Nifty],"&gt;=5")/Table3[[#This Row],[Count]]</f>
        <v>0.2857142857142857</v>
      </c>
      <c r="F96" s="2">
        <f>COUNTIFS(Table2[Sub-Sector],Table3[[#This Row],[Sub-Sector]],Table2[6M Return vs Nifty],"&gt;=10")/Table3[[#This Row],[Count]]</f>
        <v>7.1428571428571425E-2</v>
      </c>
      <c r="G96" s="2">
        <f>COUNTIFS(Table2[Sub-Sector],Table3[[#This Row],[Sub-Sector]],Table2[1Y Return vs Nifty],"&gt;=10")/Table3[[#This Row],[Count]]</f>
        <v>0.35714285714285715</v>
      </c>
      <c r="H96" s="2">
        <f>COUNTIFS(Table2[Sub-Sector],Table3[[#This Row],[Sub-Sector]],Table2[RSI Exponential â€“ 14D],"&gt;=50")/Table3[[#This Row],[Count]]</f>
        <v>0.7142857142857143</v>
      </c>
      <c r="I96" s="2">
        <f>COUNTIFS(Table2[Sub-Sector],Table3[[#This Row],[Sub-Sector]],Table2[Relative Volume],"&gt;=1")/Table3[[#This Row],[Count]]</f>
        <v>0.42857142857142855</v>
      </c>
      <c r="J96" s="2">
        <f>COUNTIFS(Table2[Sub-Sector],Table3[[#This Row],[Sub-Sector]],Table2[% Away From Day Low],"&gt;=0.05")/Table3[[#This Row],[Count]]</f>
        <v>7.1428571428571425E-2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7.1428571428571425E-2</v>
      </c>
      <c r="M96" s="2">
        <f>COUNTIFS(Table2[Sub-Sector],Table3[[#This Row],[Sub-Sector]],Table2[% Away From Current Week High],"&lt;=0.05")/Table3[[#This Row],[Count]]</f>
        <v>0.7857142857142857</v>
      </c>
      <c r="N96" s="2">
        <f>COUNTIFS(Table2[Sub-Sector],Table3[[#This Row],[Sub-Sector]],Table2[% Away From Current Month Low],"&gt;=0.05")/Table3[[#This Row],[Count]]</f>
        <v>0.42857142857142855</v>
      </c>
      <c r="O96" s="2">
        <f>COUNTIFS(Table2[Sub-Sector],Table3[[#This Row],[Sub-Sector]],Table2[% Away From Current Month High],"&lt;=0.05")/Table3[[#This Row],[Count]]</f>
        <v>0.6428571428571429</v>
      </c>
      <c r="P96" s="2">
        <f>COUNTIFS(Table2[Sub-Sector],Table3[[#This Row],[Sub-Sector]],Table2[% Away From 52W High],"&lt;=10")/Table3[[#This Row],[Count]]</f>
        <v>0.42857142857142855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0.7142857142857143</v>
      </c>
      <c r="S96" s="2">
        <f>COUNTIFS(Table2[Sub-Sector],Table3[[#This Row],[Sub-Sector]],Table2[% Price above 50 EMA],"&gt;=0")/Table3[[#This Row],[Count]]</f>
        <v>0.7857142857142857</v>
      </c>
      <c r="T96" s="2">
        <f>COUNTIFS(Table2[Sub-Sector],Table3[[#This Row],[Sub-Sector]],Table2[% Price above 200 EMA],"&gt;=0")/Table3[[#This Row],[Count]]</f>
        <v>0.9285714285714286</v>
      </c>
      <c r="U96" s="2">
        <f>COUNTIFS(Table2[Sub-Sector],Table3[[#This Row],[Sub-Sector]],Table2[Rate of Change - Zone],"Positive")/Table3[[#This Row],[Count]]</f>
        <v>0.7142857142857143</v>
      </c>
      <c r="V96" s="2">
        <f>COUNTIFS(Table2[Sub-Sector],Table3[[#This Row],[Sub-Sector]],Table2[Sharpe Ratio],"&gt;=0.10")/Table3[[#This Row],[Count]]</f>
        <v>0.21428571428571427</v>
      </c>
      <c r="W9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</v>
      </c>
      <c r="X96" s="3">
        <f>_xlfn.RANK.AVG(Table3[[#This Row],[Score]],Table3[Score],1)</f>
        <v>90</v>
      </c>
      <c r="Y9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304.5</v>
      </c>
      <c r="Z96" s="3">
        <f>_xlfn.RANK.AVG(Table3[[#This Row],[Score 2 ]],Table3[[Score 2 ]],1)</f>
        <v>95</v>
      </c>
    </row>
    <row r="97" spans="1:26" x14ac:dyDescent="0.3">
      <c r="A97" t="s">
        <v>1783</v>
      </c>
      <c r="B97">
        <f>COUNTIFS(Table2[Sub-Sector],Table3[[#This Row],[Sub-Sector]])</f>
        <v>3</v>
      </c>
      <c r="C97" s="2">
        <f>COUNTIFS(Table2[Sub-Sector],Table3[[#This Row],[Sub-Sector]],Table2[Uptrend],"Uptrend")/Table3[[#This Row],[Count]]</f>
        <v>0.66666666666666663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0.33333333333333331</v>
      </c>
      <c r="F97" s="2">
        <f>COUNTIFS(Table2[Sub-Sector],Table3[[#This Row],[Sub-Sector]],Table2[6M Return vs Nifty],"&gt;=10")/Table3[[#This Row],[Count]]</f>
        <v>0</v>
      </c>
      <c r="G97" s="2">
        <f>COUNTIFS(Table2[Sub-Sector],Table3[[#This Row],[Sub-Sector]],Table2[1Y Return vs Nifty],"&gt;=10")/Table3[[#This Row],[Count]]</f>
        <v>0.66666666666666663</v>
      </c>
      <c r="H97" s="2">
        <f>COUNTIFS(Table2[Sub-Sector],Table3[[#This Row],[Sub-Sector]],Table2[RSI Exponential â€“ 14D],"&gt;=50")/Table3[[#This Row],[Count]]</f>
        <v>0.33333333333333331</v>
      </c>
      <c r="I97" s="2">
        <f>COUNTIFS(Table2[Sub-Sector],Table3[[#This Row],[Sub-Sector]],Table2[Relative Volume],"&gt;=1")/Table3[[#This Row],[Count]]</f>
        <v>0.66666666666666663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1</v>
      </c>
      <c r="N97" s="2">
        <f>COUNTIFS(Table2[Sub-Sector],Table3[[#This Row],[Sub-Sector]],Table2[% Away From Current Month Low],"&gt;=0.05")/Table3[[#This Row],[Count]]</f>
        <v>0.33333333333333331</v>
      </c>
      <c r="O97" s="2">
        <f>COUNTIFS(Table2[Sub-Sector],Table3[[#This Row],[Sub-Sector]],Table2[% Away From Current Month High],"&lt;=0.05")/Table3[[#This Row],[Count]]</f>
        <v>0</v>
      </c>
      <c r="P97" s="2">
        <f>COUNTIFS(Table2[Sub-Sector],Table3[[#This Row],[Sub-Sector]],Table2[% Away From 52W High],"&lt;=10")/Table3[[#This Row],[Count]]</f>
        <v>0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0.33333333333333331</v>
      </c>
      <c r="S97" s="2">
        <f>COUNTIFS(Table2[Sub-Sector],Table3[[#This Row],[Sub-Sector]],Table2[% Price above 50 EMA],"&gt;=0")/Table3[[#This Row],[Count]]</f>
        <v>0.66666666666666663</v>
      </c>
      <c r="T97" s="2">
        <f>COUNTIFS(Table2[Sub-Sector],Table3[[#This Row],[Sub-Sector]],Table2[% Price above 200 EMA],"&gt;=0")/Table3[[#This Row],[Count]]</f>
        <v>0.66666666666666663</v>
      </c>
      <c r="U97" s="2">
        <f>COUNTIFS(Table2[Sub-Sector],Table3[[#This Row],[Sub-Sector]],Table2[Rate of Change - Zone],"Positive")/Table3[[#This Row],[Count]]</f>
        <v>0.33333333333333331</v>
      </c>
      <c r="V97" s="2">
        <f>COUNTIFS(Table2[Sub-Sector],Table3[[#This Row],[Sub-Sector]],Table2[Sharpe Ratio],"&gt;=0.10")/Table3[[#This Row],[Count]]</f>
        <v>0</v>
      </c>
      <c r="W9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533.5</v>
      </c>
      <c r="X97" s="3">
        <f>_xlfn.RANK.AVG(Table3[[#This Row],[Score]],Table3[Score],1)</f>
        <v>100</v>
      </c>
      <c r="Y9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305.5</v>
      </c>
      <c r="Z97" s="3">
        <f>_xlfn.RANK.AVG(Table3[[#This Row],[Score 2 ]],Table3[[Score 2 ]],1)</f>
        <v>96</v>
      </c>
    </row>
    <row r="98" spans="1:26" x14ac:dyDescent="0.3">
      <c r="A98" t="s">
        <v>304</v>
      </c>
      <c r="B98">
        <f>COUNTIFS(Table2[Sub-Sector],Table3[[#This Row],[Sub-Sector]])</f>
        <v>5</v>
      </c>
      <c r="C98" s="2">
        <f>COUNTIFS(Table2[Sub-Sector],Table3[[#This Row],[Sub-Sector]],Table2[Uptrend],"Uptrend")/Table3[[#This Row],[Count]]</f>
        <v>0.8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0.2</v>
      </c>
      <c r="F98" s="2">
        <f>COUNTIFS(Table2[Sub-Sector],Table3[[#This Row],[Sub-Sector]],Table2[6M Return vs Nifty],"&gt;=10")/Table3[[#This Row],[Count]]</f>
        <v>0.4</v>
      </c>
      <c r="G98" s="2">
        <f>COUNTIFS(Table2[Sub-Sector],Table3[[#This Row],[Sub-Sector]],Table2[1Y Return vs Nifty],"&gt;=10")/Table3[[#This Row],[Count]]</f>
        <v>1</v>
      </c>
      <c r="H98" s="2">
        <f>COUNTIFS(Table2[Sub-Sector],Table3[[#This Row],[Sub-Sector]],Table2[RSI Exponential â€“ 14D],"&gt;=50")/Table3[[#This Row],[Count]]</f>
        <v>0.4</v>
      </c>
      <c r="I98" s="2">
        <f>COUNTIFS(Table2[Sub-Sector],Table3[[#This Row],[Sub-Sector]],Table2[Relative Volume],"&gt;=1")/Table3[[#This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</v>
      </c>
      <c r="O98" s="2">
        <f>COUNTIFS(Table2[Sub-Sector],Table3[[#This Row],[Sub-Sector]],Table2[% Away From Current Month High],"&lt;=0.05")/Table3[[#This Row],[Count]]</f>
        <v>0.8</v>
      </c>
      <c r="P98" s="2">
        <f>COUNTIFS(Table2[Sub-Sector],Table3[[#This Row],[Sub-Sector]],Table2[% Away From 52W High],"&lt;=10")/Table3[[#This Row],[Count]]</f>
        <v>0.4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0.6</v>
      </c>
      <c r="S98" s="2">
        <f>COUNTIFS(Table2[Sub-Sector],Table3[[#This Row],[Sub-Sector]],Table2[% Price above 50 EMA],"&gt;=0")/Table3[[#This Row],[Count]]</f>
        <v>0.8</v>
      </c>
      <c r="T98" s="2">
        <f>COUNTIFS(Table2[Sub-Sector],Table3[[#This Row],[Sub-Sector]],Table2[% Price above 200 EMA],"&gt;=0")/Table3[[#This Row],[Count]]</f>
        <v>1</v>
      </c>
      <c r="U98" s="2">
        <f>COUNTIFS(Table2[Sub-Sector],Table3[[#This Row],[Sub-Sector]],Table2[Rate of Change - Zone],"Positive")/Table3[[#This Row],[Count]]</f>
        <v>0.2</v>
      </c>
      <c r="V98" s="2">
        <f>COUNTIFS(Table2[Sub-Sector],Table3[[#This Row],[Sub-Sector]],Table2[Sharpe Ratio],"&gt;=0.10")/Table3[[#This Row],[Count]]</f>
        <v>0.8</v>
      </c>
      <c r="W9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540.5</v>
      </c>
      <c r="X98" s="3">
        <f>_xlfn.RANK.AVG(Table3[[#This Row],[Score]],Table3[Score],1)</f>
        <v>102</v>
      </c>
      <c r="Y9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308.5</v>
      </c>
      <c r="Z98" s="3">
        <f>_xlfn.RANK.AVG(Table3[[#This Row],[Score 2 ]],Table3[[Score 2 ]],1)</f>
        <v>97</v>
      </c>
    </row>
    <row r="99" spans="1:26" x14ac:dyDescent="0.3">
      <c r="A99" t="s">
        <v>931</v>
      </c>
      <c r="B99">
        <f>COUNTIFS(Table2[Sub-Sector],Table3[[#This Row],[Sub-Sector]])</f>
        <v>3</v>
      </c>
      <c r="C99" s="2">
        <f>COUNTIFS(Table2[Sub-Sector],Table3[[#This Row],[Sub-Sector]],Table2[Uptrend],"Uptrend")/Table3[[#This Row],[Count]]</f>
        <v>1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</v>
      </c>
      <c r="F99" s="2">
        <f>COUNTIFS(Table2[Sub-Sector],Table3[[#This Row],[Sub-Sector]],Table2[6M Return vs Nifty],"&gt;=10")/Table3[[#This Row],[Count]]</f>
        <v>0</v>
      </c>
      <c r="G99" s="2">
        <f>COUNTIFS(Table2[Sub-Sector],Table3[[#This Row],[Sub-Sector]],Table2[1Y Return vs Nifty],"&gt;=10")/Table3[[#This Row],[Count]]</f>
        <v>1</v>
      </c>
      <c r="H99" s="2">
        <f>COUNTIFS(Table2[Sub-Sector],Table3[[#This Row],[Sub-Sector]],Table2[RSI Exponential â€“ 14D],"&gt;=50")/Table3[[#This Row],[Count]]</f>
        <v>0.33333333333333331</v>
      </c>
      <c r="I99" s="2">
        <f>COUNTIFS(Table2[Sub-Sector],Table3[[#This Row],[Sub-Sector]],Table2[Relative Volume],"&gt;=1")/Table3[[#This Row],[Count]]</f>
        <v>0.33333333333333331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0.33333333333333331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0.33333333333333331</v>
      </c>
      <c r="O99" s="2">
        <f>COUNTIFS(Table2[Sub-Sector],Table3[[#This Row],[Sub-Sector]],Table2[% Away From Current Month High],"&lt;=0.05")/Table3[[#This Row],[Count]]</f>
        <v>0.33333333333333331</v>
      </c>
      <c r="P99" s="2">
        <f>COUNTIFS(Table2[Sub-Sector],Table3[[#This Row],[Sub-Sector]],Table2[% Away From 52W High],"&lt;=10")/Table3[[#This Row],[Count]]</f>
        <v>0.33333333333333331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0.33333333333333331</v>
      </c>
      <c r="S99" s="2">
        <f>COUNTIFS(Table2[Sub-Sector],Table3[[#This Row],[Sub-Sector]],Table2[% Price above 50 EMA],"&gt;=0")/Table3[[#This Row],[Count]]</f>
        <v>1</v>
      </c>
      <c r="T99" s="2">
        <f>COUNTIFS(Table2[Sub-Sector],Table3[[#This Row],[Sub-Sector]],Table2[% Price above 200 EMA],"&gt;=0")/Table3[[#This Row],[Count]]</f>
        <v>1</v>
      </c>
      <c r="U99" s="2">
        <f>COUNTIFS(Table2[Sub-Sector],Table3[[#This Row],[Sub-Sector]],Table2[Rate of Change - Zone],"Positive")/Table3[[#This Row],[Count]]</f>
        <v>0.33333333333333331</v>
      </c>
      <c r="V99" s="2">
        <f>COUNTIFS(Table2[Sub-Sector],Table3[[#This Row],[Sub-Sector]],Table2[Sharpe Ratio],"&gt;=0.10")/Table3[[#This Row],[Count]]</f>
        <v>0</v>
      </c>
      <c r="W9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529.5</v>
      </c>
      <c r="X99" s="3">
        <f>_xlfn.RANK.AVG(Table3[[#This Row],[Score]],Table3[Score],1)</f>
        <v>99</v>
      </c>
      <c r="Y9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312.5</v>
      </c>
      <c r="Z99" s="3">
        <f>_xlfn.RANK.AVG(Table3[[#This Row],[Score 2 ]],Table3[[Score 2 ]],1)</f>
        <v>98</v>
      </c>
    </row>
    <row r="100" spans="1:26" x14ac:dyDescent="0.3">
      <c r="A100" t="s">
        <v>416</v>
      </c>
      <c r="B100">
        <f>COUNTIFS(Table2[Sub-Sector],Table3[[#This Row],[Sub-Sector]])</f>
        <v>6</v>
      </c>
      <c r="C100" s="2">
        <f>COUNTIFS(Table2[Sub-Sector],Table3[[#This Row],[Sub-Sector]],Table2[Uptrend],"Uptrend")/Table3[[#This Row],[Count]]</f>
        <v>0.66666666666666663</v>
      </c>
      <c r="D100" s="2">
        <f>COUNTIFS(Table2[Sub-Sector],Table3[[#This Row],[Sub-Sector]],Table2[1W Return vs Nifty],"&gt;=5")/Table3[[#This Row],[Count]]</f>
        <v>0.16666666666666666</v>
      </c>
      <c r="E100" s="2">
        <f>COUNTIFS(Table2[Sub-Sector],Table3[[#This Row],[Sub-Sector]],Table2[1M Return vs Nifty],"&gt;=5")/Table3[[#This Row],[Count]]</f>
        <v>0.5</v>
      </c>
      <c r="F100" s="2">
        <f>COUNTIFS(Table2[Sub-Sector],Table3[[#This Row],[Sub-Sector]],Table2[6M Return vs Nifty],"&gt;=10")/Table3[[#This Row],[Count]]</f>
        <v>0.33333333333333331</v>
      </c>
      <c r="G100" s="2">
        <f>COUNTIFS(Table2[Sub-Sector],Table3[[#This Row],[Sub-Sector]],Table2[1Y Return vs Nifty],"&gt;=10")/Table3[[#This Row],[Count]]</f>
        <v>0.33333333333333331</v>
      </c>
      <c r="H100" s="2">
        <f>COUNTIFS(Table2[Sub-Sector],Table3[[#This Row],[Sub-Sector]],Table2[RSI Exponential â€“ 14D],"&gt;=50")/Table3[[#This Row],[Count]]</f>
        <v>0.66666666666666663</v>
      </c>
      <c r="I100" s="2">
        <f>COUNTIFS(Table2[Sub-Sector],Table3[[#This Row],[Sub-Sector]],Table2[Relative Volume],"&gt;=1")/Table3[[#This Row],[Count]]</f>
        <v>0.5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0.16666666666666666</v>
      </c>
      <c r="M100" s="2">
        <f>COUNTIFS(Table2[Sub-Sector],Table3[[#This Row],[Sub-Sector]],Table2[% Away From Current Week High],"&lt;=0.05")/Table3[[#This Row],[Count]]</f>
        <v>0.66666666666666663</v>
      </c>
      <c r="N100" s="2">
        <f>COUNTIFS(Table2[Sub-Sector],Table3[[#This Row],[Sub-Sector]],Table2[% Away From Current Month Low],"&gt;=0.05")/Table3[[#This Row],[Count]]</f>
        <v>0.33333333333333331</v>
      </c>
      <c r="O100" s="2">
        <f>COUNTIFS(Table2[Sub-Sector],Table3[[#This Row],[Sub-Sector]],Table2[% Away From Current Month High],"&lt;=0.05")/Table3[[#This Row],[Count]]</f>
        <v>0.16666666666666666</v>
      </c>
      <c r="P100" s="2">
        <f>COUNTIFS(Table2[Sub-Sector],Table3[[#This Row],[Sub-Sector]],Table2[% Away From 52W High],"&lt;=10")/Table3[[#This Row],[Count]]</f>
        <v>0.33333333333333331</v>
      </c>
      <c r="Q100" s="2">
        <f>COUNTIFS(Table2[Sub-Sector],Table3[[#This Row],[Sub-Sector]],Table2[% Away From 52W Low],"&gt;=10")/Table3[[#This Row],[Count]]</f>
        <v>0.83333333333333337</v>
      </c>
      <c r="R100" s="2">
        <f>COUNTIFS(Table2[Sub-Sector],Table3[[#This Row],[Sub-Sector]],Table2[% Price above 20 EMA],"&gt;=0")/Table3[[#This Row],[Count]]</f>
        <v>0.66666666666666663</v>
      </c>
      <c r="S100" s="2">
        <f>COUNTIFS(Table2[Sub-Sector],Table3[[#This Row],[Sub-Sector]],Table2[% Price above 50 EMA],"&gt;=0")/Table3[[#This Row],[Count]]</f>
        <v>0.83333333333333337</v>
      </c>
      <c r="T100" s="2">
        <f>COUNTIFS(Table2[Sub-Sector],Table3[[#This Row],[Sub-Sector]],Table2[% Price above 200 EMA],"&gt;=0")/Table3[[#This Row],[Count]]</f>
        <v>0.66666666666666663</v>
      </c>
      <c r="U100" s="2">
        <f>COUNTIFS(Table2[Sub-Sector],Table3[[#This Row],[Sub-Sector]],Table2[Rate of Change - Zone],"Positive")/Table3[[#This Row],[Count]]</f>
        <v>0.5</v>
      </c>
      <c r="V100" s="2">
        <f>COUNTIFS(Table2[Sub-Sector],Table3[[#This Row],[Sub-Sector]],Table2[Sharpe Ratio],"&gt;=0.10")/Table3[[#This Row],[Count]]</f>
        <v>0.16666666666666666</v>
      </c>
      <c r="W10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474.5</v>
      </c>
      <c r="X100" s="3">
        <f>_xlfn.RANK.AVG(Table3[[#This Row],[Score]],Table3[Score],1)</f>
        <v>78</v>
      </c>
      <c r="Y10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313</v>
      </c>
      <c r="Z100" s="3">
        <f>_xlfn.RANK.AVG(Table3[[#This Row],[Score 2 ]],Table3[[Score 2 ]],1)</f>
        <v>99</v>
      </c>
    </row>
    <row r="101" spans="1:26" x14ac:dyDescent="0.3">
      <c r="A101" t="s">
        <v>481</v>
      </c>
      <c r="B101">
        <f>COUNTIFS(Table2[Sub-Sector],Table3[[#This Row],[Sub-Sector]])</f>
        <v>11</v>
      </c>
      <c r="C101" s="2">
        <f>COUNTIFS(Table2[Sub-Sector],Table3[[#This Row],[Sub-Sector]],Table2[Uptrend],"Uptrend")/Table3[[#This Row],[Count]]</f>
        <v>0.72727272727272729</v>
      </c>
      <c r="D101" s="2">
        <f>COUNTIFS(Table2[Sub-Sector],Table3[[#This Row],[Sub-Sector]],Table2[1W Return vs Nifty],"&gt;=5")/Table3[[#This Row],[Count]]</f>
        <v>0.18181818181818182</v>
      </c>
      <c r="E101" s="2">
        <f>COUNTIFS(Table2[Sub-Sector],Table3[[#This Row],[Sub-Sector]],Table2[1M Return vs Nifty],"&gt;=5")/Table3[[#This Row],[Count]]</f>
        <v>0.27272727272727271</v>
      </c>
      <c r="F101" s="2">
        <f>COUNTIFS(Table2[Sub-Sector],Table3[[#This Row],[Sub-Sector]],Table2[6M Return vs Nifty],"&gt;=10")/Table3[[#This Row],[Count]]</f>
        <v>0.27272727272727271</v>
      </c>
      <c r="G101" s="2">
        <f>COUNTIFS(Table2[Sub-Sector],Table3[[#This Row],[Sub-Sector]],Table2[1Y Return vs Nifty],"&gt;=10")/Table3[[#This Row],[Count]]</f>
        <v>0.27272727272727271</v>
      </c>
      <c r="H101" s="2">
        <f>COUNTIFS(Table2[Sub-Sector],Table3[[#This Row],[Sub-Sector]],Table2[RSI Exponential â€“ 14D],"&gt;=50")/Table3[[#This Row],[Count]]</f>
        <v>0.81818181818181823</v>
      </c>
      <c r="I101" s="2">
        <f>COUNTIFS(Table2[Sub-Sector],Table3[[#This Row],[Sub-Sector]],Table2[Relative Volume],"&gt;=1")/Table3[[#This Row],[Count]]</f>
        <v>0.45454545454545453</v>
      </c>
      <c r="J101" s="2">
        <f>COUNTIFS(Table2[Sub-Sector],Table3[[#This Row],[Sub-Sector]],Table2[% Away From Day Low],"&gt;=0.05")/Table3[[#This Row],[Count]]</f>
        <v>9.0909090909090912E-2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0.45454545454545453</v>
      </c>
      <c r="M101" s="2">
        <f>COUNTIFS(Table2[Sub-Sector],Table3[[#This Row],[Sub-Sector]],Table2[% Away From Current Week High],"&lt;=0.05")/Table3[[#This Row],[Count]]</f>
        <v>0.81818181818181823</v>
      </c>
      <c r="N101" s="2">
        <f>COUNTIFS(Table2[Sub-Sector],Table3[[#This Row],[Sub-Sector]],Table2[% Away From Current Month Low],"&gt;=0.05")/Table3[[#This Row],[Count]]</f>
        <v>0.63636363636363635</v>
      </c>
      <c r="O101" s="2">
        <f>COUNTIFS(Table2[Sub-Sector],Table3[[#This Row],[Sub-Sector]],Table2[% Away From Current Month High],"&lt;=0.05")/Table3[[#This Row],[Count]]</f>
        <v>0.72727272727272729</v>
      </c>
      <c r="P101" s="2">
        <f>COUNTIFS(Table2[Sub-Sector],Table3[[#This Row],[Sub-Sector]],Table2[% Away From 52W High],"&lt;=10")/Table3[[#This Row],[Count]]</f>
        <v>0.54545454545454541</v>
      </c>
      <c r="Q101" s="2">
        <f>COUNTIFS(Table2[Sub-Sector],Table3[[#This Row],[Sub-Sector]],Table2[% Away From 52W Low],"&gt;=10")/Table3[[#This Row],[Count]]</f>
        <v>0.90909090909090906</v>
      </c>
      <c r="R101" s="2">
        <f>COUNTIFS(Table2[Sub-Sector],Table3[[#This Row],[Sub-Sector]],Table2[% Price above 20 EMA],"&gt;=0")/Table3[[#This Row],[Count]]</f>
        <v>0.72727272727272729</v>
      </c>
      <c r="S101" s="2">
        <f>COUNTIFS(Table2[Sub-Sector],Table3[[#This Row],[Sub-Sector]],Table2[% Price above 50 EMA],"&gt;=0")/Table3[[#This Row],[Count]]</f>
        <v>0.72727272727272729</v>
      </c>
      <c r="T101" s="2">
        <f>COUNTIFS(Table2[Sub-Sector],Table3[[#This Row],[Sub-Sector]],Table2[% Price above 200 EMA],"&gt;=0")/Table3[[#This Row],[Count]]</f>
        <v>0.63636363636363635</v>
      </c>
      <c r="U101" s="2">
        <f>COUNTIFS(Table2[Sub-Sector],Table3[[#This Row],[Sub-Sector]],Table2[Rate of Change - Zone],"Positive")/Table3[[#This Row],[Count]]</f>
        <v>0.63636363636363635</v>
      </c>
      <c r="V101" s="2">
        <f>COUNTIFS(Table2[Sub-Sector],Table3[[#This Row],[Sub-Sector]],Table2[Sharpe Ratio],"&gt;=0.10")/Table3[[#This Row],[Count]]</f>
        <v>0.36363636363636365</v>
      </c>
      <c r="W10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497</v>
      </c>
      <c r="X101" s="3">
        <f>_xlfn.RANK.AVG(Table3[[#This Row],[Score]],Table3[Score],1)</f>
        <v>86</v>
      </c>
      <c r="Y10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314</v>
      </c>
      <c r="Z101" s="3">
        <f>_xlfn.RANK.AVG(Table3[[#This Row],[Score 2 ]],Table3[[Score 2 ]],1)</f>
        <v>100</v>
      </c>
    </row>
    <row r="102" spans="1:26" x14ac:dyDescent="0.3">
      <c r="A102" t="s">
        <v>548</v>
      </c>
      <c r="B102">
        <f>COUNTIFS(Table2[Sub-Sector],Table3[[#This Row],[Sub-Sector]])</f>
        <v>17</v>
      </c>
      <c r="C102" s="2">
        <f>COUNTIFS(Table2[Sub-Sector],Table3[[#This Row],[Sub-Sector]],Table2[Uptrend],"Uptrend")/Table3[[#This Row],[Count]]</f>
        <v>0.58823529411764708</v>
      </c>
      <c r="D102" s="2">
        <f>COUNTIFS(Table2[Sub-Sector],Table3[[#This Row],[Sub-Sector]],Table2[1W Return vs Nifty],"&gt;=5")/Table3[[#This Row],[Count]]</f>
        <v>0.11764705882352941</v>
      </c>
      <c r="E102" s="2">
        <f>COUNTIFS(Table2[Sub-Sector],Table3[[#This Row],[Sub-Sector]],Table2[1M Return vs Nifty],"&gt;=5")/Table3[[#This Row],[Count]]</f>
        <v>0.29411764705882354</v>
      </c>
      <c r="F102" s="2">
        <f>COUNTIFS(Table2[Sub-Sector],Table3[[#This Row],[Sub-Sector]],Table2[6M Return vs Nifty],"&gt;=10")/Table3[[#This Row],[Count]]</f>
        <v>5.8823529411764705E-2</v>
      </c>
      <c r="G102" s="2">
        <f>COUNTIFS(Table2[Sub-Sector],Table3[[#This Row],[Sub-Sector]],Table2[1Y Return vs Nifty],"&gt;=10")/Table3[[#This Row],[Count]]</f>
        <v>0.17647058823529413</v>
      </c>
      <c r="H102" s="2">
        <f>COUNTIFS(Table2[Sub-Sector],Table3[[#This Row],[Sub-Sector]],Table2[RSI Exponential â€“ 14D],"&gt;=50")/Table3[[#This Row],[Count]]</f>
        <v>0.6470588235294118</v>
      </c>
      <c r="I102" s="2">
        <f>COUNTIFS(Table2[Sub-Sector],Table3[[#This Row],[Sub-Sector]],Table2[Relative Volume],"&gt;=1")/Table3[[#This Row],[Count]]</f>
        <v>0.58823529411764708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0.11764705882352941</v>
      </c>
      <c r="M102" s="2">
        <f>COUNTIFS(Table2[Sub-Sector],Table3[[#This Row],[Sub-Sector]],Table2[% Away From Current Week High],"&lt;=0.05")/Table3[[#This Row],[Count]]</f>
        <v>0.94117647058823528</v>
      </c>
      <c r="N102" s="2">
        <f>COUNTIFS(Table2[Sub-Sector],Table3[[#This Row],[Sub-Sector]],Table2[% Away From Current Month Low],"&gt;=0.05")/Table3[[#This Row],[Count]]</f>
        <v>0.35294117647058826</v>
      </c>
      <c r="O102" s="2">
        <f>COUNTIFS(Table2[Sub-Sector],Table3[[#This Row],[Sub-Sector]],Table2[% Away From Current Month High],"&lt;=0.05")/Table3[[#This Row],[Count]]</f>
        <v>0.6470588235294118</v>
      </c>
      <c r="P102" s="2">
        <f>COUNTIFS(Table2[Sub-Sector],Table3[[#This Row],[Sub-Sector]],Table2[% Away From 52W High],"&lt;=10")/Table3[[#This Row],[Count]]</f>
        <v>0.35294117647058826</v>
      </c>
      <c r="Q102" s="2">
        <f>COUNTIFS(Table2[Sub-Sector],Table3[[#This Row],[Sub-Sector]],Table2[% Away From 52W Low],"&gt;=10")/Table3[[#This Row],[Count]]</f>
        <v>0.94117647058823528</v>
      </c>
      <c r="R102" s="2">
        <f>COUNTIFS(Table2[Sub-Sector],Table3[[#This Row],[Sub-Sector]],Table2[% Price above 20 EMA],"&gt;=0")/Table3[[#This Row],[Count]]</f>
        <v>0.76470588235294112</v>
      </c>
      <c r="S102" s="2">
        <f>COUNTIFS(Table2[Sub-Sector],Table3[[#This Row],[Sub-Sector]],Table2[% Price above 50 EMA],"&gt;=0")/Table3[[#This Row],[Count]]</f>
        <v>0.82352941176470584</v>
      </c>
      <c r="T102" s="2">
        <f>COUNTIFS(Table2[Sub-Sector],Table3[[#This Row],[Sub-Sector]],Table2[% Price above 200 EMA],"&gt;=0")/Table3[[#This Row],[Count]]</f>
        <v>0.76470588235294112</v>
      </c>
      <c r="U102" s="2">
        <f>COUNTIFS(Table2[Sub-Sector],Table3[[#This Row],[Sub-Sector]],Table2[Rate of Change - Zone],"Positive")/Table3[[#This Row],[Count]]</f>
        <v>0.58823529411764708</v>
      </c>
      <c r="V102" s="2">
        <f>COUNTIFS(Table2[Sub-Sector],Table3[[#This Row],[Sub-Sector]],Table2[Sharpe Ratio],"&gt;=0.10")/Table3[[#This Row],[Count]]</f>
        <v>0.11764705882352941</v>
      </c>
      <c r="W10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520</v>
      </c>
      <c r="X102" s="3">
        <f>_xlfn.RANK.AVG(Table3[[#This Row],[Score]],Table3[Score],1)</f>
        <v>95</v>
      </c>
      <c r="Y10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318</v>
      </c>
      <c r="Z102" s="3">
        <f>_xlfn.RANK.AVG(Table3[[#This Row],[Score 2 ]],Table3[[Score 2 ]],1)</f>
        <v>101</v>
      </c>
    </row>
    <row r="103" spans="1:26" x14ac:dyDescent="0.3">
      <c r="A103" t="s">
        <v>236</v>
      </c>
      <c r="B103">
        <f>COUNTIFS(Table2[Sub-Sector],Table3[[#This Row],[Sub-Sector]])</f>
        <v>3</v>
      </c>
      <c r="C103" s="2">
        <f>COUNTIFS(Table2[Sub-Sector],Table3[[#This Row],[Sub-Sector]],Table2[Uptrend],"Uptrend")/Table3[[#This Row],[Count]]</f>
        <v>0.33333333333333331</v>
      </c>
      <c r="D103" s="2">
        <f>COUNTIFS(Table2[Sub-Sector],Table3[[#This Row],[Sub-Sector]],Table2[1W Return vs Nifty],"&gt;=5")/Table3[[#This Row],[Count]]</f>
        <v>0.33333333333333331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0.33333333333333331</v>
      </c>
      <c r="G103" s="2">
        <f>COUNTIFS(Table2[Sub-Sector],Table3[[#This Row],[Sub-Sector]],Table2[1Y Return vs Nifty],"&gt;=10")/Table3[[#This Row],[Count]]</f>
        <v>0.66666666666666663</v>
      </c>
      <c r="H103" s="2">
        <f>COUNTIFS(Table2[Sub-Sector],Table3[[#This Row],[Sub-Sector]],Table2[RSI Exponential â€“ 14D],"&gt;=50")/Table3[[#This Row],[Count]]</f>
        <v>0.33333333333333331</v>
      </c>
      <c r="I103" s="2">
        <f>COUNTIFS(Table2[Sub-Sector],Table3[[#This Row],[Sub-Sector]],Table2[Relative Volume],"&gt;=1")/Table3[[#This Row],[Count]]</f>
        <v>0.33333333333333331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0.33333333333333331</v>
      </c>
      <c r="M103" s="2">
        <f>COUNTIFS(Table2[Sub-Sector],Table3[[#This Row],[Sub-Sector]],Table2[% Away From Current Week High],"&lt;=0.05")/Table3[[#This Row],[Count]]</f>
        <v>0.66666666666666663</v>
      </c>
      <c r="N103" s="2">
        <f>COUNTIFS(Table2[Sub-Sector],Table3[[#This Row],[Sub-Sector]],Table2[% Away From Current Month Low],"&gt;=0.05")/Table3[[#This Row],[Count]]</f>
        <v>0.33333333333333331</v>
      </c>
      <c r="O103" s="2">
        <f>COUNTIFS(Table2[Sub-Sector],Table3[[#This Row],[Sub-Sector]],Table2[% Away From Current Month High],"&lt;=0.05")/Table3[[#This Row],[Count]]</f>
        <v>0.33333333333333331</v>
      </c>
      <c r="P103" s="2">
        <f>COUNTIFS(Table2[Sub-Sector],Table3[[#This Row],[Sub-Sector]],Table2[% Away From 52W High],"&lt;=10")/Table3[[#This Row],[Count]]</f>
        <v>0.33333333333333331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0.33333333333333331</v>
      </c>
      <c r="S103" s="2">
        <f>COUNTIFS(Table2[Sub-Sector],Table3[[#This Row],[Sub-Sector]],Table2[% Price above 50 EMA],"&gt;=0")/Table3[[#This Row],[Count]]</f>
        <v>0.33333333333333331</v>
      </c>
      <c r="T103" s="2">
        <f>COUNTIFS(Table2[Sub-Sector],Table3[[#This Row],[Sub-Sector]],Table2[% Price above 200 EMA],"&gt;=0")/Table3[[#This Row],[Count]]</f>
        <v>0.33333333333333331</v>
      </c>
      <c r="U103" s="2">
        <f>COUNTIFS(Table2[Sub-Sector],Table3[[#This Row],[Sub-Sector]],Table2[Rate of Change - Zone],"Positive")/Table3[[#This Row],[Count]]</f>
        <v>0.33333333333333331</v>
      </c>
      <c r="V103" s="2">
        <f>COUNTIFS(Table2[Sub-Sector],Table3[[#This Row],[Sub-Sector]],Table2[Sharpe Ratio],"&gt;=0.10")/Table3[[#This Row],[Count]]</f>
        <v>0.33333333333333331</v>
      </c>
      <c r="W10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556</v>
      </c>
      <c r="X103" s="3">
        <f>_xlfn.RANK.AVG(Table3[[#This Row],[Score]],Table3[Score],1)</f>
        <v>103</v>
      </c>
      <c r="Y10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321</v>
      </c>
      <c r="Z103" s="3">
        <f>_xlfn.RANK.AVG(Table3[[#This Row],[Score 2 ]],Table3[[Score 2 ]],1)</f>
        <v>102</v>
      </c>
    </row>
    <row r="104" spans="1:26" x14ac:dyDescent="0.3">
      <c r="A104" t="s">
        <v>1474</v>
      </c>
      <c r="B104">
        <f>COUNTIFS(Table2[Sub-Sector],Table3[[#This Row],[Sub-Sector]])</f>
        <v>2</v>
      </c>
      <c r="C104" s="2">
        <f>COUNTIFS(Table2[Sub-Sector],Table3[[#This Row],[Sub-Sector]],Table2[Uptrend],"Uptrend")/Table3[[#This Row],[Count]]</f>
        <v>0.5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0</v>
      </c>
      <c r="G104" s="2">
        <f>COUNTIFS(Table2[Sub-Sector],Table3[[#This Row],[Sub-Sector]],Table2[1Y Return vs Nifty],"&gt;=10")/Table3[[#This Row],[Count]]</f>
        <v>0</v>
      </c>
      <c r="H104" s="2">
        <f>COUNTIFS(Table2[Sub-Sector],Table3[[#This Row],[Sub-Sector]],Table2[RSI Exponential â€“ 14D],"&gt;=50")/Table3[[#This Row],[Count]]</f>
        <v>0.5</v>
      </c>
      <c r="I104" s="2">
        <f>COUNTIFS(Table2[Sub-Sector],Table3[[#This Row],[Sub-Sector]],Table2[Relative Volume],"&gt;=1")/Table3[[#This Row],[Count]]</f>
        <v>1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0.5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0.5</v>
      </c>
      <c r="P104" s="2">
        <f>COUNTIFS(Table2[Sub-Sector],Table3[[#This Row],[Sub-Sector]],Table2[% Away From 52W High],"&lt;=10")/Table3[[#This Row],[Count]]</f>
        <v>0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0.5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0.5</v>
      </c>
      <c r="U104" s="2">
        <f>COUNTIFS(Table2[Sub-Sector],Table3[[#This Row],[Sub-Sector]],Table2[Rate of Change - Zone],"Positive")/Table3[[#This Row],[Count]]</f>
        <v>0.5</v>
      </c>
      <c r="V104" s="2">
        <f>COUNTIFS(Table2[Sub-Sector],Table3[[#This Row],[Sub-Sector]],Table2[Sharpe Ratio],"&gt;=0.10")/Table3[[#This Row],[Count]]</f>
        <v>0</v>
      </c>
      <c r="W10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614.5</v>
      </c>
      <c r="X104" s="3">
        <f>_xlfn.RANK.AVG(Table3[[#This Row],[Score]],Table3[Score],1)</f>
        <v>112</v>
      </c>
      <c r="Y10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322</v>
      </c>
      <c r="Z104" s="3">
        <f>_xlfn.RANK.AVG(Table3[[#This Row],[Score 2 ]],Table3[[Score 2 ]],1)</f>
        <v>103</v>
      </c>
    </row>
    <row r="105" spans="1:26" x14ac:dyDescent="0.3">
      <c r="A105" t="s">
        <v>1224</v>
      </c>
      <c r="B105">
        <f>COUNTIFS(Table2[Sub-Sector],Table3[[#This Row],[Sub-Sector]])</f>
        <v>2</v>
      </c>
      <c r="C105" s="2">
        <f>COUNTIFS(Table2[Sub-Sector],Table3[[#This Row],[Sub-Sector]],Table2[Uptrend],"Uptrend")/Table3[[#This Row],[Count]]</f>
        <v>0.5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0</v>
      </c>
      <c r="G105" s="2">
        <f>COUNTIFS(Table2[Sub-Sector],Table3[[#This Row],[Sub-Sector]],Table2[1Y Return vs Nifty],"&gt;=10")/Table3[[#This Row],[Count]]</f>
        <v>0.5</v>
      </c>
      <c r="H105" s="2">
        <f>COUNTIFS(Table2[Sub-Sector],Table3[[#This Row],[Sub-Sector]],Table2[RSI Exponential â€“ 14D],"&gt;=50")/Table3[[#This Row],[Count]]</f>
        <v>0</v>
      </c>
      <c r="I105" s="2">
        <f>COUNTIFS(Table2[Sub-Sector],Table3[[#This Row],[Sub-Sector]],Table2[Relative Volume],"&gt;=1")/Table3[[#This Row],[Count]]</f>
        <v>0.5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0.5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0.5</v>
      </c>
      <c r="N105" s="2">
        <f>COUNTIFS(Table2[Sub-Sector],Table3[[#This Row],[Sub-Sector]],Table2[% Away From Current Month Low],"&gt;=0.05")/Table3[[#This Row],[Count]]</f>
        <v>0</v>
      </c>
      <c r="O105" s="2">
        <f>COUNTIFS(Table2[Sub-Sector],Table3[[#This Row],[Sub-Sector]],Table2[% Away From Current Month High],"&lt;=0.05")/Table3[[#This Row],[Count]]</f>
        <v>0.5</v>
      </c>
      <c r="P105" s="2">
        <f>COUNTIFS(Table2[Sub-Sector],Table3[[#This Row],[Sub-Sector]],Table2[% Away From 52W High],"&lt;=10")/Table3[[#This Row],[Count]]</f>
        <v>0.5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0.5</v>
      </c>
      <c r="S105" s="2">
        <f>COUNTIFS(Table2[Sub-Sector],Table3[[#This Row],[Sub-Sector]],Table2[% Price above 50 EMA],"&gt;=0")/Table3[[#This Row],[Count]]</f>
        <v>0.5</v>
      </c>
      <c r="T105" s="2">
        <f>COUNTIFS(Table2[Sub-Sector],Table3[[#This Row],[Sub-Sector]],Table2[% Price above 200 EMA],"&gt;=0")/Table3[[#This Row],[Count]]</f>
        <v>0.5</v>
      </c>
      <c r="U105" s="2">
        <f>COUNTIFS(Table2[Sub-Sector],Table3[[#This Row],[Sub-Sector]],Table2[Rate of Change - Zone],"Positive")/Table3[[#This Row],[Count]]</f>
        <v>0.5</v>
      </c>
      <c r="V105" s="2">
        <f>COUNTIFS(Table2[Sub-Sector],Table3[[#This Row],[Sub-Sector]],Table2[Sharpe Ratio],"&gt;=0.10")/Table3[[#This Row],[Count]]</f>
        <v>0</v>
      </c>
      <c r="W10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618</v>
      </c>
      <c r="X105" s="3">
        <f>_xlfn.RANK.AVG(Table3[[#This Row],[Score]],Table3[Score],1)</f>
        <v>113</v>
      </c>
      <c r="Y10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325.5</v>
      </c>
      <c r="Z105" s="3">
        <f>_xlfn.RANK.AVG(Table3[[#This Row],[Score 2 ]],Table3[[Score 2 ]],1)</f>
        <v>104</v>
      </c>
    </row>
    <row r="106" spans="1:26" x14ac:dyDescent="0.3">
      <c r="A106" t="s">
        <v>166</v>
      </c>
      <c r="B106">
        <f>COUNTIFS(Table2[Sub-Sector],Table3[[#This Row],[Sub-Sector]])</f>
        <v>9</v>
      </c>
      <c r="C106" s="2">
        <f>COUNTIFS(Table2[Sub-Sector],Table3[[#This Row],[Sub-Sector]],Table2[Uptrend],"Uptrend")/Table3[[#This Row],[Count]]</f>
        <v>0.88888888888888884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0.44444444444444442</v>
      </c>
      <c r="F106" s="2">
        <f>COUNTIFS(Table2[Sub-Sector],Table3[[#This Row],[Sub-Sector]],Table2[6M Return vs Nifty],"&gt;=10")/Table3[[#This Row],[Count]]</f>
        <v>0.22222222222222221</v>
      </c>
      <c r="G106" s="2">
        <f>COUNTIFS(Table2[Sub-Sector],Table3[[#This Row],[Sub-Sector]],Table2[1Y Return vs Nifty],"&gt;=10")/Table3[[#This Row],[Count]]</f>
        <v>0.33333333333333331</v>
      </c>
      <c r="H106" s="2">
        <f>COUNTIFS(Table2[Sub-Sector],Table3[[#This Row],[Sub-Sector]],Table2[RSI Exponential â€“ 14D],"&gt;=50")/Table3[[#This Row],[Count]]</f>
        <v>0.77777777777777779</v>
      </c>
      <c r="I106" s="2">
        <f>COUNTIFS(Table2[Sub-Sector],Table3[[#This Row],[Sub-Sector]],Table2[Relative Volume],"&gt;=1")/Table3[[#This Row],[Count]]</f>
        <v>0.1111111111111111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0.22222222222222221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0.44444444444444442</v>
      </c>
      <c r="O106" s="2">
        <f>COUNTIFS(Table2[Sub-Sector],Table3[[#This Row],[Sub-Sector]],Table2[% Away From Current Month High],"&lt;=0.05")/Table3[[#This Row],[Count]]</f>
        <v>0.77777777777777779</v>
      </c>
      <c r="P106" s="2">
        <f>COUNTIFS(Table2[Sub-Sector],Table3[[#This Row],[Sub-Sector]],Table2[% Away From 52W High],"&lt;=10")/Table3[[#This Row],[Count]]</f>
        <v>0.55555555555555558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0.77777777777777779</v>
      </c>
      <c r="S106" s="2">
        <f>COUNTIFS(Table2[Sub-Sector],Table3[[#This Row],[Sub-Sector]],Table2[% Price above 50 EMA],"&gt;=0")/Table3[[#This Row],[Count]]</f>
        <v>0.77777777777777779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0.77777777777777779</v>
      </c>
      <c r="V106" s="2">
        <f>COUNTIFS(Table2[Sub-Sector],Table3[[#This Row],[Sub-Sector]],Table2[Sharpe Ratio],"&gt;=0.10")/Table3[[#This Row],[Count]]</f>
        <v>0</v>
      </c>
      <c r="W10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516</v>
      </c>
      <c r="X106" s="3">
        <f>_xlfn.RANK.AVG(Table3[[#This Row],[Score]],Table3[Score],1)</f>
        <v>93</v>
      </c>
      <c r="Y10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328.5</v>
      </c>
      <c r="Z106" s="3">
        <f>_xlfn.RANK.AVG(Table3[[#This Row],[Score 2 ]],Table3[[Score 2 ]],1)</f>
        <v>105</v>
      </c>
    </row>
    <row r="107" spans="1:26" x14ac:dyDescent="0.3">
      <c r="A107" t="s">
        <v>813</v>
      </c>
      <c r="B107">
        <f>COUNTIFS(Table2[Sub-Sector],Table3[[#This Row],[Sub-Sector]])</f>
        <v>2</v>
      </c>
      <c r="C107" s="2">
        <f>COUNTIFS(Table2[Sub-Sector],Table3[[#This Row],[Sub-Sector]],Table2[Uptrend],"Uptrend")/Table3[[#This Row],[Count]]</f>
        <v>0.5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0.5</v>
      </c>
      <c r="F107" s="2">
        <f>COUNTIFS(Table2[Sub-Sector],Table3[[#This Row],[Sub-Sector]],Table2[6M Return vs Nifty],"&gt;=10")/Table3[[#This Row],[Count]]</f>
        <v>0.5</v>
      </c>
      <c r="G107" s="2">
        <f>COUNTIFS(Table2[Sub-Sector],Table3[[#This Row],[Sub-Sector]],Table2[1Y Return vs Nifty],"&gt;=10")/Table3[[#This Row],[Count]]</f>
        <v>0.5</v>
      </c>
      <c r="H107" s="2">
        <f>COUNTIFS(Table2[Sub-Sector],Table3[[#This Row],[Sub-Sector]],Table2[RSI Exponential â€“ 14D],"&gt;=50")/Table3[[#This Row],[Count]]</f>
        <v>0.5</v>
      </c>
      <c r="I107" s="2">
        <f>COUNTIFS(Table2[Sub-Sector],Table3[[#This Row],[Sub-Sector]],Table2[Relative Volume],"&gt;=1")/Table3[[#This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</v>
      </c>
      <c r="O107" s="2">
        <f>COUNTIFS(Table2[Sub-Sector],Table3[[#This Row],[Sub-Sector]],Table2[% Away From Current Month High],"&lt;=0.05")/Table3[[#This Row],[Count]]</f>
        <v>1</v>
      </c>
      <c r="P107" s="2">
        <f>COUNTIFS(Table2[Sub-Sector],Table3[[#This Row],[Sub-Sector]],Table2[% Away From 52W High],"&lt;=10")/Table3[[#This Row],[Count]]</f>
        <v>0.5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0.5</v>
      </c>
      <c r="S107" s="2">
        <f>COUNTIFS(Table2[Sub-Sector],Table3[[#This Row],[Sub-Sector]],Table2[% Price above 50 EMA],"&gt;=0")/Table3[[#This Row],[Count]]</f>
        <v>0.5</v>
      </c>
      <c r="T107" s="2">
        <f>COUNTIFS(Table2[Sub-Sector],Table3[[#This Row],[Sub-Sector]],Table2[% Price above 200 EMA],"&gt;=0")/Table3[[#This Row],[Count]]</f>
        <v>0.5</v>
      </c>
      <c r="U107" s="2">
        <f>COUNTIFS(Table2[Sub-Sector],Table3[[#This Row],[Sub-Sector]],Table2[Rate of Change - Zone],"Positive")/Table3[[#This Row],[Count]]</f>
        <v>0.5</v>
      </c>
      <c r="V107" s="2">
        <f>COUNTIFS(Table2[Sub-Sector],Table3[[#This Row],[Sub-Sector]],Table2[Sharpe Ratio],"&gt;=0.10")/Table3[[#This Row],[Count]]</f>
        <v>0.5</v>
      </c>
      <c r="W10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558</v>
      </c>
      <c r="X107" s="3">
        <f>_xlfn.RANK.AVG(Table3[[#This Row],[Score]],Table3[Score],1)</f>
        <v>106</v>
      </c>
      <c r="Y10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333.5</v>
      </c>
      <c r="Z107" s="3">
        <f>_xlfn.RANK.AVG(Table3[[#This Row],[Score 2 ]],Table3[[Score 2 ]],1)</f>
        <v>106</v>
      </c>
    </row>
    <row r="108" spans="1:26" x14ac:dyDescent="0.3">
      <c r="A108" t="s">
        <v>413</v>
      </c>
      <c r="B108">
        <f>COUNTIFS(Table2[Sub-Sector],Table3[[#This Row],[Sub-Sector]])</f>
        <v>10</v>
      </c>
      <c r="C108" s="2">
        <f>COUNTIFS(Table2[Sub-Sector],Table3[[#This Row],[Sub-Sector]],Table2[Uptrend],"Uptrend")/Table3[[#This Row],[Count]]</f>
        <v>0.7</v>
      </c>
      <c r="D108" s="2">
        <f>COUNTIFS(Table2[Sub-Sector],Table3[[#This Row],[Sub-Sector]],Table2[1W Return vs Nifty],"&gt;=5")/Table3[[#This Row],[Count]]</f>
        <v>0.1</v>
      </c>
      <c r="E108" s="2">
        <f>COUNTIFS(Table2[Sub-Sector],Table3[[#This Row],[Sub-Sector]],Table2[1M Return vs Nifty],"&gt;=5")/Table3[[#This Row],[Count]]</f>
        <v>0.3</v>
      </c>
      <c r="F108" s="2">
        <f>COUNTIFS(Table2[Sub-Sector],Table3[[#This Row],[Sub-Sector]],Table2[6M Return vs Nifty],"&gt;=10")/Table3[[#This Row],[Count]]</f>
        <v>0.4</v>
      </c>
      <c r="G108" s="2">
        <f>COUNTIFS(Table2[Sub-Sector],Table3[[#This Row],[Sub-Sector]],Table2[1Y Return vs Nifty],"&gt;=10")/Table3[[#This Row],[Count]]</f>
        <v>0.5</v>
      </c>
      <c r="H108" s="2">
        <f>COUNTIFS(Table2[Sub-Sector],Table3[[#This Row],[Sub-Sector]],Table2[RSI Exponential â€“ 14D],"&gt;=50")/Table3[[#This Row],[Count]]</f>
        <v>0.4</v>
      </c>
      <c r="I108" s="2">
        <f>COUNTIFS(Table2[Sub-Sector],Table3[[#This Row],[Sub-Sector]],Table2[Relative Volume],"&gt;=1")/Table3[[#This Row],[Count]]</f>
        <v>0.3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0.1</v>
      </c>
      <c r="M108" s="2">
        <f>COUNTIFS(Table2[Sub-Sector],Table3[[#This Row],[Sub-Sector]],Table2[% Away From Current Week High],"&lt;=0.05")/Table3[[#This Row],[Count]]</f>
        <v>0.6</v>
      </c>
      <c r="N108" s="2">
        <f>COUNTIFS(Table2[Sub-Sector],Table3[[#This Row],[Sub-Sector]],Table2[% Away From Current Month Low],"&gt;=0.05")/Table3[[#This Row],[Count]]</f>
        <v>0.1</v>
      </c>
      <c r="O108" s="2">
        <f>COUNTIFS(Table2[Sub-Sector],Table3[[#This Row],[Sub-Sector]],Table2[% Away From Current Month High],"&lt;=0.05")/Table3[[#This Row],[Count]]</f>
        <v>0.4</v>
      </c>
      <c r="P108" s="2">
        <f>COUNTIFS(Table2[Sub-Sector],Table3[[#This Row],[Sub-Sector]],Table2[% Away From 52W High],"&lt;=10")/Table3[[#This Row],[Count]]</f>
        <v>0.2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0.3</v>
      </c>
      <c r="S108" s="2">
        <f>COUNTIFS(Table2[Sub-Sector],Table3[[#This Row],[Sub-Sector]],Table2[% Price above 50 EMA],"&gt;=0")/Table3[[#This Row],[Count]]</f>
        <v>0.4</v>
      </c>
      <c r="T108" s="2">
        <f>COUNTIFS(Table2[Sub-Sector],Table3[[#This Row],[Sub-Sector]],Table2[% Price above 200 EMA],"&gt;=0")/Table3[[#This Row],[Count]]</f>
        <v>0.8</v>
      </c>
      <c r="U108" s="2">
        <f>COUNTIFS(Table2[Sub-Sector],Table3[[#This Row],[Sub-Sector]],Table2[Rate of Change - Zone],"Positive")/Table3[[#This Row],[Count]]</f>
        <v>0.3</v>
      </c>
      <c r="V108" s="2">
        <f>COUNTIFS(Table2[Sub-Sector],Table3[[#This Row],[Sub-Sector]],Table2[Sharpe Ratio],"&gt;=0.10")/Table3[[#This Row],[Count]]</f>
        <v>0</v>
      </c>
      <c r="W10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527</v>
      </c>
      <c r="X108" s="3">
        <f>_xlfn.RANK.AVG(Table3[[#This Row],[Score]],Table3[Score],1)</f>
        <v>98</v>
      </c>
      <c r="Y10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338</v>
      </c>
      <c r="Z108" s="3">
        <f>_xlfn.RANK.AVG(Table3[[#This Row],[Score 2 ]],Table3[[Score 2 ]],1)</f>
        <v>107</v>
      </c>
    </row>
    <row r="109" spans="1:26" x14ac:dyDescent="0.3">
      <c r="A109" t="s">
        <v>108</v>
      </c>
      <c r="B109">
        <f>COUNTIFS(Table2[Sub-Sector],Table3[[#This Row],[Sub-Sector]])</f>
        <v>4</v>
      </c>
      <c r="C109" s="2">
        <f>COUNTIFS(Table2[Sub-Sector],Table3[[#This Row],[Sub-Sector]],Table2[Uptrend],"Uptrend")/Table3[[#This Row],[Count]]</f>
        <v>0.5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0.5</v>
      </c>
      <c r="F109" s="2">
        <f>COUNTIFS(Table2[Sub-Sector],Table3[[#This Row],[Sub-Sector]],Table2[6M Return vs Nifty],"&gt;=10")/Table3[[#This Row],[Count]]</f>
        <v>0.25</v>
      </c>
      <c r="G109" s="2">
        <f>COUNTIFS(Table2[Sub-Sector],Table3[[#This Row],[Sub-Sector]],Table2[1Y Return vs Nifty],"&gt;=10")/Table3[[#This Row],[Count]]</f>
        <v>0.5</v>
      </c>
      <c r="H109" s="2">
        <f>COUNTIFS(Table2[Sub-Sector],Table3[[#This Row],[Sub-Sector]],Table2[RSI Exponential â€“ 14D],"&gt;=50")/Table3[[#This Row],[Count]]</f>
        <v>0.5</v>
      </c>
      <c r="I109" s="2">
        <f>COUNTIFS(Table2[Sub-Sector],Table3[[#This Row],[Sub-Sector]],Table2[Relative Volume],"&gt;=1")/Table3[[#This Row],[Count]]</f>
        <v>0.25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0.75</v>
      </c>
      <c r="L109" s="2">
        <f>COUNTIFS(Table2[Sub-Sector],Table3[[#This Row],[Sub-Sector]],Table2[% Away From Current Week Low],"&gt;=0.05")/Table3[[#This Row],[Count]]</f>
        <v>0.25</v>
      </c>
      <c r="M109" s="2">
        <f>COUNTIFS(Table2[Sub-Sector],Table3[[#This Row],[Sub-Sector]],Table2[% Away From Current Week High],"&lt;=0.05")/Table3[[#This Row],[Count]]</f>
        <v>0.5</v>
      </c>
      <c r="N109" s="2">
        <f>COUNTIFS(Table2[Sub-Sector],Table3[[#This Row],[Sub-Sector]],Table2[% Away From Current Month Low],"&gt;=0.05")/Table3[[#This Row],[Count]]</f>
        <v>0.5</v>
      </c>
      <c r="O109" s="2">
        <f>COUNTIFS(Table2[Sub-Sector],Table3[[#This Row],[Sub-Sector]],Table2[% Away From Current Month High],"&lt;=0.05")/Table3[[#This Row],[Count]]</f>
        <v>0.5</v>
      </c>
      <c r="P109" s="2">
        <f>COUNTIFS(Table2[Sub-Sector],Table3[[#This Row],[Sub-Sector]],Table2[% Away From 52W High],"&lt;=10")/Table3[[#This Row],[Count]]</f>
        <v>0.5</v>
      </c>
      <c r="Q109" s="2">
        <f>COUNTIFS(Table2[Sub-Sector],Table3[[#This Row],[Sub-Sector]],Table2[% Away From 52W Low],"&gt;=10")/Table3[[#This Row],[Count]]</f>
        <v>0.75</v>
      </c>
      <c r="R109" s="2">
        <f>COUNTIFS(Table2[Sub-Sector],Table3[[#This Row],[Sub-Sector]],Table2[% Price above 20 EMA],"&gt;=0")/Table3[[#This Row],[Count]]</f>
        <v>0.5</v>
      </c>
      <c r="S109" s="2">
        <f>COUNTIFS(Table2[Sub-Sector],Table3[[#This Row],[Sub-Sector]],Table2[% Price above 50 EMA],"&gt;=0")/Table3[[#This Row],[Count]]</f>
        <v>0.5</v>
      </c>
      <c r="T109" s="2">
        <f>COUNTIFS(Table2[Sub-Sector],Table3[[#This Row],[Sub-Sector]],Table2[% Price above 200 EMA],"&gt;=0")/Table3[[#This Row],[Count]]</f>
        <v>0.5</v>
      </c>
      <c r="U109" s="2">
        <f>COUNTIFS(Table2[Sub-Sector],Table3[[#This Row],[Sub-Sector]],Table2[Rate of Change - Zone],"Positive")/Table3[[#This Row],[Count]]</f>
        <v>0.5</v>
      </c>
      <c r="V109" s="2">
        <f>COUNTIFS(Table2[Sub-Sector],Table3[[#This Row],[Sub-Sector]],Table2[Sharpe Ratio],"&gt;=0.10")/Table3[[#This Row],[Count]]</f>
        <v>0.25</v>
      </c>
      <c r="W10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564.5</v>
      </c>
      <c r="X109" s="3">
        <f>_xlfn.RANK.AVG(Table3[[#This Row],[Score]],Table3[Score],1)</f>
        <v>107</v>
      </c>
      <c r="Y10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340</v>
      </c>
      <c r="Z109" s="3">
        <f>_xlfn.RANK.AVG(Table3[[#This Row],[Score 2 ]],Table3[[Score 2 ]],1)</f>
        <v>108.5</v>
      </c>
    </row>
    <row r="110" spans="1:26" x14ac:dyDescent="0.3">
      <c r="A110" t="s">
        <v>29</v>
      </c>
      <c r="B110">
        <f>COUNTIFS(Table2[Sub-Sector],Table3[[#This Row],[Sub-Sector]])</f>
        <v>4</v>
      </c>
      <c r="C110" s="2">
        <f>COUNTIFS(Table2[Sub-Sector],Table3[[#This Row],[Sub-Sector]],Table2[Uptrend],"Uptrend")/Table3[[#This Row],[Count]]</f>
        <v>0.75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0.25</v>
      </c>
      <c r="G110" s="2">
        <f>COUNTIFS(Table2[Sub-Sector],Table3[[#This Row],[Sub-Sector]],Table2[1Y Return vs Nifty],"&gt;=10")/Table3[[#This Row],[Count]]</f>
        <v>0.5</v>
      </c>
      <c r="H110" s="2">
        <f>COUNTIFS(Table2[Sub-Sector],Table3[[#This Row],[Sub-Sector]],Table2[RSI Exponential â€“ 14D],"&gt;=50")/Table3[[#This Row],[Count]]</f>
        <v>0.5</v>
      </c>
      <c r="I110" s="2">
        <f>COUNTIFS(Table2[Sub-Sector],Table3[[#This Row],[Sub-Sector]],Table2[Relative Volume],"&gt;=1")/Table3[[#This Row],[Count]]</f>
        <v>0.25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0.5</v>
      </c>
      <c r="P110" s="2">
        <f>COUNTIFS(Table2[Sub-Sector],Table3[[#This Row],[Sub-Sector]],Table2[% Away From 52W High],"&lt;=10")/Table3[[#This Row],[Count]]</f>
        <v>0.25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0.5</v>
      </c>
      <c r="S110" s="2">
        <f>COUNTIFS(Table2[Sub-Sector],Table3[[#This Row],[Sub-Sector]],Table2[% Price above 50 EMA],"&gt;=0")/Table3[[#This Row],[Count]]</f>
        <v>0.75</v>
      </c>
      <c r="T110" s="2">
        <f>COUNTIFS(Table2[Sub-Sector],Table3[[#This Row],[Sub-Sector]],Table2[% Price above 200 EMA],"&gt;=0")/Table3[[#This Row],[Count]]</f>
        <v>0.75</v>
      </c>
      <c r="U110" s="2">
        <f>COUNTIFS(Table2[Sub-Sector],Table3[[#This Row],[Sub-Sector]],Table2[Rate of Change - Zone],"Positive")/Table3[[#This Row],[Count]]</f>
        <v>0.5</v>
      </c>
      <c r="V110" s="2">
        <f>COUNTIFS(Table2[Sub-Sector],Table3[[#This Row],[Sub-Sector]],Table2[Sharpe Ratio],"&gt;=0.10")/Table3[[#This Row],[Count]]</f>
        <v>0.25</v>
      </c>
      <c r="W11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605</v>
      </c>
      <c r="X110" s="3">
        <f>_xlfn.RANK.AVG(Table3[[#This Row],[Score]],Table3[Score],1)</f>
        <v>111</v>
      </c>
      <c r="Y11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340</v>
      </c>
      <c r="Z110" s="3">
        <f>_xlfn.RANK.AVG(Table3[[#This Row],[Score 2 ]],Table3[[Score 2 ]],1)</f>
        <v>108.5</v>
      </c>
    </row>
    <row r="111" spans="1:26" x14ac:dyDescent="0.3">
      <c r="A111" t="s">
        <v>387</v>
      </c>
      <c r="B111">
        <f>COUNTIFS(Table2[Sub-Sector],Table3[[#This Row],[Sub-Sector]])</f>
        <v>9</v>
      </c>
      <c r="C111" s="2">
        <f>COUNTIFS(Table2[Sub-Sector],Table3[[#This Row],[Sub-Sector]],Table2[Uptrend],"Uptrend")/Table3[[#This Row],[Count]]</f>
        <v>0.77777777777777779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0.1111111111111111</v>
      </c>
      <c r="F111" s="2">
        <f>COUNTIFS(Table2[Sub-Sector],Table3[[#This Row],[Sub-Sector]],Table2[6M Return vs Nifty],"&gt;=10")/Table3[[#This Row],[Count]]</f>
        <v>0.33333333333333331</v>
      </c>
      <c r="G111" s="2">
        <f>COUNTIFS(Table2[Sub-Sector],Table3[[#This Row],[Sub-Sector]],Table2[1Y Return vs Nifty],"&gt;=10")/Table3[[#This Row],[Count]]</f>
        <v>0.44444444444444442</v>
      </c>
      <c r="H111" s="2">
        <f>COUNTIFS(Table2[Sub-Sector],Table3[[#This Row],[Sub-Sector]],Table2[RSI Exponential â€“ 14D],"&gt;=50")/Table3[[#This Row],[Count]]</f>
        <v>0.33333333333333331</v>
      </c>
      <c r="I111" s="2">
        <f>COUNTIFS(Table2[Sub-Sector],Table3[[#This Row],[Sub-Sector]],Table2[Relative Volume],"&gt;=1")/Table3[[#This Row],[Count]]</f>
        <v>0.33333333333333331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0.88888888888888884</v>
      </c>
      <c r="N111" s="2">
        <f>COUNTIFS(Table2[Sub-Sector],Table3[[#This Row],[Sub-Sector]],Table2[% Away From Current Month Low],"&gt;=0.05")/Table3[[#This Row],[Count]]</f>
        <v>0.1111111111111111</v>
      </c>
      <c r="O111" s="2">
        <f>COUNTIFS(Table2[Sub-Sector],Table3[[#This Row],[Sub-Sector]],Table2[% Away From Current Month High],"&lt;=0.05")/Table3[[#This Row],[Count]]</f>
        <v>0.55555555555555558</v>
      </c>
      <c r="P111" s="2">
        <f>COUNTIFS(Table2[Sub-Sector],Table3[[#This Row],[Sub-Sector]],Table2[% Away From 52W High],"&lt;=10")/Table3[[#This Row],[Count]]</f>
        <v>0.33333333333333331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0.55555555555555558</v>
      </c>
      <c r="S111" s="2">
        <f>COUNTIFS(Table2[Sub-Sector],Table3[[#This Row],[Sub-Sector]],Table2[% Price above 50 EMA],"&gt;=0")/Table3[[#This Row],[Count]]</f>
        <v>0.77777777777777779</v>
      </c>
      <c r="T111" s="2">
        <f>COUNTIFS(Table2[Sub-Sector],Table3[[#This Row],[Sub-Sector]],Table2[% Price above 200 EMA],"&gt;=0")/Table3[[#This Row],[Count]]</f>
        <v>0.88888888888888884</v>
      </c>
      <c r="U111" s="2">
        <f>COUNTIFS(Table2[Sub-Sector],Table3[[#This Row],[Sub-Sector]],Table2[Rate of Change - Zone],"Positive")/Table3[[#This Row],[Count]]</f>
        <v>0.44444444444444442</v>
      </c>
      <c r="V111" s="2">
        <f>COUNTIFS(Table2[Sub-Sector],Table3[[#This Row],[Sub-Sector]],Table2[Sharpe Ratio],"&gt;=0.10")/Table3[[#This Row],[Count]]</f>
        <v>0.44444444444444442</v>
      </c>
      <c r="W11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585.5</v>
      </c>
      <c r="X111" s="3">
        <f>_xlfn.RANK.AVG(Table3[[#This Row],[Score]],Table3[Score],1)</f>
        <v>110</v>
      </c>
      <c r="Y11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341.5</v>
      </c>
      <c r="Z111" s="3">
        <f>_xlfn.RANK.AVG(Table3[[#This Row],[Score 2 ]],Table3[[Score 2 ]],1)</f>
        <v>110</v>
      </c>
    </row>
    <row r="112" spans="1:26" x14ac:dyDescent="0.3">
      <c r="A112" t="s">
        <v>591</v>
      </c>
      <c r="B112">
        <f>COUNTIFS(Table2[Sub-Sector],Table3[[#This Row],[Sub-Sector]])</f>
        <v>3</v>
      </c>
      <c r="C112" s="2">
        <f>COUNTIFS(Table2[Sub-Sector],Table3[[#This Row],[Sub-Sector]],Table2[Uptrend],"Uptrend")/Table3[[#This Row],[Count]]</f>
        <v>0.33333333333333331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0.33333333333333331</v>
      </c>
      <c r="H112" s="2">
        <f>COUNTIFS(Table2[Sub-Sector],Table3[[#This Row],[Sub-Sector]],Table2[RSI Exponential â€“ 14D],"&gt;=50")/Table3[[#This Row],[Count]]</f>
        <v>0.33333333333333331</v>
      </c>
      <c r="I112" s="2">
        <f>COUNTIFS(Table2[Sub-Sector],Table3[[#This Row],[Sub-Sector]],Table2[Relative Volume],"&gt;=1")/Table3[[#This Row],[Count]]</f>
        <v>0.33333333333333331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0.33333333333333331</v>
      </c>
      <c r="M112" s="2">
        <f>COUNTIFS(Table2[Sub-Sector],Table3[[#This Row],[Sub-Sector]],Table2[% Away From Current Week High],"&lt;=0.05")/Table3[[#This Row],[Count]]</f>
        <v>0.66666666666666663</v>
      </c>
      <c r="N112" s="2">
        <f>COUNTIFS(Table2[Sub-Sector],Table3[[#This Row],[Sub-Sector]],Table2[% Away From Current Month Low],"&gt;=0.05")/Table3[[#This Row],[Count]]</f>
        <v>0.33333333333333331</v>
      </c>
      <c r="O112" s="2">
        <f>COUNTIFS(Table2[Sub-Sector],Table3[[#This Row],[Sub-Sector]],Table2[% Away From Current Month High],"&lt;=0.05")/Table3[[#This Row],[Count]]</f>
        <v>0.33333333333333331</v>
      </c>
      <c r="P112" s="2">
        <f>COUNTIFS(Table2[Sub-Sector],Table3[[#This Row],[Sub-Sector]],Table2[% Away From 52W High],"&lt;=10")/Table3[[#This Row],[Count]]</f>
        <v>0.33333333333333331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0.33333333333333331</v>
      </c>
      <c r="S112" s="2">
        <f>COUNTIFS(Table2[Sub-Sector],Table3[[#This Row],[Sub-Sector]],Table2[% Price above 50 EMA],"&gt;=0")/Table3[[#This Row],[Count]]</f>
        <v>0.33333333333333331</v>
      </c>
      <c r="T112" s="2">
        <f>COUNTIFS(Table2[Sub-Sector],Table3[[#This Row],[Sub-Sector]],Table2[% Price above 200 EMA],"&gt;=0")/Table3[[#This Row],[Count]]</f>
        <v>0.33333333333333331</v>
      </c>
      <c r="U112" s="2">
        <f>COUNTIFS(Table2[Sub-Sector],Table3[[#This Row],[Sub-Sector]],Table2[Rate of Change - Zone],"Positive")/Table3[[#This Row],[Count]]</f>
        <v>0.66666666666666663</v>
      </c>
      <c r="V112" s="2">
        <f>COUNTIFS(Table2[Sub-Sector],Table3[[#This Row],[Sub-Sector]],Table2[Sharpe Ratio],"&gt;=0.10")/Table3[[#This Row],[Count]]</f>
        <v>0</v>
      </c>
      <c r="W11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646.5</v>
      </c>
      <c r="X112" s="3">
        <f>_xlfn.RANK.AVG(Table3[[#This Row],[Score]],Table3[Score],1)</f>
        <v>118</v>
      </c>
      <c r="Y11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345</v>
      </c>
      <c r="Z112" s="3">
        <f>_xlfn.RANK.AVG(Table3[[#This Row],[Score 2 ]],Table3[[Score 2 ]],1)</f>
        <v>111</v>
      </c>
    </row>
    <row r="113" spans="1:26" x14ac:dyDescent="0.3">
      <c r="A113" t="s">
        <v>353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1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1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</v>
      </c>
      <c r="S113" s="2">
        <f>COUNTIFS(Table2[Sub-Sector],Table3[[#This Row],[Sub-Sector]],Table2[% Price above 50 EMA],"&gt;=0")/Table3[[#This Row],[Count]]</f>
        <v>0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0</v>
      </c>
      <c r="V113" s="2">
        <f>COUNTIFS(Table2[Sub-Sector],Table3[[#This Row],[Sub-Sector]],Table2[Sharpe Ratio],"&gt;=0.10")/Table3[[#This Row],[Count]]</f>
        <v>0</v>
      </c>
      <c r="W11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572.5</v>
      </c>
      <c r="X113" s="3">
        <f>_xlfn.RANK.AVG(Table3[[#This Row],[Score]],Table3[Score],1)</f>
        <v>108</v>
      </c>
      <c r="Y11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355.5</v>
      </c>
      <c r="Z113" s="3">
        <f>_xlfn.RANK.AVG(Table3[[#This Row],[Score 2 ]],Table3[[Score 2 ]],1)</f>
        <v>112</v>
      </c>
    </row>
    <row r="114" spans="1:26" x14ac:dyDescent="0.3">
      <c r="A114" t="s">
        <v>484</v>
      </c>
      <c r="B114">
        <f>COUNTIFS(Table2[Sub-Sector],Table3[[#This Row],[Sub-Sector]])</f>
        <v>7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0.42857142857142855</v>
      </c>
      <c r="F114" s="2">
        <f>COUNTIFS(Table2[Sub-Sector],Table3[[#This Row],[Sub-Sector]],Table2[6M Return vs Nifty],"&gt;=10")/Table3[[#This Row],[Count]]</f>
        <v>0.14285714285714285</v>
      </c>
      <c r="G114" s="2">
        <f>COUNTIFS(Table2[Sub-Sector],Table3[[#This Row],[Sub-Sector]],Table2[1Y Return vs Nifty],"&gt;=10")/Table3[[#This Row],[Count]]</f>
        <v>0.2857142857142857</v>
      </c>
      <c r="H114" s="2">
        <f>COUNTIFS(Table2[Sub-Sector],Table3[[#This Row],[Sub-Sector]],Table2[RSI Exponential â€“ 14D],"&gt;=50")/Table3[[#This Row],[Count]]</f>
        <v>0.42857142857142855</v>
      </c>
      <c r="I114" s="2">
        <f>COUNTIFS(Table2[Sub-Sector],Table3[[#This Row],[Sub-Sector]],Table2[Relative Volume],"&gt;=1")/Table3[[#This Row],[Count]]</f>
        <v>0.42857142857142855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0.14285714285714285</v>
      </c>
      <c r="M114" s="2">
        <f>COUNTIFS(Table2[Sub-Sector],Table3[[#This Row],[Sub-Sector]],Table2[% Away From Current Week High],"&lt;=0.05")/Table3[[#This Row],[Count]]</f>
        <v>0.8571428571428571</v>
      </c>
      <c r="N114" s="2">
        <f>COUNTIFS(Table2[Sub-Sector],Table3[[#This Row],[Sub-Sector]],Table2[% Away From Current Month Low],"&gt;=0.05")/Table3[[#This Row],[Count]]</f>
        <v>0.14285714285714285</v>
      </c>
      <c r="O114" s="2">
        <f>COUNTIFS(Table2[Sub-Sector],Table3[[#This Row],[Sub-Sector]],Table2[% Away From Current Month High],"&lt;=0.05")/Table3[[#This Row],[Count]]</f>
        <v>0.42857142857142855</v>
      </c>
      <c r="P114" s="2">
        <f>COUNTIFS(Table2[Sub-Sector],Table3[[#This Row],[Sub-Sector]],Table2[% Away From 52W High],"&lt;=10")/Table3[[#This Row],[Count]]</f>
        <v>0.2857142857142857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0.5714285714285714</v>
      </c>
      <c r="S114" s="2">
        <f>COUNTIFS(Table2[Sub-Sector],Table3[[#This Row],[Sub-Sector]],Table2[% Price above 50 EMA],"&gt;=0")/Table3[[#This Row],[Count]]</f>
        <v>1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0.42857142857142855</v>
      </c>
      <c r="V114" s="2">
        <f>COUNTIFS(Table2[Sub-Sector],Table3[[#This Row],[Sub-Sector]],Table2[Sharpe Ratio],"&gt;=0.10")/Table3[[#This Row],[Count]]</f>
        <v>0</v>
      </c>
      <c r="W11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523</v>
      </c>
      <c r="X114" s="3">
        <f>_xlfn.RANK.AVG(Table3[[#This Row],[Score]],Table3[Score],1)</f>
        <v>96</v>
      </c>
      <c r="Y11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361.5</v>
      </c>
      <c r="Z114" s="3">
        <f>_xlfn.RANK.AVG(Table3[[#This Row],[Score 2 ]],Table3[[Score 2 ]],1)</f>
        <v>113</v>
      </c>
    </row>
    <row r="115" spans="1:26" x14ac:dyDescent="0.3">
      <c r="A115" t="s">
        <v>526</v>
      </c>
      <c r="B115">
        <f>COUNTIFS(Table2[Sub-Sector],Table3[[#This Row],[Sub-Sector]])</f>
        <v>6</v>
      </c>
      <c r="C115" s="2">
        <f>COUNTIFS(Table2[Sub-Sector],Table3[[#This Row],[Sub-Sector]],Table2[Uptrend],"Uptrend")/Table3[[#This Row],[Count]]</f>
        <v>0.5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0.16666666666666666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0</v>
      </c>
      <c r="H115" s="2">
        <f>COUNTIFS(Table2[Sub-Sector],Table3[[#This Row],[Sub-Sector]],Table2[RSI Exponential â€“ 14D],"&gt;=50")/Table3[[#This Row],[Count]]</f>
        <v>0.5</v>
      </c>
      <c r="I115" s="2">
        <f>COUNTIFS(Table2[Sub-Sector],Table3[[#This Row],[Sub-Sector]],Table2[Relative Volume],"&gt;=1")/Table3[[#This Row],[Count]]</f>
        <v>0.5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0.83333333333333337</v>
      </c>
      <c r="N115" s="2">
        <f>COUNTIFS(Table2[Sub-Sector],Table3[[#This Row],[Sub-Sector]],Table2[% Away From Current Month Low],"&gt;=0.05")/Table3[[#This Row],[Count]]</f>
        <v>0.16666666666666666</v>
      </c>
      <c r="O115" s="2">
        <f>COUNTIFS(Table2[Sub-Sector],Table3[[#This Row],[Sub-Sector]],Table2[% Away From Current Month High],"&lt;=0.05")/Table3[[#This Row],[Count]]</f>
        <v>0.83333333333333337</v>
      </c>
      <c r="P115" s="2">
        <f>COUNTIFS(Table2[Sub-Sector],Table3[[#This Row],[Sub-Sector]],Table2[% Away From 52W High],"&lt;=10")/Table3[[#This Row],[Count]]</f>
        <v>0.33333333333333331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0.66666666666666663</v>
      </c>
      <c r="S115" s="2">
        <f>COUNTIFS(Table2[Sub-Sector],Table3[[#This Row],[Sub-Sector]],Table2[% Price above 50 EMA],"&gt;=0")/Table3[[#This Row],[Count]]</f>
        <v>0.66666666666666663</v>
      </c>
      <c r="T115" s="2">
        <f>COUNTIFS(Table2[Sub-Sector],Table3[[#This Row],[Sub-Sector]],Table2[% Price above 200 EMA],"&gt;=0")/Table3[[#This Row],[Count]]</f>
        <v>0.66666666666666663</v>
      </c>
      <c r="U115" s="2">
        <f>COUNTIFS(Table2[Sub-Sector],Table3[[#This Row],[Sub-Sector]],Table2[Rate of Change - Zone],"Positive")/Table3[[#This Row],[Count]]</f>
        <v>0.5</v>
      </c>
      <c r="V115" s="2">
        <f>COUNTIFS(Table2[Sub-Sector],Table3[[#This Row],[Sub-Sector]],Table2[Sharpe Ratio],"&gt;=0.10")/Table3[[#This Row],[Count]]</f>
        <v>0</v>
      </c>
      <c r="W11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633.5</v>
      </c>
      <c r="X115" s="3">
        <f>_xlfn.RANK.AVG(Table3[[#This Row],[Score]],Table3[Score],1)</f>
        <v>115</v>
      </c>
      <c r="Y11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363</v>
      </c>
      <c r="Z115" s="3">
        <f>_xlfn.RANK.AVG(Table3[[#This Row],[Score 2 ]],Table3[[Score 2 ]],1)</f>
        <v>114</v>
      </c>
    </row>
    <row r="116" spans="1:26" x14ac:dyDescent="0.3">
      <c r="A116" t="s">
        <v>282</v>
      </c>
      <c r="B116">
        <f>COUNTIFS(Table2[Sub-Sector],Table3[[#This Row],[Sub-Sector]])</f>
        <v>5</v>
      </c>
      <c r="C116" s="2">
        <f>COUNTIFS(Table2[Sub-Sector],Table3[[#This Row],[Sub-Sector]],Table2[Uptrend],"Uptrend")/Table3[[#This Row],[Count]]</f>
        <v>0.6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0.2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0.4</v>
      </c>
      <c r="H116" s="2">
        <f>COUNTIFS(Table2[Sub-Sector],Table3[[#This Row],[Sub-Sector]],Table2[RSI Exponential â€“ 14D],"&gt;=50")/Table3[[#This Row],[Count]]</f>
        <v>0.4</v>
      </c>
      <c r="I116" s="2">
        <f>COUNTIFS(Table2[Sub-Sector],Table3[[#This Row],[Sub-Sector]],Table2[Relative Volume],"&gt;=1")/Table3[[#This Row],[Count]]</f>
        <v>0.2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0.2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0.4</v>
      </c>
      <c r="O116" s="2">
        <f>COUNTIFS(Table2[Sub-Sector],Table3[[#This Row],[Sub-Sector]],Table2[% Away From Current Month High],"&lt;=0.05")/Table3[[#This Row],[Count]]</f>
        <v>0.6</v>
      </c>
      <c r="P116" s="2">
        <f>COUNTIFS(Table2[Sub-Sector],Table3[[#This Row],[Sub-Sector]],Table2[% Away From 52W High],"&lt;=10")/Table3[[#This Row],[Count]]</f>
        <v>0.2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0.4</v>
      </c>
      <c r="S116" s="2">
        <f>COUNTIFS(Table2[Sub-Sector],Table3[[#This Row],[Sub-Sector]],Table2[% Price above 50 EMA],"&gt;=0")/Table3[[#This Row],[Count]]</f>
        <v>0.4</v>
      </c>
      <c r="T116" s="2">
        <f>COUNTIFS(Table2[Sub-Sector],Table3[[#This Row],[Sub-Sector]],Table2[% Price above 200 EMA],"&gt;=0")/Table3[[#This Row],[Count]]</f>
        <v>0.8</v>
      </c>
      <c r="U116" s="2">
        <f>COUNTIFS(Table2[Sub-Sector],Table3[[#This Row],[Sub-Sector]],Table2[Rate of Change - Zone],"Positive")/Table3[[#This Row],[Count]]</f>
        <v>0.6</v>
      </c>
      <c r="V116" s="2">
        <f>COUNTIFS(Table2[Sub-Sector],Table3[[#This Row],[Sub-Sector]],Table2[Sharpe Ratio],"&gt;=0.10")/Table3[[#This Row],[Count]]</f>
        <v>0.2</v>
      </c>
      <c r="W11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622</v>
      </c>
      <c r="X116" s="3">
        <f>_xlfn.RANK.AVG(Table3[[#This Row],[Score]],Table3[Score],1)</f>
        <v>114</v>
      </c>
      <c r="Y11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364.5</v>
      </c>
      <c r="Z116" s="3">
        <f>_xlfn.RANK.AVG(Table3[[#This Row],[Score 2 ]],Table3[[Score 2 ]],1)</f>
        <v>115</v>
      </c>
    </row>
    <row r="117" spans="1:26" x14ac:dyDescent="0.3">
      <c r="A117" t="s">
        <v>24</v>
      </c>
      <c r="B117">
        <f>COUNTIFS(Table2[Sub-Sector],Table3[[#This Row],[Sub-Sector]])</f>
        <v>20</v>
      </c>
      <c r="C117" s="2">
        <f>COUNTIFS(Table2[Sub-Sector],Table3[[#This Row],[Sub-Sector]],Table2[Uptrend],"Uptrend")/Table3[[#This Row],[Count]]</f>
        <v>0.5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0.15</v>
      </c>
      <c r="F117" s="2">
        <f>COUNTIFS(Table2[Sub-Sector],Table3[[#This Row],[Sub-Sector]],Table2[6M Return vs Nifty],"&gt;=10")/Table3[[#This Row],[Count]]</f>
        <v>0.1</v>
      </c>
      <c r="G117" s="2">
        <f>COUNTIFS(Table2[Sub-Sector],Table3[[#This Row],[Sub-Sector]],Table2[1Y Return vs Nifty],"&gt;=10")/Table3[[#This Row],[Count]]</f>
        <v>0.3</v>
      </c>
      <c r="H117" s="2">
        <f>COUNTIFS(Table2[Sub-Sector],Table3[[#This Row],[Sub-Sector]],Table2[RSI Exponential â€“ 14D],"&gt;=50")/Table3[[#This Row],[Count]]</f>
        <v>0.3</v>
      </c>
      <c r="I117" s="2">
        <f>COUNTIFS(Table2[Sub-Sector],Table3[[#This Row],[Sub-Sector]],Table2[Relative Volume],"&gt;=1")/Table3[[#This Row],[Count]]</f>
        <v>0.4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0.85</v>
      </c>
      <c r="N117" s="2">
        <f>COUNTIFS(Table2[Sub-Sector],Table3[[#This Row],[Sub-Sector]],Table2[% Away From Current Month Low],"&gt;=0.05")/Table3[[#This Row],[Count]]</f>
        <v>0.2</v>
      </c>
      <c r="O117" s="2">
        <f>COUNTIFS(Table2[Sub-Sector],Table3[[#This Row],[Sub-Sector]],Table2[% Away From Current Month High],"&lt;=0.05")/Table3[[#This Row],[Count]]</f>
        <v>0.45</v>
      </c>
      <c r="P117" s="2">
        <f>COUNTIFS(Table2[Sub-Sector],Table3[[#This Row],[Sub-Sector]],Table2[% Away From 52W High],"&lt;=10")/Table3[[#This Row],[Count]]</f>
        <v>0.25</v>
      </c>
      <c r="Q117" s="2">
        <f>COUNTIFS(Table2[Sub-Sector],Table3[[#This Row],[Sub-Sector]],Table2[% Away From 52W Low],"&gt;=10")/Table3[[#This Row],[Count]]</f>
        <v>0.95</v>
      </c>
      <c r="R117" s="2">
        <f>COUNTIFS(Table2[Sub-Sector],Table3[[#This Row],[Sub-Sector]],Table2[% Price above 20 EMA],"&gt;=0")/Table3[[#This Row],[Count]]</f>
        <v>0.35</v>
      </c>
      <c r="S117" s="2">
        <f>COUNTIFS(Table2[Sub-Sector],Table3[[#This Row],[Sub-Sector]],Table2[% Price above 50 EMA],"&gt;=0")/Table3[[#This Row],[Count]]</f>
        <v>0.45</v>
      </c>
      <c r="T117" s="2">
        <f>COUNTIFS(Table2[Sub-Sector],Table3[[#This Row],[Sub-Sector]],Table2[% Price above 200 EMA],"&gt;=0")/Table3[[#This Row],[Count]]</f>
        <v>0.6</v>
      </c>
      <c r="U117" s="2">
        <f>COUNTIFS(Table2[Sub-Sector],Table3[[#This Row],[Sub-Sector]],Table2[Rate of Change - Zone],"Positive")/Table3[[#This Row],[Count]]</f>
        <v>0.4</v>
      </c>
      <c r="V117" s="2">
        <f>COUNTIFS(Table2[Sub-Sector],Table3[[#This Row],[Sub-Sector]],Table2[Sharpe Ratio],"&gt;=0.10")/Table3[[#This Row],[Count]]</f>
        <v>0.15</v>
      </c>
      <c r="W11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640.5</v>
      </c>
      <c r="X117" s="3">
        <f>_xlfn.RANK.AVG(Table3[[#This Row],[Score]],Table3[Score],1)</f>
        <v>117</v>
      </c>
      <c r="Y11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367</v>
      </c>
      <c r="Z117" s="3">
        <f>_xlfn.RANK.AVG(Table3[[#This Row],[Score 2 ]],Table3[[Score 2 ]],1)</f>
        <v>116</v>
      </c>
    </row>
    <row r="118" spans="1:26" x14ac:dyDescent="0.3">
      <c r="A118" t="s">
        <v>49</v>
      </c>
      <c r="B118">
        <f>COUNTIFS(Table2[Sub-Sector],Table3[[#This Row],[Sub-Sector]])</f>
        <v>17</v>
      </c>
      <c r="C118" s="2">
        <f>COUNTIFS(Table2[Sub-Sector],Table3[[#This Row],[Sub-Sector]],Table2[Uptrend],"Uptrend")/Table3[[#This Row],[Count]]</f>
        <v>0.6470588235294118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0.17647058823529413</v>
      </c>
      <c r="F118" s="2">
        <f>COUNTIFS(Table2[Sub-Sector],Table3[[#This Row],[Sub-Sector]],Table2[6M Return vs Nifty],"&gt;=10")/Table3[[#This Row],[Count]]</f>
        <v>0.17647058823529413</v>
      </c>
      <c r="G118" s="2">
        <f>COUNTIFS(Table2[Sub-Sector],Table3[[#This Row],[Sub-Sector]],Table2[1Y Return vs Nifty],"&gt;=10")/Table3[[#This Row],[Count]]</f>
        <v>0.35294117647058826</v>
      </c>
      <c r="H118" s="2">
        <f>COUNTIFS(Table2[Sub-Sector],Table3[[#This Row],[Sub-Sector]],Table2[RSI Exponential â€“ 14D],"&gt;=50")/Table3[[#This Row],[Count]]</f>
        <v>0.35294117647058826</v>
      </c>
      <c r="I118" s="2">
        <f>COUNTIFS(Table2[Sub-Sector],Table3[[#This Row],[Sub-Sector]],Table2[Relative Volume],"&gt;=1")/Table3[[#This Row],[Count]]</f>
        <v>0.29411764705882354</v>
      </c>
      <c r="J118" s="2">
        <f>COUNTIFS(Table2[Sub-Sector],Table3[[#This Row],[Sub-Sector]],Table2[% Away From Day Low],"&gt;=0.05")/Table3[[#This Row],[Count]]</f>
        <v>5.8823529411764705E-2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0.17647058823529413</v>
      </c>
      <c r="M118" s="2">
        <f>COUNTIFS(Table2[Sub-Sector],Table3[[#This Row],[Sub-Sector]],Table2[% Away From Current Week High],"&lt;=0.05")/Table3[[#This Row],[Count]]</f>
        <v>0.76470588235294112</v>
      </c>
      <c r="N118" s="2">
        <f>COUNTIFS(Table2[Sub-Sector],Table3[[#This Row],[Sub-Sector]],Table2[% Away From Current Month Low],"&gt;=0.05")/Table3[[#This Row],[Count]]</f>
        <v>0.17647058823529413</v>
      </c>
      <c r="O118" s="2">
        <f>COUNTIFS(Table2[Sub-Sector],Table3[[#This Row],[Sub-Sector]],Table2[% Away From Current Month High],"&lt;=0.05")/Table3[[#This Row],[Count]]</f>
        <v>0.52941176470588236</v>
      </c>
      <c r="P118" s="2">
        <f>COUNTIFS(Table2[Sub-Sector],Table3[[#This Row],[Sub-Sector]],Table2[% Away From 52W High],"&lt;=10")/Table3[[#This Row],[Count]]</f>
        <v>0.29411764705882354</v>
      </c>
      <c r="Q118" s="2">
        <f>COUNTIFS(Table2[Sub-Sector],Table3[[#This Row],[Sub-Sector]],Table2[% Away From 52W Low],"&gt;=10")/Table3[[#This Row],[Count]]</f>
        <v>0.82352941176470584</v>
      </c>
      <c r="R118" s="2">
        <f>COUNTIFS(Table2[Sub-Sector],Table3[[#This Row],[Sub-Sector]],Table2[% Price above 20 EMA],"&gt;=0")/Table3[[#This Row],[Count]]</f>
        <v>0.41176470588235292</v>
      </c>
      <c r="S118" s="2">
        <f>COUNTIFS(Table2[Sub-Sector],Table3[[#This Row],[Sub-Sector]],Table2[% Price above 50 EMA],"&gt;=0")/Table3[[#This Row],[Count]]</f>
        <v>0.52941176470588236</v>
      </c>
      <c r="T118" s="2">
        <f>COUNTIFS(Table2[Sub-Sector],Table3[[#This Row],[Sub-Sector]],Table2[% Price above 200 EMA],"&gt;=0")/Table3[[#This Row],[Count]]</f>
        <v>0.6470588235294118</v>
      </c>
      <c r="U118" s="2">
        <f>COUNTIFS(Table2[Sub-Sector],Table3[[#This Row],[Sub-Sector]],Table2[Rate of Change - Zone],"Positive")/Table3[[#This Row],[Count]]</f>
        <v>0.29411764705882354</v>
      </c>
      <c r="V118" s="2">
        <f>COUNTIFS(Table2[Sub-Sector],Table3[[#This Row],[Sub-Sector]],Table2[Sharpe Ratio],"&gt;=0.10")/Table3[[#This Row],[Count]]</f>
        <v>5.8823529411764705E-2</v>
      </c>
      <c r="W11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636</v>
      </c>
      <c r="X118" s="3">
        <f>_xlfn.RANK.AVG(Table3[[#This Row],[Score]],Table3[Score],1)</f>
        <v>116</v>
      </c>
      <c r="Y11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378</v>
      </c>
      <c r="Z118" s="3">
        <f>_xlfn.RANK.AVG(Table3[[#This Row],[Score 2 ]],Table3[[Score 2 ]],1)</f>
        <v>117</v>
      </c>
    </row>
    <row r="119" spans="1:26" x14ac:dyDescent="0.3">
      <c r="A119" t="s">
        <v>726</v>
      </c>
      <c r="B119">
        <f>COUNTIFS(Table2[Sub-Sector],Table3[[#This Row],[Sub-Sector]])</f>
        <v>2</v>
      </c>
      <c r="C119" s="2">
        <f>COUNTIFS(Table2[Sub-Sector],Table3[[#This Row],[Sub-Sector]],Table2[Uptrend],"Uptrend")/Table3[[#This Row],[Count]]</f>
        <v>1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1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0.5</v>
      </c>
      <c r="I119" s="2">
        <f>COUNTIFS(Table2[Sub-Sector],Table3[[#This Row],[Sub-Sector]],Table2[Relative Volume],"&gt;=1")/Table3[[#This Row],[Count]]</f>
        <v>0.5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0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0</v>
      </c>
      <c r="P119" s="2">
        <f>COUNTIFS(Table2[Sub-Sector],Table3[[#This Row],[Sub-Sector]],Table2[% Away From 52W High],"&lt;=10")/Table3[[#This Row],[Count]]</f>
        <v>1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0.5</v>
      </c>
      <c r="S119" s="2">
        <f>COUNTIFS(Table2[Sub-Sector],Table3[[#This Row],[Sub-Sector]],Table2[% Price above 50 EMA],"&gt;=0")/Table3[[#This Row],[Count]]</f>
        <v>1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0</v>
      </c>
      <c r="V119" s="2">
        <f>COUNTIFS(Table2[Sub-Sector],Table3[[#This Row],[Sub-Sector]],Table2[Sharpe Ratio],"&gt;=0.10")/Table3[[#This Row],[Count]]</f>
        <v>0</v>
      </c>
      <c r="W11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509</v>
      </c>
      <c r="X119" s="3">
        <f>_xlfn.RANK.AVG(Table3[[#This Row],[Score]],Table3[Score],1)</f>
        <v>89</v>
      </c>
      <c r="Y11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389.5</v>
      </c>
      <c r="Z119" s="3">
        <f>_xlfn.RANK.AVG(Table3[[#This Row],[Score 2 ]],Table3[[Score 2 ]],1)</f>
        <v>118</v>
      </c>
    </row>
    <row r="120" spans="1:26" x14ac:dyDescent="0.3">
      <c r="A120" t="s">
        <v>209</v>
      </c>
      <c r="B120">
        <f>COUNTIFS(Table2[Sub-Sector],Table3[[#This Row],[Sub-Sector]])</f>
        <v>4</v>
      </c>
      <c r="C120" s="2">
        <f>COUNTIFS(Table2[Sub-Sector],Table3[[#This Row],[Sub-Sector]],Table2[Uptrend],"Uptrend")/Table3[[#This Row],[Count]]</f>
        <v>0.5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0.25</v>
      </c>
      <c r="H120" s="2">
        <f>COUNTIFS(Table2[Sub-Sector],Table3[[#This Row],[Sub-Sector]],Table2[RSI Exponential â€“ 14D],"&gt;=50")/Table3[[#This Row],[Count]]</f>
        <v>0.5</v>
      </c>
      <c r="I120" s="2">
        <f>COUNTIFS(Table2[Sub-Sector],Table3[[#This Row],[Sub-Sector]],Table2[Relative Volume],"&gt;=1")/Table3[[#This Row],[Count]]</f>
        <v>0.25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0.5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0.5</v>
      </c>
      <c r="P120" s="2">
        <f>COUNTIFS(Table2[Sub-Sector],Table3[[#This Row],[Sub-Sector]],Table2[% Away From 52W High],"&lt;=10")/Table3[[#This Row],[Count]]</f>
        <v>0.5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0.5</v>
      </c>
      <c r="S120" s="2">
        <f>COUNTIFS(Table2[Sub-Sector],Table3[[#This Row],[Sub-Sector]],Table2[% Price above 50 EMA],"&gt;=0")/Table3[[#This Row],[Count]]</f>
        <v>0.75</v>
      </c>
      <c r="T120" s="2">
        <f>COUNTIFS(Table2[Sub-Sector],Table3[[#This Row],[Sub-Sector]],Table2[% Price above 200 EMA],"&gt;=0")/Table3[[#This Row],[Count]]</f>
        <v>0.75</v>
      </c>
      <c r="U120" s="2">
        <f>COUNTIFS(Table2[Sub-Sector],Table3[[#This Row],[Sub-Sector]],Table2[Rate of Change - Zone],"Positive")/Table3[[#This Row],[Count]]</f>
        <v>0.5</v>
      </c>
      <c r="V120" s="2">
        <f>COUNTIFS(Table2[Sub-Sector],Table3[[#This Row],[Sub-Sector]],Table2[Sharpe Ratio],"&gt;=0.10")/Table3[[#This Row],[Count]]</f>
        <v>0</v>
      </c>
      <c r="W12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686.5</v>
      </c>
      <c r="X120" s="3">
        <f>_xlfn.RANK.AVG(Table3[[#This Row],[Score]],Table3[Score],1)</f>
        <v>119</v>
      </c>
      <c r="Y12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394</v>
      </c>
      <c r="Z120" s="3">
        <f>_xlfn.RANK.AVG(Table3[[#This Row],[Score 2 ]],Table3[[Score 2 ]],1)</f>
        <v>119</v>
      </c>
    </row>
    <row r="121" spans="1:26" x14ac:dyDescent="0.3">
      <c r="A121" t="s">
        <v>1545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759.5</v>
      </c>
      <c r="X121" s="3">
        <f>_xlfn.RANK.AVG(Table3[[#This Row],[Score]],Table3[Score],1)</f>
        <v>120.5</v>
      </c>
      <c r="Y12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451</v>
      </c>
      <c r="Z121" s="3">
        <f>_xlfn.RANK.AVG(Table3[[#This Row],[Score 2 ]],Table3[[Score 2 ]],1)</f>
        <v>120.5</v>
      </c>
    </row>
    <row r="122" spans="1:26" x14ac:dyDescent="0.3">
      <c r="A122" t="s">
        <v>1584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759.5</v>
      </c>
      <c r="X122" s="3">
        <f>_xlfn.RANK.AVG(Table3[[#This Row],[Score]],Table3[Score],1)</f>
        <v>120.5</v>
      </c>
      <c r="Y12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451</v>
      </c>
      <c r="Z122" s="3">
        <f>_xlfn.RANK.AVG(Table3[[#This Row],[Score 2 ]],Table3[[Score 2 ]],1)</f>
        <v>120.5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0398-46AF-4103-9FD0-FA8E4E12ABA5}">
  <dimension ref="A1:AV727"/>
  <sheetViews>
    <sheetView tabSelected="1" topLeftCell="AL1" workbookViewId="0">
      <selection activeCell="AV2" sqref="AV2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33203125" bestFit="1" customWidth="1"/>
    <col min="7" max="7" width="18.33203125" bestFit="1" customWidth="1"/>
    <col min="8" max="8" width="25.3320312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6640625" bestFit="1" customWidth="1"/>
    <col min="26" max="26" width="19.109375" bestFit="1" customWidth="1"/>
    <col min="27" max="27" width="19.88671875" bestFit="1" customWidth="1"/>
    <col min="28" max="28" width="20.3320312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33203125" bestFit="1" customWidth="1"/>
    <col min="33" max="33" width="32" bestFit="1" customWidth="1"/>
    <col min="34" max="34" width="32.33203125" bestFit="1" customWidth="1"/>
    <col min="35" max="35" width="23.33203125" bestFit="1" customWidth="1"/>
    <col min="36" max="36" width="22.88671875" bestFit="1" customWidth="1"/>
    <col min="37" max="37" width="18.33203125" bestFit="1" customWidth="1"/>
    <col min="38" max="38" width="28.88671875" bestFit="1" customWidth="1"/>
    <col min="39" max="39" width="34.664062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7.88671875" bestFit="1" customWidth="1"/>
    <col min="45" max="45" width="9.88671875" bestFit="1" customWidth="1"/>
    <col min="46" max="46" width="10.6640625" bestFit="1" customWidth="1"/>
    <col min="47" max="47" width="13.6640625" bestFit="1" customWidth="1"/>
    <col min="48" max="48" width="6.44140625" bestFit="1" customWidth="1"/>
  </cols>
  <sheetData>
    <row r="1" spans="1:48" x14ac:dyDescent="0.3">
      <c r="A1" t="s">
        <v>0</v>
      </c>
      <c r="B1" t="s">
        <v>1</v>
      </c>
      <c r="C1" t="s">
        <v>10164</v>
      </c>
      <c r="D1" t="s">
        <v>2</v>
      </c>
      <c r="E1" t="s">
        <v>3</v>
      </c>
      <c r="F1" t="s">
        <v>4</v>
      </c>
      <c r="G1" t="s">
        <v>5</v>
      </c>
      <c r="H1" t="s">
        <v>10187</v>
      </c>
      <c r="I1" t="s">
        <v>6</v>
      </c>
      <c r="J1" t="s">
        <v>10188</v>
      </c>
      <c r="K1" t="s">
        <v>7</v>
      </c>
      <c r="L1" t="s">
        <v>10189</v>
      </c>
      <c r="M1" t="s">
        <v>8</v>
      </c>
      <c r="N1" t="s">
        <v>10190</v>
      </c>
      <c r="O1" t="s">
        <v>10191</v>
      </c>
      <c r="P1" t="s">
        <v>9</v>
      </c>
      <c r="Q1" t="s">
        <v>10</v>
      </c>
      <c r="R1" t="s">
        <v>11</v>
      </c>
      <c r="S1" s="2" t="s">
        <v>10192</v>
      </c>
      <c r="T1" s="2" t="s">
        <v>10193</v>
      </c>
      <c r="U1" s="2" t="s">
        <v>10194</v>
      </c>
      <c r="V1" t="s">
        <v>12</v>
      </c>
      <c r="W1" t="s">
        <v>10195</v>
      </c>
      <c r="X1" t="s">
        <v>10196</v>
      </c>
      <c r="Y1" t="s">
        <v>10197</v>
      </c>
      <c r="Z1" t="s">
        <v>10198</v>
      </c>
      <c r="AA1" t="s">
        <v>10199</v>
      </c>
      <c r="AB1" t="s">
        <v>10200</v>
      </c>
      <c r="AC1" s="2" t="s">
        <v>10201</v>
      </c>
      <c r="AD1" s="2" t="s">
        <v>10202</v>
      </c>
      <c r="AE1" s="2" t="s">
        <v>10203</v>
      </c>
      <c r="AF1" s="2" t="s">
        <v>10204</v>
      </c>
      <c r="AG1" s="2" t="s">
        <v>10205</v>
      </c>
      <c r="AH1" s="2" t="s">
        <v>10206</v>
      </c>
      <c r="AI1" t="s">
        <v>13</v>
      </c>
      <c r="AJ1" t="s">
        <v>14</v>
      </c>
      <c r="AK1" t="s">
        <v>10207</v>
      </c>
      <c r="AL1" t="s">
        <v>10208</v>
      </c>
      <c r="AM1" t="s">
        <v>10209</v>
      </c>
      <c r="AN1" t="s">
        <v>10210</v>
      </c>
      <c r="AO1" t="s">
        <v>10211</v>
      </c>
      <c r="AP1" t="s">
        <v>15</v>
      </c>
      <c r="AQ1" t="s">
        <v>10215</v>
      </c>
      <c r="AR1" t="s">
        <v>10216</v>
      </c>
      <c r="AS1" t="s">
        <v>10217</v>
      </c>
      <c r="AT1" t="s">
        <v>10218</v>
      </c>
      <c r="AU1" t="s">
        <v>10219</v>
      </c>
      <c r="AV1" t="s">
        <v>10220</v>
      </c>
    </row>
    <row r="2" spans="1:48" x14ac:dyDescent="0.3">
      <c r="A2" t="s">
        <v>331</v>
      </c>
      <c r="B2" t="s">
        <v>332</v>
      </c>
      <c r="C2" t="s">
        <v>10173</v>
      </c>
      <c r="D2" t="s">
        <v>225</v>
      </c>
      <c r="E2">
        <v>75335.812160799993</v>
      </c>
      <c r="F2">
        <v>2863.6</v>
      </c>
      <c r="G2">
        <v>759.69703653757801</v>
      </c>
      <c r="H2">
        <f>(Table2[[#This Row],[1Y Return vs Nifty]]-AVERAGE(Table2[1Y Return vs Nifty]))/_xlfn.STDEV.P(Table2[1Y Return vs Nifty])</f>
        <v>8.4815271722380086</v>
      </c>
      <c r="I2">
        <v>38.113163997787197</v>
      </c>
      <c r="J2">
        <f>(Table2[[#This Row],[1M Return vs Nifty]]-AVERAGE(Table2[1M Return vs Nifty]))/_xlfn.STDEV.P(Table2[1M Return vs Nifty])</f>
        <v>3.1028224911638076</v>
      </c>
      <c r="K2">
        <v>258.22026997289902</v>
      </c>
      <c r="L2">
        <f>(Table2[[#This Row],[6M Return vs Nifty]]-AVERAGE(Table2[6M Return vs Nifty]))/_xlfn.STDEV.P(Table2[6M Return vs Nifty])</f>
        <v>7.4183480653056035</v>
      </c>
      <c r="M2">
        <v>11.5020364314385</v>
      </c>
      <c r="N2">
        <f>(Table2[[#This Row],[1W Return vs Nifty]]-AVERAGE(Table2[1W Return vs Nifty]))/_xlfn.STDEV.P(Table2[1W Return vs Nifty])</f>
        <v>2.2535678120255715</v>
      </c>
      <c r="O2">
        <v>2424.73</v>
      </c>
      <c r="P2">
        <v>2021.09766020091</v>
      </c>
      <c r="Q2">
        <v>1222.85221960839</v>
      </c>
      <c r="R2">
        <v>79.580522794112497</v>
      </c>
      <c r="S2" s="2">
        <f>(Table2[[#This Row],[Close Price]]-Table2[[#This Row],[20D EMA]])/Table2[[#This Row],[20D EMA]]</f>
        <v>0.1809974718834674</v>
      </c>
      <c r="T2" s="2">
        <f>(Table2[[#This Row],[Close Price]]-Table2[[#This Row],[50D EMA]])/Table2[[#This Row],[50D EMA]]</f>
        <v>0.4168538494648199</v>
      </c>
      <c r="U2" s="2">
        <f>(Table2[[#This Row],[Close Price]]-Table2[[#This Row],[200D EMA]])/Table2[[#This Row],[200D EMA]]</f>
        <v>1.3417383998510042</v>
      </c>
      <c r="V2">
        <v>0.992109035580648</v>
      </c>
      <c r="W2">
        <v>2764.2</v>
      </c>
      <c r="X2">
        <v>2863.6</v>
      </c>
      <c r="Y2">
        <v>2670</v>
      </c>
      <c r="Z2">
        <v>2979.45</v>
      </c>
      <c r="AA2">
        <v>2210.0500000000002</v>
      </c>
      <c r="AB2">
        <v>2979.45</v>
      </c>
      <c r="AC2" s="2">
        <f>(Table2[[#This Row],[Close Price]]/Table2[[#This Row],[Day Low]])-1</f>
        <v>3.5959771362419568E-2</v>
      </c>
      <c r="AD2" s="2">
        <f>(Table2[[#This Row],[Day High]]/Table2[[#This Row],[Close Price]])-1</f>
        <v>0</v>
      </c>
      <c r="AE2" s="2">
        <f>(Table2[[#This Row],[Close Price]]/Table2[[#This Row],[Current Week Low]])-1</f>
        <v>7.2509363295880203E-2</v>
      </c>
      <c r="AF2" s="2">
        <f>(Table2[[#This Row],[Current Week High]]/Table2[[#This Row],[Close Price]])-1</f>
        <v>4.0456069283419493E-2</v>
      </c>
      <c r="AG2" s="2">
        <f>(Table2[[#This Row],[Close Price]]/Table2[[#This Row],[Current Month Low]])-1</f>
        <v>0.29571729146399384</v>
      </c>
      <c r="AH2" s="2">
        <f>(Table2[[#This Row],[Current Month High]]/Table2[[#This Row],[Close Price]])-1</f>
        <v>4.0456069283419493E-2</v>
      </c>
      <c r="AI2">
        <v>4.0456069283419396</v>
      </c>
      <c r="AJ2">
        <v>880.68493150684901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1.0900000000000001</v>
      </c>
      <c r="AM2" t="s">
        <v>10213</v>
      </c>
      <c r="AN2">
        <v>30.84</v>
      </c>
      <c r="AO2" t="s">
        <v>10213</v>
      </c>
      <c r="AP2">
        <v>0.242587803382876</v>
      </c>
      <c r="AQ2">
        <f>(Table2[[#This Row],[Sharpe Ratio]]-AVERAGE(Table2[Sharpe Ratio]))/_xlfn.STDEV.P(Table2[Sharpe Ratio])</f>
        <v>2.1336799172037031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23.389945457936694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13</v>
      </c>
      <c r="AV2">
        <f>(Table2[[#This Row],[Rank 1Y]]+Table2[[#This Row],[Rank 6M]]+Table2[[#This Row],[Rank Sharpe]])/3</f>
        <v>5.333333333333333</v>
      </c>
    </row>
    <row r="3" spans="1:48" x14ac:dyDescent="0.3">
      <c r="A3" t="s">
        <v>203</v>
      </c>
      <c r="B3" t="s">
        <v>204</v>
      </c>
      <c r="C3" t="s">
        <v>10170</v>
      </c>
      <c r="D3" t="s">
        <v>114</v>
      </c>
      <c r="E3">
        <v>131356.26629999999</v>
      </c>
      <c r="F3">
        <v>630</v>
      </c>
      <c r="G3">
        <v>379.213389228984</v>
      </c>
      <c r="H3">
        <f>(Table2[[#This Row],[1Y Return vs Nifty]]-AVERAGE(Table2[1Y Return vs Nifty]))/_xlfn.STDEV.P(Table2[1Y Return vs Nifty])</f>
        <v>3.9566382150117207</v>
      </c>
      <c r="I3">
        <v>55.974065979991899</v>
      </c>
      <c r="J3">
        <f>(Table2[[#This Row],[1M Return vs Nifty]]-AVERAGE(Table2[1M Return vs Nifty]))/_xlfn.STDEV.P(Table2[1M Return vs Nifty])</f>
        <v>4.6875885219626952</v>
      </c>
      <c r="K3">
        <v>202.98693104390799</v>
      </c>
      <c r="L3">
        <f>(Table2[[#This Row],[6M Return vs Nifty]]-AVERAGE(Table2[6M Return vs Nifty]))/_xlfn.STDEV.P(Table2[6M Return vs Nifty])</f>
        <v>5.7676649022121698</v>
      </c>
      <c r="M3">
        <v>45.248885591012801</v>
      </c>
      <c r="N3">
        <f>(Table2[[#This Row],[1W Return vs Nifty]]-AVERAGE(Table2[1W Return vs Nifty]))/_xlfn.STDEV.P(Table2[1W Return vs Nifty])</f>
        <v>8.9294858248108042</v>
      </c>
      <c r="O3">
        <v>467.46</v>
      </c>
      <c r="P3">
        <v>397.31052454130901</v>
      </c>
      <c r="Q3">
        <v>275.91426541087799</v>
      </c>
      <c r="R3">
        <v>88.477678259742106</v>
      </c>
      <c r="S3" s="2">
        <f>(Table2[[#This Row],[Close Price]]-Table2[[#This Row],[20D EMA]])/Table2[[#This Row],[20D EMA]]</f>
        <v>0.34770889487870626</v>
      </c>
      <c r="T3" s="2">
        <f>(Table2[[#This Row],[Close Price]]-Table2[[#This Row],[50D EMA]])/Table2[[#This Row],[50D EMA]]</f>
        <v>0.58566149418601143</v>
      </c>
      <c r="U3" s="2">
        <f>(Table2[[#This Row],[Close Price]]-Table2[[#This Row],[200D EMA]])/Table2[[#This Row],[200D EMA]]</f>
        <v>1.2833179685792429</v>
      </c>
      <c r="V3">
        <v>2.1650209021075302</v>
      </c>
      <c r="W3">
        <v>606</v>
      </c>
      <c r="X3">
        <v>643.79999999999995</v>
      </c>
      <c r="Y3">
        <v>508</v>
      </c>
      <c r="Z3">
        <v>643.79999999999995</v>
      </c>
      <c r="AA3">
        <v>404.3</v>
      </c>
      <c r="AB3">
        <v>643.79999999999995</v>
      </c>
      <c r="AC3" s="2">
        <f>(Table2[[#This Row],[Close Price]]/Table2[[#This Row],[Day Low]])-1</f>
        <v>3.9603960396039639E-2</v>
      </c>
      <c r="AD3" s="2">
        <f>(Table2[[#This Row],[Day High]]/Table2[[#This Row],[Close Price]])-1</f>
        <v>2.1904761904761871E-2</v>
      </c>
      <c r="AE3" s="2">
        <f>(Table2[[#This Row],[Close Price]]/Table2[[#This Row],[Current Week Low]])-1</f>
        <v>0.24015748031496065</v>
      </c>
      <c r="AF3" s="2">
        <f>(Table2[[#This Row],[Current Week High]]/Table2[[#This Row],[Close Price]])-1</f>
        <v>2.1904761904761871E-2</v>
      </c>
      <c r="AG3" s="2">
        <f>(Table2[[#This Row],[Close Price]]/Table2[[#This Row],[Current Month Low]])-1</f>
        <v>0.55824882512985408</v>
      </c>
      <c r="AH3" s="2">
        <f>(Table2[[#This Row],[Current Month High]]/Table2[[#This Row],[Close Price]])-1</f>
        <v>2.1904761904761871E-2</v>
      </c>
      <c r="AI3">
        <v>2.19047619047618</v>
      </c>
      <c r="AJ3">
        <v>438.23152498932001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1.07</v>
      </c>
      <c r="AM3" t="s">
        <v>10213</v>
      </c>
      <c r="AN3">
        <v>54.73</v>
      </c>
      <c r="AO3" t="s">
        <v>10213</v>
      </c>
      <c r="AP3">
        <v>0.223406496224025</v>
      </c>
      <c r="AQ3">
        <f>(Table2[[#This Row],[Sharpe Ratio]]-AVERAGE(Table2[Sharpe Ratio]))/_xlfn.STDEV.P(Table2[Sharpe Ratio])</f>
        <v>1.9160569685574047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25.257434432554795</v>
      </c>
      <c r="AS3">
        <f>_xlfn.RANK.AVG(Table2[[#This Row],[1Y Return vs Nifty Z-Score]],Table2[1Y Return vs Nifty Z-Score])</f>
        <v>5</v>
      </c>
      <c r="AT3">
        <f>_xlfn.RANK.AVG(Table2[[#This Row],[6M Return vs Nifty Z-Score]],Table2[6M Return vs Nifty Z-Score])</f>
        <v>2</v>
      </c>
      <c r="AU3">
        <f>_xlfn.RANK.AVG(Table2[[#This Row],[Sharpe Ratio Z-Score]],Table2[Sharpe Ratio Z-Score])</f>
        <v>17</v>
      </c>
      <c r="AV3">
        <f>(Table2[[#This Row],[Rank 1Y]]+Table2[[#This Row],[Rank 6M]]+Table2[[#This Row],[Rank Sharpe]])/3</f>
        <v>8</v>
      </c>
    </row>
    <row r="4" spans="1:48" x14ac:dyDescent="0.3">
      <c r="A4" t="s">
        <v>223</v>
      </c>
      <c r="B4" t="s">
        <v>224</v>
      </c>
      <c r="C4" t="s">
        <v>10173</v>
      </c>
      <c r="D4" t="s">
        <v>225</v>
      </c>
      <c r="E4">
        <v>115859.81204999999</v>
      </c>
      <c r="F4">
        <v>5744.45</v>
      </c>
      <c r="G4">
        <v>235.78037965145501</v>
      </c>
      <c r="H4">
        <f>(Table2[[#This Row],[1Y Return vs Nifty]]-AVERAGE(Table2[1Y Return vs Nifty]))/_xlfn.STDEV.P(Table2[1Y Return vs Nifty])</f>
        <v>2.2508659808302554</v>
      </c>
      <c r="I4">
        <v>64.378304360172507</v>
      </c>
      <c r="J4">
        <f>(Table2[[#This Row],[1M Return vs Nifty]]-AVERAGE(Table2[1M Return vs Nifty]))/_xlfn.STDEV.P(Table2[1M Return vs Nifty])</f>
        <v>5.4332816293385893</v>
      </c>
      <c r="K4">
        <v>137.99080870416799</v>
      </c>
      <c r="L4">
        <f>(Table2[[#This Row],[6M Return vs Nifty]]-AVERAGE(Table2[6M Return vs Nifty]))/_xlfn.STDEV.P(Table2[6M Return vs Nifty])</f>
        <v>3.825214800643963</v>
      </c>
      <c r="M4">
        <v>14.102420345830399</v>
      </c>
      <c r="N4">
        <f>(Table2[[#This Row],[1W Return vs Nifty]]-AVERAGE(Table2[1W Return vs Nifty]))/_xlfn.STDEV.P(Table2[1W Return vs Nifty])</f>
        <v>2.7679847204651753</v>
      </c>
      <c r="O4">
        <v>4657.03</v>
      </c>
      <c r="P4">
        <v>3787.53152197904</v>
      </c>
      <c r="Q4">
        <v>2597.92433332668</v>
      </c>
      <c r="R4">
        <v>77.823208868289797</v>
      </c>
      <c r="S4" s="2">
        <f>(Table2[[#This Row],[Close Price]]-Table2[[#This Row],[20D EMA]])/Table2[[#This Row],[20D EMA]]</f>
        <v>0.23350075047830918</v>
      </c>
      <c r="T4" s="2">
        <f>(Table2[[#This Row],[Close Price]]-Table2[[#This Row],[50D EMA]])/Table2[[#This Row],[50D EMA]]</f>
        <v>0.51667384592444043</v>
      </c>
      <c r="U4" s="2">
        <f>(Table2[[#This Row],[Close Price]]-Table2[[#This Row],[200D EMA]])/Table2[[#This Row],[200D EMA]]</f>
        <v>1.2111690961546011</v>
      </c>
      <c r="V4">
        <v>1.7034105122293099</v>
      </c>
      <c r="W4">
        <v>5400</v>
      </c>
      <c r="X4">
        <v>5809.95</v>
      </c>
      <c r="Y4">
        <v>5217.3</v>
      </c>
      <c r="Z4">
        <v>5830</v>
      </c>
      <c r="AA4">
        <v>4182.1499999999996</v>
      </c>
      <c r="AB4">
        <v>5860</v>
      </c>
      <c r="AC4" s="2">
        <f>(Table2[[#This Row],[Close Price]]/Table2[[#This Row],[Day Low]])-1</f>
        <v>6.3787037037037031E-2</v>
      </c>
      <c r="AD4" s="2">
        <f>(Table2[[#This Row],[Day High]]/Table2[[#This Row],[Close Price]])-1</f>
        <v>1.1402310055792952E-2</v>
      </c>
      <c r="AE4" s="2">
        <f>(Table2[[#This Row],[Close Price]]/Table2[[#This Row],[Current Week Low]])-1</f>
        <v>0.10103885151323477</v>
      </c>
      <c r="AF4" s="2">
        <f>(Table2[[#This Row],[Current Week High]]/Table2[[#This Row],[Close Price]])-1</f>
        <v>1.4892635500352469E-2</v>
      </c>
      <c r="AG4" s="2">
        <f>(Table2[[#This Row],[Close Price]]/Table2[[#This Row],[Current Month Low]])-1</f>
        <v>0.37356383678251626</v>
      </c>
      <c r="AH4" s="2">
        <f>(Table2[[#This Row],[Current Month High]]/Table2[[#This Row],[Close Price]])-1</f>
        <v>2.0115067586975233E-2</v>
      </c>
      <c r="AI4">
        <v>2.0115067586975202</v>
      </c>
      <c r="AJ4">
        <v>286.54531996500901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1.32</v>
      </c>
      <c r="AM4" t="s">
        <v>10213</v>
      </c>
      <c r="AN4">
        <v>44.55</v>
      </c>
      <c r="AO4" t="s">
        <v>10213</v>
      </c>
      <c r="AP4">
        <v>0.27470875492033697</v>
      </c>
      <c r="AQ4">
        <f>(Table2[[#This Row],[Sharpe Ratio]]-AVERAGE(Table2[Sharpe Ratio]))/_xlfn.STDEV.P(Table2[Sharpe Ratio])</f>
        <v>2.4981105646573378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16.775457695935319</v>
      </c>
      <c r="AS4">
        <f>_xlfn.RANK.AVG(Table2[[#This Row],[1Y Return vs Nifty Z-Score]],Table2[1Y Return vs Nifty Z-Score])</f>
        <v>17</v>
      </c>
      <c r="AT4">
        <f>_xlfn.RANK.AVG(Table2[[#This Row],[6M Return vs Nifty Z-Score]],Table2[6M Return vs Nifty Z-Score])</f>
        <v>6</v>
      </c>
      <c r="AU4">
        <f>_xlfn.RANK.AVG(Table2[[#This Row],[Sharpe Ratio Z-Score]],Table2[Sharpe Ratio Z-Score])</f>
        <v>7</v>
      </c>
      <c r="AV4">
        <f>(Table2[[#This Row],[Rank 1Y]]+Table2[[#This Row],[Rank 6M]]+Table2[[#This Row],[Rank Sharpe]])/3</f>
        <v>10</v>
      </c>
    </row>
    <row r="5" spans="1:48" x14ac:dyDescent="0.3">
      <c r="A5" t="s">
        <v>626</v>
      </c>
      <c r="B5" t="s">
        <v>627</v>
      </c>
      <c r="C5" t="s">
        <v>10173</v>
      </c>
      <c r="D5" t="s">
        <v>225</v>
      </c>
      <c r="E5">
        <v>29723.3802</v>
      </c>
      <c r="F5">
        <v>2594.75</v>
      </c>
      <c r="G5">
        <v>295.93469884603797</v>
      </c>
      <c r="H5">
        <f>(Table2[[#This Row],[1Y Return vs Nifty]]-AVERAGE(Table2[1Y Return vs Nifty]))/_xlfn.STDEV.P(Table2[1Y Return vs Nifty])</f>
        <v>2.9662491952690897</v>
      </c>
      <c r="I5">
        <v>80.182500065682206</v>
      </c>
      <c r="J5">
        <f>(Table2[[#This Row],[1M Return vs Nifty]]-AVERAGE(Table2[1M Return vs Nifty]))/_xlfn.STDEV.P(Table2[1M Return vs Nifty])</f>
        <v>6.8355597742577752</v>
      </c>
      <c r="K5">
        <v>180.847142534988</v>
      </c>
      <c r="L5">
        <f>(Table2[[#This Row],[6M Return vs Nifty]]-AVERAGE(Table2[6M Return vs Nifty]))/_xlfn.STDEV.P(Table2[6M Return vs Nifty])</f>
        <v>5.1060033616504521</v>
      </c>
      <c r="M5">
        <v>0.44555677619504702</v>
      </c>
      <c r="N5">
        <f>(Table2[[#This Row],[1W Return vs Nifty]]-AVERAGE(Table2[1W Return vs Nifty]))/_xlfn.STDEV.P(Table2[1W Return vs Nifty])</f>
        <v>6.6336899314065209E-2</v>
      </c>
      <c r="O5">
        <v>2194.34</v>
      </c>
      <c r="P5">
        <v>1734.14539296251</v>
      </c>
      <c r="Q5">
        <v>1121.4180876220901</v>
      </c>
      <c r="R5">
        <v>70.240807967800194</v>
      </c>
      <c r="S5" s="2">
        <f>(Table2[[#This Row],[Close Price]]-Table2[[#This Row],[20D EMA]])/Table2[[#This Row],[20D EMA]]</f>
        <v>0.18247400129423874</v>
      </c>
      <c r="T5" s="2">
        <f>(Table2[[#This Row],[Close Price]]-Table2[[#This Row],[50D EMA]])/Table2[[#This Row],[50D EMA]]</f>
        <v>0.49627015735242636</v>
      </c>
      <c r="U5" s="2">
        <f>(Table2[[#This Row],[Close Price]]-Table2[[#This Row],[200D EMA]])/Table2[[#This Row],[200D EMA]]</f>
        <v>1.3138114398547247</v>
      </c>
      <c r="V5">
        <v>1.46672890341636</v>
      </c>
      <c r="W5">
        <v>2515</v>
      </c>
      <c r="X5">
        <v>2594.75</v>
      </c>
      <c r="Y5">
        <v>2426.15</v>
      </c>
      <c r="Z5">
        <v>2785.45</v>
      </c>
      <c r="AA5">
        <v>2127.6999999999998</v>
      </c>
      <c r="AB5">
        <v>2833.8</v>
      </c>
      <c r="AC5" s="2">
        <f>(Table2[[#This Row],[Close Price]]/Table2[[#This Row],[Day Low]])-1</f>
        <v>3.1709741550695725E-2</v>
      </c>
      <c r="AD5" s="2">
        <f>(Table2[[#This Row],[Day High]]/Table2[[#This Row],[Close Price]])-1</f>
        <v>0</v>
      </c>
      <c r="AE5" s="2">
        <f>(Table2[[#This Row],[Close Price]]/Table2[[#This Row],[Current Week Low]])-1</f>
        <v>6.9492817838962884E-2</v>
      </c>
      <c r="AF5" s="2">
        <f>(Table2[[#This Row],[Current Week High]]/Table2[[#This Row],[Close Price]])-1</f>
        <v>7.3494556315637283E-2</v>
      </c>
      <c r="AG5" s="2">
        <f>(Table2[[#This Row],[Close Price]]/Table2[[#This Row],[Current Month Low]])-1</f>
        <v>0.21950932932274303</v>
      </c>
      <c r="AH5" s="2">
        <f>(Table2[[#This Row],[Current Month High]]/Table2[[#This Row],[Close Price]])-1</f>
        <v>9.2128336063204586E-2</v>
      </c>
      <c r="AI5">
        <v>9.2128336063204497</v>
      </c>
      <c r="AJ5">
        <v>358.80116700556903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1.47</v>
      </c>
      <c r="AM5" t="s">
        <v>10213</v>
      </c>
      <c r="AN5">
        <v>33.33</v>
      </c>
      <c r="AO5" t="s">
        <v>10213</v>
      </c>
      <c r="AP5">
        <v>0.21744287758957501</v>
      </c>
      <c r="AQ5">
        <f>(Table2[[#This Row],[Sharpe Ratio]]-AVERAGE(Table2[Sharpe Ratio]))/_xlfn.STDEV.P(Table2[Sharpe Ratio])</f>
        <v>1.8483962892781953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16.822545519769577</v>
      </c>
      <c r="AS5">
        <f>_xlfn.RANK.AVG(Table2[[#This Row],[1Y Return vs Nifty Z-Score]],Table2[1Y Return vs Nifty Z-Score])</f>
        <v>10</v>
      </c>
      <c r="AT5">
        <f>_xlfn.RANK.AVG(Table2[[#This Row],[6M Return vs Nifty Z-Score]],Table2[6M Return vs Nifty Z-Score])</f>
        <v>3</v>
      </c>
      <c r="AU5">
        <f>_xlfn.RANK.AVG(Table2[[#This Row],[Sharpe Ratio Z-Score]],Table2[Sharpe Ratio Z-Score])</f>
        <v>21</v>
      </c>
      <c r="AV5">
        <f>(Table2[[#This Row],[Rank 1Y]]+Table2[[#This Row],[Rank 6M]]+Table2[[#This Row],[Rank Sharpe]])/3</f>
        <v>11.333333333333334</v>
      </c>
    </row>
    <row r="6" spans="1:48" x14ac:dyDescent="0.3">
      <c r="A6" t="s">
        <v>644</v>
      </c>
      <c r="B6" t="s">
        <v>645</v>
      </c>
      <c r="C6" t="s">
        <v>10173</v>
      </c>
      <c r="D6" t="s">
        <v>646</v>
      </c>
      <c r="E6">
        <v>28421.461039375001</v>
      </c>
      <c r="F6">
        <v>689.35</v>
      </c>
      <c r="G6">
        <v>274.47842542887201</v>
      </c>
      <c r="H6">
        <f>(Table2[[#This Row],[1Y Return vs Nifty]]-AVERAGE(Table2[1Y Return vs Nifty]))/_xlfn.STDEV.P(Table2[1Y Return vs Nifty])</f>
        <v>2.7110811865114917</v>
      </c>
      <c r="I6">
        <v>3.29550508283234</v>
      </c>
      <c r="J6">
        <f>(Table2[[#This Row],[1M Return vs Nifty]]-AVERAGE(Table2[1M Return vs Nifty]))/_xlfn.STDEV.P(Table2[1M Return vs Nifty])</f>
        <v>1.3513609936102731E-2</v>
      </c>
      <c r="K6">
        <v>82.403254146672097</v>
      </c>
      <c r="L6">
        <f>(Table2[[#This Row],[6M Return vs Nifty]]-AVERAGE(Table2[6M Return vs Nifty]))/_xlfn.STDEV.P(Table2[6M Return vs Nifty])</f>
        <v>2.1639456801303338</v>
      </c>
      <c r="M6">
        <v>-1.1748530860288999</v>
      </c>
      <c r="N6">
        <f>(Table2[[#This Row],[1W Return vs Nifty]]-AVERAGE(Table2[1W Return vs Nifty]))/_xlfn.STDEV.P(Table2[1W Return vs Nifty])</f>
        <v>-0.25421816454281027</v>
      </c>
      <c r="O6">
        <v>679.26</v>
      </c>
      <c r="P6">
        <v>606.34422422987996</v>
      </c>
      <c r="Q6">
        <v>431.83849368105899</v>
      </c>
      <c r="R6">
        <v>48.756175563574203</v>
      </c>
      <c r="S6" s="2">
        <f>(Table2[[#This Row],[Close Price]]-Table2[[#This Row],[20D EMA]])/Table2[[#This Row],[20D EMA]]</f>
        <v>1.485440037688077E-2</v>
      </c>
      <c r="T6" s="2">
        <f>(Table2[[#This Row],[Close Price]]-Table2[[#This Row],[50D EMA]])/Table2[[#This Row],[50D EMA]]</f>
        <v>0.13689546705181535</v>
      </c>
      <c r="U6" s="2">
        <f>(Table2[[#This Row],[Close Price]]-Table2[[#This Row],[200D EMA]])/Table2[[#This Row],[200D EMA]]</f>
        <v>0.59631438625091659</v>
      </c>
      <c r="V6">
        <v>0.58208870886569797</v>
      </c>
      <c r="W6">
        <v>680.7</v>
      </c>
      <c r="X6">
        <v>700</v>
      </c>
      <c r="Y6">
        <v>664.85</v>
      </c>
      <c r="Z6">
        <v>745.75</v>
      </c>
      <c r="AA6">
        <v>664.85</v>
      </c>
      <c r="AB6">
        <v>748.1</v>
      </c>
      <c r="AC6" s="2">
        <f>(Table2[[#This Row],[Close Price]]/Table2[[#This Row],[Day Low]])-1</f>
        <v>1.2707506978110628E-2</v>
      </c>
      <c r="AD6" s="2">
        <f>(Table2[[#This Row],[Day High]]/Table2[[#This Row],[Close Price]])-1</f>
        <v>1.5449336331326613E-2</v>
      </c>
      <c r="AE6" s="2">
        <f>(Table2[[#This Row],[Close Price]]/Table2[[#This Row],[Current Week Low]])-1</f>
        <v>3.6850417387380707E-2</v>
      </c>
      <c r="AF6" s="2">
        <f>(Table2[[#This Row],[Current Week High]]/Table2[[#This Row],[Close Price]])-1</f>
        <v>8.1816203670123988E-2</v>
      </c>
      <c r="AG6" s="2">
        <f>(Table2[[#This Row],[Close Price]]/Table2[[#This Row],[Current Month Low]])-1</f>
        <v>3.6850417387380707E-2</v>
      </c>
      <c r="AH6" s="2">
        <f>(Table2[[#This Row],[Current Month High]]/Table2[[#This Row],[Close Price]])-1</f>
        <v>8.5225212156379238E-2</v>
      </c>
      <c r="AI6">
        <v>8.5225212156379193</v>
      </c>
      <c r="AJ6">
        <v>302.77534326614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0.54</v>
      </c>
      <c r="AM6" t="s">
        <v>10213</v>
      </c>
      <c r="AN6">
        <v>5.01</v>
      </c>
      <c r="AO6" t="s">
        <v>10213</v>
      </c>
      <c r="AP6">
        <v>0.244024492410712</v>
      </c>
      <c r="AQ6">
        <f>(Table2[[#This Row],[Sharpe Ratio]]-AVERAGE(Table2[Sharpe Ratio]))/_xlfn.STDEV.P(Table2[Sharpe Ratio])</f>
        <v>2.1499799795475347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6.7843022915826525</v>
      </c>
      <c r="AS6">
        <f>_xlfn.RANK.AVG(Table2[[#This Row],[1Y Return vs Nifty Z-Score]],Table2[1Y Return vs Nifty Z-Score])</f>
        <v>11</v>
      </c>
      <c r="AT6">
        <f>_xlfn.RANK.AVG(Table2[[#This Row],[6M Return vs Nifty Z-Score]],Table2[6M Return vs Nifty Z-Score])</f>
        <v>21</v>
      </c>
      <c r="AU6">
        <f>_xlfn.RANK.AVG(Table2[[#This Row],[Sharpe Ratio Z-Score]],Table2[Sharpe Ratio Z-Score])</f>
        <v>11</v>
      </c>
      <c r="AV6">
        <f>(Table2[[#This Row],[Rank 1Y]]+Table2[[#This Row],[Rank 6M]]+Table2[[#This Row],[Rank Sharpe]])/3</f>
        <v>14.333333333333334</v>
      </c>
    </row>
    <row r="7" spans="1:48" x14ac:dyDescent="0.3">
      <c r="A7" t="s">
        <v>367</v>
      </c>
      <c r="B7" t="s">
        <v>368</v>
      </c>
      <c r="C7" t="s">
        <v>10167</v>
      </c>
      <c r="D7" t="s">
        <v>114</v>
      </c>
      <c r="E7">
        <v>68505.017999999996</v>
      </c>
      <c r="F7">
        <v>342.2</v>
      </c>
      <c r="G7">
        <v>442.409946061742</v>
      </c>
      <c r="H7">
        <f>(Table2[[#This Row],[1Y Return vs Nifty]]-AVERAGE(Table2[1Y Return vs Nifty]))/_xlfn.STDEV.P(Table2[1Y Return vs Nifty])</f>
        <v>4.7082011380703888</v>
      </c>
      <c r="I7">
        <v>10.1182941676747</v>
      </c>
      <c r="J7">
        <f>(Table2[[#This Row],[1M Return vs Nifty]]-AVERAGE(Table2[1M Return vs Nifty]))/_xlfn.STDEV.P(Table2[1M Return vs Nifty])</f>
        <v>0.61888753717317102</v>
      </c>
      <c r="K7">
        <v>157.439057589058</v>
      </c>
      <c r="L7">
        <f>(Table2[[#This Row],[6M Return vs Nifty]]-AVERAGE(Table2[6M Return vs Nifty]))/_xlfn.STDEV.P(Table2[6M Return vs Nifty])</f>
        <v>4.4064379823026103</v>
      </c>
      <c r="M7">
        <v>6.1954423230972102</v>
      </c>
      <c r="N7">
        <f>(Table2[[#This Row],[1W Return vs Nifty]]-AVERAGE(Table2[1W Return vs Nifty]))/_xlfn.STDEV.P(Table2[1W Return vs Nifty])</f>
        <v>1.203799075782982</v>
      </c>
      <c r="O7">
        <v>301.42</v>
      </c>
      <c r="P7">
        <v>271.02388147391503</v>
      </c>
      <c r="Q7">
        <v>189.409827458249</v>
      </c>
      <c r="R7">
        <v>84.3689211355737</v>
      </c>
      <c r="S7" s="2">
        <f>(Table2[[#This Row],[Close Price]]-Table2[[#This Row],[20D EMA]])/Table2[[#This Row],[20D EMA]]</f>
        <v>0.13529294671886394</v>
      </c>
      <c r="T7" s="2">
        <f>(Table2[[#This Row],[Close Price]]-Table2[[#This Row],[50D EMA]])/Table2[[#This Row],[50D EMA]]</f>
        <v>0.2626193608437985</v>
      </c>
      <c r="U7" s="2">
        <f>(Table2[[#This Row],[Close Price]]-Table2[[#This Row],[200D EMA]])/Table2[[#This Row],[200D EMA]]</f>
        <v>0.8066644407636665</v>
      </c>
      <c r="V7">
        <v>1.4297996640980299</v>
      </c>
      <c r="W7">
        <v>326.55</v>
      </c>
      <c r="X7">
        <v>345.5</v>
      </c>
      <c r="Y7">
        <v>319</v>
      </c>
      <c r="Z7">
        <v>349.7</v>
      </c>
      <c r="AA7">
        <v>277</v>
      </c>
      <c r="AB7">
        <v>349.7</v>
      </c>
      <c r="AC7" s="2">
        <f>(Table2[[#This Row],[Close Price]]/Table2[[#This Row],[Day Low]])-1</f>
        <v>4.7925279436533463E-2</v>
      </c>
      <c r="AD7" s="2">
        <f>(Table2[[#This Row],[Day High]]/Table2[[#This Row],[Close Price]])-1</f>
        <v>9.6434833430742994E-3</v>
      </c>
      <c r="AE7" s="2">
        <f>(Table2[[#This Row],[Close Price]]/Table2[[#This Row],[Current Week Low]])-1</f>
        <v>7.2727272727272751E-2</v>
      </c>
      <c r="AF7" s="2">
        <f>(Table2[[#This Row],[Current Week High]]/Table2[[#This Row],[Close Price]])-1</f>
        <v>2.1917007597896054E-2</v>
      </c>
      <c r="AG7" s="2">
        <f>(Table2[[#This Row],[Close Price]]/Table2[[#This Row],[Current Month Low]])-1</f>
        <v>0.23537906137184117</v>
      </c>
      <c r="AH7" s="2">
        <f>(Table2[[#This Row],[Current Month High]]/Table2[[#This Row],[Close Price]])-1</f>
        <v>2.1917007597896054E-2</v>
      </c>
      <c r="AI7">
        <v>2.1917007597896001</v>
      </c>
      <c r="AJ7">
        <v>484.45772843723302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0.56999999999999995</v>
      </c>
      <c r="AM7" t="s">
        <v>10213</v>
      </c>
      <c r="AN7">
        <v>24.37</v>
      </c>
      <c r="AO7" t="s">
        <v>10213</v>
      </c>
      <c r="AP7">
        <v>0.17452777354804699</v>
      </c>
      <c r="AQ7">
        <f>(Table2[[#This Row],[Sharpe Ratio]]-AVERAGE(Table2[Sharpe Ratio]))/_xlfn.STDEV.P(Table2[Sharpe Ratio])</f>
        <v>1.3614997808371383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12.298825514166289</v>
      </c>
      <c r="AS7">
        <f>_xlfn.RANK.AVG(Table2[[#This Row],[1Y Return vs Nifty Z-Score]],Table2[1Y Return vs Nifty Z-Score])</f>
        <v>4</v>
      </c>
      <c r="AT7">
        <f>_xlfn.RANK.AVG(Table2[[#This Row],[6M Return vs Nifty Z-Score]],Table2[6M Return vs Nifty Z-Score])</f>
        <v>4</v>
      </c>
      <c r="AU7">
        <f>_xlfn.RANK.AVG(Table2[[#This Row],[Sharpe Ratio Z-Score]],Table2[Sharpe Ratio Z-Score])</f>
        <v>66</v>
      </c>
      <c r="AV7">
        <f>(Table2[[#This Row],[Rank 1Y]]+Table2[[#This Row],[Rank 6M]]+Table2[[#This Row],[Rank Sharpe]])/3</f>
        <v>24.666666666666668</v>
      </c>
    </row>
    <row r="8" spans="1:48" x14ac:dyDescent="0.3">
      <c r="A8" t="s">
        <v>1092</v>
      </c>
      <c r="B8" t="s">
        <v>1093</v>
      </c>
      <c r="C8" t="s">
        <v>10174</v>
      </c>
      <c r="D8" t="s">
        <v>111</v>
      </c>
      <c r="E8">
        <v>11219.79900096</v>
      </c>
      <c r="F8">
        <v>1861.2</v>
      </c>
      <c r="G8">
        <v>196.21688863815299</v>
      </c>
      <c r="H8">
        <f>(Table2[[#This Row],[1Y Return vs Nifty]]-AVERAGE(Table2[1Y Return vs Nifty]))/_xlfn.STDEV.P(Table2[1Y Return vs Nifty])</f>
        <v>1.7803584968378725</v>
      </c>
      <c r="I8">
        <v>-1.53347841696109</v>
      </c>
      <c r="J8">
        <f>(Table2[[#This Row],[1M Return vs Nifty]]-AVERAGE(Table2[1M Return vs Nifty]))/_xlfn.STDEV.P(Table2[1M Return vs Nifty])</f>
        <v>-0.41495349779371143</v>
      </c>
      <c r="K8">
        <v>74.201982535568405</v>
      </c>
      <c r="L8">
        <f>(Table2[[#This Row],[6M Return vs Nifty]]-AVERAGE(Table2[6M Return vs Nifty]))/_xlfn.STDEV.P(Table2[6M Return vs Nifty])</f>
        <v>1.9188455064506413</v>
      </c>
      <c r="M8">
        <v>3.37033799939194</v>
      </c>
      <c r="N8">
        <f>(Table2[[#This Row],[1W Return vs Nifty]]-AVERAGE(Table2[1W Return vs Nifty]))/_xlfn.STDEV.P(Table2[1W Return vs Nifty])</f>
        <v>0.64492720145065929</v>
      </c>
      <c r="O8">
        <v>1811.38</v>
      </c>
      <c r="P8">
        <v>1793.25981868709</v>
      </c>
      <c r="Q8">
        <v>1390.21085186761</v>
      </c>
      <c r="R8">
        <v>63.8412021786122</v>
      </c>
      <c r="S8" s="2">
        <f>(Table2[[#This Row],[Close Price]]-Table2[[#This Row],[20D EMA]])/Table2[[#This Row],[20D EMA]]</f>
        <v>2.7503892060197162E-2</v>
      </c>
      <c r="T8" s="2">
        <f>(Table2[[#This Row],[Close Price]]-Table2[[#This Row],[50D EMA]])/Table2[[#This Row],[50D EMA]]</f>
        <v>3.7886412557133771E-2</v>
      </c>
      <c r="U8" s="2">
        <f>(Table2[[#This Row],[Close Price]]-Table2[[#This Row],[200D EMA]])/Table2[[#This Row],[200D EMA]]</f>
        <v>0.33878972207680796</v>
      </c>
      <c r="V8">
        <v>0.58300200745626596</v>
      </c>
      <c r="W8">
        <v>1857.55</v>
      </c>
      <c r="X8">
        <v>1885</v>
      </c>
      <c r="Y8">
        <v>1817</v>
      </c>
      <c r="Z8">
        <v>1899</v>
      </c>
      <c r="AA8">
        <v>1751.1</v>
      </c>
      <c r="AB8">
        <v>1899</v>
      </c>
      <c r="AC8" s="2">
        <f>(Table2[[#This Row],[Close Price]]/Table2[[#This Row],[Day Low]])-1</f>
        <v>1.9649538370434261E-3</v>
      </c>
      <c r="AD8" s="2">
        <f>(Table2[[#This Row],[Day High]]/Table2[[#This Row],[Close Price]])-1</f>
        <v>1.2787448957661596E-2</v>
      </c>
      <c r="AE8" s="2">
        <f>(Table2[[#This Row],[Close Price]]/Table2[[#This Row],[Current Week Low]])-1</f>
        <v>2.4325811777655471E-2</v>
      </c>
      <c r="AF8" s="2">
        <f>(Table2[[#This Row],[Current Week High]]/Table2[[#This Row],[Close Price]])-1</f>
        <v>2.0309477756286221E-2</v>
      </c>
      <c r="AG8" s="2">
        <f>(Table2[[#This Row],[Close Price]]/Table2[[#This Row],[Current Month Low]])-1</f>
        <v>6.2874764433784591E-2</v>
      </c>
      <c r="AH8" s="2">
        <f>(Table2[[#This Row],[Current Month High]]/Table2[[#This Row],[Close Price]])-1</f>
        <v>2.0309477756286221E-2</v>
      </c>
      <c r="AI8">
        <v>13.322050290135399</v>
      </c>
      <c r="AJ8">
        <v>274.23592493297502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-0.1</v>
      </c>
      <c r="AM8" t="s">
        <v>10214</v>
      </c>
      <c r="AN8">
        <v>6.72</v>
      </c>
      <c r="AO8" t="s">
        <v>10213</v>
      </c>
      <c r="AP8">
        <v>0.29449666217812298</v>
      </c>
      <c r="AQ8">
        <f>(Table2[[#This Row],[Sharpe Ratio]]-AVERAGE(Table2[Sharpe Ratio]))/_xlfn.STDEV.P(Table2[Sharpe Ratio])</f>
        <v>2.7226157398946671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6.651793446840129</v>
      </c>
      <c r="AS8">
        <f>_xlfn.RANK.AVG(Table2[[#This Row],[1Y Return vs Nifty Z-Score]],Table2[1Y Return vs Nifty Z-Score])</f>
        <v>39</v>
      </c>
      <c r="AT8">
        <f>_xlfn.RANK.AVG(Table2[[#This Row],[6M Return vs Nifty Z-Score]],Table2[6M Return vs Nifty Z-Score])</f>
        <v>35</v>
      </c>
      <c r="AU8">
        <f>_xlfn.RANK.AVG(Table2[[#This Row],[Sharpe Ratio Z-Score]],Table2[Sharpe Ratio Z-Score])</f>
        <v>3</v>
      </c>
      <c r="AV8">
        <f>(Table2[[#This Row],[Rank 1Y]]+Table2[[#This Row],[Rank 6M]]+Table2[[#This Row],[Rank Sharpe]])/3</f>
        <v>25.666666666666668</v>
      </c>
    </row>
    <row r="9" spans="1:48" x14ac:dyDescent="0.3">
      <c r="A9" t="s">
        <v>112</v>
      </c>
      <c r="B9" t="s">
        <v>113</v>
      </c>
      <c r="C9" t="s">
        <v>10167</v>
      </c>
      <c r="D9" t="s">
        <v>114</v>
      </c>
      <c r="E9">
        <v>269185.08658800001</v>
      </c>
      <c r="F9">
        <v>205.98</v>
      </c>
      <c r="G9">
        <v>500.99311935434702</v>
      </c>
      <c r="H9">
        <f>(Table2[[#This Row],[1Y Return vs Nifty]]-AVERAGE(Table2[1Y Return vs Nifty]))/_xlfn.STDEV.P(Table2[1Y Return vs Nifty])</f>
        <v>5.4048995528014308</v>
      </c>
      <c r="I9">
        <v>12.4626157886277</v>
      </c>
      <c r="J9">
        <f>(Table2[[#This Row],[1M Return vs Nifty]]-AVERAGE(Table2[1M Return vs Nifty]))/_xlfn.STDEV.P(Table2[1M Return vs Nifty])</f>
        <v>0.82689502043774832</v>
      </c>
      <c r="K9">
        <v>80.446533838092293</v>
      </c>
      <c r="L9">
        <f>(Table2[[#This Row],[6M Return vs Nifty]]-AVERAGE(Table2[6M Return vs Nifty]))/_xlfn.STDEV.P(Table2[6M Return vs Nifty])</f>
        <v>2.1054678598340066</v>
      </c>
      <c r="M9">
        <v>13.9809347709362</v>
      </c>
      <c r="N9">
        <f>(Table2[[#This Row],[1W Return vs Nifty]]-AVERAGE(Table2[1W Return vs Nifty]))/_xlfn.STDEV.P(Table2[1W Return vs Nifty])</f>
        <v>2.7439520253268896</v>
      </c>
      <c r="O9">
        <v>184.31</v>
      </c>
      <c r="P9">
        <v>173.866822717769</v>
      </c>
      <c r="Q9">
        <v>133.74726552238801</v>
      </c>
      <c r="R9">
        <v>79.312499991108695</v>
      </c>
      <c r="S9" s="2">
        <f>(Table2[[#This Row],[Close Price]]-Table2[[#This Row],[20D EMA]])/Table2[[#This Row],[20D EMA]]</f>
        <v>0.11757365308447718</v>
      </c>
      <c r="T9" s="2">
        <f>(Table2[[#This Row],[Close Price]]-Table2[[#This Row],[50D EMA]])/Table2[[#This Row],[50D EMA]]</f>
        <v>0.18469985693796809</v>
      </c>
      <c r="U9" s="2">
        <f>(Table2[[#This Row],[Close Price]]-Table2[[#This Row],[200D EMA]])/Table2[[#This Row],[200D EMA]]</f>
        <v>0.54006886941192023</v>
      </c>
      <c r="V9">
        <v>1.4969514824183801</v>
      </c>
      <c r="W9">
        <v>201.02</v>
      </c>
      <c r="X9">
        <v>209.1</v>
      </c>
      <c r="Y9">
        <v>192.2</v>
      </c>
      <c r="Z9">
        <v>213.24</v>
      </c>
      <c r="AA9">
        <v>170.01</v>
      </c>
      <c r="AB9">
        <v>213.24</v>
      </c>
      <c r="AC9" s="2">
        <f>(Table2[[#This Row],[Close Price]]/Table2[[#This Row],[Day Low]])-1</f>
        <v>2.4674161774947745E-2</v>
      </c>
      <c r="AD9" s="2">
        <f>(Table2[[#This Row],[Day High]]/Table2[[#This Row],[Close Price]])-1</f>
        <v>1.5147101660355489E-2</v>
      </c>
      <c r="AE9" s="2">
        <f>(Table2[[#This Row],[Close Price]]/Table2[[#This Row],[Current Week Low]])-1</f>
        <v>7.1696149843912593E-2</v>
      </c>
      <c r="AF9" s="2">
        <f>(Table2[[#This Row],[Current Week High]]/Table2[[#This Row],[Close Price]])-1</f>
        <v>3.5246140401980819E-2</v>
      </c>
      <c r="AG9" s="2">
        <f>(Table2[[#This Row],[Close Price]]/Table2[[#This Row],[Current Month Low]])-1</f>
        <v>0.21157578965943191</v>
      </c>
      <c r="AH9" s="2">
        <f>(Table2[[#This Row],[Current Month High]]/Table2[[#This Row],[Close Price]])-1</f>
        <v>3.5246140401980819E-2</v>
      </c>
      <c r="AI9">
        <v>3.5246140401980801</v>
      </c>
      <c r="AJ9">
        <v>536.72333848531605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0.26</v>
      </c>
      <c r="AM9" t="s">
        <v>10213</v>
      </c>
      <c r="AN9">
        <v>17.29</v>
      </c>
      <c r="AO9" t="s">
        <v>10213</v>
      </c>
      <c r="AP9">
        <v>0.18388513071940399</v>
      </c>
      <c r="AQ9">
        <f>(Table2[[#This Row],[Sharpe Ratio]]-AVERAGE(Table2[Sharpe Ratio]))/_xlfn.STDEV.P(Table2[Sharpe Ratio])</f>
        <v>1.4676643733908648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12.548878831790939</v>
      </c>
      <c r="AS9">
        <f>_xlfn.RANK.AVG(Table2[[#This Row],[1Y Return vs Nifty Z-Score]],Table2[1Y Return vs Nifty Z-Score])</f>
        <v>3</v>
      </c>
      <c r="AT9">
        <f>_xlfn.RANK.AVG(Table2[[#This Row],[6M Return vs Nifty Z-Score]],Table2[6M Return vs Nifty Z-Score])</f>
        <v>25</v>
      </c>
      <c r="AU9">
        <f>_xlfn.RANK.AVG(Table2[[#This Row],[Sharpe Ratio Z-Score]],Table2[Sharpe Ratio Z-Score])</f>
        <v>55</v>
      </c>
      <c r="AV9">
        <f>(Table2[[#This Row],[Rank 1Y]]+Table2[[#This Row],[Rank 6M]]+Table2[[#This Row],[Rank Sharpe]])/3</f>
        <v>27.666666666666668</v>
      </c>
    </row>
    <row r="10" spans="1:48" x14ac:dyDescent="0.3">
      <c r="A10" t="s">
        <v>141</v>
      </c>
      <c r="B10" t="s">
        <v>142</v>
      </c>
      <c r="C10" t="s">
        <v>10178</v>
      </c>
      <c r="D10" t="s">
        <v>143</v>
      </c>
      <c r="E10">
        <v>200327.40137902499</v>
      </c>
      <c r="F10">
        <v>5635.25</v>
      </c>
      <c r="G10">
        <v>207.76013907353001</v>
      </c>
      <c r="H10">
        <f>(Table2[[#This Row],[1Y Return vs Nifty]]-AVERAGE(Table2[1Y Return vs Nifty]))/_xlfn.STDEV.P(Table2[1Y Return vs Nifty])</f>
        <v>1.9176362137516088</v>
      </c>
      <c r="I10">
        <v>7.0014983051778996</v>
      </c>
      <c r="J10">
        <f>(Table2[[#This Row],[1M Return vs Nifty]]-AVERAGE(Table2[1M Return vs Nifty]))/_xlfn.STDEV.P(Table2[1M Return vs Nifty])</f>
        <v>0.34233978987907038</v>
      </c>
      <c r="K10">
        <v>65.1150945370822</v>
      </c>
      <c r="L10">
        <f>(Table2[[#This Row],[6M Return vs Nifty]]-AVERAGE(Table2[6M Return vs Nifty]))/_xlfn.STDEV.P(Table2[6M Return vs Nifty])</f>
        <v>1.6472781285794489</v>
      </c>
      <c r="M10">
        <v>0.82672688343073797</v>
      </c>
      <c r="N10">
        <f>(Table2[[#This Row],[1W Return vs Nifty]]-AVERAGE(Table2[1W Return vs Nifty]))/_xlfn.STDEV.P(Table2[1W Return vs Nifty])</f>
        <v>0.14174128366999209</v>
      </c>
      <c r="O10">
        <v>5401.95</v>
      </c>
      <c r="P10">
        <v>5003.82781170404</v>
      </c>
      <c r="Q10">
        <v>3803.8744382234199</v>
      </c>
      <c r="R10">
        <v>73.175423633531594</v>
      </c>
      <c r="S10" s="2">
        <f>(Table2[[#This Row],[Close Price]]-Table2[[#This Row],[20D EMA]])/Table2[[#This Row],[20D EMA]]</f>
        <v>4.3188107998037781E-2</v>
      </c>
      <c r="T10" s="2">
        <f>(Table2[[#This Row],[Close Price]]-Table2[[#This Row],[50D EMA]])/Table2[[#This Row],[50D EMA]]</f>
        <v>0.12618783300637415</v>
      </c>
      <c r="U10" s="2">
        <f>(Table2[[#This Row],[Close Price]]-Table2[[#This Row],[200D EMA]])/Table2[[#This Row],[200D EMA]]</f>
        <v>0.48145005612538427</v>
      </c>
      <c r="V10">
        <v>0.60374450462484297</v>
      </c>
      <c r="W10">
        <v>5545</v>
      </c>
      <c r="X10">
        <v>5663</v>
      </c>
      <c r="Y10">
        <v>5470.05</v>
      </c>
      <c r="Z10">
        <v>5665</v>
      </c>
      <c r="AA10">
        <v>5380</v>
      </c>
      <c r="AB10">
        <v>5665</v>
      </c>
      <c r="AC10" s="2">
        <f>(Table2[[#This Row],[Close Price]]/Table2[[#This Row],[Day Low]])-1</f>
        <v>1.6275924256086594E-2</v>
      </c>
      <c r="AD10" s="2">
        <f>(Table2[[#This Row],[Day High]]/Table2[[#This Row],[Close Price]])-1</f>
        <v>4.9243600550108457E-3</v>
      </c>
      <c r="AE10" s="2">
        <f>(Table2[[#This Row],[Close Price]]/Table2[[#This Row],[Current Week Low]])-1</f>
        <v>3.0200820833447661E-2</v>
      </c>
      <c r="AF10" s="2">
        <f>(Table2[[#This Row],[Current Week High]]/Table2[[#This Row],[Close Price]])-1</f>
        <v>5.2792688878045002E-3</v>
      </c>
      <c r="AG10" s="2">
        <f>(Table2[[#This Row],[Close Price]]/Table2[[#This Row],[Current Month Low]])-1</f>
        <v>4.7444237918215615E-2</v>
      </c>
      <c r="AH10" s="2">
        <f>(Table2[[#This Row],[Current Month High]]/Table2[[#This Row],[Close Price]])-1</f>
        <v>5.2792688878045002E-3</v>
      </c>
      <c r="AI10">
        <v>0.52792688878045002</v>
      </c>
      <c r="AJ10">
        <v>239.99517330839501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0.23</v>
      </c>
      <c r="AM10" t="s">
        <v>10213</v>
      </c>
      <c r="AN10">
        <v>5.55</v>
      </c>
      <c r="AO10" t="s">
        <v>10213</v>
      </c>
      <c r="AP10">
        <v>0.25857327364052601</v>
      </c>
      <c r="AQ10">
        <f>(Table2[[#This Row],[Sharpe Ratio]]-AVERAGE(Table2[Sharpe Ratio]))/_xlfn.STDEV.P(Table2[Sharpe Ratio])</f>
        <v>2.3150442603195081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6.3640396761996278</v>
      </c>
      <c r="AS10">
        <f>_xlfn.RANK.AVG(Table2[[#This Row],[1Y Return vs Nifty Z-Score]],Table2[1Y Return vs Nifty Z-Score])</f>
        <v>31</v>
      </c>
      <c r="AT10">
        <f>_xlfn.RANK.AVG(Table2[[#This Row],[6M Return vs Nifty Z-Score]],Table2[6M Return vs Nifty Z-Score])</f>
        <v>47</v>
      </c>
      <c r="AU10">
        <f>_xlfn.RANK.AVG(Table2[[#This Row],[Sharpe Ratio Z-Score]],Table2[Sharpe Ratio Z-Score])</f>
        <v>8</v>
      </c>
      <c r="AV10">
        <f>(Table2[[#This Row],[Rank 1Y]]+Table2[[#This Row],[Rank 6M]]+Table2[[#This Row],[Rank Sharpe]])/3</f>
        <v>28.666666666666668</v>
      </c>
    </row>
    <row r="11" spans="1:48" x14ac:dyDescent="0.3">
      <c r="A11" t="s">
        <v>65</v>
      </c>
      <c r="B11" t="s">
        <v>66</v>
      </c>
      <c r="C11" t="s">
        <v>10173</v>
      </c>
      <c r="D11" t="s">
        <v>67</v>
      </c>
      <c r="E11">
        <v>371009.61900000001</v>
      </c>
      <c r="F11">
        <v>5547.6</v>
      </c>
      <c r="G11">
        <v>158.13914911495999</v>
      </c>
      <c r="H11">
        <f>(Table2[[#This Row],[1Y Return vs Nifty]]-AVERAGE(Table2[1Y Return vs Nifty]))/_xlfn.STDEV.P(Table2[1Y Return vs Nifty])</f>
        <v>1.3275202623870452</v>
      </c>
      <c r="I11">
        <v>8.1096930050195208</v>
      </c>
      <c r="J11">
        <f>(Table2[[#This Row],[1M Return vs Nifty]]-AVERAGE(Table2[1M Return vs Nifty]))/_xlfn.STDEV.P(Table2[1M Return vs Nifty])</f>
        <v>0.44066793240905844</v>
      </c>
      <c r="K11">
        <v>71.3396122191822</v>
      </c>
      <c r="L11">
        <f>(Table2[[#This Row],[6M Return vs Nifty]]-AVERAGE(Table2[6M Return vs Nifty]))/_xlfn.STDEV.P(Table2[6M Return vs Nifty])</f>
        <v>1.8333017645835872</v>
      </c>
      <c r="M11">
        <v>-0.23842650259703699</v>
      </c>
      <c r="N11">
        <f>(Table2[[#This Row],[1W Return vs Nifty]]-AVERAGE(Table2[1W Return vs Nifty]))/_xlfn.STDEV.P(Table2[1W Return vs Nifty])</f>
        <v>-6.8971030316351795E-2</v>
      </c>
      <c r="O11">
        <v>5338.94</v>
      </c>
      <c r="P11">
        <v>4898.9910517982098</v>
      </c>
      <c r="Q11">
        <v>3577.4524030930102</v>
      </c>
      <c r="R11">
        <v>62.519516302305902</v>
      </c>
      <c r="S11" s="2">
        <f>(Table2[[#This Row],[Close Price]]-Table2[[#This Row],[20D EMA]])/Table2[[#This Row],[20D EMA]]</f>
        <v>3.9082664349103152E-2</v>
      </c>
      <c r="T11" s="2">
        <f>(Table2[[#This Row],[Close Price]]-Table2[[#This Row],[50D EMA]])/Table2[[#This Row],[50D EMA]]</f>
        <v>0.13239643456048242</v>
      </c>
      <c r="U11" s="2">
        <f>(Table2[[#This Row],[Close Price]]-Table2[[#This Row],[200D EMA]])/Table2[[#This Row],[200D EMA]]</f>
        <v>0.55071245537847857</v>
      </c>
      <c r="V11">
        <v>0.68229168807352802</v>
      </c>
      <c r="W11">
        <v>5465</v>
      </c>
      <c r="X11">
        <v>5575</v>
      </c>
      <c r="Y11">
        <v>5319</v>
      </c>
      <c r="Z11">
        <v>5674.75</v>
      </c>
      <c r="AA11">
        <v>5253.3</v>
      </c>
      <c r="AB11">
        <v>5674.75</v>
      </c>
      <c r="AC11" s="2">
        <f>(Table2[[#This Row],[Close Price]]/Table2[[#This Row],[Day Low]])-1</f>
        <v>1.5114364135407232E-2</v>
      </c>
      <c r="AD11" s="2">
        <f>(Table2[[#This Row],[Day High]]/Table2[[#This Row],[Close Price]])-1</f>
        <v>4.939072752180973E-3</v>
      </c>
      <c r="AE11" s="2">
        <f>(Table2[[#This Row],[Close Price]]/Table2[[#This Row],[Current Week Low]])-1</f>
        <v>4.2978003384094743E-2</v>
      </c>
      <c r="AF11" s="2">
        <f>(Table2[[#This Row],[Current Week High]]/Table2[[#This Row],[Close Price]])-1</f>
        <v>2.2919821183935429E-2</v>
      </c>
      <c r="AG11" s="2">
        <f>(Table2[[#This Row],[Close Price]]/Table2[[#This Row],[Current Month Low]])-1</f>
        <v>5.6021929073154064E-2</v>
      </c>
      <c r="AH11" s="2">
        <f>(Table2[[#This Row],[Current Month High]]/Table2[[#This Row],[Close Price]])-1</f>
        <v>2.2919821183935429E-2</v>
      </c>
      <c r="AI11">
        <v>2.2919821183935398</v>
      </c>
      <c r="AJ11">
        <v>213.813779839348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</v>
      </c>
      <c r="AM11">
        <v>0</v>
      </c>
      <c r="AN11">
        <v>3.28</v>
      </c>
      <c r="AO11" t="s">
        <v>10213</v>
      </c>
      <c r="AP11">
        <v>0.29044625071216401</v>
      </c>
      <c r="AQ11">
        <f>(Table2[[#This Row],[Sharpe Ratio]]-AVERAGE(Table2[Sharpe Ratio]))/_xlfn.STDEV.P(Table2[Sharpe Ratio])</f>
        <v>2.6766614950065115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6.2091804240698512</v>
      </c>
      <c r="AS11">
        <f>_xlfn.RANK.AVG(Table2[[#This Row],[1Y Return vs Nifty Z-Score]],Table2[1Y Return vs Nifty Z-Score])</f>
        <v>60</v>
      </c>
      <c r="AT11">
        <f>_xlfn.RANK.AVG(Table2[[#This Row],[6M Return vs Nifty Z-Score]],Table2[6M Return vs Nifty Z-Score])</f>
        <v>39</v>
      </c>
      <c r="AU11">
        <f>_xlfn.RANK.AVG(Table2[[#This Row],[Sharpe Ratio Z-Score]],Table2[Sharpe Ratio Z-Score])</f>
        <v>4</v>
      </c>
      <c r="AV11">
        <f>(Table2[[#This Row],[Rank 1Y]]+Table2[[#This Row],[Rank 6M]]+Table2[[#This Row],[Rank Sharpe]])/3</f>
        <v>34.333333333333336</v>
      </c>
    </row>
    <row r="12" spans="1:48" x14ac:dyDescent="0.3">
      <c r="A12" t="s">
        <v>1198</v>
      </c>
      <c r="B12" t="s">
        <v>1199</v>
      </c>
      <c r="C12" t="s">
        <v>10173</v>
      </c>
      <c r="D12" t="s">
        <v>246</v>
      </c>
      <c r="E12">
        <v>9566.1476950079996</v>
      </c>
      <c r="F12">
        <v>83.74</v>
      </c>
      <c r="G12">
        <v>167.53880748941901</v>
      </c>
      <c r="H12">
        <f>(Table2[[#This Row],[1Y Return vs Nifty]]-AVERAGE(Table2[1Y Return vs Nifty]))/_xlfn.STDEV.P(Table2[1Y Return vs Nifty])</f>
        <v>1.4393053829333509</v>
      </c>
      <c r="I12">
        <v>29.035173519927898</v>
      </c>
      <c r="J12">
        <f>(Table2[[#This Row],[1M Return vs Nifty]]-AVERAGE(Table2[1M Return vs Nifty]))/_xlfn.STDEV.P(Table2[1M Return vs Nifty])</f>
        <v>2.2973485598046399</v>
      </c>
      <c r="K12">
        <v>76.275219332196599</v>
      </c>
      <c r="L12">
        <f>(Table2[[#This Row],[6M Return vs Nifty]]-AVERAGE(Table2[6M Return vs Nifty]))/_xlfn.STDEV.P(Table2[6M Return vs Nifty])</f>
        <v>1.9808054954656029</v>
      </c>
      <c r="M12">
        <v>20.16266455545</v>
      </c>
      <c r="N12">
        <f>(Table2[[#This Row],[1W Return vs Nifty]]-AVERAGE(Table2[1W Return vs Nifty]))/_xlfn.STDEV.P(Table2[1W Return vs Nifty])</f>
        <v>3.9668431172763832</v>
      </c>
      <c r="O12">
        <v>74.55</v>
      </c>
      <c r="P12">
        <v>68.491735860910296</v>
      </c>
      <c r="Q12">
        <v>54.300166009831699</v>
      </c>
      <c r="R12">
        <v>75.180235448241703</v>
      </c>
      <c r="S12" s="2">
        <f>(Table2[[#This Row],[Close Price]]-Table2[[#This Row],[20D EMA]])/Table2[[#This Row],[20D EMA]]</f>
        <v>0.12327297116029508</v>
      </c>
      <c r="T12" s="2">
        <f>(Table2[[#This Row],[Close Price]]-Table2[[#This Row],[50D EMA]])/Table2[[#This Row],[50D EMA]]</f>
        <v>0.22262925515649268</v>
      </c>
      <c r="U12" s="2">
        <f>(Table2[[#This Row],[Close Price]]-Table2[[#This Row],[200D EMA]])/Table2[[#This Row],[200D EMA]]</f>
        <v>0.54216839751167356</v>
      </c>
      <c r="V12">
        <v>1.1220799477891501</v>
      </c>
      <c r="W12">
        <v>83.5</v>
      </c>
      <c r="X12">
        <v>87.14</v>
      </c>
      <c r="Y12">
        <v>75.400000000000006</v>
      </c>
      <c r="Z12">
        <v>88.55</v>
      </c>
      <c r="AA12">
        <v>70</v>
      </c>
      <c r="AB12">
        <v>88.55</v>
      </c>
      <c r="AC12" s="2">
        <f>(Table2[[#This Row],[Close Price]]/Table2[[#This Row],[Day Low]])-1</f>
        <v>2.8742514970059307E-3</v>
      </c>
      <c r="AD12" s="2">
        <f>(Table2[[#This Row],[Day High]]/Table2[[#This Row],[Close Price]])-1</f>
        <v>4.0601862909004138E-2</v>
      </c>
      <c r="AE12" s="2">
        <f>(Table2[[#This Row],[Close Price]]/Table2[[#This Row],[Current Week Low]])-1</f>
        <v>0.11061007957559665</v>
      </c>
      <c r="AF12" s="2">
        <f>(Table2[[#This Row],[Current Week High]]/Table2[[#This Row],[Close Price]])-1</f>
        <v>5.7439694291855803E-2</v>
      </c>
      <c r="AG12" s="2">
        <f>(Table2[[#This Row],[Close Price]]/Table2[[#This Row],[Current Month Low]])-1</f>
        <v>0.19628571428571417</v>
      </c>
      <c r="AH12" s="2">
        <f>(Table2[[#This Row],[Current Month High]]/Table2[[#This Row],[Close Price]])-1</f>
        <v>5.7439694291855803E-2</v>
      </c>
      <c r="AI12">
        <v>5.7439694291855803</v>
      </c>
      <c r="AJ12">
        <v>222.42908466104299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0.22</v>
      </c>
      <c r="AM12" t="s">
        <v>10213</v>
      </c>
      <c r="AN12">
        <v>16.39</v>
      </c>
      <c r="AO12" t="s">
        <v>10213</v>
      </c>
      <c r="AP12">
        <v>0.22025220680718599</v>
      </c>
      <c r="AQ12">
        <f>(Table2[[#This Row],[Sharpe Ratio]]-AVERAGE(Table2[Sharpe Ratio]))/_xlfn.STDEV.P(Table2[Sharpe Ratio])</f>
        <v>1.8802697431044424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11.564572298584419</v>
      </c>
      <c r="AS12">
        <f>_xlfn.RANK.AVG(Table2[[#This Row],[1Y Return vs Nifty Z-Score]],Table2[1Y Return vs Nifty Z-Score])</f>
        <v>54</v>
      </c>
      <c r="AT12">
        <f>_xlfn.RANK.AVG(Table2[[#This Row],[6M Return vs Nifty Z-Score]],Table2[6M Return vs Nifty Z-Score])</f>
        <v>31</v>
      </c>
      <c r="AU12">
        <f>_xlfn.RANK.AVG(Table2[[#This Row],[Sharpe Ratio Z-Score]],Table2[Sharpe Ratio Z-Score])</f>
        <v>19</v>
      </c>
      <c r="AV12">
        <f>(Table2[[#This Row],[Rank 1Y]]+Table2[[#This Row],[Rank 6M]]+Table2[[#This Row],[Rank Sharpe]])/3</f>
        <v>34.666666666666664</v>
      </c>
    </row>
    <row r="13" spans="1:48" x14ac:dyDescent="0.3">
      <c r="A13" t="s">
        <v>707</v>
      </c>
      <c r="B13" t="s">
        <v>708</v>
      </c>
      <c r="C13" t="s">
        <v>10173</v>
      </c>
      <c r="D13" t="s">
        <v>646</v>
      </c>
      <c r="E13">
        <v>23048.742024359999</v>
      </c>
      <c r="F13">
        <v>1711.45</v>
      </c>
      <c r="G13">
        <v>209.54113276517199</v>
      </c>
      <c r="H13">
        <f>(Table2[[#This Row],[1Y Return vs Nifty]]-AVERAGE(Table2[1Y Return vs Nifty]))/_xlfn.STDEV.P(Table2[1Y Return vs Nifty])</f>
        <v>1.9388166212282654</v>
      </c>
      <c r="I13">
        <v>22.397359109580702</v>
      </c>
      <c r="J13">
        <f>(Table2[[#This Row],[1M Return vs Nifty]]-AVERAGE(Table2[1M Return vs Nifty]))/_xlfn.STDEV.P(Table2[1M Return vs Nifty])</f>
        <v>1.7083871060803919</v>
      </c>
      <c r="K13">
        <v>48.605369078538999</v>
      </c>
      <c r="L13">
        <f>(Table2[[#This Row],[6M Return vs Nifty]]-AVERAGE(Table2[6M Return vs Nifty]))/_xlfn.STDEV.P(Table2[6M Return vs Nifty])</f>
        <v>1.1538745724998796</v>
      </c>
      <c r="M13">
        <v>-3.5745955536507799</v>
      </c>
      <c r="N13">
        <f>(Table2[[#This Row],[1W Return vs Nifty]]-AVERAGE(Table2[1W Return vs Nifty]))/_xlfn.STDEV.P(Table2[1W Return vs Nifty])</f>
        <v>-0.72894349045067885</v>
      </c>
      <c r="O13">
        <v>1674.62</v>
      </c>
      <c r="P13">
        <v>1464.1969781529101</v>
      </c>
      <c r="Q13">
        <v>1077.37961677423</v>
      </c>
      <c r="R13">
        <v>47.085451666336603</v>
      </c>
      <c r="S13" s="2">
        <f>(Table2[[#This Row],[Close Price]]-Table2[[#This Row],[20D EMA]])/Table2[[#This Row],[20D EMA]]</f>
        <v>2.1993049169363888E-2</v>
      </c>
      <c r="T13" s="2">
        <f>(Table2[[#This Row],[Close Price]]-Table2[[#This Row],[50D EMA]])/Table2[[#This Row],[50D EMA]]</f>
        <v>0.16886595556220896</v>
      </c>
      <c r="U13" s="2">
        <f>(Table2[[#This Row],[Close Price]]-Table2[[#This Row],[200D EMA]])/Table2[[#This Row],[200D EMA]]</f>
        <v>0.58853014606330945</v>
      </c>
      <c r="V13">
        <v>0.78501455247566199</v>
      </c>
      <c r="W13">
        <v>1701</v>
      </c>
      <c r="X13">
        <v>1794.5</v>
      </c>
      <c r="Y13">
        <v>1685.15</v>
      </c>
      <c r="Z13">
        <v>1861.1</v>
      </c>
      <c r="AA13">
        <v>1685.15</v>
      </c>
      <c r="AB13">
        <v>1866</v>
      </c>
      <c r="AC13" s="2">
        <f>(Table2[[#This Row],[Close Price]]/Table2[[#This Row],[Day Low]])-1</f>
        <v>6.1434450323338829E-3</v>
      </c>
      <c r="AD13" s="2">
        <f>(Table2[[#This Row],[Day High]]/Table2[[#This Row],[Close Price]])-1</f>
        <v>4.8526103596365555E-2</v>
      </c>
      <c r="AE13" s="2">
        <f>(Table2[[#This Row],[Close Price]]/Table2[[#This Row],[Current Week Low]])-1</f>
        <v>1.5606919265347186E-2</v>
      </c>
      <c r="AF13" s="2">
        <f>(Table2[[#This Row],[Current Week High]]/Table2[[#This Row],[Close Price]])-1</f>
        <v>8.7440474451488504E-2</v>
      </c>
      <c r="AG13" s="2">
        <f>(Table2[[#This Row],[Close Price]]/Table2[[#This Row],[Current Month Low]])-1</f>
        <v>1.5606919265347186E-2</v>
      </c>
      <c r="AH13" s="2">
        <f>(Table2[[#This Row],[Current Month High]]/Table2[[#This Row],[Close Price]])-1</f>
        <v>9.0303543778667228E-2</v>
      </c>
      <c r="AI13">
        <v>10.8387624528908</v>
      </c>
      <c r="AJ13">
        <v>242.29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0.49</v>
      </c>
      <c r="AM13" t="s">
        <v>10213</v>
      </c>
      <c r="AN13">
        <v>5.77</v>
      </c>
      <c r="AO13" t="s">
        <v>10213</v>
      </c>
      <c r="AP13">
        <v>0.27590188660457199</v>
      </c>
      <c r="AQ13">
        <f>(Table2[[#This Row],[Sharpe Ratio]]-AVERAGE(Table2[Sharpe Ratio]))/_xlfn.STDEV.P(Table2[Sharpe Ratio])</f>
        <v>2.511647329023615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6.5837821383814727</v>
      </c>
      <c r="AS13">
        <f>_xlfn.RANK.AVG(Table2[[#This Row],[1Y Return vs Nifty Z-Score]],Table2[1Y Return vs Nifty Z-Score])</f>
        <v>28</v>
      </c>
      <c r="AT13">
        <f>_xlfn.RANK.AVG(Table2[[#This Row],[6M Return vs Nifty Z-Score]],Table2[6M Return vs Nifty Z-Score])</f>
        <v>73</v>
      </c>
      <c r="AU13">
        <f>_xlfn.RANK.AVG(Table2[[#This Row],[Sharpe Ratio Z-Score]],Table2[Sharpe Ratio Z-Score])</f>
        <v>6</v>
      </c>
      <c r="AV13">
        <f>(Table2[[#This Row],[Rank 1Y]]+Table2[[#This Row],[Rank 6M]]+Table2[[#This Row],[Rank Sharpe]])/3</f>
        <v>35.666666666666664</v>
      </c>
    </row>
    <row r="14" spans="1:48" x14ac:dyDescent="0.3">
      <c r="A14" t="s">
        <v>241</v>
      </c>
      <c r="B14" t="s">
        <v>242</v>
      </c>
      <c r="C14" t="s">
        <v>10181</v>
      </c>
      <c r="D14" t="s">
        <v>243</v>
      </c>
      <c r="E14">
        <v>110871.582537925</v>
      </c>
      <c r="F14">
        <v>12252.35</v>
      </c>
      <c r="G14">
        <v>220.64966207082099</v>
      </c>
      <c r="H14">
        <f>(Table2[[#This Row],[1Y Return vs Nifty]]-AVERAGE(Table2[1Y Return vs Nifty]))/_xlfn.STDEV.P(Table2[1Y Return vs Nifty])</f>
        <v>2.0709244317523483</v>
      </c>
      <c r="I14">
        <v>27.3456620650697</v>
      </c>
      <c r="J14">
        <f>(Table2[[#This Row],[1M Return vs Nifty]]-AVERAGE(Table2[1M Return vs Nifty]))/_xlfn.STDEV.P(Table2[1M Return vs Nifty])</f>
        <v>2.1474412166607983</v>
      </c>
      <c r="K14">
        <v>54.4371883053415</v>
      </c>
      <c r="L14">
        <f>(Table2[[#This Row],[6M Return vs Nifty]]-AVERAGE(Table2[6M Return vs Nifty]))/_xlfn.STDEV.P(Table2[6M Return vs Nifty])</f>
        <v>1.3281621675385109</v>
      </c>
      <c r="M14">
        <v>2.6270393655442099</v>
      </c>
      <c r="N14">
        <f>(Table2[[#This Row],[1W Return vs Nifty]]-AVERAGE(Table2[1W Return vs Nifty]))/_xlfn.STDEV.P(Table2[1W Return vs Nifty])</f>
        <v>0.49788530384657165</v>
      </c>
      <c r="O14">
        <v>11007.92</v>
      </c>
      <c r="P14">
        <v>10036.1961855995</v>
      </c>
      <c r="Q14">
        <v>7863.2303695708997</v>
      </c>
      <c r="R14">
        <v>79.594720717570496</v>
      </c>
      <c r="S14" s="2">
        <f>(Table2[[#This Row],[Close Price]]-Table2[[#This Row],[20D EMA]])/Table2[[#This Row],[20D EMA]]</f>
        <v>0.11304860500439685</v>
      </c>
      <c r="T14" s="2">
        <f>(Table2[[#This Row],[Close Price]]-Table2[[#This Row],[50D EMA]])/Table2[[#This Row],[50D EMA]]</f>
        <v>0.22081611134508941</v>
      </c>
      <c r="U14" s="2">
        <f>(Table2[[#This Row],[Close Price]]-Table2[[#This Row],[200D EMA]])/Table2[[#This Row],[200D EMA]]</f>
        <v>0.55818276002876632</v>
      </c>
      <c r="V14">
        <v>0.96104387398383295</v>
      </c>
      <c r="W14">
        <v>12108.2</v>
      </c>
      <c r="X14">
        <v>13298</v>
      </c>
      <c r="Y14">
        <v>11800</v>
      </c>
      <c r="Z14">
        <v>13298</v>
      </c>
      <c r="AA14">
        <v>9925</v>
      </c>
      <c r="AB14">
        <v>13298</v>
      </c>
      <c r="AC14" s="2">
        <f>(Table2[[#This Row],[Close Price]]/Table2[[#This Row],[Day Low]])-1</f>
        <v>1.1905155184090077E-2</v>
      </c>
      <c r="AD14" s="2">
        <f>(Table2[[#This Row],[Day High]]/Table2[[#This Row],[Close Price]])-1</f>
        <v>8.5342811787126438E-2</v>
      </c>
      <c r="AE14" s="2">
        <f>(Table2[[#This Row],[Close Price]]/Table2[[#This Row],[Current Week Low]])-1</f>
        <v>3.8334745762711897E-2</v>
      </c>
      <c r="AF14" s="2">
        <f>(Table2[[#This Row],[Current Week High]]/Table2[[#This Row],[Close Price]])-1</f>
        <v>8.5342811787126438E-2</v>
      </c>
      <c r="AG14" s="2">
        <f>(Table2[[#This Row],[Close Price]]/Table2[[#This Row],[Current Month Low]])-1</f>
        <v>0.23449370277078097</v>
      </c>
      <c r="AH14" s="2">
        <f>(Table2[[#This Row],[Current Month High]]/Table2[[#This Row],[Close Price]])-1</f>
        <v>8.5342811787126438E-2</v>
      </c>
      <c r="AI14">
        <v>8.5342811787126394</v>
      </c>
      <c r="AJ14">
        <v>254.796067586546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0.3</v>
      </c>
      <c r="AM14" t="s">
        <v>10213</v>
      </c>
      <c r="AN14">
        <v>22.61</v>
      </c>
      <c r="AO14" t="s">
        <v>10213</v>
      </c>
      <c r="AP14">
        <v>0.210406039715856</v>
      </c>
      <c r="AQ14">
        <f>(Table2[[#This Row],[Sharpe Ratio]]-AVERAGE(Table2[Sharpe Ratio]))/_xlfn.STDEV.P(Table2[Sharpe Ratio])</f>
        <v>1.7685593212059729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7.8129724410042023</v>
      </c>
      <c r="AS14">
        <f>_xlfn.RANK.AVG(Table2[[#This Row],[1Y Return vs Nifty Z-Score]],Table2[1Y Return vs Nifty Z-Score])</f>
        <v>23</v>
      </c>
      <c r="AT14">
        <f>_xlfn.RANK.AVG(Table2[[#This Row],[6M Return vs Nifty Z-Score]],Table2[6M Return vs Nifty Z-Score])</f>
        <v>62</v>
      </c>
      <c r="AU14">
        <f>_xlfn.RANK.AVG(Table2[[#This Row],[Sharpe Ratio Z-Score]],Table2[Sharpe Ratio Z-Score])</f>
        <v>27</v>
      </c>
      <c r="AV14">
        <f>(Table2[[#This Row],[Rank 1Y]]+Table2[[#This Row],[Rank 6M]]+Table2[[#This Row],[Rank Sharpe]])/3</f>
        <v>37.333333333333336</v>
      </c>
    </row>
    <row r="15" spans="1:48" x14ac:dyDescent="0.3">
      <c r="A15" t="s">
        <v>431</v>
      </c>
      <c r="B15" t="s">
        <v>432</v>
      </c>
      <c r="C15" t="s">
        <v>10173</v>
      </c>
      <c r="D15" t="s">
        <v>153</v>
      </c>
      <c r="E15">
        <v>53743.778250750001</v>
      </c>
      <c r="F15">
        <v>12680.9</v>
      </c>
      <c r="G15">
        <v>177.60782730372301</v>
      </c>
      <c r="H15">
        <f>(Table2[[#This Row],[1Y Return vs Nifty]]-AVERAGE(Table2[1Y Return vs Nifty]))/_xlfn.STDEV.P(Table2[1Y Return vs Nifty])</f>
        <v>1.559050861852407</v>
      </c>
      <c r="I15">
        <v>18.109003871127999</v>
      </c>
      <c r="J15">
        <f>(Table2[[#This Row],[1M Return vs Nifty]]-AVERAGE(Table2[1M Return vs Nifty]))/_xlfn.STDEV.P(Table2[1M Return vs Nifty])</f>
        <v>1.3278889813681356</v>
      </c>
      <c r="K15">
        <v>99.842109726166996</v>
      </c>
      <c r="L15">
        <f>(Table2[[#This Row],[6M Return vs Nifty]]-AVERAGE(Table2[6M Return vs Nifty]))/_xlfn.STDEV.P(Table2[6M Return vs Nifty])</f>
        <v>2.6851168757681361</v>
      </c>
      <c r="M15">
        <v>-8.8598433260196394</v>
      </c>
      <c r="N15">
        <f>(Table2[[#This Row],[1W Return vs Nifty]]-AVERAGE(Table2[1W Return vs Nifty]))/_xlfn.STDEV.P(Table2[1W Return vs Nifty])</f>
        <v>-1.7744894209388269</v>
      </c>
      <c r="O15">
        <v>12548.68</v>
      </c>
      <c r="P15">
        <v>11199.0087885381</v>
      </c>
      <c r="Q15">
        <v>7857.8856817245596</v>
      </c>
      <c r="R15">
        <v>45.575013751858002</v>
      </c>
      <c r="S15" s="2">
        <f>(Table2[[#This Row],[Close Price]]-Table2[[#This Row],[20D EMA]])/Table2[[#This Row],[20D EMA]]</f>
        <v>1.0536566395828034E-2</v>
      </c>
      <c r="T15" s="2">
        <f>(Table2[[#This Row],[Close Price]]-Table2[[#This Row],[50D EMA]])/Table2[[#This Row],[50D EMA]]</f>
        <v>0.13232342606772285</v>
      </c>
      <c r="U15" s="2">
        <f>(Table2[[#This Row],[Close Price]]-Table2[[#This Row],[200D EMA]])/Table2[[#This Row],[200D EMA]]</f>
        <v>0.61378015838185873</v>
      </c>
      <c r="V15">
        <v>0.556272119978659</v>
      </c>
      <c r="W15">
        <v>12600</v>
      </c>
      <c r="X15">
        <v>13369.1</v>
      </c>
      <c r="Y15">
        <v>12600</v>
      </c>
      <c r="Z15">
        <v>14123.9</v>
      </c>
      <c r="AA15">
        <v>12600</v>
      </c>
      <c r="AB15">
        <v>14382</v>
      </c>
      <c r="AC15" s="2">
        <f>(Table2[[#This Row],[Close Price]]/Table2[[#This Row],[Day Low]])-1</f>
        <v>6.4206349206348268E-3</v>
      </c>
      <c r="AD15" s="2">
        <f>(Table2[[#This Row],[Day High]]/Table2[[#This Row],[Close Price]])-1</f>
        <v>5.4270595935619781E-2</v>
      </c>
      <c r="AE15" s="2">
        <f>(Table2[[#This Row],[Close Price]]/Table2[[#This Row],[Current Week Low]])-1</f>
        <v>6.4206349206348268E-3</v>
      </c>
      <c r="AF15" s="2">
        <f>(Table2[[#This Row],[Current Week High]]/Table2[[#This Row],[Close Price]])-1</f>
        <v>0.11379318502629943</v>
      </c>
      <c r="AG15" s="2">
        <f>(Table2[[#This Row],[Close Price]]/Table2[[#This Row],[Current Month Low]])-1</f>
        <v>6.4206349206348268E-3</v>
      </c>
      <c r="AH15" s="2">
        <f>(Table2[[#This Row],[Current Month High]]/Table2[[#This Row],[Close Price]])-1</f>
        <v>0.13414662997105897</v>
      </c>
      <c r="AI15">
        <v>13.4146629971058</v>
      </c>
      <c r="AJ15">
        <v>225.493467491465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0.43</v>
      </c>
      <c r="AM15" t="s">
        <v>10213</v>
      </c>
      <c r="AN15">
        <v>11.09</v>
      </c>
      <c r="AO15" t="s">
        <v>10213</v>
      </c>
      <c r="AP15">
        <v>0.17935676441005999</v>
      </c>
      <c r="AQ15">
        <f>(Table2[[#This Row],[Sharpe Ratio]]-AVERAGE(Table2[Sharpe Ratio]))/_xlfn.STDEV.P(Table2[Sharpe Ratio])</f>
        <v>1.4162874562376842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5.213854754287536</v>
      </c>
      <c r="AS15">
        <f>_xlfn.RANK.AVG(Table2[[#This Row],[1Y Return vs Nifty Z-Score]],Table2[1Y Return vs Nifty Z-Score])</f>
        <v>50</v>
      </c>
      <c r="AT15">
        <f>_xlfn.RANK.AVG(Table2[[#This Row],[6M Return vs Nifty Z-Score]],Table2[6M Return vs Nifty Z-Score])</f>
        <v>10</v>
      </c>
      <c r="AU15">
        <f>_xlfn.RANK.AVG(Table2[[#This Row],[Sharpe Ratio Z-Score]],Table2[Sharpe Ratio Z-Score])</f>
        <v>61</v>
      </c>
      <c r="AV15">
        <f>(Table2[[#This Row],[Rank 1Y]]+Table2[[#This Row],[Rank 6M]]+Table2[[#This Row],[Rank Sharpe]])/3</f>
        <v>40.333333333333336</v>
      </c>
    </row>
    <row r="16" spans="1:48" x14ac:dyDescent="0.3">
      <c r="A16" t="s">
        <v>1033</v>
      </c>
      <c r="B16" t="s">
        <v>1034</v>
      </c>
      <c r="C16" t="s">
        <v>10173</v>
      </c>
      <c r="D16" t="s">
        <v>153</v>
      </c>
      <c r="E16">
        <v>12434.496921600001</v>
      </c>
      <c r="F16">
        <v>12290.55</v>
      </c>
      <c r="G16">
        <v>178.178542063495</v>
      </c>
      <c r="H16">
        <f>(Table2[[#This Row],[1Y Return vs Nifty]]-AVERAGE(Table2[1Y Return vs Nifty]))/_xlfn.STDEV.P(Table2[1Y Return vs Nifty])</f>
        <v>1.5658380679057695</v>
      </c>
      <c r="I16">
        <v>8.5438713722946797</v>
      </c>
      <c r="J16">
        <f>(Table2[[#This Row],[1M Return vs Nifty]]-AVERAGE(Table2[1M Return vs Nifty]))/_xlfn.STDEV.P(Table2[1M Return vs Nifty])</f>
        <v>0.47919180586466209</v>
      </c>
      <c r="K16">
        <v>71.166065605796106</v>
      </c>
      <c r="L16">
        <f>(Table2[[#This Row],[6M Return vs Nifty]]-AVERAGE(Table2[6M Return vs Nifty]))/_xlfn.STDEV.P(Table2[6M Return vs Nifty])</f>
        <v>1.8281152146070123</v>
      </c>
      <c r="M16">
        <v>2.3934405591930998</v>
      </c>
      <c r="N16">
        <f>(Table2[[#This Row],[1W Return vs Nifty]]-AVERAGE(Table2[1W Return vs Nifty]))/_xlfn.STDEV.P(Table2[1W Return vs Nifty])</f>
        <v>0.4516739828515251</v>
      </c>
      <c r="O16">
        <v>11886.03</v>
      </c>
      <c r="P16">
        <v>11157.5663153726</v>
      </c>
      <c r="Q16">
        <v>8512.8309016553303</v>
      </c>
      <c r="R16">
        <v>55.290079444762803</v>
      </c>
      <c r="S16" s="2">
        <f>(Table2[[#This Row],[Close Price]]-Table2[[#This Row],[20D EMA]])/Table2[[#This Row],[20D EMA]]</f>
        <v>3.4033230607696481E-2</v>
      </c>
      <c r="T16" s="2">
        <f>(Table2[[#This Row],[Close Price]]-Table2[[#This Row],[50D EMA]])/Table2[[#This Row],[50D EMA]]</f>
        <v>0.10154397944885206</v>
      </c>
      <c r="U16" s="2">
        <f>(Table2[[#This Row],[Close Price]]-Table2[[#This Row],[200D EMA]])/Table2[[#This Row],[200D EMA]]</f>
        <v>0.44376766577262644</v>
      </c>
      <c r="V16">
        <v>1.6554825285820101</v>
      </c>
      <c r="W16">
        <v>12180</v>
      </c>
      <c r="X16">
        <v>12450</v>
      </c>
      <c r="Y16">
        <v>12046.05</v>
      </c>
      <c r="Z16">
        <v>13455.2</v>
      </c>
      <c r="AA16">
        <v>11145.8</v>
      </c>
      <c r="AB16">
        <v>13468.9</v>
      </c>
      <c r="AC16" s="2">
        <f>(Table2[[#This Row],[Close Price]]/Table2[[#This Row],[Day Low]])-1</f>
        <v>9.0763546798029449E-3</v>
      </c>
      <c r="AD16" s="2">
        <f>(Table2[[#This Row],[Day High]]/Table2[[#This Row],[Close Price]])-1</f>
        <v>1.2973381988601096E-2</v>
      </c>
      <c r="AE16" s="2">
        <f>(Table2[[#This Row],[Close Price]]/Table2[[#This Row],[Current Week Low]])-1</f>
        <v>2.0297109840985206E-2</v>
      </c>
      <c r="AF16" s="2">
        <f>(Table2[[#This Row],[Current Week High]]/Table2[[#This Row],[Close Price]])-1</f>
        <v>9.4759795127150603E-2</v>
      </c>
      <c r="AG16" s="2">
        <f>(Table2[[#This Row],[Close Price]]/Table2[[#This Row],[Current Month Low]])-1</f>
        <v>0.10270684921674533</v>
      </c>
      <c r="AH16" s="2">
        <f>(Table2[[#This Row],[Current Month High]]/Table2[[#This Row],[Close Price]])-1</f>
        <v>9.5874472663957322E-2</v>
      </c>
      <c r="AI16">
        <v>9.5874472663957295</v>
      </c>
      <c r="AJ16">
        <v>209.58564231738001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0.1</v>
      </c>
      <c r="AM16" t="s">
        <v>10213</v>
      </c>
      <c r="AN16">
        <v>11.79</v>
      </c>
      <c r="AO16" t="s">
        <v>10213</v>
      </c>
      <c r="AP16">
        <v>0.204039460267393</v>
      </c>
      <c r="AQ16">
        <f>(Table2[[#This Row],[Sharpe Ratio]]-AVERAGE(Table2[Sharpe Ratio]))/_xlfn.STDEV.P(Table2[Sharpe Ratio])</f>
        <v>1.6963268200061725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6.0211458912351414</v>
      </c>
      <c r="AS16">
        <f>_xlfn.RANK.AVG(Table2[[#This Row],[1Y Return vs Nifty Z-Score]],Table2[1Y Return vs Nifty Z-Score])</f>
        <v>48</v>
      </c>
      <c r="AT16">
        <f>_xlfn.RANK.AVG(Table2[[#This Row],[6M Return vs Nifty Z-Score]],Table2[6M Return vs Nifty Z-Score])</f>
        <v>40</v>
      </c>
      <c r="AU16">
        <f>_xlfn.RANK.AVG(Table2[[#This Row],[Sharpe Ratio Z-Score]],Table2[Sharpe Ratio Z-Score])</f>
        <v>34</v>
      </c>
      <c r="AV16">
        <f>(Table2[[#This Row],[Rank 1Y]]+Table2[[#This Row],[Rank 6M]]+Table2[[#This Row],[Rank Sharpe]])/3</f>
        <v>40.666666666666664</v>
      </c>
    </row>
    <row r="17" spans="1:48" x14ac:dyDescent="0.3">
      <c r="A17" t="s">
        <v>394</v>
      </c>
      <c r="B17" t="s">
        <v>395</v>
      </c>
      <c r="C17" t="s">
        <v>10173</v>
      </c>
      <c r="D17" t="s">
        <v>67</v>
      </c>
      <c r="E17">
        <v>61080.309374999997</v>
      </c>
      <c r="F17">
        <v>1666.3</v>
      </c>
      <c r="G17">
        <v>145.50519300554399</v>
      </c>
      <c r="H17">
        <f>(Table2[[#This Row],[1Y Return vs Nifty]]-AVERAGE(Table2[1Y Return vs Nifty]))/_xlfn.STDEV.P(Table2[1Y Return vs Nifty])</f>
        <v>1.1772713649903797</v>
      </c>
      <c r="I17">
        <v>10.0701864027618</v>
      </c>
      <c r="J17">
        <f>(Table2[[#This Row],[1M Return vs Nifty]]-AVERAGE(Table2[1M Return vs Nifty]))/_xlfn.STDEV.P(Table2[1M Return vs Nifty])</f>
        <v>0.61461902085033471</v>
      </c>
      <c r="K17">
        <v>79.365604799631299</v>
      </c>
      <c r="L17">
        <f>(Table2[[#This Row],[6M Return vs Nifty]]-AVERAGE(Table2[6M Return vs Nifty]))/_xlfn.STDEV.P(Table2[6M Return vs Nifty])</f>
        <v>2.0731636139042027</v>
      </c>
      <c r="M17">
        <v>-0.89711745824922695</v>
      </c>
      <c r="N17">
        <f>(Table2[[#This Row],[1W Return vs Nifty]]-AVERAGE(Table2[1W Return vs Nifty]))/_xlfn.STDEV.P(Table2[1W Return vs Nifty])</f>
        <v>-0.19927554541060316</v>
      </c>
      <c r="O17">
        <v>1597.91</v>
      </c>
      <c r="P17">
        <v>1426.4676237359599</v>
      </c>
      <c r="Q17">
        <v>1010.7692654482699</v>
      </c>
      <c r="R17">
        <v>58.137715957206098</v>
      </c>
      <c r="S17" s="2">
        <f>(Table2[[#This Row],[Close Price]]-Table2[[#This Row],[20D EMA]])/Table2[[#This Row],[20D EMA]]</f>
        <v>4.2799657052024126E-2</v>
      </c>
      <c r="T17" s="2">
        <f>(Table2[[#This Row],[Close Price]]-Table2[[#This Row],[50D EMA]])/Table2[[#This Row],[50D EMA]]</f>
        <v>0.16813026266653855</v>
      </c>
      <c r="U17" s="2">
        <f>(Table2[[#This Row],[Close Price]]-Table2[[#This Row],[200D EMA]])/Table2[[#This Row],[200D EMA]]</f>
        <v>0.64854636657457743</v>
      </c>
      <c r="V17">
        <v>1.36143257509833</v>
      </c>
      <c r="W17">
        <v>1622.95</v>
      </c>
      <c r="X17">
        <v>1676.5</v>
      </c>
      <c r="Y17">
        <v>1571.3</v>
      </c>
      <c r="Z17">
        <v>1773.3</v>
      </c>
      <c r="AA17">
        <v>1571.3</v>
      </c>
      <c r="AB17">
        <v>1794.7</v>
      </c>
      <c r="AC17" s="2">
        <f>(Table2[[#This Row],[Close Price]]/Table2[[#This Row],[Day Low]])-1</f>
        <v>2.6710619550817993E-2</v>
      </c>
      <c r="AD17" s="2">
        <f>(Table2[[#This Row],[Day High]]/Table2[[#This Row],[Close Price]])-1</f>
        <v>6.1213466962732888E-3</v>
      </c>
      <c r="AE17" s="2">
        <f>(Table2[[#This Row],[Close Price]]/Table2[[#This Row],[Current Week Low]])-1</f>
        <v>6.0459492140265914E-2</v>
      </c>
      <c r="AF17" s="2">
        <f>(Table2[[#This Row],[Current Week High]]/Table2[[#This Row],[Close Price]])-1</f>
        <v>6.4214127107963703E-2</v>
      </c>
      <c r="AG17" s="2">
        <f>(Table2[[#This Row],[Close Price]]/Table2[[#This Row],[Current Month Low]])-1</f>
        <v>6.0459492140265914E-2</v>
      </c>
      <c r="AH17" s="2">
        <f>(Table2[[#This Row],[Current Month High]]/Table2[[#This Row],[Close Price]])-1</f>
        <v>7.7056952529556577E-2</v>
      </c>
      <c r="AI17">
        <v>7.7056952529556497</v>
      </c>
      <c r="AJ17">
        <v>270.28888888888798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</v>
      </c>
      <c r="AM17">
        <v>0</v>
      </c>
      <c r="AN17">
        <v>7.83</v>
      </c>
      <c r="AO17" t="s">
        <v>10213</v>
      </c>
      <c r="AP17">
        <v>0.21217383780497701</v>
      </c>
      <c r="AQ17">
        <f>(Table2[[#This Row],[Sharpe Ratio]]-AVERAGE(Table2[Sharpe Ratio]))/_xlfn.STDEV.P(Table2[Sharpe Ratio])</f>
        <v>1.7886160060596057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5.4543944603939201</v>
      </c>
      <c r="AS17">
        <f>_xlfn.RANK.AVG(Table2[[#This Row],[1Y Return vs Nifty Z-Score]],Table2[1Y Return vs Nifty Z-Score])</f>
        <v>74</v>
      </c>
      <c r="AT17">
        <f>_xlfn.RANK.AVG(Table2[[#This Row],[6M Return vs Nifty Z-Score]],Table2[6M Return vs Nifty Z-Score])</f>
        <v>28</v>
      </c>
      <c r="AU17">
        <f>_xlfn.RANK.AVG(Table2[[#This Row],[Sharpe Ratio Z-Score]],Table2[Sharpe Ratio Z-Score])</f>
        <v>26</v>
      </c>
      <c r="AV17">
        <f>(Table2[[#This Row],[Rank 1Y]]+Table2[[#This Row],[Rank 6M]]+Table2[[#This Row],[Rank Sharpe]])/3</f>
        <v>42.666666666666664</v>
      </c>
    </row>
    <row r="18" spans="1:48" x14ac:dyDescent="0.3">
      <c r="A18" t="s">
        <v>622</v>
      </c>
      <c r="B18" t="s">
        <v>623</v>
      </c>
      <c r="C18" t="s">
        <v>10170</v>
      </c>
      <c r="D18" t="s">
        <v>46</v>
      </c>
      <c r="E18">
        <v>30087.098522600001</v>
      </c>
      <c r="F18">
        <v>319.89999999999998</v>
      </c>
      <c r="G18">
        <v>265.75098876109399</v>
      </c>
      <c r="H18">
        <f>(Table2[[#This Row],[1Y Return vs Nifty]]-AVERAGE(Table2[1Y Return vs Nifty]))/_xlfn.STDEV.P(Table2[1Y Return vs Nifty])</f>
        <v>2.6072904399649226</v>
      </c>
      <c r="I18">
        <v>19.026231301530601</v>
      </c>
      <c r="J18">
        <f>(Table2[[#This Row],[1M Return vs Nifty]]-AVERAGE(Table2[1M Return vs Nifty]))/_xlfn.STDEV.P(Table2[1M Return vs Nifty])</f>
        <v>1.4092729381060005</v>
      </c>
      <c r="K18">
        <v>51.933489926282398</v>
      </c>
      <c r="L18">
        <f>(Table2[[#This Row],[6M Return vs Nifty]]-AVERAGE(Table2[6M Return vs Nifty]))/_xlfn.STDEV.P(Table2[6M Return vs Nifty])</f>
        <v>1.2533375626908771</v>
      </c>
      <c r="M18">
        <v>14.6445987932492</v>
      </c>
      <c r="N18">
        <f>(Table2[[#This Row],[1W Return vs Nifty]]-AVERAGE(Table2[1W Return vs Nifty]))/_xlfn.STDEV.P(Table2[1W Return vs Nifty])</f>
        <v>2.8752403296081761</v>
      </c>
      <c r="O18">
        <v>288.92</v>
      </c>
      <c r="P18">
        <v>270.27834513886501</v>
      </c>
      <c r="Q18">
        <v>214.05099589355399</v>
      </c>
      <c r="R18">
        <v>74.105753617841899</v>
      </c>
      <c r="S18" s="2">
        <f>(Table2[[#This Row],[Close Price]]-Table2[[#This Row],[20D EMA]])/Table2[[#This Row],[20D EMA]]</f>
        <v>0.10722691402464336</v>
      </c>
      <c r="T18" s="2">
        <f>(Table2[[#This Row],[Close Price]]-Table2[[#This Row],[50D EMA]])/Table2[[#This Row],[50D EMA]]</f>
        <v>0.18359463772667434</v>
      </c>
      <c r="U18" s="2">
        <f>(Table2[[#This Row],[Close Price]]-Table2[[#This Row],[200D EMA]])/Table2[[#This Row],[200D EMA]]</f>
        <v>0.49450367499847531</v>
      </c>
      <c r="V18">
        <v>1.7070696092078399</v>
      </c>
      <c r="W18">
        <v>311.60000000000002</v>
      </c>
      <c r="X18">
        <v>324.7</v>
      </c>
      <c r="Y18">
        <v>303.2</v>
      </c>
      <c r="Z18">
        <v>336.7</v>
      </c>
      <c r="AA18">
        <v>267.7</v>
      </c>
      <c r="AB18">
        <v>336.7</v>
      </c>
      <c r="AC18" s="2">
        <f>(Table2[[#This Row],[Close Price]]/Table2[[#This Row],[Day Low]])-1</f>
        <v>2.6636713735558315E-2</v>
      </c>
      <c r="AD18" s="2">
        <f>(Table2[[#This Row],[Day High]]/Table2[[#This Row],[Close Price]])-1</f>
        <v>1.5004688965301716E-2</v>
      </c>
      <c r="AE18" s="2">
        <f>(Table2[[#This Row],[Close Price]]/Table2[[#This Row],[Current Week Low]])-1</f>
        <v>5.5079155672823177E-2</v>
      </c>
      <c r="AF18" s="2">
        <f>(Table2[[#This Row],[Current Week High]]/Table2[[#This Row],[Close Price]])-1</f>
        <v>5.2516411378555894E-2</v>
      </c>
      <c r="AG18" s="2">
        <f>(Table2[[#This Row],[Close Price]]/Table2[[#This Row],[Current Month Low]])-1</f>
        <v>0.19499439671273811</v>
      </c>
      <c r="AH18" s="2">
        <f>(Table2[[#This Row],[Current Month High]]/Table2[[#This Row],[Close Price]])-1</f>
        <v>5.2516411378555894E-2</v>
      </c>
      <c r="AI18">
        <v>5.2516411378555796</v>
      </c>
      <c r="AJ18">
        <v>304.93670886075898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0.28000000000000003</v>
      </c>
      <c r="AM18" t="s">
        <v>10213</v>
      </c>
      <c r="AN18">
        <v>17.649999999999999</v>
      </c>
      <c r="AO18" t="s">
        <v>10213</v>
      </c>
      <c r="AP18">
        <v>0.18691633559531701</v>
      </c>
      <c r="AQ18">
        <f>(Table2[[#This Row],[Sharpe Ratio]]-AVERAGE(Table2[Sharpe Ratio]))/_xlfn.STDEV.P(Table2[Sharpe Ratio])</f>
        <v>1.5020551340196489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9.647196404389625</v>
      </c>
      <c r="AS18">
        <f>_xlfn.RANK.AVG(Table2[[#This Row],[1Y Return vs Nifty Z-Score]],Table2[1Y Return vs Nifty Z-Score])</f>
        <v>12</v>
      </c>
      <c r="AT18">
        <f>_xlfn.RANK.AVG(Table2[[#This Row],[6M Return vs Nifty Z-Score]],Table2[6M Return vs Nifty Z-Score])</f>
        <v>67</v>
      </c>
      <c r="AU18">
        <f>_xlfn.RANK.AVG(Table2[[#This Row],[Sharpe Ratio Z-Score]],Table2[Sharpe Ratio Z-Score])</f>
        <v>50</v>
      </c>
      <c r="AV18">
        <f>(Table2[[#This Row],[Rank 1Y]]+Table2[[#This Row],[Rank 6M]]+Table2[[#This Row],[Rank Sharpe]])/3</f>
        <v>43</v>
      </c>
    </row>
    <row r="19" spans="1:48" x14ac:dyDescent="0.3">
      <c r="A19" t="s">
        <v>293</v>
      </c>
      <c r="B19" t="s">
        <v>294</v>
      </c>
      <c r="C19" t="s">
        <v>10165</v>
      </c>
      <c r="D19" t="s">
        <v>59</v>
      </c>
      <c r="E19">
        <v>89626.089284100002</v>
      </c>
      <c r="F19">
        <v>551</v>
      </c>
      <c r="G19">
        <v>199.98783831140801</v>
      </c>
      <c r="H19">
        <f>(Table2[[#This Row],[1Y Return vs Nifty]]-AVERAGE(Table2[1Y Return vs Nifty]))/_xlfn.STDEV.P(Table2[1Y Return vs Nifty])</f>
        <v>1.8252043887847833</v>
      </c>
      <c r="I19">
        <v>21.5100398757838</v>
      </c>
      <c r="J19">
        <f>(Table2[[#This Row],[1M Return vs Nifty]]-AVERAGE(Table2[1M Return vs Nifty]))/_xlfn.STDEV.P(Table2[1M Return vs Nifty])</f>
        <v>1.6296568503745572</v>
      </c>
      <c r="K19">
        <v>108.80873947441199</v>
      </c>
      <c r="L19">
        <f>(Table2[[#This Row],[6M Return vs Nifty]]-AVERAGE(Table2[6M Return vs Nifty]))/_xlfn.STDEV.P(Table2[6M Return vs Nifty])</f>
        <v>2.9530902599980706</v>
      </c>
      <c r="M19">
        <v>2.8527845278297801</v>
      </c>
      <c r="N19">
        <f>(Table2[[#This Row],[1W Return vs Nifty]]-AVERAGE(Table2[1W Return vs Nifty]))/_xlfn.STDEV.P(Table2[1W Return vs Nifty])</f>
        <v>0.54254298990416905</v>
      </c>
      <c r="O19">
        <v>484.04</v>
      </c>
      <c r="P19">
        <v>452.78396817081199</v>
      </c>
      <c r="Q19">
        <v>352.123258079111</v>
      </c>
      <c r="R19">
        <v>89.555016995067206</v>
      </c>
      <c r="S19" s="2">
        <f>(Table2[[#This Row],[Close Price]]-Table2[[#This Row],[20D EMA]])/Table2[[#This Row],[20D EMA]]</f>
        <v>0.13833567473762495</v>
      </c>
      <c r="T19" s="2">
        <f>(Table2[[#This Row],[Close Price]]-Table2[[#This Row],[50D EMA]])/Table2[[#This Row],[50D EMA]]</f>
        <v>0.21691587762254025</v>
      </c>
      <c r="U19" s="2">
        <f>(Table2[[#This Row],[Close Price]]-Table2[[#This Row],[200D EMA]])/Table2[[#This Row],[200D EMA]]</f>
        <v>0.56479297336334333</v>
      </c>
      <c r="V19">
        <v>0.87400106087325502</v>
      </c>
      <c r="W19">
        <v>513.5</v>
      </c>
      <c r="X19">
        <v>583.45000000000005</v>
      </c>
      <c r="Y19">
        <v>490.05</v>
      </c>
      <c r="Z19">
        <v>583.45000000000005</v>
      </c>
      <c r="AA19">
        <v>470.03</v>
      </c>
      <c r="AB19">
        <v>583.45000000000005</v>
      </c>
      <c r="AC19" s="2">
        <f>(Table2[[#This Row],[Close Price]]/Table2[[#This Row],[Day Low]])-1</f>
        <v>7.3028237585199607E-2</v>
      </c>
      <c r="AD19" s="2">
        <f>(Table2[[#This Row],[Day High]]/Table2[[#This Row],[Close Price]])-1</f>
        <v>5.8892921960072675E-2</v>
      </c>
      <c r="AE19" s="2">
        <f>(Table2[[#This Row],[Close Price]]/Table2[[#This Row],[Current Week Low]])-1</f>
        <v>0.12437506376900309</v>
      </c>
      <c r="AF19" s="2">
        <f>(Table2[[#This Row],[Current Week High]]/Table2[[#This Row],[Close Price]])-1</f>
        <v>5.8892921960072675E-2</v>
      </c>
      <c r="AG19" s="2">
        <f>(Table2[[#This Row],[Close Price]]/Table2[[#This Row],[Current Month Low]])-1</f>
        <v>0.17226560006808089</v>
      </c>
      <c r="AH19" s="2">
        <f>(Table2[[#This Row],[Current Month High]]/Table2[[#This Row],[Close Price]])-1</f>
        <v>5.8892921960072675E-2</v>
      </c>
      <c r="AI19">
        <v>5.8892921960072604</v>
      </c>
      <c r="AJ19">
        <v>226.67984189723299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0.28999999999999998</v>
      </c>
      <c r="AM19" t="s">
        <v>10213</v>
      </c>
      <c r="AN19">
        <v>18.2</v>
      </c>
      <c r="AO19" t="s">
        <v>10213</v>
      </c>
      <c r="AP19">
        <v>0.16141814458589701</v>
      </c>
      <c r="AQ19">
        <f>(Table2[[#This Row],[Sharpe Ratio]]-AVERAGE(Table2[Sharpe Ratio]))/_xlfn.STDEV.P(Table2[Sharpe Ratio])</f>
        <v>1.2127635092798827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8.1632579983414626</v>
      </c>
      <c r="AS19">
        <f>_xlfn.RANK.AVG(Table2[[#This Row],[1Y Return vs Nifty Z-Score]],Table2[1Y Return vs Nifty Z-Score])</f>
        <v>36</v>
      </c>
      <c r="AT19">
        <f>_xlfn.RANK.AVG(Table2[[#This Row],[6M Return vs Nifty Z-Score]],Table2[6M Return vs Nifty Z-Score])</f>
        <v>9</v>
      </c>
      <c r="AU19">
        <f>_xlfn.RANK.AVG(Table2[[#This Row],[Sharpe Ratio Z-Score]],Table2[Sharpe Ratio Z-Score])</f>
        <v>85</v>
      </c>
      <c r="AV19">
        <f>(Table2[[#This Row],[Rank 1Y]]+Table2[[#This Row],[Rank 6M]]+Table2[[#This Row],[Rank Sharpe]])/3</f>
        <v>43.333333333333336</v>
      </c>
    </row>
    <row r="20" spans="1:48" x14ac:dyDescent="0.3">
      <c r="A20" t="s">
        <v>768</v>
      </c>
      <c r="B20" t="s">
        <v>769</v>
      </c>
      <c r="C20" t="s">
        <v>10173</v>
      </c>
      <c r="D20" t="s">
        <v>153</v>
      </c>
      <c r="E20">
        <v>20484.042678450001</v>
      </c>
      <c r="F20">
        <v>856.7</v>
      </c>
      <c r="G20">
        <v>179.76139313508699</v>
      </c>
      <c r="H20">
        <f>(Table2[[#This Row],[1Y Return vs Nifty]]-AVERAGE(Table2[1Y Return vs Nifty]))/_xlfn.STDEV.P(Table2[1Y Return vs Nifty])</f>
        <v>1.5846620709488528</v>
      </c>
      <c r="I20">
        <v>4.3535812235670102E-2</v>
      </c>
      <c r="J20">
        <f>(Table2[[#This Row],[1M Return vs Nifty]]-AVERAGE(Table2[1M Return vs Nifty]))/_xlfn.STDEV.P(Table2[1M Return vs Nifty])</f>
        <v>-0.2750278331767993</v>
      </c>
      <c r="K20">
        <v>84.501024114578101</v>
      </c>
      <c r="L20">
        <f>(Table2[[#This Row],[6M Return vs Nifty]]-AVERAGE(Table2[6M Return vs Nifty]))/_xlfn.STDEV.P(Table2[6M Return vs Nifty])</f>
        <v>2.2266388584391317</v>
      </c>
      <c r="M20">
        <v>-8.6247679211571402</v>
      </c>
      <c r="N20">
        <f>(Table2[[#This Row],[1W Return vs Nifty]]-AVERAGE(Table2[1W Return vs Nifty]))/_xlfn.STDEV.P(Table2[1W Return vs Nifty])</f>
        <v>-1.7279859941370064</v>
      </c>
      <c r="O20">
        <v>872.79</v>
      </c>
      <c r="P20">
        <v>829.60767131932505</v>
      </c>
      <c r="Q20">
        <v>622.55195702436697</v>
      </c>
      <c r="R20">
        <v>39.311888637364397</v>
      </c>
      <c r="S20" s="2">
        <f>(Table2[[#This Row],[Close Price]]-Table2[[#This Row],[20D EMA]])/Table2[[#This Row],[20D EMA]]</f>
        <v>-1.8435133308126718E-2</v>
      </c>
      <c r="T20" s="2">
        <f>(Table2[[#This Row],[Close Price]]-Table2[[#This Row],[50D EMA]])/Table2[[#This Row],[50D EMA]]</f>
        <v>3.2656796239106695E-2</v>
      </c>
      <c r="U20" s="2">
        <f>(Table2[[#This Row],[Close Price]]-Table2[[#This Row],[200D EMA]])/Table2[[#This Row],[200D EMA]]</f>
        <v>0.37611004243693735</v>
      </c>
      <c r="V20">
        <v>1.26332112110989</v>
      </c>
      <c r="W20">
        <v>852.55</v>
      </c>
      <c r="X20">
        <v>882</v>
      </c>
      <c r="Y20">
        <v>840</v>
      </c>
      <c r="Z20">
        <v>930</v>
      </c>
      <c r="AA20">
        <v>840</v>
      </c>
      <c r="AB20">
        <v>980</v>
      </c>
      <c r="AC20" s="2">
        <f>(Table2[[#This Row],[Close Price]]/Table2[[#This Row],[Day Low]])-1</f>
        <v>4.8677496921003538E-3</v>
      </c>
      <c r="AD20" s="2">
        <f>(Table2[[#This Row],[Day High]]/Table2[[#This Row],[Close Price]])-1</f>
        <v>2.9531924827827627E-2</v>
      </c>
      <c r="AE20" s="2">
        <f>(Table2[[#This Row],[Close Price]]/Table2[[#This Row],[Current Week Low]])-1</f>
        <v>1.9880952380952444E-2</v>
      </c>
      <c r="AF20" s="2">
        <f>(Table2[[#This Row],[Current Week High]]/Table2[[#This Row],[Close Price]])-1</f>
        <v>8.5560873117777492E-2</v>
      </c>
      <c r="AG20" s="2">
        <f>(Table2[[#This Row],[Close Price]]/Table2[[#This Row],[Current Month Low]])-1</f>
        <v>1.9880952380952444E-2</v>
      </c>
      <c r="AH20" s="2">
        <f>(Table2[[#This Row],[Current Month High]]/Table2[[#This Row],[Close Price]])-1</f>
        <v>0.14392436091980843</v>
      </c>
      <c r="AI20">
        <v>14.3924360919808</v>
      </c>
      <c r="AJ20">
        <v>216.24215577703899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7.0000000000000007E-2</v>
      </c>
      <c r="AM20" t="s">
        <v>10213</v>
      </c>
      <c r="AN20">
        <v>-4.0999999999999996</v>
      </c>
      <c r="AO20" t="s">
        <v>10214</v>
      </c>
      <c r="AP20">
        <v>0.17315022816785799</v>
      </c>
      <c r="AQ20">
        <f>(Table2[[#This Row],[Sharpe Ratio]]-AVERAGE(Table2[Sharpe Ratio]))/_xlfn.STDEV.P(Table2[Sharpe Ratio])</f>
        <v>1.345870737151631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3.1541578392258098</v>
      </c>
      <c r="AS20">
        <f>_xlfn.RANK.AVG(Table2[[#This Row],[1Y Return vs Nifty Z-Score]],Table2[1Y Return vs Nifty Z-Score])</f>
        <v>45</v>
      </c>
      <c r="AT20">
        <f>_xlfn.RANK.AVG(Table2[[#This Row],[6M Return vs Nifty Z-Score]],Table2[6M Return vs Nifty Z-Score])</f>
        <v>19</v>
      </c>
      <c r="AU20">
        <f>_xlfn.RANK.AVG(Table2[[#This Row],[Sharpe Ratio Z-Score]],Table2[Sharpe Ratio Z-Score])</f>
        <v>69</v>
      </c>
      <c r="AV20">
        <f>(Table2[[#This Row],[Rank 1Y]]+Table2[[#This Row],[Rank 6M]]+Table2[[#This Row],[Rank Sharpe]])/3</f>
        <v>44.333333333333336</v>
      </c>
    </row>
    <row r="21" spans="1:48" x14ac:dyDescent="0.3">
      <c r="A21" t="s">
        <v>872</v>
      </c>
      <c r="B21" t="s">
        <v>873</v>
      </c>
      <c r="C21" t="s">
        <v>10167</v>
      </c>
      <c r="D21" t="s">
        <v>253</v>
      </c>
      <c r="E21">
        <v>17169.124536610001</v>
      </c>
      <c r="F21">
        <v>4141.3</v>
      </c>
      <c r="G21">
        <v>316.22909626129803</v>
      </c>
      <c r="H21">
        <f>(Table2[[#This Row],[1Y Return vs Nifty]]-AVERAGE(Table2[1Y Return vs Nifty]))/_xlfn.STDEV.P(Table2[1Y Return vs Nifty])</f>
        <v>3.2075996328173098</v>
      </c>
      <c r="I21">
        <v>2.3722258611092002</v>
      </c>
      <c r="J21">
        <f>(Table2[[#This Row],[1M Return vs Nifty]]-AVERAGE(Table2[1M Return vs Nifty]))/_xlfn.STDEV.P(Table2[1M Return vs Nifty])</f>
        <v>-6.8407311470166307E-2</v>
      </c>
      <c r="K21">
        <v>35.437975537342098</v>
      </c>
      <c r="L21">
        <f>(Table2[[#This Row],[6M Return vs Nifty]]-AVERAGE(Table2[6M Return vs Nifty]))/_xlfn.STDEV.P(Table2[6M Return vs Nifty])</f>
        <v>0.76035871338764838</v>
      </c>
      <c r="M21">
        <v>6.0660486883119997</v>
      </c>
      <c r="N21">
        <f>(Table2[[#This Row],[1W Return vs Nifty]]-AVERAGE(Table2[1W Return vs Nifty]))/_xlfn.STDEV.P(Table2[1W Return vs Nifty])</f>
        <v>1.1782019809811028</v>
      </c>
      <c r="O21">
        <v>3995.31</v>
      </c>
      <c r="P21">
        <v>3947.2310636039301</v>
      </c>
      <c r="Q21">
        <v>3205.0051601799501</v>
      </c>
      <c r="R21">
        <v>78.0810114575537</v>
      </c>
      <c r="S21" s="2">
        <f>(Table2[[#This Row],[Close Price]]-Table2[[#This Row],[20D EMA]])/Table2[[#This Row],[20D EMA]]</f>
        <v>3.6540343552815734E-2</v>
      </c>
      <c r="T21" s="2">
        <f>(Table2[[#This Row],[Close Price]]-Table2[[#This Row],[50D EMA]])/Table2[[#This Row],[50D EMA]]</f>
        <v>4.916584138828696E-2</v>
      </c>
      <c r="U21" s="2">
        <f>(Table2[[#This Row],[Close Price]]-Table2[[#This Row],[200D EMA]])/Table2[[#This Row],[200D EMA]]</f>
        <v>0.29213520510134855</v>
      </c>
      <c r="V21">
        <v>0.89677970016055297</v>
      </c>
      <c r="W21">
        <v>4116.75</v>
      </c>
      <c r="X21">
        <v>4178.05</v>
      </c>
      <c r="Y21">
        <v>3970.15</v>
      </c>
      <c r="Z21">
        <v>4193.8999999999996</v>
      </c>
      <c r="AA21">
        <v>3855</v>
      </c>
      <c r="AB21">
        <v>4193.8999999999996</v>
      </c>
      <c r="AC21" s="2">
        <f>(Table2[[#This Row],[Close Price]]/Table2[[#This Row],[Day Low]])-1</f>
        <v>5.9634420355862972E-3</v>
      </c>
      <c r="AD21" s="2">
        <f>(Table2[[#This Row],[Day High]]/Table2[[#This Row],[Close Price]])-1</f>
        <v>8.8740250645933383E-3</v>
      </c>
      <c r="AE21" s="2">
        <f>(Table2[[#This Row],[Close Price]]/Table2[[#This Row],[Current Week Low]])-1</f>
        <v>4.310920242308236E-2</v>
      </c>
      <c r="AF21" s="2">
        <f>(Table2[[#This Row],[Current Week High]]/Table2[[#This Row],[Close Price]])-1</f>
        <v>1.2701325670682939E-2</v>
      </c>
      <c r="AG21" s="2">
        <f>(Table2[[#This Row],[Close Price]]/Table2[[#This Row],[Current Month Low]])-1</f>
        <v>7.4267185473411157E-2</v>
      </c>
      <c r="AH21" s="2">
        <f>(Table2[[#This Row],[Current Month High]]/Table2[[#This Row],[Close Price]])-1</f>
        <v>1.2701325670682939E-2</v>
      </c>
      <c r="AI21">
        <v>3.8309226571366399</v>
      </c>
      <c r="AJ21">
        <v>347.32123568805298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-0.05</v>
      </c>
      <c r="AM21" t="s">
        <v>10214</v>
      </c>
      <c r="AN21">
        <v>6.72</v>
      </c>
      <c r="AO21" t="s">
        <v>10213</v>
      </c>
      <c r="AP21">
        <v>0.29740596657832602</v>
      </c>
      <c r="AQ21">
        <f>(Table2[[#This Row],[Sharpe Ratio]]-AVERAGE(Table2[Sharpe Ratio]))/_xlfn.STDEV.P(Table2[Sharpe Ratio])</f>
        <v>2.7556234695993491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7.8333764853152443</v>
      </c>
      <c r="AS21">
        <f>_xlfn.RANK.AVG(Table2[[#This Row],[1Y Return vs Nifty Z-Score]],Table2[1Y Return vs Nifty Z-Score])</f>
        <v>9</v>
      </c>
      <c r="AT21">
        <f>_xlfn.RANK.AVG(Table2[[#This Row],[6M Return vs Nifty Z-Score]],Table2[6M Return vs Nifty Z-Score])</f>
        <v>123</v>
      </c>
      <c r="AU21">
        <f>_xlfn.RANK.AVG(Table2[[#This Row],[Sharpe Ratio Z-Score]],Table2[Sharpe Ratio Z-Score])</f>
        <v>2</v>
      </c>
      <c r="AV21">
        <f>(Table2[[#This Row],[Rank 1Y]]+Table2[[#This Row],[Rank 6M]]+Table2[[#This Row],[Rank Sharpe]])/3</f>
        <v>44.666666666666664</v>
      </c>
    </row>
    <row r="22" spans="1:48" x14ac:dyDescent="0.3">
      <c r="A22" t="s">
        <v>609</v>
      </c>
      <c r="B22" t="s">
        <v>610</v>
      </c>
      <c r="C22" t="s">
        <v>10167</v>
      </c>
      <c r="D22" t="s">
        <v>193</v>
      </c>
      <c r="E22">
        <v>30640.709810459899</v>
      </c>
      <c r="F22">
        <v>13874.4</v>
      </c>
      <c r="G22">
        <v>225.960877354427</v>
      </c>
      <c r="H22">
        <f>(Table2[[#This Row],[1Y Return vs Nifty]]-AVERAGE(Table2[1Y Return vs Nifty]))/_xlfn.STDEV.P(Table2[1Y Return vs Nifty])</f>
        <v>2.1340878805792265</v>
      </c>
      <c r="I22">
        <v>10.9968531594717</v>
      </c>
      <c r="J22">
        <f>(Table2[[#This Row],[1M Return vs Nifty]]-AVERAGE(Table2[1M Return vs Nifty]))/_xlfn.STDEV.P(Table2[1M Return vs Nifty])</f>
        <v>0.6968405122043313</v>
      </c>
      <c r="K22">
        <v>58.234035053689801</v>
      </c>
      <c r="L22">
        <f>(Table2[[#This Row],[6M Return vs Nifty]]-AVERAGE(Table2[6M Return vs Nifty]))/_xlfn.STDEV.P(Table2[6M Return vs Nifty])</f>
        <v>1.4416333268396362</v>
      </c>
      <c r="M22">
        <v>-0.58357345534767302</v>
      </c>
      <c r="N22">
        <f>(Table2[[#This Row],[1W Return vs Nifty]]-AVERAGE(Table2[1W Return vs Nifty]))/_xlfn.STDEV.P(Table2[1W Return vs Nifty])</f>
        <v>-0.13724919009448294</v>
      </c>
      <c r="O22">
        <v>13178.18</v>
      </c>
      <c r="P22">
        <v>11872.8878941204</v>
      </c>
      <c r="Q22">
        <v>8895.8215278378193</v>
      </c>
      <c r="R22">
        <v>66.661608346205895</v>
      </c>
      <c r="S22" s="2">
        <f>(Table2[[#This Row],[Close Price]]-Table2[[#This Row],[20D EMA]])/Table2[[#This Row],[20D EMA]]</f>
        <v>5.2831271085992094E-2</v>
      </c>
      <c r="T22" s="2">
        <f>(Table2[[#This Row],[Close Price]]-Table2[[#This Row],[50D EMA]])/Table2[[#This Row],[50D EMA]]</f>
        <v>0.16857837147361365</v>
      </c>
      <c r="U22" s="2">
        <f>(Table2[[#This Row],[Close Price]]-Table2[[#This Row],[200D EMA]])/Table2[[#This Row],[200D EMA]]</f>
        <v>0.55965359203561416</v>
      </c>
      <c r="V22">
        <v>0.72766510724190703</v>
      </c>
      <c r="W22">
        <v>13700.05</v>
      </c>
      <c r="X22">
        <v>14092.45</v>
      </c>
      <c r="Y22">
        <v>13700.05</v>
      </c>
      <c r="Z22">
        <v>14249.65</v>
      </c>
      <c r="AA22">
        <v>13104.4</v>
      </c>
      <c r="AB22">
        <v>14605.8</v>
      </c>
      <c r="AC22" s="2">
        <f>(Table2[[#This Row],[Close Price]]/Table2[[#This Row],[Day Low]])-1</f>
        <v>1.2726230926164428E-2</v>
      </c>
      <c r="AD22" s="2">
        <f>(Table2[[#This Row],[Day High]]/Table2[[#This Row],[Close Price]])-1</f>
        <v>1.5715994925906696E-2</v>
      </c>
      <c r="AE22" s="2">
        <f>(Table2[[#This Row],[Close Price]]/Table2[[#This Row],[Current Week Low]])-1</f>
        <v>1.2726230926164428E-2</v>
      </c>
      <c r="AF22" s="2">
        <f>(Table2[[#This Row],[Current Week High]]/Table2[[#This Row],[Close Price]])-1</f>
        <v>2.7046214611082364E-2</v>
      </c>
      <c r="AG22" s="2">
        <f>(Table2[[#This Row],[Close Price]]/Table2[[#This Row],[Current Month Low]])-1</f>
        <v>5.8758890143768561E-2</v>
      </c>
      <c r="AH22" s="2">
        <f>(Table2[[#This Row],[Current Month High]]/Table2[[#This Row],[Close Price]])-1</f>
        <v>5.2715793115377885E-2</v>
      </c>
      <c r="AI22">
        <v>5.2715793115377796</v>
      </c>
      <c r="AJ22">
        <v>255.818352831536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0.45</v>
      </c>
      <c r="AM22" t="s">
        <v>10213</v>
      </c>
      <c r="AN22">
        <v>13.51</v>
      </c>
      <c r="AO22" t="s">
        <v>10213</v>
      </c>
      <c r="AP22">
        <v>0.18184866491228099</v>
      </c>
      <c r="AQ22">
        <f>(Table2[[#This Row],[Sharpe Ratio]]-AVERAGE(Table2[Sharpe Ratio]))/_xlfn.STDEV.P(Table2[Sharpe Ratio])</f>
        <v>1.444559498937146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5.5798720284658572</v>
      </c>
      <c r="AS22">
        <f>_xlfn.RANK.AVG(Table2[[#This Row],[1Y Return vs Nifty Z-Score]],Table2[1Y Return vs Nifty Z-Score])</f>
        <v>22</v>
      </c>
      <c r="AT22">
        <f>_xlfn.RANK.AVG(Table2[[#This Row],[6M Return vs Nifty Z-Score]],Table2[6M Return vs Nifty Z-Score])</f>
        <v>57</v>
      </c>
      <c r="AU22">
        <f>_xlfn.RANK.AVG(Table2[[#This Row],[Sharpe Ratio Z-Score]],Table2[Sharpe Ratio Z-Score])</f>
        <v>57</v>
      </c>
      <c r="AV22">
        <f>(Table2[[#This Row],[Rank 1Y]]+Table2[[#This Row],[Rank 6M]]+Table2[[#This Row],[Rank Sharpe]])/3</f>
        <v>45.333333333333336</v>
      </c>
    </row>
    <row r="23" spans="1:48" x14ac:dyDescent="0.3">
      <c r="A23" t="s">
        <v>125</v>
      </c>
      <c r="B23" t="s">
        <v>126</v>
      </c>
      <c r="C23" t="s">
        <v>10173</v>
      </c>
      <c r="D23" t="s">
        <v>127</v>
      </c>
      <c r="E23">
        <v>245243.07971295001</v>
      </c>
      <c r="F23">
        <v>335.5</v>
      </c>
      <c r="G23">
        <v>138.257891056809</v>
      </c>
      <c r="H23">
        <f>(Table2[[#This Row],[1Y Return vs Nifty]]-AVERAGE(Table2[1Y Return vs Nifty]))/_xlfn.STDEV.P(Table2[1Y Return vs Nifty])</f>
        <v>1.0910830707246912</v>
      </c>
      <c r="I23">
        <v>11.6037645894426</v>
      </c>
      <c r="J23">
        <f>(Table2[[#This Row],[1M Return vs Nifty]]-AVERAGE(Table2[1M Return vs Nifty]))/_xlfn.STDEV.P(Table2[1M Return vs Nifty])</f>
        <v>0.75069068275449391</v>
      </c>
      <c r="K23">
        <v>69.662394139225</v>
      </c>
      <c r="L23">
        <f>(Table2[[#This Row],[6M Return vs Nifty]]-AVERAGE(Table2[6M Return vs Nifty]))/_xlfn.STDEV.P(Table2[6M Return vs Nifty])</f>
        <v>1.7831770446389801</v>
      </c>
      <c r="M23">
        <v>5.3687262898104002</v>
      </c>
      <c r="N23">
        <f>(Table2[[#This Row],[1W Return vs Nifty]]-AVERAGE(Table2[1W Return vs Nifty]))/_xlfn.STDEV.P(Table2[1W Return vs Nifty])</f>
        <v>1.040255260715081</v>
      </c>
      <c r="O23">
        <v>314.22000000000003</v>
      </c>
      <c r="P23">
        <v>288.44288194957699</v>
      </c>
      <c r="Q23">
        <v>218.279030694195</v>
      </c>
      <c r="R23">
        <v>79.709829046670293</v>
      </c>
      <c r="S23" s="2">
        <f>(Table2[[#This Row],[Close Price]]-Table2[[#This Row],[20D EMA]])/Table2[[#This Row],[20D EMA]]</f>
        <v>6.7723251225256104E-2</v>
      </c>
      <c r="T23" s="2">
        <f>(Table2[[#This Row],[Close Price]]-Table2[[#This Row],[50D EMA]])/Table2[[#This Row],[50D EMA]]</f>
        <v>0.16314189392494394</v>
      </c>
      <c r="U23" s="2">
        <f>(Table2[[#This Row],[Close Price]]-Table2[[#This Row],[200D EMA]])/Table2[[#This Row],[200D EMA]]</f>
        <v>0.53702350121771192</v>
      </c>
      <c r="V23">
        <v>0.89905976270661803</v>
      </c>
      <c r="W23">
        <v>333</v>
      </c>
      <c r="X23">
        <v>338.2</v>
      </c>
      <c r="Y23">
        <v>324.14999999999998</v>
      </c>
      <c r="Z23">
        <v>340.5</v>
      </c>
      <c r="AA23">
        <v>303</v>
      </c>
      <c r="AB23">
        <v>340.5</v>
      </c>
      <c r="AC23" s="2">
        <f>(Table2[[#This Row],[Close Price]]/Table2[[#This Row],[Day Low]])-1</f>
        <v>7.5075075075075048E-3</v>
      </c>
      <c r="AD23" s="2">
        <f>(Table2[[#This Row],[Day High]]/Table2[[#This Row],[Close Price]])-1</f>
        <v>8.0476900149031305E-3</v>
      </c>
      <c r="AE23" s="2">
        <f>(Table2[[#This Row],[Close Price]]/Table2[[#This Row],[Current Week Low]])-1</f>
        <v>3.501465370970247E-2</v>
      </c>
      <c r="AF23" s="2">
        <f>(Table2[[#This Row],[Current Week High]]/Table2[[#This Row],[Close Price]])-1</f>
        <v>1.4903129657227954E-2</v>
      </c>
      <c r="AG23" s="2">
        <f>(Table2[[#This Row],[Close Price]]/Table2[[#This Row],[Current Month Low]])-1</f>
        <v>0.10726072607260728</v>
      </c>
      <c r="AH23" s="2">
        <f>(Table2[[#This Row],[Current Month High]]/Table2[[#This Row],[Close Price]])-1</f>
        <v>1.4903129657227954E-2</v>
      </c>
      <c r="AI23">
        <v>1.49031296572279</v>
      </c>
      <c r="AJ23">
        <v>171.88006482982101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0.31</v>
      </c>
      <c r="AM23" t="s">
        <v>10213</v>
      </c>
      <c r="AN23">
        <v>8.33</v>
      </c>
      <c r="AO23" t="s">
        <v>10213</v>
      </c>
      <c r="AP23">
        <v>0.23533226624487399</v>
      </c>
      <c r="AQ23">
        <f>(Table2[[#This Row],[Sharpe Ratio]]-AVERAGE(Table2[Sharpe Ratio]))/_xlfn.STDEV.P(Table2[Sharpe Ratio])</f>
        <v>2.0513616803438066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6.7165677391770524</v>
      </c>
      <c r="AS23">
        <f>_xlfn.RANK.AVG(Table2[[#This Row],[1Y Return vs Nifty Z-Score]],Table2[1Y Return vs Nifty Z-Score])</f>
        <v>81</v>
      </c>
      <c r="AT23">
        <f>_xlfn.RANK.AVG(Table2[[#This Row],[6M Return vs Nifty Z-Score]],Table2[6M Return vs Nifty Z-Score])</f>
        <v>42</v>
      </c>
      <c r="AU23">
        <f>_xlfn.RANK.AVG(Table2[[#This Row],[Sharpe Ratio Z-Score]],Table2[Sharpe Ratio Z-Score])</f>
        <v>14</v>
      </c>
      <c r="AV23">
        <f>(Table2[[#This Row],[Rank 1Y]]+Table2[[#This Row],[Rank 6M]]+Table2[[#This Row],[Rank Sharpe]])/3</f>
        <v>45.666666666666664</v>
      </c>
    </row>
    <row r="24" spans="1:48" x14ac:dyDescent="0.3">
      <c r="A24" t="s">
        <v>3006</v>
      </c>
      <c r="B24" t="s">
        <v>3007</v>
      </c>
      <c r="C24" t="s">
        <v>10179</v>
      </c>
      <c r="D24" t="s">
        <v>127</v>
      </c>
      <c r="E24">
        <v>1027.97827977</v>
      </c>
      <c r="F24">
        <v>393.9</v>
      </c>
      <c r="G24">
        <v>129.47834701536499</v>
      </c>
      <c r="H24">
        <f>(Table2[[#This Row],[1Y Return vs Nifty]]-AVERAGE(Table2[1Y Return vs Nifty]))/_xlfn.STDEV.P(Table2[1Y Return vs Nifty])</f>
        <v>0.98667263899228252</v>
      </c>
      <c r="I24">
        <v>32.249771840813501</v>
      </c>
      <c r="J24">
        <f>(Table2[[#This Row],[1M Return vs Nifty]]-AVERAGE(Table2[1M Return vs Nifty]))/_xlfn.STDEV.P(Table2[1M Return vs Nifty])</f>
        <v>2.582574145090216</v>
      </c>
      <c r="K24">
        <v>68.916726849929205</v>
      </c>
      <c r="L24">
        <f>(Table2[[#This Row],[6M Return vs Nifty]]-AVERAGE(Table2[6M Return vs Nifty]))/_xlfn.STDEV.P(Table2[6M Return vs Nifty])</f>
        <v>1.7608923074933132</v>
      </c>
      <c r="M24">
        <v>4.4407453907787904</v>
      </c>
      <c r="N24">
        <f>(Table2[[#This Row],[1W Return vs Nifty]]-AVERAGE(Table2[1W Return vs Nifty]))/_xlfn.STDEV.P(Table2[1W Return vs Nifty])</f>
        <v>0.85667888088561339</v>
      </c>
      <c r="O24">
        <v>352.44</v>
      </c>
      <c r="P24">
        <v>300.40966146501597</v>
      </c>
      <c r="Q24">
        <v>227.57651042668499</v>
      </c>
      <c r="R24">
        <v>73.592339894960006</v>
      </c>
      <c r="S24" s="2">
        <f>(Table2[[#This Row],[Close Price]]-Table2[[#This Row],[20D EMA]])/Table2[[#This Row],[20D EMA]]</f>
        <v>0.11763704460333668</v>
      </c>
      <c r="T24" s="2">
        <f>(Table2[[#This Row],[Close Price]]-Table2[[#This Row],[50D EMA]])/Table2[[#This Row],[50D EMA]]</f>
        <v>0.31120949332673631</v>
      </c>
      <c r="U24" s="2">
        <f>(Table2[[#This Row],[Close Price]]-Table2[[#This Row],[200D EMA]])/Table2[[#This Row],[200D EMA]]</f>
        <v>0.73084647119983415</v>
      </c>
      <c r="V24">
        <v>0.97247649308283202</v>
      </c>
      <c r="W24">
        <v>374</v>
      </c>
      <c r="X24">
        <v>398</v>
      </c>
      <c r="Y24">
        <v>368.21</v>
      </c>
      <c r="Z24">
        <v>407.8</v>
      </c>
      <c r="AA24">
        <v>356.1</v>
      </c>
      <c r="AB24">
        <v>407.8</v>
      </c>
      <c r="AC24" s="2">
        <f>(Table2[[#This Row],[Close Price]]/Table2[[#This Row],[Day Low]])-1</f>
        <v>5.3208556149732633E-2</v>
      </c>
      <c r="AD24" s="2">
        <f>(Table2[[#This Row],[Day High]]/Table2[[#This Row],[Close Price]])-1</f>
        <v>1.0408733181010543E-2</v>
      </c>
      <c r="AE24" s="2">
        <f>(Table2[[#This Row],[Close Price]]/Table2[[#This Row],[Current Week Low]])-1</f>
        <v>6.9769968224654422E-2</v>
      </c>
      <c r="AF24" s="2">
        <f>(Table2[[#This Row],[Current Week High]]/Table2[[#This Row],[Close Price]])-1</f>
        <v>3.5288144199035365E-2</v>
      </c>
      <c r="AG24" s="2">
        <f>(Table2[[#This Row],[Close Price]]/Table2[[#This Row],[Current Month Low]])-1</f>
        <v>0.10614995787700066</v>
      </c>
      <c r="AH24" s="2">
        <f>(Table2[[#This Row],[Current Month High]]/Table2[[#This Row],[Close Price]])-1</f>
        <v>3.5288144199035365E-2</v>
      </c>
      <c r="AI24">
        <v>3.5288144199035298</v>
      </c>
      <c r="AJ24">
        <v>171.43989249905201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0.77</v>
      </c>
      <c r="AM24" t="s">
        <v>10213</v>
      </c>
      <c r="AN24">
        <v>20.36</v>
      </c>
      <c r="AO24" t="s">
        <v>10213</v>
      </c>
      <c r="AP24">
        <v>0.23392725615777499</v>
      </c>
      <c r="AQ24">
        <f>(Table2[[#This Row],[Sharpe Ratio]]-AVERAGE(Table2[Sharpe Ratio]))/_xlfn.STDEV.P(Table2[Sharpe Ratio])</f>
        <v>2.0354210337809793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8.222239006242404</v>
      </c>
      <c r="AS24">
        <f>_xlfn.RANK.AVG(Table2[[#This Row],[1Y Return vs Nifty Z-Score]],Table2[1Y Return vs Nifty Z-Score])</f>
        <v>89</v>
      </c>
      <c r="AT24">
        <f>_xlfn.RANK.AVG(Table2[[#This Row],[6M Return vs Nifty Z-Score]],Table2[6M Return vs Nifty Z-Score])</f>
        <v>43</v>
      </c>
      <c r="AU24">
        <f>_xlfn.RANK.AVG(Table2[[#This Row],[Sharpe Ratio Z-Score]],Table2[Sharpe Ratio Z-Score])</f>
        <v>15</v>
      </c>
      <c r="AV24">
        <f>(Table2[[#This Row],[Rank 1Y]]+Table2[[#This Row],[Rank 6M]]+Table2[[#This Row],[Rank Sharpe]])/3</f>
        <v>49</v>
      </c>
    </row>
    <row r="25" spans="1:48" x14ac:dyDescent="0.3">
      <c r="A25" t="s">
        <v>807</v>
      </c>
      <c r="B25" t="s">
        <v>808</v>
      </c>
      <c r="C25" t="s">
        <v>10173</v>
      </c>
      <c r="D25" t="s">
        <v>246</v>
      </c>
      <c r="E25">
        <v>19569.87137556</v>
      </c>
      <c r="F25">
        <v>1349.1</v>
      </c>
      <c r="G25">
        <v>202.4450461138</v>
      </c>
      <c r="H25">
        <f>(Table2[[#This Row],[1Y Return vs Nifty]]-AVERAGE(Table2[1Y Return vs Nifty]))/_xlfn.STDEV.P(Table2[1Y Return vs Nifty])</f>
        <v>1.8544266497920638</v>
      </c>
      <c r="I25">
        <v>6.3342658428413499</v>
      </c>
      <c r="J25">
        <f>(Table2[[#This Row],[1M Return vs Nifty]]-AVERAGE(Table2[1M Return vs Nifty]))/_xlfn.STDEV.P(Table2[1M Return vs Nifty])</f>
        <v>0.28313744153122178</v>
      </c>
      <c r="K25">
        <v>80.358897025458006</v>
      </c>
      <c r="L25">
        <f>(Table2[[#This Row],[6M Return vs Nifty]]-AVERAGE(Table2[6M Return vs Nifty]))/_xlfn.STDEV.P(Table2[6M Return vs Nifty])</f>
        <v>2.1028487784261531</v>
      </c>
      <c r="M25">
        <v>-3.17682289357648</v>
      </c>
      <c r="N25">
        <f>(Table2[[#This Row],[1W Return vs Nifty]]-AVERAGE(Table2[1W Return vs Nifty]))/_xlfn.STDEV.P(Table2[1W Return vs Nifty])</f>
        <v>-0.65025473186978699</v>
      </c>
      <c r="O25">
        <v>1356.3</v>
      </c>
      <c r="P25">
        <v>1257.35482799023</v>
      </c>
      <c r="Q25">
        <v>917.50714697254296</v>
      </c>
      <c r="R25">
        <v>39.344352505879499</v>
      </c>
      <c r="S25" s="2">
        <f>(Table2[[#This Row],[Close Price]]-Table2[[#This Row],[20D EMA]])/Table2[[#This Row],[20D EMA]]</f>
        <v>-5.3085600530856343E-3</v>
      </c>
      <c r="T25" s="2">
        <f>(Table2[[#This Row],[Close Price]]-Table2[[#This Row],[50D EMA]])/Table2[[#This Row],[50D EMA]]</f>
        <v>7.2966810933089141E-2</v>
      </c>
      <c r="U25" s="2">
        <f>(Table2[[#This Row],[Close Price]]-Table2[[#This Row],[200D EMA]])/Table2[[#This Row],[200D EMA]]</f>
        <v>0.47039726551620276</v>
      </c>
      <c r="V25">
        <v>0.55673985827531003</v>
      </c>
      <c r="W25">
        <v>1347.25</v>
      </c>
      <c r="X25">
        <v>1391</v>
      </c>
      <c r="Y25">
        <v>1341.1</v>
      </c>
      <c r="Z25">
        <v>1402.7</v>
      </c>
      <c r="AA25">
        <v>1341.1</v>
      </c>
      <c r="AB25">
        <v>1450</v>
      </c>
      <c r="AC25" s="2">
        <f>(Table2[[#This Row],[Close Price]]/Table2[[#This Row],[Day Low]])-1</f>
        <v>1.373167563555322E-3</v>
      </c>
      <c r="AD25" s="2">
        <f>(Table2[[#This Row],[Day High]]/Table2[[#This Row],[Close Price]])-1</f>
        <v>3.1057742198502769E-2</v>
      </c>
      <c r="AE25" s="2">
        <f>(Table2[[#This Row],[Close Price]]/Table2[[#This Row],[Current Week Low]])-1</f>
        <v>5.9652524047424382E-3</v>
      </c>
      <c r="AF25" s="2">
        <f>(Table2[[#This Row],[Current Week High]]/Table2[[#This Row],[Close Price]])-1</f>
        <v>3.9730190497368811E-2</v>
      </c>
      <c r="AG25" s="2">
        <f>(Table2[[#This Row],[Close Price]]/Table2[[#This Row],[Current Month Low]])-1</f>
        <v>5.9652524047424382E-3</v>
      </c>
      <c r="AH25" s="2">
        <f>(Table2[[#This Row],[Current Month High]]/Table2[[#This Row],[Close Price]])-1</f>
        <v>7.4790601141501822E-2</v>
      </c>
      <c r="AI25">
        <v>7.4790601141501796</v>
      </c>
      <c r="AJ25">
        <v>248.33462432223001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0.31</v>
      </c>
      <c r="AM25" t="s">
        <v>10213</v>
      </c>
      <c r="AN25">
        <v>-1.94</v>
      </c>
      <c r="AO25" t="s">
        <v>10214</v>
      </c>
      <c r="AP25">
        <v>0.160188088843156</v>
      </c>
      <c r="AQ25">
        <f>(Table2[[#This Row],[Sharpe Ratio]]-AVERAGE(Table2[Sharpe Ratio]))/_xlfn.STDEV.P(Table2[Sharpe Ratio])</f>
        <v>1.1988078202583923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4.7889659581380437</v>
      </c>
      <c r="AS25">
        <f>_xlfn.RANK.AVG(Table2[[#This Row],[1Y Return vs Nifty Z-Score]],Table2[1Y Return vs Nifty Z-Score])</f>
        <v>33</v>
      </c>
      <c r="AT25">
        <f>_xlfn.RANK.AVG(Table2[[#This Row],[6M Return vs Nifty Z-Score]],Table2[6M Return vs Nifty Z-Score])</f>
        <v>26</v>
      </c>
      <c r="AU25">
        <f>_xlfn.RANK.AVG(Table2[[#This Row],[Sharpe Ratio Z-Score]],Table2[Sharpe Ratio Z-Score])</f>
        <v>89</v>
      </c>
      <c r="AV25">
        <f>(Table2[[#This Row],[Rank 1Y]]+Table2[[#This Row],[Rank 6M]]+Table2[[#This Row],[Rank Sharpe]])/3</f>
        <v>49.333333333333336</v>
      </c>
    </row>
    <row r="26" spans="1:48" x14ac:dyDescent="0.3">
      <c r="A26" t="s">
        <v>927</v>
      </c>
      <c r="B26" t="s">
        <v>928</v>
      </c>
      <c r="C26" t="s">
        <v>10170</v>
      </c>
      <c r="D26" t="s">
        <v>46</v>
      </c>
      <c r="E26">
        <v>15759.191047265</v>
      </c>
      <c r="F26">
        <v>1464.35</v>
      </c>
      <c r="G26">
        <v>232.858359903881</v>
      </c>
      <c r="H26">
        <f>(Table2[[#This Row],[1Y Return vs Nifty]]-AVERAGE(Table2[1Y Return vs Nifty]))/_xlfn.STDEV.P(Table2[1Y Return vs Nifty])</f>
        <v>2.2161159594242865</v>
      </c>
      <c r="I26">
        <v>12.2604965978534</v>
      </c>
      <c r="J26">
        <f>(Table2[[#This Row],[1M Return vs Nifty]]-AVERAGE(Table2[1M Return vs Nifty]))/_xlfn.STDEV.P(Table2[1M Return vs Nifty])</f>
        <v>0.80896134452200763</v>
      </c>
      <c r="K26">
        <v>71.866584282052102</v>
      </c>
      <c r="L26">
        <f>(Table2[[#This Row],[6M Return vs Nifty]]-AVERAGE(Table2[6M Return vs Nifty]))/_xlfn.STDEV.P(Table2[6M Return vs Nifty])</f>
        <v>1.8490506569820402</v>
      </c>
      <c r="M26">
        <v>-3.4562805732709401</v>
      </c>
      <c r="N26">
        <f>(Table2[[#This Row],[1W Return vs Nifty]]-AVERAGE(Table2[1W Return vs Nifty]))/_xlfn.STDEV.P(Table2[1W Return vs Nifty])</f>
        <v>-0.70553801324700893</v>
      </c>
      <c r="O26">
        <v>1467.27</v>
      </c>
      <c r="P26">
        <v>1314.5249192818401</v>
      </c>
      <c r="Q26">
        <v>929.730985923042</v>
      </c>
      <c r="R26">
        <v>44.262011854519898</v>
      </c>
      <c r="S26" s="2">
        <f>(Table2[[#This Row],[Close Price]]-Table2[[#This Row],[20D EMA]])/Table2[[#This Row],[20D EMA]]</f>
        <v>-1.9900904400690211E-3</v>
      </c>
      <c r="T26" s="2">
        <f>(Table2[[#This Row],[Close Price]]-Table2[[#This Row],[50D EMA]])/Table2[[#This Row],[50D EMA]]</f>
        <v>0.11397659985024343</v>
      </c>
      <c r="U26" s="2">
        <f>(Table2[[#This Row],[Close Price]]-Table2[[#This Row],[200D EMA]])/Table2[[#This Row],[200D EMA]]</f>
        <v>0.57502548820203647</v>
      </c>
      <c r="V26">
        <v>0.255623452990897</v>
      </c>
      <c r="W26">
        <v>1430</v>
      </c>
      <c r="X26">
        <v>1517</v>
      </c>
      <c r="Y26">
        <v>1430</v>
      </c>
      <c r="Z26">
        <v>1599.1</v>
      </c>
      <c r="AA26">
        <v>1415.65</v>
      </c>
      <c r="AB26">
        <v>1599.1</v>
      </c>
      <c r="AC26" s="2">
        <f>(Table2[[#This Row],[Close Price]]/Table2[[#This Row],[Day Low]])-1</f>
        <v>2.4020979020978883E-2</v>
      </c>
      <c r="AD26" s="2">
        <f>(Table2[[#This Row],[Day High]]/Table2[[#This Row],[Close Price]])-1</f>
        <v>3.5954519069894664E-2</v>
      </c>
      <c r="AE26" s="2">
        <f>(Table2[[#This Row],[Close Price]]/Table2[[#This Row],[Current Week Low]])-1</f>
        <v>2.4020979020978883E-2</v>
      </c>
      <c r="AF26" s="2">
        <f>(Table2[[#This Row],[Current Week High]]/Table2[[#This Row],[Close Price]])-1</f>
        <v>9.2020350326083244E-2</v>
      </c>
      <c r="AG26" s="2">
        <f>(Table2[[#This Row],[Close Price]]/Table2[[#This Row],[Current Month Low]])-1</f>
        <v>3.4401158478437388E-2</v>
      </c>
      <c r="AH26" s="2">
        <f>(Table2[[#This Row],[Current Month High]]/Table2[[#This Row],[Close Price]])-1</f>
        <v>9.2020350326083244E-2</v>
      </c>
      <c r="AI26">
        <v>9.20203503260832</v>
      </c>
      <c r="AJ26">
        <v>271.003293640739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0.41</v>
      </c>
      <c r="AM26" t="s">
        <v>10213</v>
      </c>
      <c r="AN26">
        <v>-5.94</v>
      </c>
      <c r="AO26" t="s">
        <v>10214</v>
      </c>
      <c r="AP26">
        <v>0.15828590237277401</v>
      </c>
      <c r="AQ26">
        <f>(Table2[[#This Row],[Sharpe Ratio]]-AVERAGE(Table2[Sharpe Ratio]))/_xlfn.STDEV.P(Table2[Sharpe Ratio])</f>
        <v>1.1772264220183559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5.3458163696996817</v>
      </c>
      <c r="AS26">
        <f>_xlfn.RANK.AVG(Table2[[#This Row],[1Y Return vs Nifty Z-Score]],Table2[1Y Return vs Nifty Z-Score])</f>
        <v>19</v>
      </c>
      <c r="AT26">
        <f>_xlfn.RANK.AVG(Table2[[#This Row],[6M Return vs Nifty Z-Score]],Table2[6M Return vs Nifty Z-Score])</f>
        <v>37</v>
      </c>
      <c r="AU26">
        <f>_xlfn.RANK.AVG(Table2[[#This Row],[Sharpe Ratio Z-Score]],Table2[Sharpe Ratio Z-Score])</f>
        <v>92</v>
      </c>
      <c r="AV26">
        <f>(Table2[[#This Row],[Rank 1Y]]+Table2[[#This Row],[Rank 6M]]+Table2[[#This Row],[Rank Sharpe]])/3</f>
        <v>49.333333333333336</v>
      </c>
    </row>
    <row r="27" spans="1:48" x14ac:dyDescent="0.3">
      <c r="A27" t="s">
        <v>1104</v>
      </c>
      <c r="B27" t="s">
        <v>1105</v>
      </c>
      <c r="C27" t="s">
        <v>10173</v>
      </c>
      <c r="D27" t="s">
        <v>127</v>
      </c>
      <c r="E27">
        <v>11048.5412495</v>
      </c>
      <c r="F27">
        <v>1321.55</v>
      </c>
      <c r="G27">
        <v>151.24520680737601</v>
      </c>
      <c r="H27">
        <f>(Table2[[#This Row],[1Y Return vs Nifty]]-AVERAGE(Table2[1Y Return vs Nifty]))/_xlfn.STDEV.P(Table2[1Y Return vs Nifty])</f>
        <v>1.2455342857491545</v>
      </c>
      <c r="I27">
        <v>28.176157793589599</v>
      </c>
      <c r="J27">
        <f>(Table2[[#This Row],[1M Return vs Nifty]]-AVERAGE(Table2[1M Return vs Nifty]))/_xlfn.STDEV.P(Table2[1M Return vs Nifty])</f>
        <v>2.2211296239200293</v>
      </c>
      <c r="K27">
        <v>60.944199968792297</v>
      </c>
      <c r="L27">
        <f>(Table2[[#This Row],[6M Return vs Nifty]]-AVERAGE(Table2[6M Return vs Nifty]))/_xlfn.STDEV.P(Table2[6M Return vs Nifty])</f>
        <v>1.5226283143111996</v>
      </c>
      <c r="M27">
        <v>-9.4127527964924393</v>
      </c>
      <c r="N27">
        <f>(Table2[[#This Row],[1W Return vs Nifty]]-AVERAGE(Table2[1W Return vs Nifty]))/_xlfn.STDEV.P(Table2[1W Return vs Nifty])</f>
        <v>-1.8838678780479607</v>
      </c>
      <c r="O27">
        <v>1253.52</v>
      </c>
      <c r="P27">
        <v>1124.5675405990501</v>
      </c>
      <c r="Q27">
        <v>891.85943855797905</v>
      </c>
      <c r="R27">
        <v>56.579961247374897</v>
      </c>
      <c r="S27" s="2">
        <f>(Table2[[#This Row],[Close Price]]-Table2[[#This Row],[20D EMA]])/Table2[[#This Row],[20D EMA]]</f>
        <v>5.4271172378581894E-2</v>
      </c>
      <c r="T27" s="2">
        <f>(Table2[[#This Row],[Close Price]]-Table2[[#This Row],[50D EMA]])/Table2[[#This Row],[50D EMA]]</f>
        <v>0.17516285353213962</v>
      </c>
      <c r="U27" s="2">
        <f>(Table2[[#This Row],[Close Price]]-Table2[[#This Row],[200D EMA]])/Table2[[#This Row],[200D EMA]]</f>
        <v>0.48179179685172674</v>
      </c>
      <c r="V27">
        <v>1.4993142436593101</v>
      </c>
      <c r="W27">
        <v>1305</v>
      </c>
      <c r="X27">
        <v>1355</v>
      </c>
      <c r="Y27">
        <v>1268</v>
      </c>
      <c r="Z27">
        <v>1421.2</v>
      </c>
      <c r="AA27">
        <v>1180</v>
      </c>
      <c r="AB27">
        <v>1486.35</v>
      </c>
      <c r="AC27" s="2">
        <f>(Table2[[#This Row],[Close Price]]/Table2[[#This Row],[Day Low]])-1</f>
        <v>1.2681992337164827E-2</v>
      </c>
      <c r="AD27" s="2">
        <f>(Table2[[#This Row],[Day High]]/Table2[[#This Row],[Close Price]])-1</f>
        <v>2.5311187620597142E-2</v>
      </c>
      <c r="AE27" s="2">
        <f>(Table2[[#This Row],[Close Price]]/Table2[[#This Row],[Current Week Low]])-1</f>
        <v>4.223186119873823E-2</v>
      </c>
      <c r="AF27" s="2">
        <f>(Table2[[#This Row],[Current Week High]]/Table2[[#This Row],[Close Price]])-1</f>
        <v>7.5403881805455875E-2</v>
      </c>
      <c r="AG27" s="2">
        <f>(Table2[[#This Row],[Close Price]]/Table2[[#This Row],[Current Month Low]])-1</f>
        <v>0.11995762711864399</v>
      </c>
      <c r="AH27" s="2">
        <f>(Table2[[#This Row],[Current Month High]]/Table2[[#This Row],[Close Price]])-1</f>
        <v>0.12470205440581128</v>
      </c>
      <c r="AI27">
        <v>12.4702054405811</v>
      </c>
      <c r="AJ27">
        <v>210.587544065804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0.17</v>
      </c>
      <c r="AM27" t="s">
        <v>10213</v>
      </c>
      <c r="AN27">
        <v>12.41</v>
      </c>
      <c r="AO27" t="s">
        <v>10213</v>
      </c>
      <c r="AP27">
        <v>0.20942912354693899</v>
      </c>
      <c r="AQ27">
        <f>(Table2[[#This Row],[Sharpe Ratio]]-AVERAGE(Table2[Sharpe Ratio]))/_xlfn.STDEV.P(Table2[Sharpe Ratio])</f>
        <v>1.7574756460685428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4.8628999920009655</v>
      </c>
      <c r="AS27">
        <f>_xlfn.RANK.AVG(Table2[[#This Row],[1Y Return vs Nifty Z-Score]],Table2[1Y Return vs Nifty Z-Score])</f>
        <v>67</v>
      </c>
      <c r="AT27">
        <f>_xlfn.RANK.AVG(Table2[[#This Row],[6M Return vs Nifty Z-Score]],Table2[6M Return vs Nifty Z-Score])</f>
        <v>53</v>
      </c>
      <c r="AU27">
        <f>_xlfn.RANK.AVG(Table2[[#This Row],[Sharpe Ratio Z-Score]],Table2[Sharpe Ratio Z-Score])</f>
        <v>28</v>
      </c>
      <c r="AV27">
        <f>(Table2[[#This Row],[Rank 1Y]]+Table2[[#This Row],[Rank 6M]]+Table2[[#This Row],[Rank Sharpe]])/3</f>
        <v>49.333333333333336</v>
      </c>
    </row>
    <row r="28" spans="1:48" x14ac:dyDescent="0.3">
      <c r="A28" t="s">
        <v>154</v>
      </c>
      <c r="B28" t="s">
        <v>155</v>
      </c>
      <c r="C28" t="s">
        <v>10167</v>
      </c>
      <c r="D28" t="s">
        <v>114</v>
      </c>
      <c r="E28">
        <v>170053.60592</v>
      </c>
      <c r="F28">
        <v>645.79999999999995</v>
      </c>
      <c r="G28">
        <v>256.14195504476902</v>
      </c>
      <c r="H28">
        <f>(Table2[[#This Row],[1Y Return vs Nifty]]-AVERAGE(Table2[1Y Return vs Nifty]))/_xlfn.STDEV.P(Table2[1Y Return vs Nifty])</f>
        <v>2.4930153302192748</v>
      </c>
      <c r="I28">
        <v>17.949456919245101</v>
      </c>
      <c r="J28">
        <f>(Table2[[#This Row],[1M Return vs Nifty]]-AVERAGE(Table2[1M Return vs Nifty]))/_xlfn.STDEV.P(Table2[1M Return vs Nifty])</f>
        <v>1.3137326644075791</v>
      </c>
      <c r="K28">
        <v>40.379111590498901</v>
      </c>
      <c r="L28">
        <f>(Table2[[#This Row],[6M Return vs Nifty]]-AVERAGE(Table2[6M Return vs Nifty]))/_xlfn.STDEV.P(Table2[6M Return vs Nifty])</f>
        <v>0.90802768013227519</v>
      </c>
      <c r="M28">
        <v>11.3032814348242</v>
      </c>
      <c r="N28">
        <f>(Table2[[#This Row],[1W Return vs Nifty]]-AVERAGE(Table2[1W Return vs Nifty]))/_xlfn.STDEV.P(Table2[1W Return vs Nifty])</f>
        <v>2.2142494135654882</v>
      </c>
      <c r="O28">
        <v>566.25</v>
      </c>
      <c r="P28">
        <v>535.23679221429904</v>
      </c>
      <c r="Q28">
        <v>435.35459470311099</v>
      </c>
      <c r="R28">
        <v>87.588497134240797</v>
      </c>
      <c r="S28" s="2">
        <f>(Table2[[#This Row],[Close Price]]-Table2[[#This Row],[20D EMA]])/Table2[[#This Row],[20D EMA]]</f>
        <v>0.14048565121412795</v>
      </c>
      <c r="T28" s="2">
        <f>(Table2[[#This Row],[Close Price]]-Table2[[#This Row],[50D EMA]])/Table2[[#This Row],[50D EMA]]</f>
        <v>0.20656877366052487</v>
      </c>
      <c r="U28" s="2">
        <f>(Table2[[#This Row],[Close Price]]-Table2[[#This Row],[200D EMA]])/Table2[[#This Row],[200D EMA]]</f>
        <v>0.48338850182665855</v>
      </c>
      <c r="V28">
        <v>0.90121667740500599</v>
      </c>
      <c r="W28">
        <v>627.5</v>
      </c>
      <c r="X28">
        <v>648</v>
      </c>
      <c r="Y28">
        <v>582</v>
      </c>
      <c r="Z28">
        <v>648</v>
      </c>
      <c r="AA28">
        <v>526.25</v>
      </c>
      <c r="AB28">
        <v>648</v>
      </c>
      <c r="AC28" s="2">
        <f>(Table2[[#This Row],[Close Price]]/Table2[[#This Row],[Day Low]])-1</f>
        <v>2.9163346613545693E-2</v>
      </c>
      <c r="AD28" s="2">
        <f>(Table2[[#This Row],[Day High]]/Table2[[#This Row],[Close Price]])-1</f>
        <v>3.4066274388355744E-3</v>
      </c>
      <c r="AE28" s="2">
        <f>(Table2[[#This Row],[Close Price]]/Table2[[#This Row],[Current Week Low]])-1</f>
        <v>0.1096219931271476</v>
      </c>
      <c r="AF28" s="2">
        <f>(Table2[[#This Row],[Current Week High]]/Table2[[#This Row],[Close Price]])-1</f>
        <v>3.4066274388355744E-3</v>
      </c>
      <c r="AG28" s="2">
        <f>(Table2[[#This Row],[Close Price]]/Table2[[#This Row],[Current Month Low]])-1</f>
        <v>0.22717339667458414</v>
      </c>
      <c r="AH28" s="2">
        <f>(Table2[[#This Row],[Current Month High]]/Table2[[#This Row],[Close Price]])-1</f>
        <v>3.4066274388355744E-3</v>
      </c>
      <c r="AI28">
        <v>0.340662743883557</v>
      </c>
      <c r="AJ28">
        <v>305.78071002199101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0.34</v>
      </c>
      <c r="AM28" t="s">
        <v>10213</v>
      </c>
      <c r="AN28">
        <v>23.82</v>
      </c>
      <c r="AO28" t="s">
        <v>10213</v>
      </c>
      <c r="AP28">
        <v>0.200829179099175</v>
      </c>
      <c r="AQ28">
        <f>(Table2[[#This Row],[Sharpe Ratio]]-AVERAGE(Table2[Sharpe Ratio]))/_xlfn.STDEV.P(Table2[Sharpe Ratio])</f>
        <v>1.6599043359686909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8.5889294242933083</v>
      </c>
      <c r="AS28">
        <f>_xlfn.RANK.AVG(Table2[[#This Row],[1Y Return vs Nifty Z-Score]],Table2[1Y Return vs Nifty Z-Score])</f>
        <v>14</v>
      </c>
      <c r="AT28">
        <f>_xlfn.RANK.AVG(Table2[[#This Row],[6M Return vs Nifty Z-Score]],Table2[6M Return vs Nifty Z-Score])</f>
        <v>101</v>
      </c>
      <c r="AU28">
        <f>_xlfn.RANK.AVG(Table2[[#This Row],[Sharpe Ratio Z-Score]],Table2[Sharpe Ratio Z-Score])</f>
        <v>35</v>
      </c>
      <c r="AV28">
        <f>(Table2[[#This Row],[Rank 1Y]]+Table2[[#This Row],[Rank 6M]]+Table2[[#This Row],[Rank Sharpe]])/3</f>
        <v>50</v>
      </c>
    </row>
    <row r="29" spans="1:48" x14ac:dyDescent="0.3">
      <c r="A29" t="s">
        <v>832</v>
      </c>
      <c r="B29" t="s">
        <v>833</v>
      </c>
      <c r="C29" t="s">
        <v>10173</v>
      </c>
      <c r="D29" t="s">
        <v>246</v>
      </c>
      <c r="E29">
        <v>18588.835487339999</v>
      </c>
      <c r="F29">
        <v>2340.9</v>
      </c>
      <c r="G29">
        <v>219.899723123917</v>
      </c>
      <c r="H29">
        <f>(Table2[[#This Row],[1Y Return vs Nifty]]-AVERAGE(Table2[1Y Return vs Nifty]))/_xlfn.STDEV.P(Table2[1Y Return vs Nifty])</f>
        <v>2.0620058080915329</v>
      </c>
      <c r="I29">
        <v>27.7033068589514</v>
      </c>
      <c r="J29">
        <f>(Table2[[#This Row],[1M Return vs Nifty]]-AVERAGE(Table2[1M Return vs Nifty]))/_xlfn.STDEV.P(Table2[1M Return vs Nifty])</f>
        <v>2.1791744024204251</v>
      </c>
      <c r="K29">
        <v>143.14471405883401</v>
      </c>
      <c r="L29">
        <f>(Table2[[#This Row],[6M Return vs Nifty]]-AVERAGE(Table2[6M Return vs Nifty]))/_xlfn.STDEV.P(Table2[6M Return vs Nifty])</f>
        <v>3.979242512132882</v>
      </c>
      <c r="M29">
        <v>-2.8536053415243798</v>
      </c>
      <c r="N29">
        <f>(Table2[[#This Row],[1W Return vs Nifty]]-AVERAGE(Table2[1W Return vs Nifty]))/_xlfn.STDEV.P(Table2[1W Return vs Nifty])</f>
        <v>-0.58631472171980881</v>
      </c>
      <c r="O29">
        <v>2241.69</v>
      </c>
      <c r="P29">
        <v>1935.1445762716701</v>
      </c>
      <c r="Q29">
        <v>1313.5880792078499</v>
      </c>
      <c r="R29">
        <v>52.458241735660003</v>
      </c>
      <c r="S29" s="2">
        <f>(Table2[[#This Row],[Close Price]]-Table2[[#This Row],[20D EMA]])/Table2[[#This Row],[20D EMA]]</f>
        <v>4.4256788405176467E-2</v>
      </c>
      <c r="T29" s="2">
        <f>(Table2[[#This Row],[Close Price]]-Table2[[#This Row],[50D EMA]])/Table2[[#This Row],[50D EMA]]</f>
        <v>0.2096770591218953</v>
      </c>
      <c r="U29" s="2">
        <f>(Table2[[#This Row],[Close Price]]-Table2[[#This Row],[200D EMA]])/Table2[[#This Row],[200D EMA]]</f>
        <v>0.78206550215624937</v>
      </c>
      <c r="V29">
        <v>0.80082985994726796</v>
      </c>
      <c r="W29">
        <v>2305</v>
      </c>
      <c r="X29">
        <v>2375</v>
      </c>
      <c r="Y29">
        <v>2295.1</v>
      </c>
      <c r="Z29">
        <v>2684</v>
      </c>
      <c r="AA29">
        <v>2120.0500000000002</v>
      </c>
      <c r="AB29">
        <v>2684</v>
      </c>
      <c r="AC29" s="2">
        <f>(Table2[[#This Row],[Close Price]]/Table2[[#This Row],[Day Low]])-1</f>
        <v>1.5574837310195377E-2</v>
      </c>
      <c r="AD29" s="2">
        <f>(Table2[[#This Row],[Day High]]/Table2[[#This Row],[Close Price]])-1</f>
        <v>1.4567046862317801E-2</v>
      </c>
      <c r="AE29" s="2">
        <f>(Table2[[#This Row],[Close Price]]/Table2[[#This Row],[Current Week Low]])-1</f>
        <v>1.9955557492048248E-2</v>
      </c>
      <c r="AF29" s="2">
        <f>(Table2[[#This Row],[Current Week High]]/Table2[[#This Row],[Close Price]])-1</f>
        <v>0.14656755948566791</v>
      </c>
      <c r="AG29" s="2">
        <f>(Table2[[#This Row],[Close Price]]/Table2[[#This Row],[Current Month Low]])-1</f>
        <v>0.10417207141341001</v>
      </c>
      <c r="AH29" s="2">
        <f>(Table2[[#This Row],[Current Month High]]/Table2[[#This Row],[Close Price]])-1</f>
        <v>0.14656755948566791</v>
      </c>
      <c r="AI29">
        <v>14.656755948566699</v>
      </c>
      <c r="AJ29">
        <v>251.06478704259101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0.68</v>
      </c>
      <c r="AM29" t="s">
        <v>10213</v>
      </c>
      <c r="AN29">
        <v>10.48</v>
      </c>
      <c r="AO29" t="s">
        <v>10213</v>
      </c>
      <c r="AP29">
        <v>0.14170991394006099</v>
      </c>
      <c r="AQ29">
        <f>(Table2[[#This Row],[Sharpe Ratio]]-AVERAGE(Table2[Sharpe Ratio]))/_xlfn.STDEV.P(Table2[Sharpe Ratio])</f>
        <v>0.98916231097629981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8.6232703119013294</v>
      </c>
      <c r="AS29">
        <f>_xlfn.RANK.AVG(Table2[[#This Row],[1Y Return vs Nifty Z-Score]],Table2[1Y Return vs Nifty Z-Score])</f>
        <v>24</v>
      </c>
      <c r="AT29">
        <f>_xlfn.RANK.AVG(Table2[[#This Row],[6M Return vs Nifty Z-Score]],Table2[6M Return vs Nifty Z-Score])</f>
        <v>5</v>
      </c>
      <c r="AU29">
        <f>_xlfn.RANK.AVG(Table2[[#This Row],[Sharpe Ratio Z-Score]],Table2[Sharpe Ratio Z-Score])</f>
        <v>122</v>
      </c>
      <c r="AV29">
        <f>(Table2[[#This Row],[Rank 1Y]]+Table2[[#This Row],[Rank 6M]]+Table2[[#This Row],[Rank Sharpe]])/3</f>
        <v>50.333333333333336</v>
      </c>
    </row>
    <row r="30" spans="1:48" x14ac:dyDescent="0.3">
      <c r="A30" t="s">
        <v>1292</v>
      </c>
      <c r="B30" t="s">
        <v>1293</v>
      </c>
      <c r="C30" t="s">
        <v>10180</v>
      </c>
      <c r="D30" t="s">
        <v>140</v>
      </c>
      <c r="E30">
        <v>8536.3364032999998</v>
      </c>
      <c r="F30">
        <v>1023.7</v>
      </c>
      <c r="G30">
        <v>140.39645714395201</v>
      </c>
      <c r="H30">
        <f>(Table2[[#This Row],[1Y Return vs Nifty]]-AVERAGE(Table2[1Y Return vs Nifty]))/_xlfn.STDEV.P(Table2[1Y Return vs Nifty])</f>
        <v>1.1165158958683263</v>
      </c>
      <c r="I30">
        <v>-5.12554963041344</v>
      </c>
      <c r="J30">
        <f>(Table2[[#This Row],[1M Return vs Nifty]]-AVERAGE(Table2[1M Return vs Nifty]))/_xlfn.STDEV.P(Table2[1M Return vs Nifty])</f>
        <v>-0.73367158073048067</v>
      </c>
      <c r="K30">
        <v>117.226498562991</v>
      </c>
      <c r="L30">
        <f>(Table2[[#This Row],[6M Return vs Nifty]]-AVERAGE(Table2[6M Return vs Nifty]))/_xlfn.STDEV.P(Table2[6M Return vs Nifty])</f>
        <v>3.2046602984554204</v>
      </c>
      <c r="M30">
        <v>0.60350187743205197</v>
      </c>
      <c r="N30">
        <f>(Table2[[#This Row],[1W Return vs Nifty]]-AVERAGE(Table2[1W Return vs Nifty]))/_xlfn.STDEV.P(Table2[1W Return vs Nifty])</f>
        <v>9.7582143615047814E-2</v>
      </c>
      <c r="O30">
        <v>985.26</v>
      </c>
      <c r="P30">
        <v>914.12509181215</v>
      </c>
      <c r="Q30">
        <v>703.963378228745</v>
      </c>
      <c r="R30">
        <v>56.232092236432301</v>
      </c>
      <c r="S30" s="2">
        <f>(Table2[[#This Row],[Close Price]]-Table2[[#This Row],[20D EMA]])/Table2[[#This Row],[20D EMA]]</f>
        <v>3.9015082313298068E-2</v>
      </c>
      <c r="T30" s="2">
        <f>(Table2[[#This Row],[Close Price]]-Table2[[#This Row],[50D EMA]])/Table2[[#This Row],[50D EMA]]</f>
        <v>0.11986861444819344</v>
      </c>
      <c r="U30" s="2">
        <f>(Table2[[#This Row],[Close Price]]-Table2[[#This Row],[200D EMA]])/Table2[[#This Row],[200D EMA]]</f>
        <v>0.45419496476613619</v>
      </c>
      <c r="V30">
        <v>1.33148209061163</v>
      </c>
      <c r="W30">
        <v>1014.55</v>
      </c>
      <c r="X30">
        <v>1055</v>
      </c>
      <c r="Y30">
        <v>978.8</v>
      </c>
      <c r="Z30">
        <v>1110</v>
      </c>
      <c r="AA30">
        <v>938.4</v>
      </c>
      <c r="AB30">
        <v>1110</v>
      </c>
      <c r="AC30" s="2">
        <f>(Table2[[#This Row],[Close Price]]/Table2[[#This Row],[Day Low]])-1</f>
        <v>9.0187767975951072E-3</v>
      </c>
      <c r="AD30" s="2">
        <f>(Table2[[#This Row],[Day High]]/Table2[[#This Row],[Close Price]])-1</f>
        <v>3.0575363876135464E-2</v>
      </c>
      <c r="AE30" s="2">
        <f>(Table2[[#This Row],[Close Price]]/Table2[[#This Row],[Current Week Low]])-1</f>
        <v>4.58724969350226E-2</v>
      </c>
      <c r="AF30" s="2">
        <f>(Table2[[#This Row],[Current Week High]]/Table2[[#This Row],[Close Price]])-1</f>
        <v>8.4302041613753875E-2</v>
      </c>
      <c r="AG30" s="2">
        <f>(Table2[[#This Row],[Close Price]]/Table2[[#This Row],[Current Month Low]])-1</f>
        <v>9.0899403239556698E-2</v>
      </c>
      <c r="AH30" s="2">
        <f>(Table2[[#This Row],[Current Month High]]/Table2[[#This Row],[Close Price]])-1</f>
        <v>8.4302041613753875E-2</v>
      </c>
      <c r="AI30">
        <v>8.4302041613753804</v>
      </c>
      <c r="AJ30">
        <v>182.94637921503499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0.12</v>
      </c>
      <c r="AM30" t="s">
        <v>10213</v>
      </c>
      <c r="AN30">
        <v>5.51</v>
      </c>
      <c r="AO30" t="s">
        <v>10213</v>
      </c>
      <c r="AP30">
        <v>0.173733983805956</v>
      </c>
      <c r="AQ30">
        <f>(Table2[[#This Row],[Sharpe Ratio]]-AVERAGE(Table2[Sharpe Ratio]))/_xlfn.STDEV.P(Table2[Sharpe Ratio])</f>
        <v>1.3524937802111947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5.0375805374195082</v>
      </c>
      <c r="AS30">
        <f>_xlfn.RANK.AVG(Table2[[#This Row],[1Y Return vs Nifty Z-Score]],Table2[1Y Return vs Nifty Z-Score])</f>
        <v>76</v>
      </c>
      <c r="AT30">
        <f>_xlfn.RANK.AVG(Table2[[#This Row],[6M Return vs Nifty Z-Score]],Table2[6M Return vs Nifty Z-Score])</f>
        <v>8</v>
      </c>
      <c r="AU30">
        <f>_xlfn.RANK.AVG(Table2[[#This Row],[Sharpe Ratio Z-Score]],Table2[Sharpe Ratio Z-Score])</f>
        <v>68</v>
      </c>
      <c r="AV30">
        <f>(Table2[[#This Row],[Rank 1Y]]+Table2[[#This Row],[Rank 6M]]+Table2[[#This Row],[Rank Sharpe]])/3</f>
        <v>50.666666666666664</v>
      </c>
    </row>
    <row r="31" spans="1:48" x14ac:dyDescent="0.3">
      <c r="A31" t="s">
        <v>1351</v>
      </c>
      <c r="B31" t="s">
        <v>1352</v>
      </c>
      <c r="C31" t="s">
        <v>10171</v>
      </c>
      <c r="D31" t="s">
        <v>193</v>
      </c>
      <c r="E31">
        <v>7870.7400118649903</v>
      </c>
      <c r="F31">
        <v>2742.05</v>
      </c>
      <c r="G31">
        <v>212.472580301063</v>
      </c>
      <c r="H31">
        <f>(Table2[[#This Row],[1Y Return vs Nifty]]-AVERAGE(Table2[1Y Return vs Nifty]))/_xlfn.STDEV.P(Table2[1Y Return vs Nifty])</f>
        <v>1.9736787622891745</v>
      </c>
      <c r="I31">
        <v>63.495282356177299</v>
      </c>
      <c r="J31">
        <f>(Table2[[#This Row],[1M Return vs Nifty]]-AVERAGE(Table2[1M Return vs Nifty]))/_xlfn.STDEV.P(Table2[1M Return vs Nifty])</f>
        <v>5.3549326591816619</v>
      </c>
      <c r="K31">
        <v>81.196211677495597</v>
      </c>
      <c r="L31">
        <f>(Table2[[#This Row],[6M Return vs Nifty]]-AVERAGE(Table2[6M Return vs Nifty]))/_xlfn.STDEV.P(Table2[6M Return vs Nifty])</f>
        <v>2.127872454798621</v>
      </c>
      <c r="M31">
        <v>13.1315675403666</v>
      </c>
      <c r="N31">
        <f>(Table2[[#This Row],[1W Return vs Nifty]]-AVERAGE(Table2[1W Return vs Nifty]))/_xlfn.STDEV.P(Table2[1W Return vs Nifty])</f>
        <v>2.5759272723427915</v>
      </c>
      <c r="O31">
        <v>2321.1799999999998</v>
      </c>
      <c r="P31">
        <v>1960.1102145330201</v>
      </c>
      <c r="Q31">
        <v>1471.79466597958</v>
      </c>
      <c r="R31">
        <v>68.483799614966301</v>
      </c>
      <c r="S31" s="2">
        <f>(Table2[[#This Row],[Close Price]]-Table2[[#This Row],[20D EMA]])/Table2[[#This Row],[20D EMA]]</f>
        <v>0.1813172610482601</v>
      </c>
      <c r="T31" s="2">
        <f>(Table2[[#This Row],[Close Price]]-Table2[[#This Row],[50D EMA]])/Table2[[#This Row],[50D EMA]]</f>
        <v>0.39892643774282394</v>
      </c>
      <c r="U31" s="2">
        <f>(Table2[[#This Row],[Close Price]]-Table2[[#This Row],[200D EMA]])/Table2[[#This Row],[200D EMA]]</f>
        <v>0.86306559154090856</v>
      </c>
      <c r="V31">
        <v>1.8239968273470299</v>
      </c>
      <c r="W31">
        <v>2720</v>
      </c>
      <c r="X31">
        <v>2828.3</v>
      </c>
      <c r="Y31">
        <v>2405.0500000000002</v>
      </c>
      <c r="Z31">
        <v>2952.1</v>
      </c>
      <c r="AA31">
        <v>2145.6999999999998</v>
      </c>
      <c r="AB31">
        <v>2952.1</v>
      </c>
      <c r="AC31" s="2">
        <f>(Table2[[#This Row],[Close Price]]/Table2[[#This Row],[Day Low]])-1</f>
        <v>8.1066176470590001E-3</v>
      </c>
      <c r="AD31" s="2">
        <f>(Table2[[#This Row],[Day High]]/Table2[[#This Row],[Close Price]])-1</f>
        <v>3.1454568662132365E-2</v>
      </c>
      <c r="AE31" s="2">
        <f>(Table2[[#This Row],[Close Price]]/Table2[[#This Row],[Current Week Low]])-1</f>
        <v>0.14012182698904385</v>
      </c>
      <c r="AF31" s="2">
        <f>(Table2[[#This Row],[Current Week High]]/Table2[[#This Row],[Close Price]])-1</f>
        <v>7.6603271275140772E-2</v>
      </c>
      <c r="AG31" s="2">
        <f>(Table2[[#This Row],[Close Price]]/Table2[[#This Row],[Current Month Low]])-1</f>
        <v>0.27792794892109818</v>
      </c>
      <c r="AH31" s="2">
        <f>(Table2[[#This Row],[Current Month High]]/Table2[[#This Row],[Close Price]])-1</f>
        <v>7.6603271275140772E-2</v>
      </c>
      <c r="AI31">
        <v>7.6603271275140701</v>
      </c>
      <c r="AJ31">
        <v>240.627329192546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0.59</v>
      </c>
      <c r="AM31" t="s">
        <v>10213</v>
      </c>
      <c r="AN31">
        <v>37.270000000000003</v>
      </c>
      <c r="AO31" t="s">
        <v>10213</v>
      </c>
      <c r="AP31">
        <v>0.14885634945371701</v>
      </c>
      <c r="AQ31">
        <f>(Table2[[#This Row],[Sharpe Ratio]]-AVERAGE(Table2[Sharpe Ratio]))/_xlfn.STDEV.P(Table2[Sharpe Ratio])</f>
        <v>1.0702427272332702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13.102653875845519</v>
      </c>
      <c r="AS31">
        <f>_xlfn.RANK.AVG(Table2[[#This Row],[1Y Return vs Nifty Z-Score]],Table2[1Y Return vs Nifty Z-Score])</f>
        <v>26</v>
      </c>
      <c r="AT31">
        <f>_xlfn.RANK.AVG(Table2[[#This Row],[6M Return vs Nifty Z-Score]],Table2[6M Return vs Nifty Z-Score])</f>
        <v>24</v>
      </c>
      <c r="AU31">
        <f>_xlfn.RANK.AVG(Table2[[#This Row],[Sharpe Ratio Z-Score]],Table2[Sharpe Ratio Z-Score])</f>
        <v>104</v>
      </c>
      <c r="AV31">
        <f>(Table2[[#This Row],[Rank 1Y]]+Table2[[#This Row],[Rank 6M]]+Table2[[#This Row],[Rank Sharpe]])/3</f>
        <v>51.333333333333336</v>
      </c>
    </row>
    <row r="32" spans="1:48" x14ac:dyDescent="0.3">
      <c r="A32" t="s">
        <v>226</v>
      </c>
      <c r="B32" t="s">
        <v>227</v>
      </c>
      <c r="C32" t="s">
        <v>10173</v>
      </c>
      <c r="D32" t="s">
        <v>153</v>
      </c>
      <c r="E32">
        <v>115848.24782085</v>
      </c>
      <c r="F32">
        <v>332.7</v>
      </c>
      <c r="G32">
        <v>229.038626325493</v>
      </c>
      <c r="H32">
        <f>(Table2[[#This Row],[1Y Return vs Nifty]]-AVERAGE(Table2[1Y Return vs Nifty]))/_xlfn.STDEV.P(Table2[1Y Return vs Nifty])</f>
        <v>2.1706899065290983</v>
      </c>
      <c r="I32">
        <v>9.6707441219605403</v>
      </c>
      <c r="J32">
        <f>(Table2[[#This Row],[1M Return vs Nifty]]-AVERAGE(Table2[1M Return vs Nifty]))/_xlfn.STDEV.P(Table2[1M Return vs Nifty])</f>
        <v>0.5791772184985069</v>
      </c>
      <c r="K32">
        <v>55.914346449199797</v>
      </c>
      <c r="L32">
        <f>(Table2[[#This Row],[6M Return vs Nifty]]-AVERAGE(Table2[6M Return vs Nifty]))/_xlfn.STDEV.P(Table2[6M Return vs Nifty])</f>
        <v>1.3723079701384222</v>
      </c>
      <c r="M32">
        <v>4.4627483943568897</v>
      </c>
      <c r="N32">
        <f>(Table2[[#This Row],[1W Return vs Nifty]]-AVERAGE(Table2[1W Return vs Nifty]))/_xlfn.STDEV.P(Table2[1W Return vs Nifty])</f>
        <v>0.86103159088908165</v>
      </c>
      <c r="O32">
        <v>309.77</v>
      </c>
      <c r="P32">
        <v>294.75119807001698</v>
      </c>
      <c r="Q32">
        <v>230.17096786015401</v>
      </c>
      <c r="R32">
        <v>80.283779009379003</v>
      </c>
      <c r="S32" s="2">
        <f>(Table2[[#This Row],[Close Price]]-Table2[[#This Row],[20D EMA]])/Table2[[#This Row],[20D EMA]]</f>
        <v>7.402266197501374E-2</v>
      </c>
      <c r="T32" s="2">
        <f>(Table2[[#This Row],[Close Price]]-Table2[[#This Row],[50D EMA]])/Table2[[#This Row],[50D EMA]]</f>
        <v>0.12874859263835262</v>
      </c>
      <c r="U32" s="2">
        <f>(Table2[[#This Row],[Close Price]]-Table2[[#This Row],[200D EMA]])/Table2[[#This Row],[200D EMA]]</f>
        <v>0.44544728248325394</v>
      </c>
      <c r="V32">
        <v>0.94633010938490603</v>
      </c>
      <c r="W32">
        <v>328.4</v>
      </c>
      <c r="X32">
        <v>334.8</v>
      </c>
      <c r="Y32">
        <v>314.60000000000002</v>
      </c>
      <c r="Z32">
        <v>335.35</v>
      </c>
      <c r="AA32">
        <v>293.75</v>
      </c>
      <c r="AB32">
        <v>335.35</v>
      </c>
      <c r="AC32" s="2">
        <f>(Table2[[#This Row],[Close Price]]/Table2[[#This Row],[Day Low]])-1</f>
        <v>1.3093788063337497E-2</v>
      </c>
      <c r="AD32" s="2">
        <f>(Table2[[#This Row],[Day High]]/Table2[[#This Row],[Close Price]])-1</f>
        <v>6.3119927862940184E-3</v>
      </c>
      <c r="AE32" s="2">
        <f>(Table2[[#This Row],[Close Price]]/Table2[[#This Row],[Current Week Low]])-1</f>
        <v>5.753337571519368E-2</v>
      </c>
      <c r="AF32" s="2">
        <f>(Table2[[#This Row],[Current Week High]]/Table2[[#This Row],[Close Price]])-1</f>
        <v>7.9651337541328804E-3</v>
      </c>
      <c r="AG32" s="2">
        <f>(Table2[[#This Row],[Close Price]]/Table2[[#This Row],[Current Month Low]])-1</f>
        <v>0.132595744680851</v>
      </c>
      <c r="AH32" s="2">
        <f>(Table2[[#This Row],[Current Month High]]/Table2[[#This Row],[Close Price]])-1</f>
        <v>7.9651337541328804E-3</v>
      </c>
      <c r="AI32">
        <v>0.79651337541328804</v>
      </c>
      <c r="AJ32">
        <v>265.403624382207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0.17</v>
      </c>
      <c r="AM32" t="s">
        <v>10213</v>
      </c>
      <c r="AN32">
        <v>13.2</v>
      </c>
      <c r="AO32" t="s">
        <v>10213</v>
      </c>
      <c r="AP32">
        <v>0.16458299537214199</v>
      </c>
      <c r="AQ32">
        <f>(Table2[[#This Row],[Sharpe Ratio]]-AVERAGE(Table2[Sharpe Ratio]))/_xlfn.STDEV.P(Table2[Sharpe Ratio])</f>
        <v>1.2486705595358594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6.2318772455909679</v>
      </c>
      <c r="AS32">
        <f>_xlfn.RANK.AVG(Table2[[#This Row],[1Y Return vs Nifty Z-Score]],Table2[1Y Return vs Nifty Z-Score])</f>
        <v>20</v>
      </c>
      <c r="AT32">
        <f>_xlfn.RANK.AVG(Table2[[#This Row],[6M Return vs Nifty Z-Score]],Table2[6M Return vs Nifty Z-Score])</f>
        <v>60</v>
      </c>
      <c r="AU32">
        <f>_xlfn.RANK.AVG(Table2[[#This Row],[Sharpe Ratio Z-Score]],Table2[Sharpe Ratio Z-Score])</f>
        <v>80</v>
      </c>
      <c r="AV32">
        <f>(Table2[[#This Row],[Rank 1Y]]+Table2[[#This Row],[Rank 6M]]+Table2[[#This Row],[Rank Sharpe]])/3</f>
        <v>53.333333333333336</v>
      </c>
    </row>
    <row r="33" spans="1:48" x14ac:dyDescent="0.3">
      <c r="A33" t="s">
        <v>407</v>
      </c>
      <c r="B33" t="s">
        <v>408</v>
      </c>
      <c r="C33" t="s">
        <v>10174</v>
      </c>
      <c r="D33" t="s">
        <v>111</v>
      </c>
      <c r="E33">
        <v>58923.348853950003</v>
      </c>
      <c r="F33">
        <v>149.94</v>
      </c>
      <c r="G33">
        <v>185.67056868266201</v>
      </c>
      <c r="H33">
        <f>(Table2[[#This Row],[1Y Return vs Nifty]]-AVERAGE(Table2[1Y Return vs Nifty]))/_xlfn.STDEV.P(Table2[1Y Return vs Nifty])</f>
        <v>1.6549367420698629</v>
      </c>
      <c r="I33">
        <v>3.1853494960923801</v>
      </c>
      <c r="J33">
        <f>(Table2[[#This Row],[1M Return vs Nifty]]-AVERAGE(Table2[1M Return vs Nifty]))/_xlfn.STDEV.P(Table2[1M Return vs Nifty])</f>
        <v>3.7397008612901307E-3</v>
      </c>
      <c r="K33">
        <v>48.6377993034722</v>
      </c>
      <c r="L33">
        <f>(Table2[[#This Row],[6M Return vs Nifty]]-AVERAGE(Table2[6M Return vs Nifty]))/_xlfn.STDEV.P(Table2[6M Return vs Nifty])</f>
        <v>1.1548437702219545</v>
      </c>
      <c r="M33">
        <v>4.3976264211281304</v>
      </c>
      <c r="N33">
        <f>(Table2[[#This Row],[1W Return vs Nifty]]-AVERAGE(Table2[1W Return vs Nifty]))/_xlfn.STDEV.P(Table2[1W Return vs Nifty])</f>
        <v>0.84814893769529009</v>
      </c>
      <c r="O33">
        <v>138.02000000000001</v>
      </c>
      <c r="P33">
        <v>134.53697679874799</v>
      </c>
      <c r="Q33">
        <v>111.36426130031001</v>
      </c>
      <c r="R33">
        <v>79.312025846236295</v>
      </c>
      <c r="S33" s="2">
        <f>(Table2[[#This Row],[Close Price]]-Table2[[#This Row],[20D EMA]])/Table2[[#This Row],[20D EMA]]</f>
        <v>8.6364295029705745E-2</v>
      </c>
      <c r="T33" s="2">
        <f>(Table2[[#This Row],[Close Price]]-Table2[[#This Row],[50D EMA]])/Table2[[#This Row],[50D EMA]]</f>
        <v>0.11448914319141557</v>
      </c>
      <c r="U33" s="2">
        <f>(Table2[[#This Row],[Close Price]]-Table2[[#This Row],[200D EMA]])/Table2[[#This Row],[200D EMA]]</f>
        <v>0.34639244448149192</v>
      </c>
      <c r="V33">
        <v>1.2889222703412799</v>
      </c>
      <c r="W33">
        <v>142.33000000000001</v>
      </c>
      <c r="X33">
        <v>151.55000000000001</v>
      </c>
      <c r="Y33">
        <v>136.01</v>
      </c>
      <c r="Z33">
        <v>151.55000000000001</v>
      </c>
      <c r="AA33">
        <v>130.51</v>
      </c>
      <c r="AB33">
        <v>151.55000000000001</v>
      </c>
      <c r="AC33" s="2">
        <f>(Table2[[#This Row],[Close Price]]/Table2[[#This Row],[Day Low]])-1</f>
        <v>5.3467294316025926E-2</v>
      </c>
      <c r="AD33" s="2">
        <f>(Table2[[#This Row],[Day High]]/Table2[[#This Row],[Close Price]])-1</f>
        <v>1.0737628384687392E-2</v>
      </c>
      <c r="AE33" s="2">
        <f>(Table2[[#This Row],[Close Price]]/Table2[[#This Row],[Current Week Low]])-1</f>
        <v>0.10241893978383954</v>
      </c>
      <c r="AF33" s="2">
        <f>(Table2[[#This Row],[Current Week High]]/Table2[[#This Row],[Close Price]])-1</f>
        <v>1.0737628384687392E-2</v>
      </c>
      <c r="AG33" s="2">
        <f>(Table2[[#This Row],[Close Price]]/Table2[[#This Row],[Current Month Low]])-1</f>
        <v>0.14887748065282369</v>
      </c>
      <c r="AH33" s="2">
        <f>(Table2[[#This Row],[Current Month High]]/Table2[[#This Row],[Close Price]])-1</f>
        <v>1.0737628384687392E-2</v>
      </c>
      <c r="AI33">
        <v>13.7121515272775</v>
      </c>
      <c r="AJ33">
        <v>231.72566371681401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7.0000000000000007E-2</v>
      </c>
      <c r="AM33" t="s">
        <v>10213</v>
      </c>
      <c r="AN33">
        <v>15.93</v>
      </c>
      <c r="AO33" t="s">
        <v>10213</v>
      </c>
      <c r="AP33">
        <v>0.18531943285337901</v>
      </c>
      <c r="AQ33">
        <f>(Table2[[#This Row],[Sharpe Ratio]]-AVERAGE(Table2[Sharpe Ratio]))/_xlfn.STDEV.P(Table2[Sharpe Ratio])</f>
        <v>1.4839373550526642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5.1456065059010623</v>
      </c>
      <c r="AS33">
        <f>_xlfn.RANK.AVG(Table2[[#This Row],[1Y Return vs Nifty Z-Score]],Table2[1Y Return vs Nifty Z-Score])</f>
        <v>42</v>
      </c>
      <c r="AT33">
        <f>_xlfn.RANK.AVG(Table2[[#This Row],[6M Return vs Nifty Z-Score]],Table2[6M Return vs Nifty Z-Score])</f>
        <v>72</v>
      </c>
      <c r="AU33">
        <f>_xlfn.RANK.AVG(Table2[[#This Row],[Sharpe Ratio Z-Score]],Table2[Sharpe Ratio Z-Score])</f>
        <v>54</v>
      </c>
      <c r="AV33">
        <f>(Table2[[#This Row],[Rank 1Y]]+Table2[[#This Row],[Rank 6M]]+Table2[[#This Row],[Rank Sharpe]])/3</f>
        <v>56</v>
      </c>
    </row>
    <row r="34" spans="1:48" x14ac:dyDescent="0.3">
      <c r="A34" t="s">
        <v>1096</v>
      </c>
      <c r="B34" t="s">
        <v>1097</v>
      </c>
      <c r="C34" t="s">
        <v>10180</v>
      </c>
      <c r="D34" t="s">
        <v>140</v>
      </c>
      <c r="E34">
        <v>11166.19296531</v>
      </c>
      <c r="F34">
        <v>470.85</v>
      </c>
      <c r="G34">
        <v>330.94314768879599</v>
      </c>
      <c r="H34">
        <f>(Table2[[#This Row],[1Y Return vs Nifty]]-AVERAGE(Table2[1Y Return vs Nifty]))/_xlfn.STDEV.P(Table2[1Y Return vs Nifty])</f>
        <v>3.3825859937064164</v>
      </c>
      <c r="I34">
        <v>3.4590369532607599</v>
      </c>
      <c r="J34">
        <f>(Table2[[#This Row],[1M Return vs Nifty]]-AVERAGE(Table2[1M Return vs Nifty]))/_xlfn.STDEV.P(Table2[1M Return vs Nifty])</f>
        <v>2.8023501623889426E-2</v>
      </c>
      <c r="K34">
        <v>92.745657540439794</v>
      </c>
      <c r="L34">
        <f>(Table2[[#This Row],[6M Return vs Nifty]]-AVERAGE(Table2[6M Return vs Nifty]))/_xlfn.STDEV.P(Table2[6M Return vs Nifty])</f>
        <v>2.4730349272960872</v>
      </c>
      <c r="M34">
        <v>-15.9160973162457</v>
      </c>
      <c r="N34">
        <f>(Table2[[#This Row],[1W Return vs Nifty]]-AVERAGE(Table2[1W Return vs Nifty]))/_xlfn.STDEV.P(Table2[1W Return vs Nifty])</f>
        <v>-3.1703819054012805</v>
      </c>
      <c r="O34">
        <v>479.43</v>
      </c>
      <c r="P34">
        <v>432.703659564264</v>
      </c>
      <c r="Q34">
        <v>294.38147294545502</v>
      </c>
      <c r="R34">
        <v>39.778138954067501</v>
      </c>
      <c r="S34" s="2">
        <f>(Table2[[#This Row],[Close Price]]-Table2[[#This Row],[20D EMA]])/Table2[[#This Row],[20D EMA]]</f>
        <v>-1.7896251799011293E-2</v>
      </c>
      <c r="T34" s="2">
        <f>(Table2[[#This Row],[Close Price]]-Table2[[#This Row],[50D EMA]])/Table2[[#This Row],[50D EMA]]</f>
        <v>8.8158118362460083E-2</v>
      </c>
      <c r="U34" s="2">
        <f>(Table2[[#This Row],[Close Price]]-Table2[[#This Row],[200D EMA]])/Table2[[#This Row],[200D EMA]]</f>
        <v>0.59945527579869906</v>
      </c>
      <c r="V34">
        <v>0.39524370325987601</v>
      </c>
      <c r="W34">
        <v>461</v>
      </c>
      <c r="X34">
        <v>489.7</v>
      </c>
      <c r="Y34">
        <v>461</v>
      </c>
      <c r="Z34">
        <v>530</v>
      </c>
      <c r="AA34">
        <v>461</v>
      </c>
      <c r="AB34">
        <v>569.6</v>
      </c>
      <c r="AC34" s="2">
        <f>(Table2[[#This Row],[Close Price]]/Table2[[#This Row],[Day Low]])-1</f>
        <v>2.1366594360086921E-2</v>
      </c>
      <c r="AD34" s="2">
        <f>(Table2[[#This Row],[Day High]]/Table2[[#This Row],[Close Price]])-1</f>
        <v>4.0033981098014149E-2</v>
      </c>
      <c r="AE34" s="2">
        <f>(Table2[[#This Row],[Close Price]]/Table2[[#This Row],[Current Week Low]])-1</f>
        <v>2.1366594360086921E-2</v>
      </c>
      <c r="AF34" s="2">
        <f>(Table2[[#This Row],[Current Week High]]/Table2[[#This Row],[Close Price]])-1</f>
        <v>0.12562387172135492</v>
      </c>
      <c r="AG34" s="2">
        <f>(Table2[[#This Row],[Close Price]]/Table2[[#This Row],[Current Month Low]])-1</f>
        <v>2.1366594360086921E-2</v>
      </c>
      <c r="AH34" s="2">
        <f>(Table2[[#This Row],[Current Month High]]/Table2[[#This Row],[Close Price]])-1</f>
        <v>0.20972708930657324</v>
      </c>
      <c r="AI34">
        <v>20.972708930657301</v>
      </c>
      <c r="AJ34">
        <v>399.57559681697597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0.13</v>
      </c>
      <c r="AM34" t="s">
        <v>10213</v>
      </c>
      <c r="AN34">
        <v>-1.21</v>
      </c>
      <c r="AO34" t="s">
        <v>10214</v>
      </c>
      <c r="AP34">
        <v>0.129252803641772</v>
      </c>
      <c r="AQ34">
        <f>(Table2[[#This Row],[Sharpe Ratio]]-AVERAGE(Table2[Sharpe Ratio]))/_xlfn.STDEV.P(Table2[Sharpe Ratio])</f>
        <v>0.84782923850762382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3.5610917557327366</v>
      </c>
      <c r="AS34">
        <f>_xlfn.RANK.AVG(Table2[[#This Row],[1Y Return vs Nifty Z-Score]],Table2[1Y Return vs Nifty Z-Score])</f>
        <v>7</v>
      </c>
      <c r="AT34">
        <f>_xlfn.RANK.AVG(Table2[[#This Row],[6M Return vs Nifty Z-Score]],Table2[6M Return vs Nifty Z-Score])</f>
        <v>17</v>
      </c>
      <c r="AU34">
        <f>_xlfn.RANK.AVG(Table2[[#This Row],[Sharpe Ratio Z-Score]],Table2[Sharpe Ratio Z-Score])</f>
        <v>149</v>
      </c>
      <c r="AV34">
        <f>(Table2[[#This Row],[Rank 1Y]]+Table2[[#This Row],[Rank 6M]]+Table2[[#This Row],[Rank Sharpe]])/3</f>
        <v>57.666666666666664</v>
      </c>
    </row>
    <row r="35" spans="1:48" x14ac:dyDescent="0.3">
      <c r="A35" t="s">
        <v>1232</v>
      </c>
      <c r="B35" t="s">
        <v>1233</v>
      </c>
      <c r="C35" t="s">
        <v>10173</v>
      </c>
      <c r="D35" t="s">
        <v>646</v>
      </c>
      <c r="E35">
        <v>9144.9674567399998</v>
      </c>
      <c r="F35">
        <v>284.12</v>
      </c>
      <c r="G35">
        <v>226.113103123569</v>
      </c>
      <c r="H35">
        <f>(Table2[[#This Row],[1Y Return vs Nifty]]-AVERAGE(Table2[1Y Return vs Nifty]))/_xlfn.STDEV.P(Table2[1Y Return vs Nifty])</f>
        <v>2.1358982204103025</v>
      </c>
      <c r="I35">
        <v>34.134221319684301</v>
      </c>
      <c r="J35">
        <f>(Table2[[#This Row],[1M Return vs Nifty]]-AVERAGE(Table2[1M Return vs Nifty]))/_xlfn.STDEV.P(Table2[1M Return vs Nifty])</f>
        <v>2.7497779920094003</v>
      </c>
      <c r="K35">
        <v>42.505403194533102</v>
      </c>
      <c r="L35">
        <f>(Table2[[#This Row],[6M Return vs Nifty]]-AVERAGE(Table2[6M Return vs Nifty]))/_xlfn.STDEV.P(Table2[6M Return vs Nifty])</f>
        <v>0.97157324552202085</v>
      </c>
      <c r="M35">
        <v>8.7337048590282294</v>
      </c>
      <c r="N35">
        <f>(Table2[[#This Row],[1W Return vs Nifty]]-AVERAGE(Table2[1W Return vs Nifty]))/_xlfn.STDEV.P(Table2[1W Return vs Nifty])</f>
        <v>1.7059269190276394</v>
      </c>
      <c r="O35">
        <v>246.32</v>
      </c>
      <c r="P35">
        <v>218.97948834500201</v>
      </c>
      <c r="Q35">
        <v>175.116319064973</v>
      </c>
      <c r="R35">
        <v>76.809029788832405</v>
      </c>
      <c r="S35" s="2">
        <f>(Table2[[#This Row],[Close Price]]-Table2[[#This Row],[20D EMA]])/Table2[[#This Row],[20D EMA]]</f>
        <v>0.1534589152322183</v>
      </c>
      <c r="T35" s="2">
        <f>(Table2[[#This Row],[Close Price]]-Table2[[#This Row],[50D EMA]])/Table2[[#This Row],[50D EMA]]</f>
        <v>0.29747312018726235</v>
      </c>
      <c r="U35" s="2">
        <f>(Table2[[#This Row],[Close Price]]-Table2[[#This Row],[200D EMA]])/Table2[[#This Row],[200D EMA]]</f>
        <v>0.62246443687857345</v>
      </c>
      <c r="V35">
        <v>2.8170618721558598</v>
      </c>
      <c r="W35">
        <v>270</v>
      </c>
      <c r="X35">
        <v>290</v>
      </c>
      <c r="Y35">
        <v>260</v>
      </c>
      <c r="Z35">
        <v>295.5</v>
      </c>
      <c r="AA35">
        <v>248</v>
      </c>
      <c r="AB35">
        <v>295.5</v>
      </c>
      <c r="AC35" s="2">
        <f>(Table2[[#This Row],[Close Price]]/Table2[[#This Row],[Day Low]])-1</f>
        <v>5.2296296296296285E-2</v>
      </c>
      <c r="AD35" s="2">
        <f>(Table2[[#This Row],[Day High]]/Table2[[#This Row],[Close Price]])-1</f>
        <v>2.0695480782767728E-2</v>
      </c>
      <c r="AE35" s="2">
        <f>(Table2[[#This Row],[Close Price]]/Table2[[#This Row],[Current Week Low]])-1</f>
        <v>9.2769230769230715E-2</v>
      </c>
      <c r="AF35" s="2">
        <f>(Table2[[#This Row],[Current Week High]]/Table2[[#This Row],[Close Price]])-1</f>
        <v>4.005349852175133E-2</v>
      </c>
      <c r="AG35" s="2">
        <f>(Table2[[#This Row],[Close Price]]/Table2[[#This Row],[Current Month Low]])-1</f>
        <v>0.14564516129032268</v>
      </c>
      <c r="AH35" s="2">
        <f>(Table2[[#This Row],[Current Month High]]/Table2[[#This Row],[Close Price]])-1</f>
        <v>4.005349852175133E-2</v>
      </c>
      <c r="AI35">
        <v>4.0053498521751303</v>
      </c>
      <c r="AJ35">
        <v>264.02306213965397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0.44</v>
      </c>
      <c r="AM35" t="s">
        <v>10213</v>
      </c>
      <c r="AN35">
        <v>32.72</v>
      </c>
      <c r="AO35" t="s">
        <v>10213</v>
      </c>
      <c r="AP35">
        <v>0.18005998541075299</v>
      </c>
      <c r="AQ35">
        <f>(Table2[[#This Row],[Sharpe Ratio]]-AVERAGE(Table2[Sharpe Ratio]))/_xlfn.STDEV.P(Table2[Sharpe Ratio])</f>
        <v>1.4242659024641811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8.9874422794335427</v>
      </c>
      <c r="AS35">
        <f>_xlfn.RANK.AVG(Table2[[#This Row],[1Y Return vs Nifty Z-Score]],Table2[1Y Return vs Nifty Z-Score])</f>
        <v>21</v>
      </c>
      <c r="AT35">
        <f>_xlfn.RANK.AVG(Table2[[#This Row],[6M Return vs Nifty Z-Score]],Table2[6M Return vs Nifty Z-Score])</f>
        <v>93</v>
      </c>
      <c r="AU35">
        <f>_xlfn.RANK.AVG(Table2[[#This Row],[Sharpe Ratio Z-Score]],Table2[Sharpe Ratio Z-Score])</f>
        <v>60</v>
      </c>
      <c r="AV35">
        <f>(Table2[[#This Row],[Rank 1Y]]+Table2[[#This Row],[Rank 6M]]+Table2[[#This Row],[Rank Sharpe]])/3</f>
        <v>58</v>
      </c>
    </row>
    <row r="36" spans="1:48" x14ac:dyDescent="0.3">
      <c r="A36" t="s">
        <v>914</v>
      </c>
      <c r="B36" t="s">
        <v>915</v>
      </c>
      <c r="C36" t="s">
        <v>10167</v>
      </c>
      <c r="D36" t="s">
        <v>114</v>
      </c>
      <c r="E36">
        <v>16227.786835658901</v>
      </c>
      <c r="F36">
        <v>62.09</v>
      </c>
      <c r="G36">
        <v>359.99221699872402</v>
      </c>
      <c r="H36">
        <f>(Table2[[#This Row],[1Y Return vs Nifty]]-AVERAGE(Table2[1Y Return vs Nifty]))/_xlfn.STDEV.P(Table2[1Y Return vs Nifty])</f>
        <v>3.7280510718194475</v>
      </c>
      <c r="I36">
        <v>-3.5840076394682598</v>
      </c>
      <c r="J36">
        <f>(Table2[[#This Row],[1M Return vs Nifty]]-AVERAGE(Table2[1M Return vs Nifty]))/_xlfn.STDEV.P(Table2[1M Return vs Nifty])</f>
        <v>-0.59689330465382906</v>
      </c>
      <c r="K36">
        <v>96.027320426579607</v>
      </c>
      <c r="L36">
        <f>(Table2[[#This Row],[6M Return vs Nifty]]-AVERAGE(Table2[6M Return vs Nifty]))/_xlfn.STDEV.P(Table2[6M Return vs Nifty])</f>
        <v>2.5711094920089641</v>
      </c>
      <c r="M36">
        <v>0.60710161046806899</v>
      </c>
      <c r="N36">
        <f>(Table2[[#This Row],[1W Return vs Nifty]]-AVERAGE(Table2[1W Return vs Nifty]))/_xlfn.STDEV.P(Table2[1W Return vs Nifty])</f>
        <v>9.8294255211088366E-2</v>
      </c>
      <c r="O36">
        <v>61.44</v>
      </c>
      <c r="P36">
        <v>58.221737183880997</v>
      </c>
      <c r="Q36">
        <v>43.584638766537999</v>
      </c>
      <c r="R36">
        <v>51.884062787312999</v>
      </c>
      <c r="S36" s="2">
        <f>(Table2[[#This Row],[Close Price]]-Table2[[#This Row],[20D EMA]])/Table2[[#This Row],[20D EMA]]</f>
        <v>1.0579427083333426E-2</v>
      </c>
      <c r="T36" s="2">
        <f>(Table2[[#This Row],[Close Price]]-Table2[[#This Row],[50D EMA]])/Table2[[#This Row],[50D EMA]]</f>
        <v>6.6440182021740776E-2</v>
      </c>
      <c r="U36" s="2">
        <f>(Table2[[#This Row],[Close Price]]-Table2[[#This Row],[200D EMA]])/Table2[[#This Row],[200D EMA]]</f>
        <v>0.42458448107339714</v>
      </c>
      <c r="V36">
        <v>0.84147083512919096</v>
      </c>
      <c r="W36">
        <v>61.46</v>
      </c>
      <c r="X36">
        <v>63.13</v>
      </c>
      <c r="Y36">
        <v>60.5</v>
      </c>
      <c r="Z36">
        <v>67.25</v>
      </c>
      <c r="AA36">
        <v>59.35</v>
      </c>
      <c r="AB36">
        <v>67.25</v>
      </c>
      <c r="AC36" s="2">
        <f>(Table2[[#This Row],[Close Price]]/Table2[[#This Row],[Day Low]])-1</f>
        <v>1.0250569476081939E-2</v>
      </c>
      <c r="AD36" s="2">
        <f>(Table2[[#This Row],[Day High]]/Table2[[#This Row],[Close Price]])-1</f>
        <v>1.6749879207601959E-2</v>
      </c>
      <c r="AE36" s="2">
        <f>(Table2[[#This Row],[Close Price]]/Table2[[#This Row],[Current Week Low]])-1</f>
        <v>2.6280991735537329E-2</v>
      </c>
      <c r="AF36" s="2">
        <f>(Table2[[#This Row],[Current Week High]]/Table2[[#This Row],[Close Price]])-1</f>
        <v>8.3105169914639898E-2</v>
      </c>
      <c r="AG36" s="2">
        <f>(Table2[[#This Row],[Close Price]]/Table2[[#This Row],[Current Month Low]])-1</f>
        <v>4.6166807076663874E-2</v>
      </c>
      <c r="AH36" s="2">
        <f>(Table2[[#This Row],[Current Month High]]/Table2[[#This Row],[Close Price]])-1</f>
        <v>8.3105169914639898E-2</v>
      </c>
      <c r="AI36">
        <v>15.638589144789799</v>
      </c>
      <c r="AJ36">
        <v>406.85714285714198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0.22</v>
      </c>
      <c r="AM36" t="s">
        <v>10213</v>
      </c>
      <c r="AN36">
        <v>0.16</v>
      </c>
      <c r="AO36" t="s">
        <v>10213</v>
      </c>
      <c r="AP36">
        <v>0.123395390592464</v>
      </c>
      <c r="AQ36">
        <f>(Table2[[#This Row],[Sharpe Ratio]]-AVERAGE(Table2[Sharpe Ratio]))/_xlfn.STDEV.P(Table2[Sharpe Ratio])</f>
        <v>0.78137352260290704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6.5819350369885772</v>
      </c>
      <c r="AS36">
        <f>_xlfn.RANK.AVG(Table2[[#This Row],[1Y Return vs Nifty Z-Score]],Table2[1Y Return vs Nifty Z-Score])</f>
        <v>6</v>
      </c>
      <c r="AT36">
        <f>_xlfn.RANK.AVG(Table2[[#This Row],[6M Return vs Nifty Z-Score]],Table2[6M Return vs Nifty Z-Score])</f>
        <v>13</v>
      </c>
      <c r="AU36">
        <f>_xlfn.RANK.AVG(Table2[[#This Row],[Sharpe Ratio Z-Score]],Table2[Sharpe Ratio Z-Score])</f>
        <v>157</v>
      </c>
      <c r="AV36">
        <f>(Table2[[#This Row],[Rank 1Y]]+Table2[[#This Row],[Rank 6M]]+Table2[[#This Row],[Rank Sharpe]])/3</f>
        <v>58.666666666666664</v>
      </c>
    </row>
    <row r="37" spans="1:48" x14ac:dyDescent="0.3">
      <c r="A37" t="s">
        <v>1302</v>
      </c>
      <c r="B37" t="s">
        <v>1303</v>
      </c>
      <c r="C37" t="s">
        <v>10170</v>
      </c>
      <c r="D37" t="s">
        <v>46</v>
      </c>
      <c r="E37">
        <v>8477.7172704000004</v>
      </c>
      <c r="F37">
        <v>493.5</v>
      </c>
      <c r="G37">
        <v>171.75619726188199</v>
      </c>
      <c r="H37">
        <f>(Table2[[#This Row],[1Y Return vs Nifty]]-AVERAGE(Table2[1Y Return vs Nifty]))/_xlfn.STDEV.P(Table2[1Y Return vs Nifty])</f>
        <v>1.4894605487196462</v>
      </c>
      <c r="I37">
        <v>6.8529932009433798</v>
      </c>
      <c r="J37">
        <f>(Table2[[#This Row],[1M Return vs Nifty]]-AVERAGE(Table2[1M Return vs Nifty]))/_xlfn.STDEV.P(Table2[1M Return vs Nifty])</f>
        <v>0.32916319639988345</v>
      </c>
      <c r="K37">
        <v>48.316146978592997</v>
      </c>
      <c r="L37">
        <f>(Table2[[#This Row],[6M Return vs Nifty]]-AVERAGE(Table2[6M Return vs Nifty]))/_xlfn.STDEV.P(Table2[6M Return vs Nifty])</f>
        <v>1.1452309876644751</v>
      </c>
      <c r="M37">
        <v>-13.72628599942</v>
      </c>
      <c r="N37">
        <f>(Table2[[#This Row],[1W Return vs Nifty]]-AVERAGE(Table2[1W Return vs Nifty]))/_xlfn.STDEV.P(Table2[1W Return vs Nifty])</f>
        <v>-2.7371858832935367</v>
      </c>
      <c r="O37">
        <v>490.02</v>
      </c>
      <c r="P37">
        <v>449.09648051840202</v>
      </c>
      <c r="Q37">
        <v>342.27766523609699</v>
      </c>
      <c r="R37">
        <v>48.827295091755403</v>
      </c>
      <c r="S37" s="2">
        <f>(Table2[[#This Row],[Close Price]]-Table2[[#This Row],[20D EMA]])/Table2[[#This Row],[20D EMA]]</f>
        <v>7.1017509489408968E-3</v>
      </c>
      <c r="T37" s="2">
        <f>(Table2[[#This Row],[Close Price]]-Table2[[#This Row],[50D EMA]])/Table2[[#This Row],[50D EMA]]</f>
        <v>9.887300704370254E-2</v>
      </c>
      <c r="U37" s="2">
        <f>(Table2[[#This Row],[Close Price]]-Table2[[#This Row],[200D EMA]])/Table2[[#This Row],[200D EMA]]</f>
        <v>0.44181186832507041</v>
      </c>
      <c r="V37">
        <v>2.1251331372258102</v>
      </c>
      <c r="W37">
        <v>483</v>
      </c>
      <c r="X37">
        <v>499</v>
      </c>
      <c r="Y37">
        <v>445.55</v>
      </c>
      <c r="Z37">
        <v>502.95</v>
      </c>
      <c r="AA37">
        <v>445.55</v>
      </c>
      <c r="AB37">
        <v>589.95000000000005</v>
      </c>
      <c r="AC37" s="2">
        <f>(Table2[[#This Row],[Close Price]]/Table2[[#This Row],[Day Low]])-1</f>
        <v>2.1739130434782705E-2</v>
      </c>
      <c r="AD37" s="2">
        <f>(Table2[[#This Row],[Day High]]/Table2[[#This Row],[Close Price]])-1</f>
        <v>1.1144883485308954E-2</v>
      </c>
      <c r="AE37" s="2">
        <f>(Table2[[#This Row],[Close Price]]/Table2[[#This Row],[Current Week Low]])-1</f>
        <v>0.10761979575805181</v>
      </c>
      <c r="AF37" s="2">
        <f>(Table2[[#This Row],[Current Week High]]/Table2[[#This Row],[Close Price]])-1</f>
        <v>1.9148936170212849E-2</v>
      </c>
      <c r="AG37" s="2">
        <f>(Table2[[#This Row],[Close Price]]/Table2[[#This Row],[Current Month Low]])-1</f>
        <v>0.10761979575805181</v>
      </c>
      <c r="AH37" s="2">
        <f>(Table2[[#This Row],[Current Month High]]/Table2[[#This Row],[Close Price]])-1</f>
        <v>0.19544072948328273</v>
      </c>
      <c r="AI37">
        <v>19.5440729483282</v>
      </c>
      <c r="AJ37">
        <v>200.18248175182401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0.26</v>
      </c>
      <c r="AM37" t="s">
        <v>10213</v>
      </c>
      <c r="AN37">
        <v>-0.44</v>
      </c>
      <c r="AO37" t="s">
        <v>10214</v>
      </c>
      <c r="AP37">
        <v>0.18662098760367099</v>
      </c>
      <c r="AQ37">
        <f>(Table2[[#This Row],[Sharpe Ratio]]-AVERAGE(Table2[Sharpe Ratio]))/_xlfn.STDEV.P(Table2[Sharpe Ratio])</f>
        <v>1.4987042413882721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1.7253730908787399</v>
      </c>
      <c r="AS37">
        <f>_xlfn.RANK.AVG(Table2[[#This Row],[1Y Return vs Nifty Z-Score]],Table2[1Y Return vs Nifty Z-Score])</f>
        <v>51</v>
      </c>
      <c r="AT37">
        <f>_xlfn.RANK.AVG(Table2[[#This Row],[6M Return vs Nifty Z-Score]],Table2[6M Return vs Nifty Z-Score])</f>
        <v>77</v>
      </c>
      <c r="AU37">
        <f>_xlfn.RANK.AVG(Table2[[#This Row],[Sharpe Ratio Z-Score]],Table2[Sharpe Ratio Z-Score])</f>
        <v>51</v>
      </c>
      <c r="AV37">
        <f>(Table2[[#This Row],[Rank 1Y]]+Table2[[#This Row],[Rank 6M]]+Table2[[#This Row],[Rank Sharpe]])/3</f>
        <v>59.666666666666664</v>
      </c>
    </row>
    <row r="38" spans="1:48" x14ac:dyDescent="0.3">
      <c r="A38" t="s">
        <v>556</v>
      </c>
      <c r="B38" t="s">
        <v>557</v>
      </c>
      <c r="C38" t="s">
        <v>10170</v>
      </c>
      <c r="D38" t="s">
        <v>46</v>
      </c>
      <c r="E38">
        <v>34903.800000000003</v>
      </c>
      <c r="F38">
        <v>193.91</v>
      </c>
      <c r="G38">
        <v>327.314574507771</v>
      </c>
      <c r="H38">
        <f>(Table2[[#This Row],[1Y Return vs Nifty]]-AVERAGE(Table2[1Y Return vs Nifty]))/_xlfn.STDEV.P(Table2[1Y Return vs Nifty])</f>
        <v>3.3394333093967261</v>
      </c>
      <c r="I38">
        <v>20.587102515516001</v>
      </c>
      <c r="J38">
        <f>(Table2[[#This Row],[1M Return vs Nifty]]-AVERAGE(Table2[1M Return vs Nifty]))/_xlfn.STDEV.P(Table2[1M Return vs Nifty])</f>
        <v>1.547766261726522</v>
      </c>
      <c r="K38">
        <v>97.644544802767399</v>
      </c>
      <c r="L38">
        <f>(Table2[[#This Row],[6M Return vs Nifty]]-AVERAGE(Table2[6M Return vs Nifty]))/_xlfn.STDEV.P(Table2[6M Return vs Nifty])</f>
        <v>2.6194412622854171</v>
      </c>
      <c r="M38">
        <v>8.6607532160378398</v>
      </c>
      <c r="N38">
        <f>(Table2[[#This Row],[1W Return vs Nifty]]-AVERAGE(Table2[1W Return vs Nifty]))/_xlfn.STDEV.P(Table2[1W Return vs Nifty])</f>
        <v>1.6914953735758278</v>
      </c>
      <c r="O38">
        <v>171.61</v>
      </c>
      <c r="P38">
        <v>156.312286118157</v>
      </c>
      <c r="Q38">
        <v>118.10494242651301</v>
      </c>
      <c r="R38">
        <v>81.141820038340896</v>
      </c>
      <c r="S38" s="2">
        <f>(Table2[[#This Row],[Close Price]]-Table2[[#This Row],[20D EMA]])/Table2[[#This Row],[20D EMA]]</f>
        <v>0.1299458073538837</v>
      </c>
      <c r="T38" s="2">
        <f>(Table2[[#This Row],[Close Price]]-Table2[[#This Row],[50D EMA]])/Table2[[#This Row],[50D EMA]]</f>
        <v>0.24052948629657139</v>
      </c>
      <c r="U38" s="2">
        <f>(Table2[[#This Row],[Close Price]]-Table2[[#This Row],[200D EMA]])/Table2[[#This Row],[200D EMA]]</f>
        <v>0.64184492211792277</v>
      </c>
      <c r="V38">
        <v>1.6950689237299099</v>
      </c>
      <c r="W38">
        <v>186.1</v>
      </c>
      <c r="X38">
        <v>195.5</v>
      </c>
      <c r="Y38">
        <v>179.2</v>
      </c>
      <c r="Z38">
        <v>198.3</v>
      </c>
      <c r="AA38">
        <v>155.80000000000001</v>
      </c>
      <c r="AB38">
        <v>198.3</v>
      </c>
      <c r="AC38" s="2">
        <f>(Table2[[#This Row],[Close Price]]/Table2[[#This Row],[Day Low]])-1</f>
        <v>4.1966684578183866E-2</v>
      </c>
      <c r="AD38" s="2">
        <f>(Table2[[#This Row],[Day High]]/Table2[[#This Row],[Close Price]])-1</f>
        <v>8.1996802640400546E-3</v>
      </c>
      <c r="AE38" s="2">
        <f>(Table2[[#This Row],[Close Price]]/Table2[[#This Row],[Current Week Low]])-1</f>
        <v>8.2087053571428648E-2</v>
      </c>
      <c r="AF38" s="2">
        <f>(Table2[[#This Row],[Current Week High]]/Table2[[#This Row],[Close Price]])-1</f>
        <v>2.2639368779330704E-2</v>
      </c>
      <c r="AG38" s="2">
        <f>(Table2[[#This Row],[Close Price]]/Table2[[#This Row],[Current Month Low]])-1</f>
        <v>0.24460847240051331</v>
      </c>
      <c r="AH38" s="2">
        <f>(Table2[[#This Row],[Current Month High]]/Table2[[#This Row],[Close Price]])-1</f>
        <v>2.2639368779330704E-2</v>
      </c>
      <c r="AI38">
        <v>2.26393687793307</v>
      </c>
      <c r="AJ38">
        <v>382.36318407960101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0.25</v>
      </c>
      <c r="AM38" t="s">
        <v>10213</v>
      </c>
      <c r="AN38">
        <v>21.36</v>
      </c>
      <c r="AO38" t="s">
        <v>10213</v>
      </c>
      <c r="AP38">
        <v>0.121949157551306</v>
      </c>
      <c r="AQ38">
        <f>(Table2[[#This Row],[Sharpe Ratio]]-AVERAGE(Table2[Sharpe Ratio]))/_xlfn.STDEV.P(Table2[Sharpe Ratio])</f>
        <v>0.76496517794526586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9.9631013849297592</v>
      </c>
      <c r="AS38">
        <f>_xlfn.RANK.AVG(Table2[[#This Row],[1Y Return vs Nifty Z-Score]],Table2[1Y Return vs Nifty Z-Score])</f>
        <v>8</v>
      </c>
      <c r="AT38">
        <f>_xlfn.RANK.AVG(Table2[[#This Row],[6M Return vs Nifty Z-Score]],Table2[6M Return vs Nifty Z-Score])</f>
        <v>12</v>
      </c>
      <c r="AU38">
        <f>_xlfn.RANK.AVG(Table2[[#This Row],[Sharpe Ratio Z-Score]],Table2[Sharpe Ratio Z-Score])</f>
        <v>160</v>
      </c>
      <c r="AV38">
        <f>(Table2[[#This Row],[Rank 1Y]]+Table2[[#This Row],[Rank 6M]]+Table2[[#This Row],[Rank Sharpe]])/3</f>
        <v>60</v>
      </c>
    </row>
    <row r="39" spans="1:48" x14ac:dyDescent="0.3">
      <c r="A39" t="s">
        <v>560</v>
      </c>
      <c r="B39" t="s">
        <v>561</v>
      </c>
      <c r="C39" t="s">
        <v>10173</v>
      </c>
      <c r="D39" t="s">
        <v>214</v>
      </c>
      <c r="E39">
        <v>34547.562682049997</v>
      </c>
      <c r="F39">
        <v>8600.7000000000007</v>
      </c>
      <c r="G39">
        <v>127.96516884937699</v>
      </c>
      <c r="H39">
        <f>(Table2[[#This Row],[1Y Return vs Nifty]]-AVERAGE(Table2[1Y Return vs Nifty]))/_xlfn.STDEV.P(Table2[1Y Return vs Nifty])</f>
        <v>0.96867721863183343</v>
      </c>
      <c r="I39">
        <v>0.29350106670335302</v>
      </c>
      <c r="J39">
        <f>(Table2[[#This Row],[1M Return vs Nifty]]-AVERAGE(Table2[1M Return vs Nifty]))/_xlfn.STDEV.P(Table2[1M Return vs Nifty])</f>
        <v>-0.25284886122145994</v>
      </c>
      <c r="K39">
        <v>44.046557774574403</v>
      </c>
      <c r="L39">
        <f>(Table2[[#This Row],[6M Return vs Nifty]]-AVERAGE(Table2[6M Return vs Nifty]))/_xlfn.STDEV.P(Table2[6M Return vs Nifty])</f>
        <v>1.0176316219723214</v>
      </c>
      <c r="M39">
        <v>-0.37017533242862</v>
      </c>
      <c r="N39">
        <f>(Table2[[#This Row],[1W Return vs Nifty]]-AVERAGE(Table2[1W Return vs Nifty]))/_xlfn.STDEV.P(Table2[1W Return vs Nifty])</f>
        <v>-9.5034037919729974E-2</v>
      </c>
      <c r="O39">
        <v>8513.3700000000008</v>
      </c>
      <c r="P39">
        <v>8127.1235330867903</v>
      </c>
      <c r="Q39">
        <v>6567.0684480702303</v>
      </c>
      <c r="R39">
        <v>50.661643542531301</v>
      </c>
      <c r="S39" s="2">
        <f>(Table2[[#This Row],[Close Price]]-Table2[[#This Row],[20D EMA]])/Table2[[#This Row],[20D EMA]]</f>
        <v>1.0257982444085E-2</v>
      </c>
      <c r="T39" s="2">
        <f>(Table2[[#This Row],[Close Price]]-Table2[[#This Row],[50D EMA]])/Table2[[#This Row],[50D EMA]]</f>
        <v>5.8271104774672934E-2</v>
      </c>
      <c r="U39" s="2">
        <f>(Table2[[#This Row],[Close Price]]-Table2[[#This Row],[200D EMA]])/Table2[[#This Row],[200D EMA]]</f>
        <v>0.30967113682625991</v>
      </c>
      <c r="V39">
        <v>0.58849714149202803</v>
      </c>
      <c r="W39">
        <v>8580</v>
      </c>
      <c r="X39">
        <v>8790</v>
      </c>
      <c r="Y39">
        <v>8532.0499999999993</v>
      </c>
      <c r="Z39">
        <v>8962.85</v>
      </c>
      <c r="AA39">
        <v>8390</v>
      </c>
      <c r="AB39">
        <v>8962.85</v>
      </c>
      <c r="AC39" s="2">
        <f>(Table2[[#This Row],[Close Price]]/Table2[[#This Row],[Day Low]])-1</f>
        <v>2.4125874125875413E-3</v>
      </c>
      <c r="AD39" s="2">
        <f>(Table2[[#This Row],[Day High]]/Table2[[#This Row],[Close Price]])-1</f>
        <v>2.2009836408664274E-2</v>
      </c>
      <c r="AE39" s="2">
        <f>(Table2[[#This Row],[Close Price]]/Table2[[#This Row],[Current Week Low]])-1</f>
        <v>8.0461319378111185E-3</v>
      </c>
      <c r="AF39" s="2">
        <f>(Table2[[#This Row],[Current Week High]]/Table2[[#This Row],[Close Price]])-1</f>
        <v>4.2107037799248959E-2</v>
      </c>
      <c r="AG39" s="2">
        <f>(Table2[[#This Row],[Close Price]]/Table2[[#This Row],[Current Month Low]])-1</f>
        <v>2.511323003575705E-2</v>
      </c>
      <c r="AH39" s="2">
        <f>(Table2[[#This Row],[Current Month High]]/Table2[[#This Row],[Close Price]])-1</f>
        <v>4.2107037799248959E-2</v>
      </c>
      <c r="AI39">
        <v>4.2107037799248896</v>
      </c>
      <c r="AJ39">
        <v>160.370846893211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0.02</v>
      </c>
      <c r="AM39" t="s">
        <v>10213</v>
      </c>
      <c r="AN39">
        <v>1.07</v>
      </c>
      <c r="AO39" t="s">
        <v>10213</v>
      </c>
      <c r="AP39">
        <v>0.281279500389019</v>
      </c>
      <c r="AQ39">
        <f>(Table2[[#This Row],[Sharpe Ratio]]-AVERAGE(Table2[Sharpe Ratio]))/_xlfn.STDEV.P(Table2[Sharpe Ratio])</f>
        <v>2.572659446642112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4.2110853881050776</v>
      </c>
      <c r="AS39">
        <f>_xlfn.RANK.AVG(Table2[[#This Row],[1Y Return vs Nifty Z-Score]],Table2[1Y Return vs Nifty Z-Score])</f>
        <v>90</v>
      </c>
      <c r="AT39">
        <f>_xlfn.RANK.AVG(Table2[[#This Row],[6M Return vs Nifty Z-Score]],Table2[6M Return vs Nifty Z-Score])</f>
        <v>88</v>
      </c>
      <c r="AU39">
        <f>_xlfn.RANK.AVG(Table2[[#This Row],[Sharpe Ratio Z-Score]],Table2[Sharpe Ratio Z-Score])</f>
        <v>5</v>
      </c>
      <c r="AV39">
        <f>(Table2[[#This Row],[Rank 1Y]]+Table2[[#This Row],[Rank 6M]]+Table2[[#This Row],[Rank Sharpe]])/3</f>
        <v>61</v>
      </c>
    </row>
    <row r="40" spans="1:48" x14ac:dyDescent="0.3">
      <c r="A40" t="s">
        <v>244</v>
      </c>
      <c r="B40" t="s">
        <v>245</v>
      </c>
      <c r="C40" t="s">
        <v>10173</v>
      </c>
      <c r="D40" t="s">
        <v>246</v>
      </c>
      <c r="E40">
        <v>110777.436</v>
      </c>
      <c r="F40">
        <v>3996.3</v>
      </c>
      <c r="G40">
        <v>86.285842454916505</v>
      </c>
      <c r="H40">
        <f>(Table2[[#This Row],[1Y Return vs Nifty]]-AVERAGE(Table2[1Y Return vs Nifty]))/_xlfn.STDEV.P(Table2[1Y Return vs Nifty])</f>
        <v>0.47300723365094499</v>
      </c>
      <c r="I40">
        <v>8.6169232721960896</v>
      </c>
      <c r="J40">
        <f>(Table2[[#This Row],[1M Return vs Nifty]]-AVERAGE(Table2[1M Return vs Nifty]))/_xlfn.STDEV.P(Table2[1M Return vs Nifty])</f>
        <v>0.48567357087095464</v>
      </c>
      <c r="K40">
        <v>83.982467032812707</v>
      </c>
      <c r="L40">
        <f>(Table2[[#This Row],[6M Return vs Nifty]]-AVERAGE(Table2[6M Return vs Nifty]))/_xlfn.STDEV.P(Table2[6M Return vs Nifty])</f>
        <v>2.2111414530573303</v>
      </c>
      <c r="M40">
        <v>1.5085307626712099</v>
      </c>
      <c r="N40">
        <f>(Table2[[#This Row],[1W Return vs Nifty]]-AVERAGE(Table2[1W Return vs Nifty]))/_xlfn.STDEV.P(Table2[1W Return vs Nifty])</f>
        <v>0.27661807696958113</v>
      </c>
      <c r="O40">
        <v>3934.99</v>
      </c>
      <c r="P40">
        <v>3709.5655171747399</v>
      </c>
      <c r="Q40">
        <v>2865.8155878705502</v>
      </c>
      <c r="R40">
        <v>52.446727434522998</v>
      </c>
      <c r="S40" s="2">
        <f>(Table2[[#This Row],[Close Price]]-Table2[[#This Row],[20D EMA]])/Table2[[#This Row],[20D EMA]]</f>
        <v>1.5580725745173534E-2</v>
      </c>
      <c r="T40" s="2">
        <f>(Table2[[#This Row],[Close Price]]-Table2[[#This Row],[50D EMA]])/Table2[[#This Row],[50D EMA]]</f>
        <v>7.7295974824469899E-2</v>
      </c>
      <c r="U40" s="2">
        <f>(Table2[[#This Row],[Close Price]]-Table2[[#This Row],[200D EMA]])/Table2[[#This Row],[200D EMA]]</f>
        <v>0.39447214151328508</v>
      </c>
      <c r="V40">
        <v>0.84895411929160303</v>
      </c>
      <c r="W40">
        <v>3975.05</v>
      </c>
      <c r="X40">
        <v>4056.8</v>
      </c>
      <c r="Y40">
        <v>3925.8</v>
      </c>
      <c r="Z40">
        <v>4154</v>
      </c>
      <c r="AA40">
        <v>3885.25</v>
      </c>
      <c r="AB40">
        <v>4154</v>
      </c>
      <c r="AC40" s="2">
        <f>(Table2[[#This Row],[Close Price]]/Table2[[#This Row],[Day Low]])-1</f>
        <v>5.3458447063559067E-3</v>
      </c>
      <c r="AD40" s="2">
        <f>(Table2[[#This Row],[Day High]]/Table2[[#This Row],[Close Price]])-1</f>
        <v>1.5139003578309884E-2</v>
      </c>
      <c r="AE40" s="2">
        <f>(Table2[[#This Row],[Close Price]]/Table2[[#This Row],[Current Week Low]])-1</f>
        <v>1.7958123185083386E-2</v>
      </c>
      <c r="AF40" s="2">
        <f>(Table2[[#This Row],[Current Week High]]/Table2[[#This Row],[Close Price]])-1</f>
        <v>3.9461501889247463E-2</v>
      </c>
      <c r="AG40" s="2">
        <f>(Table2[[#This Row],[Close Price]]/Table2[[#This Row],[Current Month Low]])-1</f>
        <v>2.85824593012034E-2</v>
      </c>
      <c r="AH40" s="2">
        <f>(Table2[[#This Row],[Current Month High]]/Table2[[#This Row],[Close Price]])-1</f>
        <v>3.9461501889247463E-2</v>
      </c>
      <c r="AI40">
        <v>4.3940645096714297</v>
      </c>
      <c r="AJ40">
        <v>141.71656686626699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0.1</v>
      </c>
      <c r="AM40" t="s">
        <v>10213</v>
      </c>
      <c r="AN40">
        <v>-0.26</v>
      </c>
      <c r="AO40" t="s">
        <v>10214</v>
      </c>
      <c r="AP40">
        <v>0.23390571824169601</v>
      </c>
      <c r="AQ40">
        <f>(Table2[[#This Row],[Sharpe Ratio]]-AVERAGE(Table2[Sharpe Ratio]))/_xlfn.STDEV.P(Table2[Sharpe Ratio])</f>
        <v>2.0351766737503523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5.4816170082991631</v>
      </c>
      <c r="AS40">
        <f>_xlfn.RANK.AVG(Table2[[#This Row],[1Y Return vs Nifty Z-Score]],Table2[1Y Return vs Nifty Z-Score])</f>
        <v>154</v>
      </c>
      <c r="AT40">
        <f>_xlfn.RANK.AVG(Table2[[#This Row],[6M Return vs Nifty Z-Score]],Table2[6M Return vs Nifty Z-Score])</f>
        <v>20</v>
      </c>
      <c r="AU40">
        <f>_xlfn.RANK.AVG(Table2[[#This Row],[Sharpe Ratio Z-Score]],Table2[Sharpe Ratio Z-Score])</f>
        <v>16</v>
      </c>
      <c r="AV40">
        <f>(Table2[[#This Row],[Rank 1Y]]+Table2[[#This Row],[Rank 6M]]+Table2[[#This Row],[Rank Sharpe]])/3</f>
        <v>63.333333333333336</v>
      </c>
    </row>
    <row r="41" spans="1:48" x14ac:dyDescent="0.3">
      <c r="A41" t="s">
        <v>866</v>
      </c>
      <c r="B41" t="s">
        <v>867</v>
      </c>
      <c r="C41" t="s">
        <v>10180</v>
      </c>
      <c r="D41" t="s">
        <v>140</v>
      </c>
      <c r="E41">
        <v>17231.293951200001</v>
      </c>
      <c r="F41">
        <v>504</v>
      </c>
      <c r="G41">
        <v>148.08482370604099</v>
      </c>
      <c r="H41">
        <f>(Table2[[#This Row],[1Y Return vs Nifty]]-AVERAGE(Table2[1Y Return vs Nifty]))/_xlfn.STDEV.P(Table2[1Y Return vs Nifty])</f>
        <v>1.2079495361889798</v>
      </c>
      <c r="I41">
        <v>20.136346446662198</v>
      </c>
      <c r="J41">
        <f>(Table2[[#This Row],[1M Return vs Nifty]]-AVERAGE(Table2[1M Return vs Nifty]))/_xlfn.STDEV.P(Table2[1M Return vs Nifty])</f>
        <v>1.5077714783271354</v>
      </c>
      <c r="K41">
        <v>45.097822194312201</v>
      </c>
      <c r="L41">
        <f>(Table2[[#This Row],[6M Return vs Nifty]]-AVERAGE(Table2[6M Return vs Nifty]))/_xlfn.STDEV.P(Table2[6M Return vs Nifty])</f>
        <v>1.0490493220655805</v>
      </c>
      <c r="M41">
        <v>3.6827034695940299</v>
      </c>
      <c r="N41">
        <f>(Table2[[#This Row],[1W Return vs Nifty]]-AVERAGE(Table2[1W Return vs Nifty]))/_xlfn.STDEV.P(Table2[1W Return vs Nifty])</f>
        <v>0.70672041536623564</v>
      </c>
      <c r="O41">
        <v>469.88</v>
      </c>
      <c r="P41">
        <v>425.17758438430099</v>
      </c>
      <c r="Q41">
        <v>333.05672525077</v>
      </c>
      <c r="R41">
        <v>61.105411545059702</v>
      </c>
      <c r="S41" s="2">
        <f>(Table2[[#This Row],[Close Price]]-Table2[[#This Row],[20D EMA]])/Table2[[#This Row],[20D EMA]]</f>
        <v>7.2614284498169757E-2</v>
      </c>
      <c r="T41" s="2">
        <f>(Table2[[#This Row],[Close Price]]-Table2[[#This Row],[50D EMA]])/Table2[[#This Row],[50D EMA]]</f>
        <v>0.18538704416847759</v>
      </c>
      <c r="U41" s="2">
        <f>(Table2[[#This Row],[Close Price]]-Table2[[#This Row],[200D EMA]])/Table2[[#This Row],[200D EMA]]</f>
        <v>0.51325573630294019</v>
      </c>
      <c r="V41">
        <v>1.0871716173497701</v>
      </c>
      <c r="W41">
        <v>502.05</v>
      </c>
      <c r="X41">
        <v>517</v>
      </c>
      <c r="Y41">
        <v>502.05</v>
      </c>
      <c r="Z41">
        <v>552</v>
      </c>
      <c r="AA41">
        <v>430.6</v>
      </c>
      <c r="AB41">
        <v>552</v>
      </c>
      <c r="AC41" s="2">
        <f>(Table2[[#This Row],[Close Price]]/Table2[[#This Row],[Day Low]])-1</f>
        <v>3.8840752913056331E-3</v>
      </c>
      <c r="AD41" s="2">
        <f>(Table2[[#This Row],[Day High]]/Table2[[#This Row],[Close Price]])-1</f>
        <v>2.5793650793650702E-2</v>
      </c>
      <c r="AE41" s="2">
        <f>(Table2[[#This Row],[Close Price]]/Table2[[#This Row],[Current Week Low]])-1</f>
        <v>3.8840752913056331E-3</v>
      </c>
      <c r="AF41" s="2">
        <f>(Table2[[#This Row],[Current Week High]]/Table2[[#This Row],[Close Price]])-1</f>
        <v>9.5238095238095344E-2</v>
      </c>
      <c r="AG41" s="2">
        <f>(Table2[[#This Row],[Close Price]]/Table2[[#This Row],[Current Month Low]])-1</f>
        <v>0.17045982350208999</v>
      </c>
      <c r="AH41" s="2">
        <f>(Table2[[#This Row],[Current Month High]]/Table2[[#This Row],[Close Price]])-1</f>
        <v>9.5238095238095344E-2</v>
      </c>
      <c r="AI41">
        <v>9.5238095238095308</v>
      </c>
      <c r="AJ41">
        <v>184.424379232505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0.21</v>
      </c>
      <c r="AM41" t="s">
        <v>10213</v>
      </c>
      <c r="AN41">
        <v>14.01</v>
      </c>
      <c r="AO41" t="s">
        <v>10213</v>
      </c>
      <c r="AP41">
        <v>0.197711350570621</v>
      </c>
      <c r="AQ41">
        <f>(Table2[[#This Row],[Sharpe Ratio]]-AVERAGE(Table2[Sharpe Ratio]))/_xlfn.STDEV.P(Table2[Sharpe Ratio])</f>
        <v>1.6245307802387114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6.0960215321866427</v>
      </c>
      <c r="AS41">
        <f>_xlfn.RANK.AVG(Table2[[#This Row],[1Y Return vs Nifty Z-Score]],Table2[1Y Return vs Nifty Z-Score])</f>
        <v>71</v>
      </c>
      <c r="AT41">
        <f>_xlfn.RANK.AVG(Table2[[#This Row],[6M Return vs Nifty Z-Score]],Table2[6M Return vs Nifty Z-Score])</f>
        <v>83</v>
      </c>
      <c r="AU41">
        <f>_xlfn.RANK.AVG(Table2[[#This Row],[Sharpe Ratio Z-Score]],Table2[Sharpe Ratio Z-Score])</f>
        <v>40</v>
      </c>
      <c r="AV41">
        <f>(Table2[[#This Row],[Rank 1Y]]+Table2[[#This Row],[Rank 6M]]+Table2[[#This Row],[Rank Sharpe]])/3</f>
        <v>64.666666666666671</v>
      </c>
    </row>
    <row r="42" spans="1:48" x14ac:dyDescent="0.3">
      <c r="A42" t="s">
        <v>737</v>
      </c>
      <c r="B42" t="s">
        <v>738</v>
      </c>
      <c r="C42" t="s">
        <v>10173</v>
      </c>
      <c r="D42" t="s">
        <v>646</v>
      </c>
      <c r="E42">
        <v>21276.591495000001</v>
      </c>
      <c r="F42">
        <v>5109.1000000000004</v>
      </c>
      <c r="G42">
        <v>191.49246049641599</v>
      </c>
      <c r="H42">
        <f>(Table2[[#This Row],[1Y Return vs Nifty]]-AVERAGE(Table2[1Y Return vs Nifty]))/_xlfn.STDEV.P(Table2[1Y Return vs Nifty])</f>
        <v>1.7241733943269715</v>
      </c>
      <c r="I42">
        <v>19.7075607929619</v>
      </c>
      <c r="J42">
        <f>(Table2[[#This Row],[1M Return vs Nifty]]-AVERAGE(Table2[1M Return vs Nifty]))/_xlfn.STDEV.P(Table2[1M Return vs Nifty])</f>
        <v>1.4697260907450773</v>
      </c>
      <c r="K42">
        <v>49.965734309936998</v>
      </c>
      <c r="L42">
        <f>(Table2[[#This Row],[6M Return vs Nifty]]-AVERAGE(Table2[6M Return vs Nifty]))/_xlfn.STDEV.P(Table2[6M Return vs Nifty])</f>
        <v>1.1945299452632985</v>
      </c>
      <c r="M42">
        <v>6.0268839505333602</v>
      </c>
      <c r="N42">
        <f>(Table2[[#This Row],[1W Return vs Nifty]]-AVERAGE(Table2[1W Return vs Nifty]))/_xlfn.STDEV.P(Table2[1W Return vs Nifty])</f>
        <v>1.1704542775683755</v>
      </c>
      <c r="O42">
        <v>4657.62</v>
      </c>
      <c r="P42">
        <v>4286.4217517996804</v>
      </c>
      <c r="Q42">
        <v>3332.1923810963799</v>
      </c>
      <c r="R42">
        <v>67.269995225823394</v>
      </c>
      <c r="S42" s="2">
        <f>(Table2[[#This Row],[Close Price]]-Table2[[#This Row],[20D EMA]])/Table2[[#This Row],[20D EMA]]</f>
        <v>9.6933627045572734E-2</v>
      </c>
      <c r="T42" s="2">
        <f>(Table2[[#This Row],[Close Price]]-Table2[[#This Row],[50D EMA]])/Table2[[#This Row],[50D EMA]]</f>
        <v>0.19192657555335368</v>
      </c>
      <c r="U42" s="2">
        <f>(Table2[[#This Row],[Close Price]]-Table2[[#This Row],[200D EMA]])/Table2[[#This Row],[200D EMA]]</f>
        <v>0.53325481115198115</v>
      </c>
      <c r="V42">
        <v>1.51991464038154</v>
      </c>
      <c r="W42">
        <v>4875.05</v>
      </c>
      <c r="X42">
        <v>5185</v>
      </c>
      <c r="Y42">
        <v>4770.1000000000004</v>
      </c>
      <c r="Z42">
        <v>5394.8</v>
      </c>
      <c r="AA42">
        <v>4430</v>
      </c>
      <c r="AB42">
        <v>5488</v>
      </c>
      <c r="AC42" s="2">
        <f>(Table2[[#This Row],[Close Price]]/Table2[[#This Row],[Day Low]])-1</f>
        <v>4.800976400242063E-2</v>
      </c>
      <c r="AD42" s="2">
        <f>(Table2[[#This Row],[Day High]]/Table2[[#This Row],[Close Price]])-1</f>
        <v>1.4855845452232286E-2</v>
      </c>
      <c r="AE42" s="2">
        <f>(Table2[[#This Row],[Close Price]]/Table2[[#This Row],[Current Week Low]])-1</f>
        <v>7.1067692501205482E-2</v>
      </c>
      <c r="AF42" s="2">
        <f>(Table2[[#This Row],[Current Week High]]/Table2[[#This Row],[Close Price]])-1</f>
        <v>5.5919829324146964E-2</v>
      </c>
      <c r="AG42" s="2">
        <f>(Table2[[#This Row],[Close Price]]/Table2[[#This Row],[Current Month Low]])-1</f>
        <v>0.15329571106094808</v>
      </c>
      <c r="AH42" s="2">
        <f>(Table2[[#This Row],[Current Month High]]/Table2[[#This Row],[Close Price]])-1</f>
        <v>7.4161789747704931E-2</v>
      </c>
      <c r="AI42">
        <v>7.4161789747704896</v>
      </c>
      <c r="AJ42">
        <v>229.40683430045101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0.33</v>
      </c>
      <c r="AM42" t="s">
        <v>10213</v>
      </c>
      <c r="AN42">
        <v>13.03</v>
      </c>
      <c r="AO42" t="s">
        <v>10213</v>
      </c>
      <c r="AP42">
        <v>0.154041185935238</v>
      </c>
      <c r="AQ42">
        <f>(Table2[[#This Row],[Sharpe Ratio]]-AVERAGE(Table2[Sharpe Ratio]))/_xlfn.STDEV.P(Table2[Sharpe Ratio])</f>
        <v>1.1290676756068663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6.6879513835105895</v>
      </c>
      <c r="AS42">
        <f>_xlfn.RANK.AVG(Table2[[#This Row],[1Y Return vs Nifty Z-Score]],Table2[1Y Return vs Nifty Z-Score])</f>
        <v>40</v>
      </c>
      <c r="AT42">
        <f>_xlfn.RANK.AVG(Table2[[#This Row],[6M Return vs Nifty Z-Score]],Table2[6M Return vs Nifty Z-Score])</f>
        <v>71</v>
      </c>
      <c r="AU42">
        <f>_xlfn.RANK.AVG(Table2[[#This Row],[Sharpe Ratio Z-Score]],Table2[Sharpe Ratio Z-Score])</f>
        <v>96</v>
      </c>
      <c r="AV42">
        <f>(Table2[[#This Row],[Rank 1Y]]+Table2[[#This Row],[Rank 6M]]+Table2[[#This Row],[Rank Sharpe]])/3</f>
        <v>69</v>
      </c>
    </row>
    <row r="43" spans="1:48" x14ac:dyDescent="0.3">
      <c r="A43" t="s">
        <v>149</v>
      </c>
      <c r="B43" t="s">
        <v>150</v>
      </c>
      <c r="C43" t="s">
        <v>10167</v>
      </c>
      <c r="D43" t="s">
        <v>114</v>
      </c>
      <c r="E43">
        <v>188303.80642559999</v>
      </c>
      <c r="F43">
        <v>570.6</v>
      </c>
      <c r="G43">
        <v>188.94821417814001</v>
      </c>
      <c r="H43">
        <f>(Table2[[#This Row],[1Y Return vs Nifty]]-AVERAGE(Table2[1Y Return vs Nifty]))/_xlfn.STDEV.P(Table2[1Y Return vs Nifty])</f>
        <v>1.6939160307018446</v>
      </c>
      <c r="I43">
        <v>10.825505508370201</v>
      </c>
      <c r="J43">
        <f>(Table2[[#This Row],[1M Return vs Nifty]]-AVERAGE(Table2[1M Return vs Nifty]))/_xlfn.STDEV.P(Table2[1M Return vs Nifty])</f>
        <v>0.68163714021374633</v>
      </c>
      <c r="K43">
        <v>31.944687789275701</v>
      </c>
      <c r="L43">
        <f>(Table2[[#This Row],[6M Return vs Nifty]]-AVERAGE(Table2[6M Return vs Nifty]))/_xlfn.STDEV.P(Table2[6M Return vs Nifty])</f>
        <v>0.65595960622907057</v>
      </c>
      <c r="M43">
        <v>4.9034460176673198</v>
      </c>
      <c r="N43">
        <f>(Table2[[#This Row],[1W Return vs Nifty]]-AVERAGE(Table2[1W Return vs Nifty]))/_xlfn.STDEV.P(Table2[1W Return vs Nifty])</f>
        <v>0.94821191364271118</v>
      </c>
      <c r="O43">
        <v>518.91999999999996</v>
      </c>
      <c r="P43">
        <v>488.16226086121901</v>
      </c>
      <c r="Q43">
        <v>395.26952445134498</v>
      </c>
      <c r="R43">
        <v>87.150470382365896</v>
      </c>
      <c r="S43" s="2">
        <f>(Table2[[#This Row],[Close Price]]-Table2[[#This Row],[20D EMA]])/Table2[[#This Row],[20D EMA]]</f>
        <v>9.9591459184460163E-2</v>
      </c>
      <c r="T43" s="2">
        <f>(Table2[[#This Row],[Close Price]]-Table2[[#This Row],[50D EMA]])/Table2[[#This Row],[50D EMA]]</f>
        <v>0.16887364253300494</v>
      </c>
      <c r="U43" s="2">
        <f>(Table2[[#This Row],[Close Price]]-Table2[[#This Row],[200D EMA]])/Table2[[#This Row],[200D EMA]]</f>
        <v>0.44357195458471793</v>
      </c>
      <c r="V43">
        <v>0.82422830409908698</v>
      </c>
      <c r="W43">
        <v>559.79999999999995</v>
      </c>
      <c r="X43">
        <v>573.79999999999995</v>
      </c>
      <c r="Y43">
        <v>535</v>
      </c>
      <c r="Z43">
        <v>573.79999999999995</v>
      </c>
      <c r="AA43">
        <v>486.55</v>
      </c>
      <c r="AB43">
        <v>573.79999999999995</v>
      </c>
      <c r="AC43" s="2">
        <f>(Table2[[#This Row],[Close Price]]/Table2[[#This Row],[Day Low]])-1</f>
        <v>1.9292604501607746E-2</v>
      </c>
      <c r="AD43" s="2">
        <f>(Table2[[#This Row],[Day High]]/Table2[[#This Row],[Close Price]])-1</f>
        <v>5.6081317910969819E-3</v>
      </c>
      <c r="AE43" s="2">
        <f>(Table2[[#This Row],[Close Price]]/Table2[[#This Row],[Current Week Low]])-1</f>
        <v>6.6542056074766487E-2</v>
      </c>
      <c r="AF43" s="2">
        <f>(Table2[[#This Row],[Current Week High]]/Table2[[#This Row],[Close Price]])-1</f>
        <v>5.6081317910969819E-3</v>
      </c>
      <c r="AG43" s="2">
        <f>(Table2[[#This Row],[Close Price]]/Table2[[#This Row],[Current Month Low]])-1</f>
        <v>0.17274689137807009</v>
      </c>
      <c r="AH43" s="2">
        <f>(Table2[[#This Row],[Current Month High]]/Table2[[#This Row],[Close Price]])-1</f>
        <v>5.6081317910969819E-3</v>
      </c>
      <c r="AI43">
        <v>0.56081317910969797</v>
      </c>
      <c r="AJ43">
        <v>224.112468048849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0.28999999999999998</v>
      </c>
      <c r="AM43" t="s">
        <v>10213</v>
      </c>
      <c r="AN43">
        <v>17.97</v>
      </c>
      <c r="AO43" t="s">
        <v>10213</v>
      </c>
      <c r="AP43">
        <v>0.20470507527726101</v>
      </c>
      <c r="AQ43">
        <f>(Table2[[#This Row],[Sharpe Ratio]]-AVERAGE(Table2[Sharpe Ratio]))/_xlfn.STDEV.P(Table2[Sharpe Ratio])</f>
        <v>1.703878604663553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5.6836032954509266</v>
      </c>
      <c r="AS43">
        <f>_xlfn.RANK.AVG(Table2[[#This Row],[1Y Return vs Nifty Z-Score]],Table2[1Y Return vs Nifty Z-Score])</f>
        <v>41</v>
      </c>
      <c r="AT43">
        <f>_xlfn.RANK.AVG(Table2[[#This Row],[6M Return vs Nifty Z-Score]],Table2[6M Return vs Nifty Z-Score])</f>
        <v>136</v>
      </c>
      <c r="AU43">
        <f>_xlfn.RANK.AVG(Table2[[#This Row],[Sharpe Ratio Z-Score]],Table2[Sharpe Ratio Z-Score])</f>
        <v>33</v>
      </c>
      <c r="AV43">
        <f>(Table2[[#This Row],[Rank 1Y]]+Table2[[#This Row],[Rank 6M]]+Table2[[#This Row],[Rank Sharpe]])/3</f>
        <v>70</v>
      </c>
    </row>
    <row r="44" spans="1:48" x14ac:dyDescent="0.3">
      <c r="A44" t="s">
        <v>365</v>
      </c>
      <c r="B44" t="s">
        <v>366</v>
      </c>
      <c r="C44" t="s">
        <v>10180</v>
      </c>
      <c r="D44" t="s">
        <v>140</v>
      </c>
      <c r="E44">
        <v>70301.492123899996</v>
      </c>
      <c r="F44">
        <v>3933.5</v>
      </c>
      <c r="G44">
        <v>124.882317723177</v>
      </c>
      <c r="H44">
        <f>(Table2[[#This Row],[1Y Return vs Nifty]]-AVERAGE(Table2[1Y Return vs Nifty]))/_xlfn.STDEV.P(Table2[1Y Return vs Nifty])</f>
        <v>0.93201451547392034</v>
      </c>
      <c r="I44">
        <v>13.4258266242855</v>
      </c>
      <c r="J44">
        <f>(Table2[[#This Row],[1M Return vs Nifty]]-AVERAGE(Table2[1M Return vs Nifty]))/_xlfn.STDEV.P(Table2[1M Return vs Nifty])</f>
        <v>0.912359002848533</v>
      </c>
      <c r="K44">
        <v>48.521357084989603</v>
      </c>
      <c r="L44">
        <f>(Table2[[#This Row],[6M Return vs Nifty]]-AVERAGE(Table2[6M Return vs Nifty]))/_xlfn.STDEV.P(Table2[6M Return vs Nifty])</f>
        <v>1.151363821096127</v>
      </c>
      <c r="M44">
        <v>8.3194791649746804</v>
      </c>
      <c r="N44">
        <f>(Table2[[#This Row],[1W Return vs Nifty]]-AVERAGE(Table2[1W Return vs Nifty]))/_xlfn.STDEV.P(Table2[1W Return vs Nifty])</f>
        <v>1.6239833645578734</v>
      </c>
      <c r="O44">
        <v>3681.7</v>
      </c>
      <c r="P44">
        <v>3426.6856576474602</v>
      </c>
      <c r="Q44">
        <v>2757.8363053738899</v>
      </c>
      <c r="R44">
        <v>69.914402384013002</v>
      </c>
      <c r="S44" s="2">
        <f>(Table2[[#This Row],[Close Price]]-Table2[[#This Row],[20D EMA]])/Table2[[#This Row],[20D EMA]]</f>
        <v>6.8392318765787594E-2</v>
      </c>
      <c r="T44" s="2">
        <f>(Table2[[#This Row],[Close Price]]-Table2[[#This Row],[50D EMA]])/Table2[[#This Row],[50D EMA]]</f>
        <v>0.14790219850527103</v>
      </c>
      <c r="U44" s="2">
        <f>(Table2[[#This Row],[Close Price]]-Table2[[#This Row],[200D EMA]])/Table2[[#This Row],[200D EMA]]</f>
        <v>0.42629930294819335</v>
      </c>
      <c r="V44">
        <v>0.48842756475154497</v>
      </c>
      <c r="W44">
        <v>3911</v>
      </c>
      <c r="X44">
        <v>4094</v>
      </c>
      <c r="Y44">
        <v>3707.75</v>
      </c>
      <c r="Z44">
        <v>4094</v>
      </c>
      <c r="AA44">
        <v>3519</v>
      </c>
      <c r="AB44">
        <v>4094</v>
      </c>
      <c r="AC44" s="2">
        <f>(Table2[[#This Row],[Close Price]]/Table2[[#This Row],[Day Low]])-1</f>
        <v>5.7530043467144409E-3</v>
      </c>
      <c r="AD44" s="2">
        <f>(Table2[[#This Row],[Day High]]/Table2[[#This Row],[Close Price]])-1</f>
        <v>4.0803355790008933E-2</v>
      </c>
      <c r="AE44" s="2">
        <f>(Table2[[#This Row],[Close Price]]/Table2[[#This Row],[Current Week Low]])-1</f>
        <v>6.0885982064594391E-2</v>
      </c>
      <c r="AF44" s="2">
        <f>(Table2[[#This Row],[Current Week High]]/Table2[[#This Row],[Close Price]])-1</f>
        <v>4.0803355790008933E-2</v>
      </c>
      <c r="AG44" s="2">
        <f>(Table2[[#This Row],[Close Price]]/Table2[[#This Row],[Current Month Low]])-1</f>
        <v>0.11778914464336454</v>
      </c>
      <c r="AH44" s="2">
        <f>(Table2[[#This Row],[Current Month High]]/Table2[[#This Row],[Close Price]])-1</f>
        <v>4.0803355790008933E-2</v>
      </c>
      <c r="AI44">
        <v>4.0803355790008897</v>
      </c>
      <c r="AJ44">
        <v>152.95006591427901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7.0000000000000007E-2</v>
      </c>
      <c r="AM44" t="s">
        <v>10213</v>
      </c>
      <c r="AN44">
        <v>6.17</v>
      </c>
      <c r="AO44" t="s">
        <v>10213</v>
      </c>
      <c r="AP44">
        <v>0.194977968148972</v>
      </c>
      <c r="AQ44">
        <f>(Table2[[#This Row],[Sharpe Ratio]]-AVERAGE(Table2[Sharpe Ratio]))/_xlfn.STDEV.P(Table2[Sharpe Ratio])</f>
        <v>1.5935189864411896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6.2132396904176437</v>
      </c>
      <c r="AS44">
        <f>_xlfn.RANK.AVG(Table2[[#This Row],[1Y Return vs Nifty Z-Score]],Table2[1Y Return vs Nifty Z-Score])</f>
        <v>95</v>
      </c>
      <c r="AT44">
        <f>_xlfn.RANK.AVG(Table2[[#This Row],[6M Return vs Nifty Z-Score]],Table2[6M Return vs Nifty Z-Score])</f>
        <v>74</v>
      </c>
      <c r="AU44">
        <f>_xlfn.RANK.AVG(Table2[[#This Row],[Sharpe Ratio Z-Score]],Table2[Sharpe Ratio Z-Score])</f>
        <v>42</v>
      </c>
      <c r="AV44">
        <f>(Table2[[#This Row],[Rank 1Y]]+Table2[[#This Row],[Rank 6M]]+Table2[[#This Row],[Rank Sharpe]])/3</f>
        <v>70.333333333333329</v>
      </c>
    </row>
    <row r="45" spans="1:48" x14ac:dyDescent="0.3">
      <c r="A45" t="s">
        <v>1338</v>
      </c>
      <c r="B45" t="s">
        <v>1339</v>
      </c>
      <c r="C45" t="s">
        <v>10186</v>
      </c>
      <c r="D45" t="s">
        <v>1340</v>
      </c>
      <c r="E45">
        <v>8176.4865213000003</v>
      </c>
      <c r="F45">
        <v>1314.75</v>
      </c>
      <c r="G45">
        <v>132.480944775685</v>
      </c>
      <c r="H45">
        <f>(Table2[[#This Row],[1Y Return vs Nifty]]-AVERAGE(Table2[1Y Return vs Nifty]))/_xlfn.STDEV.P(Table2[1Y Return vs Nifty])</f>
        <v>1.0223809317001817</v>
      </c>
      <c r="I45">
        <v>9.8296017923559695</v>
      </c>
      <c r="J45">
        <f>(Table2[[#This Row],[1M Return vs Nifty]]-AVERAGE(Table2[1M Return vs Nifty]))/_xlfn.STDEV.P(Table2[1M Return vs Nifty])</f>
        <v>0.59327237673997479</v>
      </c>
      <c r="K45">
        <v>90.439968597192703</v>
      </c>
      <c r="L45">
        <f>(Table2[[#This Row],[6M Return vs Nifty]]-AVERAGE(Table2[6M Return vs Nifty]))/_xlfn.STDEV.P(Table2[6M Return vs Nifty])</f>
        <v>2.404127959299065</v>
      </c>
      <c r="M45">
        <v>-2.51511713846191</v>
      </c>
      <c r="N45">
        <f>(Table2[[#This Row],[1W Return vs Nifty]]-AVERAGE(Table2[1W Return vs Nifty]))/_xlfn.STDEV.P(Table2[1W Return vs Nifty])</f>
        <v>-0.51935381875506659</v>
      </c>
      <c r="O45">
        <v>1248.04</v>
      </c>
      <c r="P45">
        <v>1111.41309522504</v>
      </c>
      <c r="Q45">
        <v>815.17279625615595</v>
      </c>
      <c r="R45">
        <v>63.349185052271899</v>
      </c>
      <c r="S45" s="2">
        <f>(Table2[[#This Row],[Close Price]]-Table2[[#This Row],[20D EMA]])/Table2[[#This Row],[20D EMA]]</f>
        <v>5.3451812441908941E-2</v>
      </c>
      <c r="T45" s="2">
        <f>(Table2[[#This Row],[Close Price]]-Table2[[#This Row],[50D EMA]])/Table2[[#This Row],[50D EMA]]</f>
        <v>0.1829534901546109</v>
      </c>
      <c r="U45" s="2">
        <f>(Table2[[#This Row],[Close Price]]-Table2[[#This Row],[200D EMA]])/Table2[[#This Row],[200D EMA]]</f>
        <v>0.61284822805453298</v>
      </c>
      <c r="V45">
        <v>0.60615605095459402</v>
      </c>
      <c r="W45">
        <v>1303</v>
      </c>
      <c r="X45">
        <v>1335</v>
      </c>
      <c r="Y45">
        <v>1255.0999999999999</v>
      </c>
      <c r="Z45">
        <v>1378</v>
      </c>
      <c r="AA45">
        <v>1255.0999999999999</v>
      </c>
      <c r="AB45">
        <v>1379</v>
      </c>
      <c r="AC45" s="2">
        <f>(Table2[[#This Row],[Close Price]]/Table2[[#This Row],[Day Low]])-1</f>
        <v>9.0176515732924845E-3</v>
      </c>
      <c r="AD45" s="2">
        <f>(Table2[[#This Row],[Day High]]/Table2[[#This Row],[Close Price]])-1</f>
        <v>1.540216771249292E-2</v>
      </c>
      <c r="AE45" s="2">
        <f>(Table2[[#This Row],[Close Price]]/Table2[[#This Row],[Current Week Low]])-1</f>
        <v>4.7526093538363456E-2</v>
      </c>
      <c r="AF45" s="2">
        <f>(Table2[[#This Row],[Current Week High]]/Table2[[#This Row],[Close Price]])-1</f>
        <v>4.8108005324206227E-2</v>
      </c>
      <c r="AG45" s="2">
        <f>(Table2[[#This Row],[Close Price]]/Table2[[#This Row],[Current Month Low]])-1</f>
        <v>4.7526093538363456E-2</v>
      </c>
      <c r="AH45" s="2">
        <f>(Table2[[#This Row],[Current Month High]]/Table2[[#This Row],[Close Price]])-1</f>
        <v>4.8868606198897213E-2</v>
      </c>
      <c r="AI45">
        <v>4.8868606198897204</v>
      </c>
      <c r="AJ45">
        <v>201.92903892524899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</v>
      </c>
      <c r="AM45">
        <v>0</v>
      </c>
      <c r="AN45">
        <v>8.61</v>
      </c>
      <c r="AO45" t="s">
        <v>10213</v>
      </c>
      <c r="AP45">
        <v>0.140836680881298</v>
      </c>
      <c r="AQ45">
        <f>(Table2[[#This Row],[Sharpe Ratio]]-AVERAGE(Table2[Sharpe Ratio]))/_xlfn.STDEV.P(Table2[Sharpe Ratio])</f>
        <v>0.97925498028555802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4.4796824292697135</v>
      </c>
      <c r="AS45">
        <f>_xlfn.RANK.AVG(Table2[[#This Row],[1Y Return vs Nifty Z-Score]],Table2[1Y Return vs Nifty Z-Score])</f>
        <v>86</v>
      </c>
      <c r="AT45">
        <f>_xlfn.RANK.AVG(Table2[[#This Row],[6M Return vs Nifty Z-Score]],Table2[6M Return vs Nifty Z-Score])</f>
        <v>18</v>
      </c>
      <c r="AU45">
        <f>_xlfn.RANK.AVG(Table2[[#This Row],[Sharpe Ratio Z-Score]],Table2[Sharpe Ratio Z-Score])</f>
        <v>125</v>
      </c>
      <c r="AV45">
        <f>(Table2[[#This Row],[Rank 1Y]]+Table2[[#This Row],[Rank 6M]]+Table2[[#This Row],[Rank Sharpe]])/3</f>
        <v>76.333333333333329</v>
      </c>
    </row>
    <row r="46" spans="1:48" x14ac:dyDescent="0.3">
      <c r="A46" t="s">
        <v>228</v>
      </c>
      <c r="B46" t="s">
        <v>229</v>
      </c>
      <c r="C46" t="s">
        <v>10174</v>
      </c>
      <c r="D46" t="s">
        <v>111</v>
      </c>
      <c r="E46">
        <v>114583.71202063499</v>
      </c>
      <c r="F46">
        <v>114.07</v>
      </c>
      <c r="G46">
        <v>118.39328089947099</v>
      </c>
      <c r="H46">
        <f>(Table2[[#This Row],[1Y Return vs Nifty]]-AVERAGE(Table2[1Y Return vs Nifty]))/_xlfn.STDEV.P(Table2[1Y Return vs Nifty])</f>
        <v>0.85484386366189236</v>
      </c>
      <c r="I46">
        <v>2.3254226116833898</v>
      </c>
      <c r="J46">
        <f>(Table2[[#This Row],[1M Return vs Nifty]]-AVERAGE(Table2[1M Return vs Nifty]))/_xlfn.STDEV.P(Table2[1M Return vs Nifty])</f>
        <v>-7.2560080456577608E-2</v>
      </c>
      <c r="K46">
        <v>52.751210518752202</v>
      </c>
      <c r="L46">
        <f>(Table2[[#This Row],[6M Return vs Nifty]]-AVERAGE(Table2[6M Return vs Nifty]))/_xlfn.STDEV.P(Table2[6M Return vs Nifty])</f>
        <v>1.277775658237482</v>
      </c>
      <c r="M46">
        <v>6.3685273751151401</v>
      </c>
      <c r="N46">
        <f>(Table2[[#This Row],[1W Return vs Nifty]]-AVERAGE(Table2[1W Return vs Nifty]))/_xlfn.STDEV.P(Table2[1W Return vs Nifty])</f>
        <v>1.2380393573288679</v>
      </c>
      <c r="O46">
        <v>103.6</v>
      </c>
      <c r="P46">
        <v>100.450219039814</v>
      </c>
      <c r="Q46">
        <v>83.155055270186395</v>
      </c>
      <c r="R46">
        <v>86.621214929037095</v>
      </c>
      <c r="S46" s="2">
        <f>(Table2[[#This Row],[Close Price]]-Table2[[#This Row],[20D EMA]])/Table2[[#This Row],[20D EMA]]</f>
        <v>0.10106177606177606</v>
      </c>
      <c r="T46" s="2">
        <f>(Table2[[#This Row],[Close Price]]-Table2[[#This Row],[50D EMA]])/Table2[[#This Row],[50D EMA]]</f>
        <v>0.13558736944901748</v>
      </c>
      <c r="U46" s="2">
        <f>(Table2[[#This Row],[Close Price]]-Table2[[#This Row],[200D EMA]])/Table2[[#This Row],[200D EMA]]</f>
        <v>0.37177468801343627</v>
      </c>
      <c r="V46">
        <v>0.85523042341987199</v>
      </c>
      <c r="W46">
        <v>109</v>
      </c>
      <c r="X46">
        <v>114.49</v>
      </c>
      <c r="Y46">
        <v>102.06</v>
      </c>
      <c r="Z46">
        <v>114.49</v>
      </c>
      <c r="AA46">
        <v>98.71</v>
      </c>
      <c r="AB46">
        <v>114.49</v>
      </c>
      <c r="AC46" s="2">
        <f>(Table2[[#This Row],[Close Price]]/Table2[[#This Row],[Day Low]])-1</f>
        <v>4.651376146788988E-2</v>
      </c>
      <c r="AD46" s="2">
        <f>(Table2[[#This Row],[Day High]]/Table2[[#This Row],[Close Price]])-1</f>
        <v>3.6819496800211127E-3</v>
      </c>
      <c r="AE46" s="2">
        <f>(Table2[[#This Row],[Close Price]]/Table2[[#This Row],[Current Week Low]])-1</f>
        <v>0.11767587693513604</v>
      </c>
      <c r="AF46" s="2">
        <f>(Table2[[#This Row],[Current Week High]]/Table2[[#This Row],[Close Price]])-1</f>
        <v>3.6819496800211127E-3</v>
      </c>
      <c r="AG46" s="2">
        <f>(Table2[[#This Row],[Close Price]]/Table2[[#This Row],[Current Month Low]])-1</f>
        <v>0.15560733461655363</v>
      </c>
      <c r="AH46" s="2">
        <f>(Table2[[#This Row],[Current Month High]]/Table2[[#This Row],[Close Price]])-1</f>
        <v>3.6819496800211127E-3</v>
      </c>
      <c r="AI46">
        <v>3.4452529148768201</v>
      </c>
      <c r="AJ46">
        <v>154.33667781493801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0.17</v>
      </c>
      <c r="AM46" t="s">
        <v>10213</v>
      </c>
      <c r="AN46">
        <v>14.21</v>
      </c>
      <c r="AO46" t="s">
        <v>10213</v>
      </c>
      <c r="AP46">
        <v>0.174282368791919</v>
      </c>
      <c r="AQ46">
        <f>(Table2[[#This Row],[Sharpe Ratio]]-AVERAGE(Table2[Sharpe Ratio]))/_xlfn.STDEV.P(Table2[Sharpe Ratio])</f>
        <v>1.3587155229031966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4.6568143216748616</v>
      </c>
      <c r="AS46">
        <f>_xlfn.RANK.AVG(Table2[[#This Row],[1Y Return vs Nifty Z-Score]],Table2[1Y Return vs Nifty Z-Score])</f>
        <v>105</v>
      </c>
      <c r="AT46">
        <f>_xlfn.RANK.AVG(Table2[[#This Row],[6M Return vs Nifty Z-Score]],Table2[6M Return vs Nifty Z-Score])</f>
        <v>66</v>
      </c>
      <c r="AU46">
        <f>_xlfn.RANK.AVG(Table2[[#This Row],[Sharpe Ratio Z-Score]],Table2[Sharpe Ratio Z-Score])</f>
        <v>67</v>
      </c>
      <c r="AV46">
        <f>(Table2[[#This Row],[Rank 1Y]]+Table2[[#This Row],[Rank 6M]]+Table2[[#This Row],[Rank Sharpe]])/3</f>
        <v>79.333333333333329</v>
      </c>
    </row>
    <row r="47" spans="1:48" x14ac:dyDescent="0.3">
      <c r="A47" t="s">
        <v>1079</v>
      </c>
      <c r="B47" t="s">
        <v>1080</v>
      </c>
      <c r="C47" t="s">
        <v>10173</v>
      </c>
      <c r="D47" t="s">
        <v>387</v>
      </c>
      <c r="E47">
        <v>11523.578960831001</v>
      </c>
      <c r="F47">
        <v>186.41</v>
      </c>
      <c r="G47">
        <v>196.58794877180401</v>
      </c>
      <c r="H47">
        <f>(Table2[[#This Row],[1Y Return vs Nifty]]-AVERAGE(Table2[1Y Return vs Nifty]))/_xlfn.STDEV.P(Table2[1Y Return vs Nifty])</f>
        <v>1.7847713169764017</v>
      </c>
      <c r="I47">
        <v>6.7866334781581097</v>
      </c>
      <c r="J47">
        <f>(Table2[[#This Row],[1M Return vs Nifty]]-AVERAGE(Table2[1M Return vs Nifty]))/_xlfn.STDEV.P(Table2[1M Return vs Nifty])</f>
        <v>0.32327521635340511</v>
      </c>
      <c r="K47">
        <v>35.323100877107898</v>
      </c>
      <c r="L47">
        <f>(Table2[[#This Row],[6M Return vs Nifty]]-AVERAGE(Table2[6M Return vs Nifty]))/_xlfn.STDEV.P(Table2[6M Return vs Nifty])</f>
        <v>0.75692561172854989</v>
      </c>
      <c r="M47">
        <v>-0.26645024231882097</v>
      </c>
      <c r="N47">
        <f>(Table2[[#This Row],[1W Return vs Nifty]]-AVERAGE(Table2[1W Return vs Nifty]))/_xlfn.STDEV.P(Table2[1W Return vs Nifty])</f>
        <v>-7.4514783094859274E-2</v>
      </c>
      <c r="O47">
        <v>181.1</v>
      </c>
      <c r="P47">
        <v>176.52884909935401</v>
      </c>
      <c r="Q47">
        <v>146.18766453781001</v>
      </c>
      <c r="R47">
        <v>55.473267124742101</v>
      </c>
      <c r="S47" s="2">
        <f>(Table2[[#This Row],[Close Price]]-Table2[[#This Row],[20D EMA]])/Table2[[#This Row],[20D EMA]]</f>
        <v>2.9320817228050813E-2</v>
      </c>
      <c r="T47" s="2">
        <f>(Table2[[#This Row],[Close Price]]-Table2[[#This Row],[50D EMA]])/Table2[[#This Row],[50D EMA]]</f>
        <v>5.5974708672601611E-2</v>
      </c>
      <c r="U47" s="2">
        <f>(Table2[[#This Row],[Close Price]]-Table2[[#This Row],[200D EMA]])/Table2[[#This Row],[200D EMA]]</f>
        <v>0.27514178839478537</v>
      </c>
      <c r="V47">
        <v>1.0713829287424199</v>
      </c>
      <c r="W47">
        <v>185.25</v>
      </c>
      <c r="X47">
        <v>194</v>
      </c>
      <c r="Y47">
        <v>182.15</v>
      </c>
      <c r="Z47">
        <v>198.7</v>
      </c>
      <c r="AA47">
        <v>171.25</v>
      </c>
      <c r="AB47">
        <v>198.7</v>
      </c>
      <c r="AC47" s="2">
        <f>(Table2[[#This Row],[Close Price]]/Table2[[#This Row],[Day Low]])-1</f>
        <v>6.2618083670715752E-3</v>
      </c>
      <c r="AD47" s="2">
        <f>(Table2[[#This Row],[Day High]]/Table2[[#This Row],[Close Price]])-1</f>
        <v>4.0716699747867624E-2</v>
      </c>
      <c r="AE47" s="2">
        <f>(Table2[[#This Row],[Close Price]]/Table2[[#This Row],[Current Week Low]])-1</f>
        <v>2.3387318144386438E-2</v>
      </c>
      <c r="AF47" s="2">
        <f>(Table2[[#This Row],[Current Week High]]/Table2[[#This Row],[Close Price]])-1</f>
        <v>6.5929939380934499E-2</v>
      </c>
      <c r="AG47" s="2">
        <f>(Table2[[#This Row],[Close Price]]/Table2[[#This Row],[Current Month Low]])-1</f>
        <v>8.8525547445255537E-2</v>
      </c>
      <c r="AH47" s="2">
        <f>(Table2[[#This Row],[Current Month High]]/Table2[[#This Row],[Close Price]])-1</f>
        <v>6.5929939380934499E-2</v>
      </c>
      <c r="AI47">
        <v>11.5819966739981</v>
      </c>
      <c r="AJ47">
        <v>244.24746075715601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-0.21</v>
      </c>
      <c r="AM47" t="s">
        <v>10214</v>
      </c>
      <c r="AN47">
        <v>4.84</v>
      </c>
      <c r="AO47" t="s">
        <v>10213</v>
      </c>
      <c r="AP47">
        <v>0.165979742094331</v>
      </c>
      <c r="AQ47">
        <f>(Table2[[#This Row],[Sharpe Ratio]]-AVERAGE(Table2[Sharpe Ratio]))/_xlfn.STDEV.P(Table2[Sharpe Ratio])</f>
        <v>1.2645174534767951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4.0549748154402927</v>
      </c>
      <c r="AS47">
        <f>_xlfn.RANK.AVG(Table2[[#This Row],[1Y Return vs Nifty Z-Score]],Table2[1Y Return vs Nifty Z-Score])</f>
        <v>38</v>
      </c>
      <c r="AT47">
        <f>_xlfn.RANK.AVG(Table2[[#This Row],[6M Return vs Nifty Z-Score]],Table2[6M Return vs Nifty Z-Score])</f>
        <v>124</v>
      </c>
      <c r="AU47">
        <f>_xlfn.RANK.AVG(Table2[[#This Row],[Sharpe Ratio Z-Score]],Table2[Sharpe Ratio Z-Score])</f>
        <v>76</v>
      </c>
      <c r="AV47">
        <f>(Table2[[#This Row],[Rank 1Y]]+Table2[[#This Row],[Rank 6M]]+Table2[[#This Row],[Rank Sharpe]])/3</f>
        <v>79.333333333333329</v>
      </c>
    </row>
    <row r="48" spans="1:48" x14ac:dyDescent="0.3">
      <c r="A48" t="s">
        <v>1362</v>
      </c>
      <c r="B48" t="s">
        <v>1363</v>
      </c>
      <c r="C48" t="s">
        <v>10167</v>
      </c>
      <c r="D48" t="s">
        <v>553</v>
      </c>
      <c r="E48">
        <v>7768.8027350000002</v>
      </c>
      <c r="F48">
        <v>389.65</v>
      </c>
      <c r="G48">
        <v>102.846235900449</v>
      </c>
      <c r="H48">
        <f>(Table2[[#This Row],[1Y Return vs Nifty]]-AVERAGE(Table2[1Y Return vs Nifty]))/_xlfn.STDEV.P(Table2[1Y Return vs Nifty])</f>
        <v>0.66995115478676426</v>
      </c>
      <c r="I48">
        <v>3.2550476873663099</v>
      </c>
      <c r="J48">
        <f>(Table2[[#This Row],[1M Return vs Nifty]]-AVERAGE(Table2[1M Return vs Nifty]))/_xlfn.STDEV.P(Table2[1M Return vs Nifty])</f>
        <v>9.9238972724846539E-3</v>
      </c>
      <c r="K48">
        <v>36.705847895355298</v>
      </c>
      <c r="L48">
        <f>(Table2[[#This Row],[6M Return vs Nifty]]-AVERAGE(Table2[6M Return vs Nifty]))/_xlfn.STDEV.P(Table2[6M Return vs Nifty])</f>
        <v>0.79824987830553562</v>
      </c>
      <c r="M48">
        <v>-2.47149316077375</v>
      </c>
      <c r="N48">
        <f>(Table2[[#This Row],[1W Return vs Nifty]]-AVERAGE(Table2[1W Return vs Nifty]))/_xlfn.STDEV.P(Table2[1W Return vs Nifty])</f>
        <v>-0.51072397313420204</v>
      </c>
      <c r="O48">
        <v>382.54</v>
      </c>
      <c r="P48">
        <v>360.19352970287702</v>
      </c>
      <c r="Q48">
        <v>288.16341920698198</v>
      </c>
      <c r="R48">
        <v>59.822011827692698</v>
      </c>
      <c r="S48" s="2">
        <f>(Table2[[#This Row],[Close Price]]-Table2[[#This Row],[20D EMA]])/Table2[[#This Row],[20D EMA]]</f>
        <v>1.8586291629633388E-2</v>
      </c>
      <c r="T48" s="2">
        <f>(Table2[[#This Row],[Close Price]]-Table2[[#This Row],[50D EMA]])/Table2[[#This Row],[50D EMA]]</f>
        <v>8.1779565339281782E-2</v>
      </c>
      <c r="U48" s="2">
        <f>(Table2[[#This Row],[Close Price]]-Table2[[#This Row],[200D EMA]])/Table2[[#This Row],[200D EMA]]</f>
        <v>0.35218412202460098</v>
      </c>
      <c r="V48">
        <v>0.65811655741230102</v>
      </c>
      <c r="W48">
        <v>386.7</v>
      </c>
      <c r="X48">
        <v>392.5</v>
      </c>
      <c r="Y48">
        <v>385.85</v>
      </c>
      <c r="Z48">
        <v>398</v>
      </c>
      <c r="AA48">
        <v>385.85</v>
      </c>
      <c r="AB48">
        <v>401</v>
      </c>
      <c r="AC48" s="2">
        <f>(Table2[[#This Row],[Close Price]]/Table2[[#This Row],[Day Low]])-1</f>
        <v>7.6286527023532447E-3</v>
      </c>
      <c r="AD48" s="2">
        <f>(Table2[[#This Row],[Day High]]/Table2[[#This Row],[Close Price]])-1</f>
        <v>7.3142563839343477E-3</v>
      </c>
      <c r="AE48" s="2">
        <f>(Table2[[#This Row],[Close Price]]/Table2[[#This Row],[Current Week Low]])-1</f>
        <v>9.8483866787610896E-3</v>
      </c>
      <c r="AF48" s="2">
        <f>(Table2[[#This Row],[Current Week High]]/Table2[[#This Row],[Close Price]])-1</f>
        <v>2.1429488002053132E-2</v>
      </c>
      <c r="AG48" s="2">
        <f>(Table2[[#This Row],[Close Price]]/Table2[[#This Row],[Current Month Low]])-1</f>
        <v>9.8483866787610896E-3</v>
      </c>
      <c r="AH48" s="2">
        <f>(Table2[[#This Row],[Current Month High]]/Table2[[#This Row],[Close Price]])-1</f>
        <v>2.9128705248299802E-2</v>
      </c>
      <c r="AI48">
        <v>15.796227383549301</v>
      </c>
      <c r="AJ48">
        <v>130.493936705116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7.0000000000000007E-2</v>
      </c>
      <c r="AM48" t="s">
        <v>10213</v>
      </c>
      <c r="AN48">
        <v>1.88</v>
      </c>
      <c r="AO48" t="s">
        <v>10213</v>
      </c>
      <c r="AP48">
        <v>0.33205662294846999</v>
      </c>
      <c r="AQ48">
        <f>(Table2[[#This Row],[Sharpe Ratio]]-AVERAGE(Table2[Sharpe Ratio]))/_xlfn.STDEV.P(Table2[Sharpe Ratio])</f>
        <v>3.1487550715986825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4.1161560288292653</v>
      </c>
      <c r="AS48">
        <f>_xlfn.RANK.AVG(Table2[[#This Row],[1Y Return vs Nifty Z-Score]],Table2[1Y Return vs Nifty Z-Score])</f>
        <v>124</v>
      </c>
      <c r="AT48">
        <f>_xlfn.RANK.AVG(Table2[[#This Row],[6M Return vs Nifty Z-Score]],Table2[6M Return vs Nifty Z-Score])</f>
        <v>116</v>
      </c>
      <c r="AU48">
        <f>_xlfn.RANK.AVG(Table2[[#This Row],[Sharpe Ratio Z-Score]],Table2[Sharpe Ratio Z-Score])</f>
        <v>1</v>
      </c>
      <c r="AV48">
        <f>(Table2[[#This Row],[Rank 1Y]]+Table2[[#This Row],[Rank 6M]]+Table2[[#This Row],[Rank Sharpe]])/3</f>
        <v>80.333333333333329</v>
      </c>
    </row>
    <row r="49" spans="1:48" x14ac:dyDescent="0.3">
      <c r="A49" t="s">
        <v>106</v>
      </c>
      <c r="B49" t="s">
        <v>107</v>
      </c>
      <c r="C49" t="s">
        <v>10173</v>
      </c>
      <c r="D49" t="s">
        <v>108</v>
      </c>
      <c r="E49">
        <v>276919.11028800003</v>
      </c>
      <c r="F49">
        <v>7776</v>
      </c>
      <c r="G49">
        <v>83.235920703657001</v>
      </c>
      <c r="H49">
        <f>(Table2[[#This Row],[1Y Return vs Nifty]]-AVERAGE(Table2[1Y Return vs Nifty]))/_xlfn.STDEV.P(Table2[1Y Return vs Nifty])</f>
        <v>0.43673614197513022</v>
      </c>
      <c r="I49">
        <v>8.5005482452036496</v>
      </c>
      <c r="J49">
        <f>(Table2[[#This Row],[1M Return vs Nifty]]-AVERAGE(Table2[1M Return vs Nifty]))/_xlfn.STDEV.P(Table2[1M Return vs Nifty])</f>
        <v>0.47534782193651265</v>
      </c>
      <c r="K49">
        <v>74.603679770133496</v>
      </c>
      <c r="L49">
        <f>(Table2[[#This Row],[6M Return vs Nifty]]-AVERAGE(Table2[6M Return vs Nifty]))/_xlfn.STDEV.P(Table2[6M Return vs Nifty])</f>
        <v>1.9308504816090371</v>
      </c>
      <c r="M49">
        <v>0.48713912622175198</v>
      </c>
      <c r="N49">
        <f>(Table2[[#This Row],[1W Return vs Nifty]]-AVERAGE(Table2[1W Return vs Nifty]))/_xlfn.STDEV.P(Table2[1W Return vs Nifty])</f>
        <v>7.4562863114257874E-2</v>
      </c>
      <c r="O49">
        <v>7628</v>
      </c>
      <c r="P49">
        <v>7104.5349354630398</v>
      </c>
      <c r="Q49">
        <v>5440.5357787789198</v>
      </c>
      <c r="R49">
        <v>54.933094941569699</v>
      </c>
      <c r="S49" s="2">
        <f>(Table2[[#This Row],[Close Price]]-Table2[[#This Row],[20D EMA]])/Table2[[#This Row],[20D EMA]]</f>
        <v>1.9402202412165705E-2</v>
      </c>
      <c r="T49" s="2">
        <f>(Table2[[#This Row],[Close Price]]-Table2[[#This Row],[50D EMA]])/Table2[[#This Row],[50D EMA]]</f>
        <v>9.4512177170847755E-2</v>
      </c>
      <c r="U49" s="2">
        <f>(Table2[[#This Row],[Close Price]]-Table2[[#This Row],[200D EMA]])/Table2[[#This Row],[200D EMA]]</f>
        <v>0.42927099759745618</v>
      </c>
      <c r="V49">
        <v>0.782878363080307</v>
      </c>
      <c r="W49">
        <v>7761.7</v>
      </c>
      <c r="X49">
        <v>7933.85</v>
      </c>
      <c r="Y49">
        <v>7600</v>
      </c>
      <c r="Z49">
        <v>7934.8</v>
      </c>
      <c r="AA49">
        <v>7600</v>
      </c>
      <c r="AB49">
        <v>7968.7</v>
      </c>
      <c r="AC49" s="2">
        <f>(Table2[[#This Row],[Close Price]]/Table2[[#This Row],[Day Low]])-1</f>
        <v>1.8423798910032207E-3</v>
      </c>
      <c r="AD49" s="2">
        <f>(Table2[[#This Row],[Day High]]/Table2[[#This Row],[Close Price]])-1</f>
        <v>2.0299639917695567E-2</v>
      </c>
      <c r="AE49" s="2">
        <f>(Table2[[#This Row],[Close Price]]/Table2[[#This Row],[Current Week Low]])-1</f>
        <v>2.3157894736842044E-2</v>
      </c>
      <c r="AF49" s="2">
        <f>(Table2[[#This Row],[Current Week High]]/Table2[[#This Row],[Close Price]])-1</f>
        <v>2.0421810699588594E-2</v>
      </c>
      <c r="AG49" s="2">
        <f>(Table2[[#This Row],[Close Price]]/Table2[[#This Row],[Current Month Low]])-1</f>
        <v>2.3157894736842044E-2</v>
      </c>
      <c r="AH49" s="2">
        <f>(Table2[[#This Row],[Current Month High]]/Table2[[#This Row],[Close Price]])-1</f>
        <v>2.4781378600823079E-2</v>
      </c>
      <c r="AI49">
        <v>2.4781378600822999</v>
      </c>
      <c r="AJ49">
        <v>139.55637707948199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0.25</v>
      </c>
      <c r="AM49" t="s">
        <v>10213</v>
      </c>
      <c r="AN49">
        <v>2.86</v>
      </c>
      <c r="AO49" t="s">
        <v>10213</v>
      </c>
      <c r="AP49">
        <v>0.19001475857474001</v>
      </c>
      <c r="AQ49">
        <f>(Table2[[#This Row],[Sharpe Ratio]]-AVERAGE(Table2[Sharpe Ratio]))/_xlfn.STDEV.P(Table2[Sharpe Ratio])</f>
        <v>1.5372085226469898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4.4547058312819274</v>
      </c>
      <c r="AS49">
        <f>_xlfn.RANK.AVG(Table2[[#This Row],[1Y Return vs Nifty Z-Score]],Table2[1Y Return vs Nifty Z-Score])</f>
        <v>161</v>
      </c>
      <c r="AT49">
        <f>_xlfn.RANK.AVG(Table2[[#This Row],[6M Return vs Nifty Z-Score]],Table2[6M Return vs Nifty Z-Score])</f>
        <v>34</v>
      </c>
      <c r="AU49">
        <f>_xlfn.RANK.AVG(Table2[[#This Row],[Sharpe Ratio Z-Score]],Table2[Sharpe Ratio Z-Score])</f>
        <v>47</v>
      </c>
      <c r="AV49">
        <f>(Table2[[#This Row],[Rank 1Y]]+Table2[[#This Row],[Rank 6M]]+Table2[[#This Row],[Rank Sharpe]])/3</f>
        <v>80.666666666666671</v>
      </c>
    </row>
    <row r="50" spans="1:48" x14ac:dyDescent="0.3">
      <c r="A50" t="s">
        <v>876</v>
      </c>
      <c r="B50" t="s">
        <v>877</v>
      </c>
      <c r="C50" t="s">
        <v>10173</v>
      </c>
      <c r="D50" t="s">
        <v>878</v>
      </c>
      <c r="E50">
        <v>16945.749177950001</v>
      </c>
      <c r="F50">
        <v>1423.9</v>
      </c>
      <c r="G50">
        <v>106.292057549585</v>
      </c>
      <c r="H50">
        <f>(Table2[[#This Row],[1Y Return vs Nifty]]-AVERAGE(Table2[1Y Return vs Nifty]))/_xlfn.STDEV.P(Table2[1Y Return vs Nifty])</f>
        <v>0.71093047266031462</v>
      </c>
      <c r="I50">
        <v>-8.68759061272163</v>
      </c>
      <c r="J50">
        <f>(Table2[[#This Row],[1M Return vs Nifty]]-AVERAGE(Table2[1M Return vs Nifty]))/_xlfn.STDEV.P(Table2[1M Return vs Nifty])</f>
        <v>-1.0497251347279097</v>
      </c>
      <c r="K50">
        <v>45.549429233416198</v>
      </c>
      <c r="L50">
        <f>(Table2[[#This Row],[6M Return vs Nifty]]-AVERAGE(Table2[6M Return vs Nifty]))/_xlfn.STDEV.P(Table2[6M Return vs Nifty])</f>
        <v>1.062545883204892</v>
      </c>
      <c r="M50">
        <v>-7.3137643461087496</v>
      </c>
      <c r="N50">
        <f>(Table2[[#This Row],[1W Return vs Nifty]]-AVERAGE(Table2[1W Return vs Nifty]))/_xlfn.STDEV.P(Table2[1W Return vs Nifty])</f>
        <v>-1.4686387484102654</v>
      </c>
      <c r="O50">
        <v>1469.13</v>
      </c>
      <c r="P50">
        <v>1448.89435383872</v>
      </c>
      <c r="Q50">
        <v>1176.2056998124999</v>
      </c>
      <c r="R50">
        <v>33.547594468676103</v>
      </c>
      <c r="S50" s="2">
        <f>(Table2[[#This Row],[Close Price]]-Table2[[#This Row],[20D EMA]])/Table2[[#This Row],[20D EMA]]</f>
        <v>-3.0786928318120257E-2</v>
      </c>
      <c r="T50" s="2">
        <f>(Table2[[#This Row],[Close Price]]-Table2[[#This Row],[50D EMA]])/Table2[[#This Row],[50D EMA]]</f>
        <v>-1.7250639270212864E-2</v>
      </c>
      <c r="U50" s="2">
        <f>(Table2[[#This Row],[Close Price]]-Table2[[#This Row],[200D EMA]])/Table2[[#This Row],[200D EMA]]</f>
        <v>0.2105875700372693</v>
      </c>
      <c r="V50">
        <v>1.1432549394000999</v>
      </c>
      <c r="W50">
        <v>1420</v>
      </c>
      <c r="X50">
        <v>1453.5</v>
      </c>
      <c r="Y50">
        <v>1414</v>
      </c>
      <c r="Z50">
        <v>1498</v>
      </c>
      <c r="AA50">
        <v>1414</v>
      </c>
      <c r="AB50">
        <v>1603</v>
      </c>
      <c r="AC50" s="2">
        <f>(Table2[[#This Row],[Close Price]]/Table2[[#This Row],[Day Low]])-1</f>
        <v>2.7464788732394219E-3</v>
      </c>
      <c r="AD50" s="2">
        <f>(Table2[[#This Row],[Day High]]/Table2[[#This Row],[Close Price]])-1</f>
        <v>2.078797668375576E-2</v>
      </c>
      <c r="AE50" s="2">
        <f>(Table2[[#This Row],[Close Price]]/Table2[[#This Row],[Current Week Low]])-1</f>
        <v>7.0014144271570711E-3</v>
      </c>
      <c r="AF50" s="2">
        <f>(Table2[[#This Row],[Current Week High]]/Table2[[#This Row],[Close Price]])-1</f>
        <v>5.204017136034822E-2</v>
      </c>
      <c r="AG50" s="2">
        <f>(Table2[[#This Row],[Close Price]]/Table2[[#This Row],[Current Month Low]])-1</f>
        <v>7.0014144271570711E-3</v>
      </c>
      <c r="AH50" s="2">
        <f>(Table2[[#This Row],[Current Month High]]/Table2[[#This Row],[Close Price]])-1</f>
        <v>0.12578130486691474</v>
      </c>
      <c r="AI50">
        <v>19.039258374885801</v>
      </c>
      <c r="AJ50">
        <v>141.33898305084699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-0.14000000000000001</v>
      </c>
      <c r="AM50" t="s">
        <v>10214</v>
      </c>
      <c r="AN50">
        <v>-4.75</v>
      </c>
      <c r="AO50" t="s">
        <v>10214</v>
      </c>
      <c r="AP50">
        <v>0.185711775563103</v>
      </c>
      <c r="AQ50">
        <f>(Table2[[#This Row],[Sharpe Ratio]]-AVERAGE(Table2[Sharpe Ratio]))/_xlfn.STDEV.P(Table2[Sharpe Ratio])</f>
        <v>1.4883887084804004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0.74350118120743169</v>
      </c>
      <c r="AS50">
        <f>_xlfn.RANK.AVG(Table2[[#This Row],[1Y Return vs Nifty Z-Score]],Table2[1Y Return vs Nifty Z-Score])</f>
        <v>119</v>
      </c>
      <c r="AT50">
        <f>_xlfn.RANK.AVG(Table2[[#This Row],[6M Return vs Nifty Z-Score]],Table2[6M Return vs Nifty Z-Score])</f>
        <v>82</v>
      </c>
      <c r="AU50">
        <f>_xlfn.RANK.AVG(Table2[[#This Row],[Sharpe Ratio Z-Score]],Table2[Sharpe Ratio Z-Score])</f>
        <v>53</v>
      </c>
      <c r="AV50">
        <f>(Table2[[#This Row],[Rank 1Y]]+Table2[[#This Row],[Rank 6M]]+Table2[[#This Row],[Rank Sharpe]])/3</f>
        <v>84.666666666666671</v>
      </c>
    </row>
    <row r="51" spans="1:48" x14ac:dyDescent="0.3">
      <c r="A51" t="s">
        <v>947</v>
      </c>
      <c r="B51" t="s">
        <v>948</v>
      </c>
      <c r="C51" t="s">
        <v>10177</v>
      </c>
      <c r="D51" t="s">
        <v>384</v>
      </c>
      <c r="E51">
        <v>15378.35431515</v>
      </c>
      <c r="F51">
        <v>330.15</v>
      </c>
      <c r="G51">
        <v>146.265176811347</v>
      </c>
      <c r="H51">
        <f>(Table2[[#This Row],[1Y Return vs Nifty]]-AVERAGE(Table2[1Y Return vs Nifty]))/_xlfn.STDEV.P(Table2[1Y Return vs Nifty])</f>
        <v>1.1863094467972433</v>
      </c>
      <c r="I51">
        <v>9.0771043129423195</v>
      </c>
      <c r="J51">
        <f>(Table2[[#This Row],[1M Return vs Nifty]]-AVERAGE(Table2[1M Return vs Nifty]))/_xlfn.STDEV.P(Table2[1M Return vs Nifty])</f>
        <v>0.52650461524480008</v>
      </c>
      <c r="K51">
        <v>80.347425474726705</v>
      </c>
      <c r="L51">
        <f>(Table2[[#This Row],[6M Return vs Nifty]]-AVERAGE(Table2[6M Return vs Nifty]))/_xlfn.STDEV.P(Table2[6M Return vs Nifty])</f>
        <v>2.1025059438987843</v>
      </c>
      <c r="M51">
        <v>4.2362432424856502</v>
      </c>
      <c r="N51">
        <f>(Table2[[#This Row],[1W Return vs Nifty]]-AVERAGE(Table2[1W Return vs Nifty]))/_xlfn.STDEV.P(Table2[1W Return vs Nifty])</f>
        <v>0.81622356107226368</v>
      </c>
      <c r="O51">
        <v>268.39999999999998</v>
      </c>
      <c r="P51">
        <v>252.47205165609799</v>
      </c>
      <c r="Q51">
        <v>205.279776234075</v>
      </c>
      <c r="R51">
        <v>87.756249682314106</v>
      </c>
      <c r="S51" s="2">
        <f>(Table2[[#This Row],[Close Price]]-Table2[[#This Row],[20D EMA]])/Table2[[#This Row],[20D EMA]]</f>
        <v>0.23006706408345753</v>
      </c>
      <c r="T51" s="2">
        <f>(Table2[[#This Row],[Close Price]]-Table2[[#This Row],[50D EMA]])/Table2[[#This Row],[50D EMA]]</f>
        <v>0.30766949384841275</v>
      </c>
      <c r="U51" s="2">
        <f>(Table2[[#This Row],[Close Price]]-Table2[[#This Row],[200D EMA]])/Table2[[#This Row],[200D EMA]]</f>
        <v>0.60829286769846647</v>
      </c>
      <c r="V51">
        <v>1.66127599768858</v>
      </c>
      <c r="W51">
        <v>281</v>
      </c>
      <c r="X51">
        <v>330.15</v>
      </c>
      <c r="Y51">
        <v>256.05</v>
      </c>
      <c r="Z51">
        <v>330.15</v>
      </c>
      <c r="AA51">
        <v>246.65</v>
      </c>
      <c r="AB51">
        <v>330.15</v>
      </c>
      <c r="AC51" s="2">
        <f>(Table2[[#This Row],[Close Price]]/Table2[[#This Row],[Day Low]])-1</f>
        <v>0.17491103202846969</v>
      </c>
      <c r="AD51" s="2">
        <f>(Table2[[#This Row],[Day High]]/Table2[[#This Row],[Close Price]])-1</f>
        <v>0</v>
      </c>
      <c r="AE51" s="2">
        <f>(Table2[[#This Row],[Close Price]]/Table2[[#This Row],[Current Week Low]])-1</f>
        <v>0.28939660222612762</v>
      </c>
      <c r="AF51" s="2">
        <f>(Table2[[#This Row],[Current Week High]]/Table2[[#This Row],[Close Price]])-1</f>
        <v>0</v>
      </c>
      <c r="AG51" s="2">
        <f>(Table2[[#This Row],[Close Price]]/Table2[[#This Row],[Current Month Low]])-1</f>
        <v>0.33853638759375615</v>
      </c>
      <c r="AH51" s="2">
        <f>(Table2[[#This Row],[Current Month High]]/Table2[[#This Row],[Close Price]])-1</f>
        <v>0</v>
      </c>
      <c r="AI51">
        <v>0</v>
      </c>
      <c r="AJ51">
        <v>241.06404958677601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0.37</v>
      </c>
      <c r="AM51" t="s">
        <v>10213</v>
      </c>
      <c r="AN51">
        <v>26.6</v>
      </c>
      <c r="AO51" t="s">
        <v>10213</v>
      </c>
      <c r="AP51">
        <v>0.12593228774788001</v>
      </c>
      <c r="AQ51">
        <f>(Table2[[#This Row],[Sharpe Ratio]]-AVERAGE(Table2[Sharpe Ratio]))/_xlfn.STDEV.P(Table2[Sharpe Ratio])</f>
        <v>0.81015607818172664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5.4416996451948183</v>
      </c>
      <c r="AS51">
        <f>_xlfn.RANK.AVG(Table2[[#This Row],[1Y Return vs Nifty Z-Score]],Table2[1Y Return vs Nifty Z-Score])</f>
        <v>73</v>
      </c>
      <c r="AT51">
        <f>_xlfn.RANK.AVG(Table2[[#This Row],[6M Return vs Nifty Z-Score]],Table2[6M Return vs Nifty Z-Score])</f>
        <v>27</v>
      </c>
      <c r="AU51">
        <f>_xlfn.RANK.AVG(Table2[[#This Row],[Sharpe Ratio Z-Score]],Table2[Sharpe Ratio Z-Score])</f>
        <v>154</v>
      </c>
      <c r="AV51">
        <f>(Table2[[#This Row],[Rank 1Y]]+Table2[[#This Row],[Rank 6M]]+Table2[[#This Row],[Rank Sharpe]])/3</f>
        <v>84.666666666666671</v>
      </c>
    </row>
    <row r="52" spans="1:48" x14ac:dyDescent="0.3">
      <c r="A52" t="s">
        <v>1068</v>
      </c>
      <c r="B52" t="s">
        <v>1069</v>
      </c>
      <c r="C52" t="s">
        <v>10178</v>
      </c>
      <c r="D52" t="s">
        <v>813</v>
      </c>
      <c r="E52">
        <v>11642.582189238001</v>
      </c>
      <c r="F52">
        <v>250.22</v>
      </c>
      <c r="G52">
        <v>200.29770708324901</v>
      </c>
      <c r="H52">
        <f>(Table2[[#This Row],[1Y Return vs Nifty]]-AVERAGE(Table2[1Y Return vs Nifty]))/_xlfn.STDEV.P(Table2[1Y Return vs Nifty])</f>
        <v>1.8288894927145072</v>
      </c>
      <c r="I52">
        <v>11.2523374549524</v>
      </c>
      <c r="J52">
        <f>(Table2[[#This Row],[1M Return vs Nifty]]-AVERAGE(Table2[1M Return vs Nifty]))/_xlfn.STDEV.P(Table2[1M Return vs Nifty])</f>
        <v>0.71950917884187271</v>
      </c>
      <c r="K52">
        <v>38.089409536828697</v>
      </c>
      <c r="L52">
        <f>(Table2[[#This Row],[6M Return vs Nifty]]-AVERAGE(Table2[6M Return vs Nifty]))/_xlfn.STDEV.P(Table2[6M Return vs Nifty])</f>
        <v>0.83959849041131795</v>
      </c>
      <c r="M52">
        <v>-0.85593800006933696</v>
      </c>
      <c r="N52">
        <f>(Table2[[#This Row],[1W Return vs Nifty]]-AVERAGE(Table2[1W Return vs Nifty]))/_xlfn.STDEV.P(Table2[1W Return vs Nifty])</f>
        <v>-0.19112928306415627</v>
      </c>
      <c r="O52">
        <v>242.09</v>
      </c>
      <c r="P52">
        <v>224.329842477151</v>
      </c>
      <c r="Q52">
        <v>176.27056982621599</v>
      </c>
      <c r="R52">
        <v>56.850759256459</v>
      </c>
      <c r="S52" s="2">
        <f>(Table2[[#This Row],[Close Price]]-Table2[[#This Row],[20D EMA]])/Table2[[#This Row],[20D EMA]]</f>
        <v>3.3582551943492071E-2</v>
      </c>
      <c r="T52" s="2">
        <f>(Table2[[#This Row],[Close Price]]-Table2[[#This Row],[50D EMA]])/Table2[[#This Row],[50D EMA]]</f>
        <v>0.11541111622492234</v>
      </c>
      <c r="U52" s="2">
        <f>(Table2[[#This Row],[Close Price]]-Table2[[#This Row],[200D EMA]])/Table2[[#This Row],[200D EMA]]</f>
        <v>0.41952227332498143</v>
      </c>
      <c r="V52">
        <v>0.65355489618983797</v>
      </c>
      <c r="W52">
        <v>245.5</v>
      </c>
      <c r="X52">
        <v>257</v>
      </c>
      <c r="Y52">
        <v>245.29</v>
      </c>
      <c r="Z52">
        <v>260.75</v>
      </c>
      <c r="AA52">
        <v>239.42</v>
      </c>
      <c r="AB52">
        <v>260.75</v>
      </c>
      <c r="AC52" s="2">
        <f>(Table2[[#This Row],[Close Price]]/Table2[[#This Row],[Day Low]])-1</f>
        <v>1.9226069246435884E-2</v>
      </c>
      <c r="AD52" s="2">
        <f>(Table2[[#This Row],[Day High]]/Table2[[#This Row],[Close Price]])-1</f>
        <v>2.709615538326271E-2</v>
      </c>
      <c r="AE52" s="2">
        <f>(Table2[[#This Row],[Close Price]]/Table2[[#This Row],[Current Week Low]])-1</f>
        <v>2.0098658730482333E-2</v>
      </c>
      <c r="AF52" s="2">
        <f>(Table2[[#This Row],[Current Week High]]/Table2[[#This Row],[Close Price]])-1</f>
        <v>4.2082966989049675E-2</v>
      </c>
      <c r="AG52" s="2">
        <f>(Table2[[#This Row],[Close Price]]/Table2[[#This Row],[Current Month Low]])-1</f>
        <v>4.5109013449168955E-2</v>
      </c>
      <c r="AH52" s="2">
        <f>(Table2[[#This Row],[Current Month High]]/Table2[[#This Row],[Close Price]])-1</f>
        <v>4.2082966989049675E-2</v>
      </c>
      <c r="AI52">
        <v>4.2082966989049604</v>
      </c>
      <c r="AJ52">
        <v>230.54161162483399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0.11</v>
      </c>
      <c r="AM52" t="s">
        <v>10213</v>
      </c>
      <c r="AN52">
        <v>2.6</v>
      </c>
      <c r="AO52" t="s">
        <v>10213</v>
      </c>
      <c r="AP52">
        <v>0.14403838560082199</v>
      </c>
      <c r="AQ52">
        <f>(Table2[[#This Row],[Sharpe Ratio]]-AVERAGE(Table2[Sharpe Ratio]))/_xlfn.STDEV.P(Table2[Sharpe Ratio])</f>
        <v>1.0155801595857636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4.2124480384893053</v>
      </c>
      <c r="AS52">
        <f>_xlfn.RANK.AVG(Table2[[#This Row],[1Y Return vs Nifty Z-Score]],Table2[1Y Return vs Nifty Z-Score])</f>
        <v>35</v>
      </c>
      <c r="AT52">
        <f>_xlfn.RANK.AVG(Table2[[#This Row],[6M Return vs Nifty Z-Score]],Table2[6M Return vs Nifty Z-Score])</f>
        <v>112</v>
      </c>
      <c r="AU52">
        <f>_xlfn.RANK.AVG(Table2[[#This Row],[Sharpe Ratio Z-Score]],Table2[Sharpe Ratio Z-Score])</f>
        <v>114</v>
      </c>
      <c r="AV52">
        <f>(Table2[[#This Row],[Rank 1Y]]+Table2[[#This Row],[Rank 6M]]+Table2[[#This Row],[Rank Sharpe]])/3</f>
        <v>87</v>
      </c>
    </row>
    <row r="53" spans="1:48" x14ac:dyDescent="0.3">
      <c r="A53" t="s">
        <v>539</v>
      </c>
      <c r="B53" t="s">
        <v>540</v>
      </c>
      <c r="C53" t="s">
        <v>10179</v>
      </c>
      <c r="D53" t="s">
        <v>330</v>
      </c>
      <c r="E53">
        <v>36165.585061320002</v>
      </c>
      <c r="F53">
        <v>1758.9</v>
      </c>
      <c r="G53">
        <v>97.348489722404295</v>
      </c>
      <c r="H53">
        <f>(Table2[[#This Row],[1Y Return vs Nifty]]-AVERAGE(Table2[1Y Return vs Nifty]))/_xlfn.STDEV.P(Table2[1Y Return vs Nifty])</f>
        <v>0.60456939358194928</v>
      </c>
      <c r="I53">
        <v>0.79685281174993206</v>
      </c>
      <c r="J53">
        <f>(Table2[[#This Row],[1M Return vs Nifty]]-AVERAGE(Table2[1M Return vs Nifty]))/_xlfn.STDEV.P(Table2[1M Return vs Nifty])</f>
        <v>-0.20818735712228703</v>
      </c>
      <c r="K53">
        <v>64.268001270761701</v>
      </c>
      <c r="L53">
        <f>(Table2[[#This Row],[6M Return vs Nifty]]-AVERAGE(Table2[6M Return vs Nifty]))/_xlfn.STDEV.P(Table2[6M Return vs Nifty])</f>
        <v>1.6219622121529094</v>
      </c>
      <c r="M53">
        <v>5.7763777650719801</v>
      </c>
      <c r="N53">
        <f>(Table2[[#This Row],[1W Return vs Nifty]]-AVERAGE(Table2[1W Return vs Nifty]))/_xlfn.STDEV.P(Table2[1W Return vs Nifty])</f>
        <v>1.1208982805646883</v>
      </c>
      <c r="O53">
        <v>1670.77</v>
      </c>
      <c r="P53">
        <v>1589.71428130245</v>
      </c>
      <c r="Q53">
        <v>1278.2238883607599</v>
      </c>
      <c r="R53">
        <v>59.169776906827103</v>
      </c>
      <c r="S53" s="2">
        <f>(Table2[[#This Row],[Close Price]]-Table2[[#This Row],[20D EMA]])/Table2[[#This Row],[20D EMA]]</f>
        <v>5.2748134093860984E-2</v>
      </c>
      <c r="T53" s="2">
        <f>(Table2[[#This Row],[Close Price]]-Table2[[#This Row],[50D EMA]])/Table2[[#This Row],[50D EMA]]</f>
        <v>0.1064252367154534</v>
      </c>
      <c r="U53" s="2">
        <f>(Table2[[#This Row],[Close Price]]-Table2[[#This Row],[200D EMA]])/Table2[[#This Row],[200D EMA]]</f>
        <v>0.37605001441154134</v>
      </c>
      <c r="V53">
        <v>1.64531463347628</v>
      </c>
      <c r="W53">
        <v>1705.85</v>
      </c>
      <c r="X53">
        <v>1776.7</v>
      </c>
      <c r="Y53">
        <v>1647</v>
      </c>
      <c r="Z53">
        <v>1897.8</v>
      </c>
      <c r="AA53">
        <v>1585.55</v>
      </c>
      <c r="AB53">
        <v>1897.8</v>
      </c>
      <c r="AC53" s="2">
        <f>(Table2[[#This Row],[Close Price]]/Table2[[#This Row],[Day Low]])-1</f>
        <v>3.1098865668142128E-2</v>
      </c>
      <c r="AD53" s="2">
        <f>(Table2[[#This Row],[Day High]]/Table2[[#This Row],[Close Price]])-1</f>
        <v>1.0119961339473571E-2</v>
      </c>
      <c r="AE53" s="2">
        <f>(Table2[[#This Row],[Close Price]]/Table2[[#This Row],[Current Week Low]])-1</f>
        <v>6.7941712204007354E-2</v>
      </c>
      <c r="AF53" s="2">
        <f>(Table2[[#This Row],[Current Week High]]/Table2[[#This Row],[Close Price]])-1</f>
        <v>7.8969810677127716E-2</v>
      </c>
      <c r="AG53" s="2">
        <f>(Table2[[#This Row],[Close Price]]/Table2[[#This Row],[Current Month Low]])-1</f>
        <v>0.10933114692062706</v>
      </c>
      <c r="AH53" s="2">
        <f>(Table2[[#This Row],[Current Month High]]/Table2[[#This Row],[Close Price]])-1</f>
        <v>7.8969810677127716E-2</v>
      </c>
      <c r="AI53">
        <v>7.8969810677127699</v>
      </c>
      <c r="AJ53">
        <v>150.66267635741701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0.1</v>
      </c>
      <c r="AM53" t="s">
        <v>10213</v>
      </c>
      <c r="AN53">
        <v>5.04</v>
      </c>
      <c r="AO53" t="s">
        <v>10213</v>
      </c>
      <c r="AP53">
        <v>0.164544507539233</v>
      </c>
      <c r="AQ53">
        <f>(Table2[[#This Row],[Sharpe Ratio]]-AVERAGE(Table2[Sharpe Ratio]))/_xlfn.STDEV.P(Table2[Sharpe Ratio])</f>
        <v>1.2482338929617154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4.3874764221389757</v>
      </c>
      <c r="AS53">
        <f>_xlfn.RANK.AVG(Table2[[#This Row],[1Y Return vs Nifty Z-Score]],Table2[1Y Return vs Nifty Z-Score])</f>
        <v>134</v>
      </c>
      <c r="AT53">
        <f>_xlfn.RANK.AVG(Table2[[#This Row],[6M Return vs Nifty Z-Score]],Table2[6M Return vs Nifty Z-Score])</f>
        <v>48</v>
      </c>
      <c r="AU53">
        <f>_xlfn.RANK.AVG(Table2[[#This Row],[Sharpe Ratio Z-Score]],Table2[Sharpe Ratio Z-Score])</f>
        <v>81</v>
      </c>
      <c r="AV53">
        <f>(Table2[[#This Row],[Rank 1Y]]+Table2[[#This Row],[Rank 6M]]+Table2[[#This Row],[Rank Sharpe]])/3</f>
        <v>87.666666666666671</v>
      </c>
    </row>
    <row r="54" spans="1:48" x14ac:dyDescent="0.3">
      <c r="A54" t="s">
        <v>1121</v>
      </c>
      <c r="B54" t="s">
        <v>1122</v>
      </c>
      <c r="C54" t="s">
        <v>10174</v>
      </c>
      <c r="D54" t="s">
        <v>130</v>
      </c>
      <c r="E54">
        <v>10783.15391297</v>
      </c>
      <c r="F54">
        <v>743.15</v>
      </c>
      <c r="G54">
        <v>110.99623542885401</v>
      </c>
      <c r="H54">
        <f>(Table2[[#This Row],[1Y Return vs Nifty]]-AVERAGE(Table2[1Y Return vs Nifty]))/_xlfn.STDEV.P(Table2[1Y Return vs Nifty])</f>
        <v>0.76687474960704094</v>
      </c>
      <c r="I54">
        <v>19.5650004147377</v>
      </c>
      <c r="J54">
        <f>(Table2[[#This Row],[1M Return vs Nifty]]-AVERAGE(Table2[1M Return vs Nifty]))/_xlfn.STDEV.P(Table2[1M Return vs Nifty])</f>
        <v>1.4570769622199531</v>
      </c>
      <c r="K54">
        <v>51.180966663686497</v>
      </c>
      <c r="L54">
        <f>(Table2[[#This Row],[6M Return vs Nifty]]-AVERAGE(Table2[6M Return vs Nifty]))/_xlfn.STDEV.P(Table2[6M Return vs Nifty])</f>
        <v>1.2308479304598769</v>
      </c>
      <c r="M54">
        <v>-2.7250645893451799</v>
      </c>
      <c r="N54">
        <f>(Table2[[#This Row],[1W Return vs Nifty]]-AVERAGE(Table2[1W Return vs Nifty]))/_xlfn.STDEV.P(Table2[1W Return vs Nifty])</f>
        <v>-0.5608863470945995</v>
      </c>
      <c r="O54">
        <v>709.7</v>
      </c>
      <c r="P54">
        <v>636.50051162569798</v>
      </c>
      <c r="Q54">
        <v>506.04630247397</v>
      </c>
      <c r="R54">
        <v>59.122534878404302</v>
      </c>
      <c r="S54" s="2">
        <f>(Table2[[#This Row],[Close Price]]-Table2[[#This Row],[20D EMA]])/Table2[[#This Row],[20D EMA]]</f>
        <v>4.7132591235733309E-2</v>
      </c>
      <c r="T54" s="2">
        <f>(Table2[[#This Row],[Close Price]]-Table2[[#This Row],[50D EMA]])/Table2[[#This Row],[50D EMA]]</f>
        <v>0.16755601358733635</v>
      </c>
      <c r="U54" s="2">
        <f>(Table2[[#This Row],[Close Price]]-Table2[[#This Row],[200D EMA]])/Table2[[#This Row],[200D EMA]]</f>
        <v>0.46854150769775876</v>
      </c>
      <c r="V54">
        <v>0.57975330606416897</v>
      </c>
      <c r="W54">
        <v>738</v>
      </c>
      <c r="X54">
        <v>749.85</v>
      </c>
      <c r="Y54">
        <v>717.35</v>
      </c>
      <c r="Z54">
        <v>760</v>
      </c>
      <c r="AA54">
        <v>703.5</v>
      </c>
      <c r="AB54">
        <v>775</v>
      </c>
      <c r="AC54" s="2">
        <f>(Table2[[#This Row],[Close Price]]/Table2[[#This Row],[Day Low]])-1</f>
        <v>6.9783197831978505E-3</v>
      </c>
      <c r="AD54" s="2">
        <f>(Table2[[#This Row],[Day High]]/Table2[[#This Row],[Close Price]])-1</f>
        <v>9.0156765121442994E-3</v>
      </c>
      <c r="AE54" s="2">
        <f>(Table2[[#This Row],[Close Price]]/Table2[[#This Row],[Current Week Low]])-1</f>
        <v>3.5965707116470291E-2</v>
      </c>
      <c r="AF54" s="2">
        <f>(Table2[[#This Row],[Current Week High]]/Table2[[#This Row],[Close Price]])-1</f>
        <v>2.2673753616362813E-2</v>
      </c>
      <c r="AG54" s="2">
        <f>(Table2[[#This Row],[Close Price]]/Table2[[#This Row],[Current Month Low]])-1</f>
        <v>5.6361051883439872E-2</v>
      </c>
      <c r="AH54" s="2">
        <f>(Table2[[#This Row],[Current Month High]]/Table2[[#This Row],[Close Price]])-1</f>
        <v>4.2858104016685772E-2</v>
      </c>
      <c r="AI54">
        <v>4.5549350736728798</v>
      </c>
      <c r="AJ54">
        <v>139.648500483714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0.39</v>
      </c>
      <c r="AM54" t="s">
        <v>10213</v>
      </c>
      <c r="AN54">
        <v>1.31</v>
      </c>
      <c r="AO54" t="s">
        <v>10213</v>
      </c>
      <c r="AP54">
        <v>0.16261838328546299</v>
      </c>
      <c r="AQ54">
        <f>(Table2[[#This Row],[Sharpe Ratio]]-AVERAGE(Table2[Sharpe Ratio]))/_xlfn.STDEV.P(Table2[Sharpe Ratio])</f>
        <v>1.2263809068177987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4.1202942020100704</v>
      </c>
      <c r="AS54">
        <f>_xlfn.RANK.AVG(Table2[[#This Row],[1Y Return vs Nifty Z-Score]],Table2[1Y Return vs Nifty Z-Score])</f>
        <v>115</v>
      </c>
      <c r="AT54">
        <f>_xlfn.RANK.AVG(Table2[[#This Row],[6M Return vs Nifty Z-Score]],Table2[6M Return vs Nifty Z-Score])</f>
        <v>68</v>
      </c>
      <c r="AU54">
        <f>_xlfn.RANK.AVG(Table2[[#This Row],[Sharpe Ratio Z-Score]],Table2[Sharpe Ratio Z-Score])</f>
        <v>83</v>
      </c>
      <c r="AV54">
        <f>(Table2[[#This Row],[Rank 1Y]]+Table2[[#This Row],[Rank 6M]]+Table2[[#This Row],[Rank Sharpe]])/3</f>
        <v>88.666666666666671</v>
      </c>
    </row>
    <row r="55" spans="1:48" x14ac:dyDescent="0.3">
      <c r="A55" t="s">
        <v>328</v>
      </c>
      <c r="B55" t="s">
        <v>329</v>
      </c>
      <c r="C55" t="s">
        <v>10179</v>
      </c>
      <c r="D55" t="s">
        <v>330</v>
      </c>
      <c r="E55">
        <v>75471.800376350002</v>
      </c>
      <c r="F55">
        <v>12613.3</v>
      </c>
      <c r="G55">
        <v>162.47208440699001</v>
      </c>
      <c r="H55">
        <f>(Table2[[#This Row],[1Y Return vs Nifty]]-AVERAGE(Table2[1Y Return vs Nifty]))/_xlfn.STDEV.P(Table2[1Y Return vs Nifty])</f>
        <v>1.3790495493720942</v>
      </c>
      <c r="I55">
        <v>18.4940718606966</v>
      </c>
      <c r="J55">
        <f>(Table2[[#This Row],[1M Return vs Nifty]]-AVERAGE(Table2[1M Return vs Nifty]))/_xlfn.STDEV.P(Table2[1M Return vs Nifty])</f>
        <v>1.3620553784529157</v>
      </c>
      <c r="K55">
        <v>82.061820162489198</v>
      </c>
      <c r="L55">
        <f>(Table2[[#This Row],[6M Return vs Nifty]]-AVERAGE(Table2[6M Return vs Nifty]))/_xlfn.STDEV.P(Table2[6M Return vs Nifty])</f>
        <v>2.1537417102105869</v>
      </c>
      <c r="M55">
        <v>-2.5724576252873499</v>
      </c>
      <c r="N55">
        <f>(Table2[[#This Row],[1W Return vs Nifty]]-AVERAGE(Table2[1W Return vs Nifty]))/_xlfn.STDEV.P(Table2[1W Return vs Nifty])</f>
        <v>-0.53069711148884835</v>
      </c>
      <c r="O55">
        <v>11851.08</v>
      </c>
      <c r="P55">
        <v>10549.459044904201</v>
      </c>
      <c r="Q55">
        <v>7782.8055454277801</v>
      </c>
      <c r="R55">
        <v>72.621790142534294</v>
      </c>
      <c r="S55" s="2">
        <f>(Table2[[#This Row],[Close Price]]-Table2[[#This Row],[20D EMA]])/Table2[[#This Row],[20D EMA]]</f>
        <v>6.4316501112134869E-2</v>
      </c>
      <c r="T55" s="2">
        <f>(Table2[[#This Row],[Close Price]]-Table2[[#This Row],[50D EMA]])/Table2[[#This Row],[50D EMA]]</f>
        <v>0.19563476632412863</v>
      </c>
      <c r="U55" s="2">
        <f>(Table2[[#This Row],[Close Price]]-Table2[[#This Row],[200D EMA]])/Table2[[#This Row],[200D EMA]]</f>
        <v>0.62066235965641259</v>
      </c>
      <c r="V55">
        <v>0.91413391359218898</v>
      </c>
      <c r="W55">
        <v>12370</v>
      </c>
      <c r="X55">
        <v>12640</v>
      </c>
      <c r="Y55">
        <v>12164.3</v>
      </c>
      <c r="Z55">
        <v>12651</v>
      </c>
      <c r="AA55">
        <v>12086.45</v>
      </c>
      <c r="AB55">
        <v>12879</v>
      </c>
      <c r="AC55" s="2">
        <f>(Table2[[#This Row],[Close Price]]/Table2[[#This Row],[Day Low]])-1</f>
        <v>1.9668552950687035E-2</v>
      </c>
      <c r="AD55" s="2">
        <f>(Table2[[#This Row],[Day High]]/Table2[[#This Row],[Close Price]])-1</f>
        <v>2.116813205109036E-3</v>
      </c>
      <c r="AE55" s="2">
        <f>(Table2[[#This Row],[Close Price]]/Table2[[#This Row],[Current Week Low]])-1</f>
        <v>3.6911289593318131E-2</v>
      </c>
      <c r="AF55" s="2">
        <f>(Table2[[#This Row],[Current Week High]]/Table2[[#This Row],[Close Price]])-1</f>
        <v>2.9889085330563336E-3</v>
      </c>
      <c r="AG55" s="2">
        <f>(Table2[[#This Row],[Close Price]]/Table2[[#This Row],[Current Month Low]])-1</f>
        <v>4.359013606145723E-2</v>
      </c>
      <c r="AH55" s="2">
        <f>(Table2[[#This Row],[Current Month High]]/Table2[[#This Row],[Close Price]])-1</f>
        <v>2.1065066239604358E-2</v>
      </c>
      <c r="AI55">
        <v>2.10650662396043</v>
      </c>
      <c r="AJ55">
        <v>219.08171009359901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0.48</v>
      </c>
      <c r="AM55" t="s">
        <v>10213</v>
      </c>
      <c r="AN55">
        <v>7.95</v>
      </c>
      <c r="AO55" t="s">
        <v>10213</v>
      </c>
      <c r="AP55">
        <v>0.105085640095118</v>
      </c>
      <c r="AQ55">
        <f>(Table2[[#This Row],[Sharpe Ratio]]-AVERAGE(Table2[Sharpe Ratio]))/_xlfn.STDEV.P(Table2[Sharpe Ratio])</f>
        <v>0.5736388849574322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4.9377884115041812</v>
      </c>
      <c r="AS55">
        <f>_xlfn.RANK.AVG(Table2[[#This Row],[1Y Return vs Nifty Z-Score]],Table2[1Y Return vs Nifty Z-Score])</f>
        <v>56</v>
      </c>
      <c r="AT55">
        <f>_xlfn.RANK.AVG(Table2[[#This Row],[6M Return vs Nifty Z-Score]],Table2[6M Return vs Nifty Z-Score])</f>
        <v>22</v>
      </c>
      <c r="AU55">
        <f>_xlfn.RANK.AVG(Table2[[#This Row],[Sharpe Ratio Z-Score]],Table2[Sharpe Ratio Z-Score])</f>
        <v>201</v>
      </c>
      <c r="AV55">
        <f>(Table2[[#This Row],[Rank 1Y]]+Table2[[#This Row],[Rank 6M]]+Table2[[#This Row],[Rank Sharpe]])/3</f>
        <v>93</v>
      </c>
    </row>
    <row r="56" spans="1:48" x14ac:dyDescent="0.3">
      <c r="A56" t="s">
        <v>718</v>
      </c>
      <c r="B56" t="s">
        <v>719</v>
      </c>
      <c r="C56" t="s">
        <v>10170</v>
      </c>
      <c r="D56" t="s">
        <v>236</v>
      </c>
      <c r="E56">
        <v>22636.059050439999</v>
      </c>
      <c r="F56">
        <v>1393.45</v>
      </c>
      <c r="G56">
        <v>126.054039732345</v>
      </c>
      <c r="H56">
        <f>(Table2[[#This Row],[1Y Return vs Nifty]]-AVERAGE(Table2[1Y Return vs Nifty]))/_xlfn.STDEV.P(Table2[1Y Return vs Nifty])</f>
        <v>0.94594917999295336</v>
      </c>
      <c r="I56">
        <v>1.12744003187222</v>
      </c>
      <c r="J56">
        <f>(Table2[[#This Row],[1M Return vs Nifty]]-AVERAGE(Table2[1M Return vs Nifty]))/_xlfn.STDEV.P(Table2[1M Return vs Nifty])</f>
        <v>-0.17885494170519245</v>
      </c>
      <c r="K56">
        <v>75.076632203611496</v>
      </c>
      <c r="L56">
        <f>(Table2[[#This Row],[6M Return vs Nifty]]-AVERAGE(Table2[6M Return vs Nifty]))/_xlfn.STDEV.P(Table2[6M Return vs Nifty])</f>
        <v>1.9449849633192571</v>
      </c>
      <c r="M56">
        <v>7.6064251894282702</v>
      </c>
      <c r="N56">
        <f>(Table2[[#This Row],[1W Return vs Nifty]]-AVERAGE(Table2[1W Return vs Nifty]))/_xlfn.STDEV.P(Table2[1W Return vs Nifty])</f>
        <v>1.4829245695003244</v>
      </c>
      <c r="O56">
        <v>1244.33</v>
      </c>
      <c r="P56">
        <v>1201.1579151772501</v>
      </c>
      <c r="Q56">
        <v>976.85465253751795</v>
      </c>
      <c r="R56">
        <v>85.995160946904306</v>
      </c>
      <c r="S56" s="2">
        <f>(Table2[[#This Row],[Close Price]]-Table2[[#This Row],[20D EMA]])/Table2[[#This Row],[20D EMA]]</f>
        <v>0.11983959239108606</v>
      </c>
      <c r="T56" s="2">
        <f>(Table2[[#This Row],[Close Price]]-Table2[[#This Row],[50D EMA]])/Table2[[#This Row],[50D EMA]]</f>
        <v>0.16008892951795953</v>
      </c>
      <c r="U56" s="2">
        <f>(Table2[[#This Row],[Close Price]]-Table2[[#This Row],[200D EMA]])/Table2[[#This Row],[200D EMA]]</f>
        <v>0.42646605242685476</v>
      </c>
      <c r="V56">
        <v>1.70578446196617</v>
      </c>
      <c r="W56">
        <v>1356.05</v>
      </c>
      <c r="X56">
        <v>1410</v>
      </c>
      <c r="Y56">
        <v>1229.95</v>
      </c>
      <c r="Z56">
        <v>1410</v>
      </c>
      <c r="AA56">
        <v>1145</v>
      </c>
      <c r="AB56">
        <v>1410</v>
      </c>
      <c r="AC56" s="2">
        <f>(Table2[[#This Row],[Close Price]]/Table2[[#This Row],[Day Low]])-1</f>
        <v>2.7580103978466886E-2</v>
      </c>
      <c r="AD56" s="2">
        <f>(Table2[[#This Row],[Day High]]/Table2[[#This Row],[Close Price]])-1</f>
        <v>1.1876995945315549E-2</v>
      </c>
      <c r="AE56" s="2">
        <f>(Table2[[#This Row],[Close Price]]/Table2[[#This Row],[Current Week Low]])-1</f>
        <v>0.13293223301760237</v>
      </c>
      <c r="AF56" s="2">
        <f>(Table2[[#This Row],[Current Week High]]/Table2[[#This Row],[Close Price]])-1</f>
        <v>1.1876995945315549E-2</v>
      </c>
      <c r="AG56" s="2">
        <f>(Table2[[#This Row],[Close Price]]/Table2[[#This Row],[Current Month Low]])-1</f>
        <v>0.21698689956331885</v>
      </c>
      <c r="AH56" s="2">
        <f>(Table2[[#This Row],[Current Month High]]/Table2[[#This Row],[Close Price]])-1</f>
        <v>1.1876995945315549E-2</v>
      </c>
      <c r="AI56">
        <v>1.1876995945315501</v>
      </c>
      <c r="AJ56">
        <v>158.86122979750999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0.08</v>
      </c>
      <c r="AM56" t="s">
        <v>10213</v>
      </c>
      <c r="AN56">
        <v>17.66</v>
      </c>
      <c r="AO56" t="s">
        <v>10213</v>
      </c>
      <c r="AP56">
        <v>0.12660393207856699</v>
      </c>
      <c r="AQ56">
        <f>(Table2[[#This Row],[Sharpe Ratio]]-AVERAGE(Table2[Sharpe Ratio]))/_xlfn.STDEV.P(Table2[Sharpe Ratio])</f>
        <v>0.81777626894741295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5.0127800400547553</v>
      </c>
      <c r="AS56">
        <f>_xlfn.RANK.AVG(Table2[[#This Row],[1Y Return vs Nifty Z-Score]],Table2[1Y Return vs Nifty Z-Score])</f>
        <v>93</v>
      </c>
      <c r="AT56">
        <f>_xlfn.RANK.AVG(Table2[[#This Row],[6M Return vs Nifty Z-Score]],Table2[6M Return vs Nifty Z-Score])</f>
        <v>33</v>
      </c>
      <c r="AU56">
        <f>_xlfn.RANK.AVG(Table2[[#This Row],[Sharpe Ratio Z-Score]],Table2[Sharpe Ratio Z-Score])</f>
        <v>153</v>
      </c>
      <c r="AV56">
        <f>(Table2[[#This Row],[Rank 1Y]]+Table2[[#This Row],[Rank 6M]]+Table2[[#This Row],[Rank Sharpe]])/3</f>
        <v>93</v>
      </c>
    </row>
    <row r="57" spans="1:48" x14ac:dyDescent="0.3">
      <c r="A57" t="s">
        <v>743</v>
      </c>
      <c r="B57" t="s">
        <v>744</v>
      </c>
      <c r="C57" t="s">
        <v>10169</v>
      </c>
      <c r="D57" t="s">
        <v>43</v>
      </c>
      <c r="E57">
        <v>21243.996717099999</v>
      </c>
      <c r="F57">
        <v>4102.55</v>
      </c>
      <c r="G57">
        <v>121.817678902913</v>
      </c>
      <c r="H57">
        <f>(Table2[[#This Row],[1Y Return vs Nifty]]-AVERAGE(Table2[1Y Return vs Nifty]))/_xlfn.STDEV.P(Table2[1Y Return vs Nifty])</f>
        <v>0.89556840155078399</v>
      </c>
      <c r="I57">
        <v>-2.46811940933422</v>
      </c>
      <c r="J57">
        <f>(Table2[[#This Row],[1M Return vs Nifty]]-AVERAGE(Table2[1M Return vs Nifty]))/_xlfn.STDEV.P(Table2[1M Return vs Nifty])</f>
        <v>-0.49788252887964685</v>
      </c>
      <c r="K57">
        <v>72.5502800218717</v>
      </c>
      <c r="L57">
        <f>(Table2[[#This Row],[6M Return vs Nifty]]-AVERAGE(Table2[6M Return vs Nifty]))/_xlfn.STDEV.P(Table2[6M Return vs Nifty])</f>
        <v>1.8694833352934097</v>
      </c>
      <c r="M57">
        <v>-7.10166509353515</v>
      </c>
      <c r="N57">
        <f>(Table2[[#This Row],[1W Return vs Nifty]]-AVERAGE(Table2[1W Return vs Nifty]))/_xlfn.STDEV.P(Table2[1W Return vs Nifty])</f>
        <v>-1.4266805432439422</v>
      </c>
      <c r="O57">
        <v>4147.93</v>
      </c>
      <c r="P57">
        <v>3905.77843432708</v>
      </c>
      <c r="Q57">
        <v>3038.5275583575999</v>
      </c>
      <c r="R57">
        <v>43.862764984959199</v>
      </c>
      <c r="S57" s="2">
        <f>(Table2[[#This Row],[Close Price]]-Table2[[#This Row],[20D EMA]])/Table2[[#This Row],[20D EMA]]</f>
        <v>-1.0940396776223346E-2</v>
      </c>
      <c r="T57" s="2">
        <f>(Table2[[#This Row],[Close Price]]-Table2[[#This Row],[50D EMA]])/Table2[[#This Row],[50D EMA]]</f>
        <v>5.0379602678824659E-2</v>
      </c>
      <c r="U57" s="2">
        <f>(Table2[[#This Row],[Close Price]]-Table2[[#This Row],[200D EMA]])/Table2[[#This Row],[200D EMA]]</f>
        <v>0.35017699237769329</v>
      </c>
      <c r="V57">
        <v>0.56890326091145604</v>
      </c>
      <c r="W57">
        <v>3950.95</v>
      </c>
      <c r="X57">
        <v>4127.3500000000004</v>
      </c>
      <c r="Y57">
        <v>3950.05</v>
      </c>
      <c r="Z57">
        <v>4420</v>
      </c>
      <c r="AA57">
        <v>3950.05</v>
      </c>
      <c r="AB57">
        <v>4449</v>
      </c>
      <c r="AC57" s="2">
        <f>(Table2[[#This Row],[Close Price]]/Table2[[#This Row],[Day Low]])-1</f>
        <v>3.8370518482896632E-2</v>
      </c>
      <c r="AD57" s="2">
        <f>(Table2[[#This Row],[Day High]]/Table2[[#This Row],[Close Price]])-1</f>
        <v>6.0450207797588806E-3</v>
      </c>
      <c r="AE57" s="2">
        <f>(Table2[[#This Row],[Close Price]]/Table2[[#This Row],[Current Week Low]])-1</f>
        <v>3.8607106239161526E-2</v>
      </c>
      <c r="AF57" s="2">
        <f>(Table2[[#This Row],[Current Week High]]/Table2[[#This Row],[Close Price]])-1</f>
        <v>7.737870348929321E-2</v>
      </c>
      <c r="AG57" s="2">
        <f>(Table2[[#This Row],[Close Price]]/Table2[[#This Row],[Current Month Low]])-1</f>
        <v>3.8607106239161526E-2</v>
      </c>
      <c r="AH57" s="2">
        <f>(Table2[[#This Row],[Current Month High]]/Table2[[#This Row],[Close Price]])-1</f>
        <v>8.4447477788204939E-2</v>
      </c>
      <c r="AI57">
        <v>9.4441262141838394</v>
      </c>
      <c r="AJ57">
        <v>153.243827160493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0.19</v>
      </c>
      <c r="AM57" t="s">
        <v>10213</v>
      </c>
      <c r="AN57">
        <v>-7.05</v>
      </c>
      <c r="AO57" t="s">
        <v>10214</v>
      </c>
      <c r="AP57">
        <v>0.13143810794247099</v>
      </c>
      <c r="AQ57">
        <f>(Table2[[#This Row],[Sharpe Ratio]]-AVERAGE(Table2[Sharpe Ratio]))/_xlfn.STDEV.P(Table2[Sharpe Ratio])</f>
        <v>0.87262277117299825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1.7131114358936028</v>
      </c>
      <c r="AS57">
        <f>_xlfn.RANK.AVG(Table2[[#This Row],[1Y Return vs Nifty Z-Score]],Table2[1Y Return vs Nifty Z-Score])</f>
        <v>100</v>
      </c>
      <c r="AT57">
        <f>_xlfn.RANK.AVG(Table2[[#This Row],[6M Return vs Nifty Z-Score]],Table2[6M Return vs Nifty Z-Score])</f>
        <v>36</v>
      </c>
      <c r="AU57">
        <f>_xlfn.RANK.AVG(Table2[[#This Row],[Sharpe Ratio Z-Score]],Table2[Sharpe Ratio Z-Score])</f>
        <v>146</v>
      </c>
      <c r="AV57">
        <f>(Table2[[#This Row],[Rank 1Y]]+Table2[[#This Row],[Rank 6M]]+Table2[[#This Row],[Rank Sharpe]])/3</f>
        <v>94</v>
      </c>
    </row>
    <row r="58" spans="1:48" x14ac:dyDescent="0.3">
      <c r="A58" t="s">
        <v>753</v>
      </c>
      <c r="B58" t="s">
        <v>754</v>
      </c>
      <c r="C58" t="s">
        <v>10170</v>
      </c>
      <c r="D58" t="s">
        <v>46</v>
      </c>
      <c r="E58">
        <v>20897.87368158</v>
      </c>
      <c r="F58">
        <v>332.85</v>
      </c>
      <c r="G58">
        <v>133.78379372556799</v>
      </c>
      <c r="H58">
        <f>(Table2[[#This Row],[1Y Return vs Nifty]]-AVERAGE(Table2[1Y Return vs Nifty]))/_xlfn.STDEV.P(Table2[1Y Return vs Nifty])</f>
        <v>1.0378750189440364</v>
      </c>
      <c r="I58">
        <v>-4.9857578516907601</v>
      </c>
      <c r="J58">
        <f>(Table2[[#This Row],[1M Return vs Nifty]]-AVERAGE(Table2[1M Return vs Nifty]))/_xlfn.STDEV.P(Table2[1M Return vs Nifty])</f>
        <v>-0.72126810510951922</v>
      </c>
      <c r="K58">
        <v>57.017838063876702</v>
      </c>
      <c r="L58">
        <f>(Table2[[#This Row],[6M Return vs Nifty]]-AVERAGE(Table2[6M Return vs Nifty]))/_xlfn.STDEV.P(Table2[6M Return vs Nifty])</f>
        <v>1.4052865128860139</v>
      </c>
      <c r="M58">
        <v>-3.7545223578540399</v>
      </c>
      <c r="N58">
        <f>(Table2[[#This Row],[1W Return vs Nifty]]-AVERAGE(Table2[1W Return vs Nifty]))/_xlfn.STDEV.P(Table2[1W Return vs Nifty])</f>
        <v>-0.76453723099467985</v>
      </c>
      <c r="O58">
        <v>325.7</v>
      </c>
      <c r="P58">
        <v>303.62566670298798</v>
      </c>
      <c r="Q58">
        <v>235.37453364235901</v>
      </c>
      <c r="R58">
        <v>55.252990927838297</v>
      </c>
      <c r="S58" s="2">
        <f>(Table2[[#This Row],[Close Price]]-Table2[[#This Row],[20D EMA]])/Table2[[#This Row],[20D EMA]]</f>
        <v>2.1952717224439772E-2</v>
      </c>
      <c r="T58" s="2">
        <f>(Table2[[#This Row],[Close Price]]-Table2[[#This Row],[50D EMA]])/Table2[[#This Row],[50D EMA]]</f>
        <v>9.6251195145500651E-2</v>
      </c>
      <c r="U58" s="2">
        <f>(Table2[[#This Row],[Close Price]]-Table2[[#This Row],[200D EMA]])/Table2[[#This Row],[200D EMA]]</f>
        <v>0.41412919592121461</v>
      </c>
      <c r="V58">
        <v>0.903859991307294</v>
      </c>
      <c r="W58">
        <v>325.05</v>
      </c>
      <c r="X58">
        <v>335.5</v>
      </c>
      <c r="Y58">
        <v>319.39999999999998</v>
      </c>
      <c r="Z58">
        <v>348.45</v>
      </c>
      <c r="AA58">
        <v>315.55</v>
      </c>
      <c r="AB58">
        <v>348.45</v>
      </c>
      <c r="AC58" s="2">
        <f>(Table2[[#This Row],[Close Price]]/Table2[[#This Row],[Day Low]])-1</f>
        <v>2.3996308260267663E-2</v>
      </c>
      <c r="AD58" s="2">
        <f>(Table2[[#This Row],[Day High]]/Table2[[#This Row],[Close Price]])-1</f>
        <v>7.961544239146745E-3</v>
      </c>
      <c r="AE58" s="2">
        <f>(Table2[[#This Row],[Close Price]]/Table2[[#This Row],[Current Week Low]])-1</f>
        <v>4.2110206637445247E-2</v>
      </c>
      <c r="AF58" s="2">
        <f>(Table2[[#This Row],[Current Week High]]/Table2[[#This Row],[Close Price]])-1</f>
        <v>4.6867958539882792E-2</v>
      </c>
      <c r="AG58" s="2">
        <f>(Table2[[#This Row],[Close Price]]/Table2[[#This Row],[Current Month Low]])-1</f>
        <v>5.4824908889240964E-2</v>
      </c>
      <c r="AH58" s="2">
        <f>(Table2[[#This Row],[Current Month High]]/Table2[[#This Row],[Close Price]])-1</f>
        <v>4.6867958539882792E-2</v>
      </c>
      <c r="AI58">
        <v>4.6867958539882704</v>
      </c>
      <c r="AJ58">
        <v>163.85255648038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0.23</v>
      </c>
      <c r="AM58" t="s">
        <v>10213</v>
      </c>
      <c r="AN58">
        <v>2.76</v>
      </c>
      <c r="AO58" t="s">
        <v>10213</v>
      </c>
      <c r="AP58">
        <v>0.13720129173260101</v>
      </c>
      <c r="AQ58">
        <f>(Table2[[#This Row],[Sharpe Ratio]]-AVERAGE(Table2[Sharpe Ratio]))/_xlfn.STDEV.P(Table2[Sharpe Ratio])</f>
        <v>0.93800940200122662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1.8953655977270778</v>
      </c>
      <c r="AS58">
        <f>_xlfn.RANK.AVG(Table2[[#This Row],[1Y Return vs Nifty Z-Score]],Table2[1Y Return vs Nifty Z-Score])</f>
        <v>85</v>
      </c>
      <c r="AT58">
        <f>_xlfn.RANK.AVG(Table2[[#This Row],[6M Return vs Nifty Z-Score]],Table2[6M Return vs Nifty Z-Score])</f>
        <v>59</v>
      </c>
      <c r="AU58">
        <f>_xlfn.RANK.AVG(Table2[[#This Row],[Sharpe Ratio Z-Score]],Table2[Sharpe Ratio Z-Score])</f>
        <v>140</v>
      </c>
      <c r="AV58">
        <f>(Table2[[#This Row],[Rank 1Y]]+Table2[[#This Row],[Rank 6M]]+Table2[[#This Row],[Rank Sharpe]])/3</f>
        <v>94.666666666666671</v>
      </c>
    </row>
    <row r="59" spans="1:48" x14ac:dyDescent="0.3">
      <c r="A59" t="s">
        <v>764</v>
      </c>
      <c r="B59" t="s">
        <v>765</v>
      </c>
      <c r="C59" t="s">
        <v>10173</v>
      </c>
      <c r="D59" t="s">
        <v>153</v>
      </c>
      <c r="E59">
        <v>20612.9828870399</v>
      </c>
      <c r="F59">
        <v>158.1</v>
      </c>
      <c r="G59">
        <v>208.986992157202</v>
      </c>
      <c r="H59">
        <f>(Table2[[#This Row],[1Y Return vs Nifty]]-AVERAGE(Table2[1Y Return vs Nifty]))/_xlfn.STDEV.P(Table2[1Y Return vs Nifty])</f>
        <v>1.9322265227168294</v>
      </c>
      <c r="I59">
        <v>0.42906841670805101</v>
      </c>
      <c r="J59">
        <f>(Table2[[#This Row],[1M Return vs Nifty]]-AVERAGE(Table2[1M Return vs Nifty]))/_xlfn.STDEV.P(Table2[1M Return vs Nifty])</f>
        <v>-0.24082021163887321</v>
      </c>
      <c r="K59">
        <v>27.567644928902698</v>
      </c>
      <c r="L59">
        <f>(Table2[[#This Row],[6M Return vs Nifty]]-AVERAGE(Table2[6M Return vs Nifty]))/_xlfn.STDEV.P(Table2[6M Return vs Nifty])</f>
        <v>0.52514892025832438</v>
      </c>
      <c r="M59">
        <v>7.1501201976458102</v>
      </c>
      <c r="N59">
        <f>(Table2[[#This Row],[1W Return vs Nifty]]-AVERAGE(Table2[1W Return vs Nifty]))/_xlfn.STDEV.P(Table2[1W Return vs Nifty])</f>
        <v>1.3926567433231334</v>
      </c>
      <c r="O59">
        <v>150.44999999999999</v>
      </c>
      <c r="P59">
        <v>146.82743396798099</v>
      </c>
      <c r="Q59">
        <v>118.263306655809</v>
      </c>
      <c r="R59">
        <v>70.25406603815</v>
      </c>
      <c r="S59" s="2">
        <f>(Table2[[#This Row],[Close Price]]-Table2[[#This Row],[20D EMA]])/Table2[[#This Row],[20D EMA]]</f>
        <v>5.0847457627118689E-2</v>
      </c>
      <c r="T59" s="2">
        <f>(Table2[[#This Row],[Close Price]]-Table2[[#This Row],[50D EMA]])/Table2[[#This Row],[50D EMA]]</f>
        <v>7.6774249385010943E-2</v>
      </c>
      <c r="U59" s="2">
        <f>(Table2[[#This Row],[Close Price]]-Table2[[#This Row],[200D EMA]])/Table2[[#This Row],[200D EMA]]</f>
        <v>0.3368474505801774</v>
      </c>
      <c r="V59">
        <v>1.98188986351916</v>
      </c>
      <c r="W59">
        <v>157.4</v>
      </c>
      <c r="X59">
        <v>161.5</v>
      </c>
      <c r="Y59">
        <v>153</v>
      </c>
      <c r="Z59">
        <v>168.9</v>
      </c>
      <c r="AA59">
        <v>140.30000000000001</v>
      </c>
      <c r="AB59">
        <v>168.9</v>
      </c>
      <c r="AC59" s="2">
        <f>(Table2[[#This Row],[Close Price]]/Table2[[#This Row],[Day Low]])-1</f>
        <v>4.4472681067344588E-3</v>
      </c>
      <c r="AD59" s="2">
        <f>(Table2[[#This Row],[Day High]]/Table2[[#This Row],[Close Price]])-1</f>
        <v>2.1505376344086002E-2</v>
      </c>
      <c r="AE59" s="2">
        <f>(Table2[[#This Row],[Close Price]]/Table2[[#This Row],[Current Week Low]])-1</f>
        <v>3.3333333333333215E-2</v>
      </c>
      <c r="AF59" s="2">
        <f>(Table2[[#This Row],[Current Week High]]/Table2[[#This Row],[Close Price]])-1</f>
        <v>6.8311195445920347E-2</v>
      </c>
      <c r="AG59" s="2">
        <f>(Table2[[#This Row],[Close Price]]/Table2[[#This Row],[Current Month Low]])-1</f>
        <v>0.12687099073414099</v>
      </c>
      <c r="AH59" s="2">
        <f>(Table2[[#This Row],[Current Month High]]/Table2[[#This Row],[Close Price]])-1</f>
        <v>6.8311195445920347E-2</v>
      </c>
      <c r="AI59">
        <v>11.954459203036</v>
      </c>
      <c r="AJ59">
        <v>244.72608340147099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-0.04</v>
      </c>
      <c r="AM59" t="s">
        <v>10214</v>
      </c>
      <c r="AN59">
        <v>10.62</v>
      </c>
      <c r="AO59" t="s">
        <v>10213</v>
      </c>
      <c r="AP59">
        <v>0.15236483225147901</v>
      </c>
      <c r="AQ59">
        <f>(Table2[[#This Row],[Sharpe Ratio]]-AVERAGE(Table2[Sharpe Ratio]))/_xlfn.STDEV.P(Table2[Sharpe Ratio])</f>
        <v>1.1100484800633874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4.7192604547228019</v>
      </c>
      <c r="AS59">
        <f>_xlfn.RANK.AVG(Table2[[#This Row],[1Y Return vs Nifty Z-Score]],Table2[1Y Return vs Nifty Z-Score])</f>
        <v>29</v>
      </c>
      <c r="AT59">
        <f>_xlfn.RANK.AVG(Table2[[#This Row],[6M Return vs Nifty Z-Score]],Table2[6M Return vs Nifty Z-Score])</f>
        <v>161</v>
      </c>
      <c r="AU59">
        <f>_xlfn.RANK.AVG(Table2[[#This Row],[Sharpe Ratio Z-Score]],Table2[Sharpe Ratio Z-Score])</f>
        <v>98</v>
      </c>
      <c r="AV59">
        <f>(Table2[[#This Row],[Rank 1Y]]+Table2[[#This Row],[Rank 6M]]+Table2[[#This Row],[Rank Sharpe]])/3</f>
        <v>96</v>
      </c>
    </row>
    <row r="60" spans="1:48" x14ac:dyDescent="0.3">
      <c r="A60" t="s">
        <v>912</v>
      </c>
      <c r="B60" t="s">
        <v>913</v>
      </c>
      <c r="C60" t="s">
        <v>10171</v>
      </c>
      <c r="D60" t="s">
        <v>459</v>
      </c>
      <c r="E60">
        <v>16246.39578506</v>
      </c>
      <c r="F60">
        <v>586.1</v>
      </c>
      <c r="G60">
        <v>237.59973556308</v>
      </c>
      <c r="H60">
        <f>(Table2[[#This Row],[1Y Return vs Nifty]]-AVERAGE(Table2[1Y Return vs Nifty]))/_xlfn.STDEV.P(Table2[1Y Return vs Nifty])</f>
        <v>2.2725026097156471</v>
      </c>
      <c r="I60">
        <v>16.1096405217694</v>
      </c>
      <c r="J60">
        <f>(Table2[[#This Row],[1M Return vs Nifty]]-AVERAGE(Table2[1M Return vs Nifty]))/_xlfn.STDEV.P(Table2[1M Return vs Nifty])</f>
        <v>1.150489031329516</v>
      </c>
      <c r="K60">
        <v>15.6550200303727</v>
      </c>
      <c r="L60">
        <f>(Table2[[#This Row],[6M Return vs Nifty]]-AVERAGE(Table2[6M Return vs Nifty]))/_xlfn.STDEV.P(Table2[6M Return vs Nifty])</f>
        <v>0.16913261326787718</v>
      </c>
      <c r="M60">
        <v>8.5308536050675094</v>
      </c>
      <c r="N60">
        <f>(Table2[[#This Row],[1W Return vs Nifty]]-AVERAGE(Table2[1W Return vs Nifty]))/_xlfn.STDEV.P(Table2[1W Return vs Nifty])</f>
        <v>1.6657981848211085</v>
      </c>
      <c r="O60">
        <v>535.62</v>
      </c>
      <c r="P60">
        <v>514.69257590201005</v>
      </c>
      <c r="Q60">
        <v>434.80948758611902</v>
      </c>
      <c r="R60">
        <v>74.152522189254299</v>
      </c>
      <c r="S60" s="2">
        <f>(Table2[[#This Row],[Close Price]]-Table2[[#This Row],[20D EMA]])/Table2[[#This Row],[20D EMA]]</f>
        <v>9.4245920615361675E-2</v>
      </c>
      <c r="T60" s="2">
        <f>(Table2[[#This Row],[Close Price]]-Table2[[#This Row],[50D EMA]])/Table2[[#This Row],[50D EMA]]</f>
        <v>0.1387380106908418</v>
      </c>
      <c r="U60" s="2">
        <f>(Table2[[#This Row],[Close Price]]-Table2[[#This Row],[200D EMA]])/Table2[[#This Row],[200D EMA]]</f>
        <v>0.34794666798505902</v>
      </c>
      <c r="V60">
        <v>1.6450274521947601</v>
      </c>
      <c r="W60">
        <v>576.79999999999995</v>
      </c>
      <c r="X60">
        <v>600</v>
      </c>
      <c r="Y60">
        <v>550.29999999999995</v>
      </c>
      <c r="Z60">
        <v>621</v>
      </c>
      <c r="AA60">
        <v>497.3</v>
      </c>
      <c r="AB60">
        <v>621</v>
      </c>
      <c r="AC60" s="2">
        <f>(Table2[[#This Row],[Close Price]]/Table2[[#This Row],[Day Low]])-1</f>
        <v>1.6123439667129036E-2</v>
      </c>
      <c r="AD60" s="2">
        <f>(Table2[[#This Row],[Day High]]/Table2[[#This Row],[Close Price]])-1</f>
        <v>2.371608940453851E-2</v>
      </c>
      <c r="AE60" s="2">
        <f>(Table2[[#This Row],[Close Price]]/Table2[[#This Row],[Current Week Low]])-1</f>
        <v>6.5055424314010679E-2</v>
      </c>
      <c r="AF60" s="2">
        <f>(Table2[[#This Row],[Current Week High]]/Table2[[#This Row],[Close Price]])-1</f>
        <v>5.9546152533697327E-2</v>
      </c>
      <c r="AG60" s="2">
        <f>(Table2[[#This Row],[Close Price]]/Table2[[#This Row],[Current Month Low]])-1</f>
        <v>0.17856424693344053</v>
      </c>
      <c r="AH60" s="2">
        <f>(Table2[[#This Row],[Current Month High]]/Table2[[#This Row],[Close Price]])-1</f>
        <v>5.9546152533697327E-2</v>
      </c>
      <c r="AI60">
        <v>5.9546152533697301</v>
      </c>
      <c r="AJ60">
        <v>266.3125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0.09</v>
      </c>
      <c r="AM60" t="s">
        <v>10213</v>
      </c>
      <c r="AN60">
        <v>16.29</v>
      </c>
      <c r="AO60" t="s">
        <v>10213</v>
      </c>
      <c r="AP60">
        <v>0.21527267567824099</v>
      </c>
      <c r="AQ60">
        <f>(Table2[[#This Row],[Sharpe Ratio]]-AVERAGE(Table2[Sharpe Ratio]))/_xlfn.STDEV.P(Table2[Sharpe Ratio])</f>
        <v>1.823774101895913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7.0816965410300616</v>
      </c>
      <c r="AS60">
        <f>_xlfn.RANK.AVG(Table2[[#This Row],[1Y Return vs Nifty Z-Score]],Table2[1Y Return vs Nifty Z-Score])</f>
        <v>16</v>
      </c>
      <c r="AT60">
        <f>_xlfn.RANK.AVG(Table2[[#This Row],[6M Return vs Nifty Z-Score]],Table2[6M Return vs Nifty Z-Score])</f>
        <v>250</v>
      </c>
      <c r="AU60">
        <f>_xlfn.RANK.AVG(Table2[[#This Row],[Sharpe Ratio Z-Score]],Table2[Sharpe Ratio Z-Score])</f>
        <v>22</v>
      </c>
      <c r="AV60">
        <f>(Table2[[#This Row],[Rank 1Y]]+Table2[[#This Row],[Rank 6M]]+Table2[[#This Row],[Rank Sharpe]])/3</f>
        <v>96</v>
      </c>
    </row>
    <row r="61" spans="1:48" x14ac:dyDescent="0.3">
      <c r="A61" t="s">
        <v>1268</v>
      </c>
      <c r="B61" t="s">
        <v>1269</v>
      </c>
      <c r="C61" t="s">
        <v>10173</v>
      </c>
      <c r="D61" t="s">
        <v>891</v>
      </c>
      <c r="E61">
        <v>8736.8396361600007</v>
      </c>
      <c r="F61">
        <v>920.2</v>
      </c>
      <c r="G61">
        <v>125.991854618096</v>
      </c>
      <c r="H61">
        <f>(Table2[[#This Row],[1Y Return vs Nifty]]-AVERAGE(Table2[1Y Return vs Nifty]))/_xlfn.STDEV.P(Table2[1Y Return vs Nifty])</f>
        <v>0.94520964561674692</v>
      </c>
      <c r="I61">
        <v>2.7275485504310701</v>
      </c>
      <c r="J61">
        <f>(Table2[[#This Row],[1M Return vs Nifty]]-AVERAGE(Table2[1M Return vs Nifty]))/_xlfn.STDEV.P(Table2[1M Return vs Nifty])</f>
        <v>-3.6880161913529066E-2</v>
      </c>
      <c r="K61">
        <v>38.771779932205497</v>
      </c>
      <c r="L61">
        <f>(Table2[[#This Row],[6M Return vs Nifty]]-AVERAGE(Table2[6M Return vs Nifty]))/_xlfn.STDEV.P(Table2[6M Return vs Nifty])</f>
        <v>0.85999155996827492</v>
      </c>
      <c r="M61">
        <v>-4.2103085000378604</v>
      </c>
      <c r="N61">
        <f>(Table2[[#This Row],[1W Return vs Nifty]]-AVERAGE(Table2[1W Return vs Nifty]))/_xlfn.STDEV.P(Table2[1W Return vs Nifty])</f>
        <v>-0.85470241655599888</v>
      </c>
      <c r="O61">
        <v>927.02</v>
      </c>
      <c r="P61">
        <v>858.16436165496395</v>
      </c>
      <c r="Q61">
        <v>663.60547617423003</v>
      </c>
      <c r="R61">
        <v>41.728261875936198</v>
      </c>
      <c r="S61" s="2">
        <f>(Table2[[#This Row],[Close Price]]-Table2[[#This Row],[20D EMA]])/Table2[[#This Row],[20D EMA]]</f>
        <v>-7.3569070785958627E-3</v>
      </c>
      <c r="T61" s="2">
        <f>(Table2[[#This Row],[Close Price]]-Table2[[#This Row],[50D EMA]])/Table2[[#This Row],[50D EMA]]</f>
        <v>7.2288760891212958E-2</v>
      </c>
      <c r="U61" s="2">
        <f>(Table2[[#This Row],[Close Price]]-Table2[[#This Row],[200D EMA]])/Table2[[#This Row],[200D EMA]]</f>
        <v>0.38666727903613768</v>
      </c>
      <c r="V61">
        <v>0.91572573846080196</v>
      </c>
      <c r="W61">
        <v>914.4</v>
      </c>
      <c r="X61">
        <v>954.75</v>
      </c>
      <c r="Y61">
        <v>896</v>
      </c>
      <c r="Z61">
        <v>974.8</v>
      </c>
      <c r="AA61">
        <v>896</v>
      </c>
      <c r="AB61">
        <v>978.5</v>
      </c>
      <c r="AC61" s="2">
        <f>(Table2[[#This Row],[Close Price]]/Table2[[#This Row],[Day Low]])-1</f>
        <v>6.3429571303588173E-3</v>
      </c>
      <c r="AD61" s="2">
        <f>(Table2[[#This Row],[Day High]]/Table2[[#This Row],[Close Price]])-1</f>
        <v>3.7546185611823546E-2</v>
      </c>
      <c r="AE61" s="2">
        <f>(Table2[[#This Row],[Close Price]]/Table2[[#This Row],[Current Week Low]])-1</f>
        <v>2.7008928571428559E-2</v>
      </c>
      <c r="AF61" s="2">
        <f>(Table2[[#This Row],[Current Week High]]/Table2[[#This Row],[Close Price]])-1</f>
        <v>5.9334927189741205E-2</v>
      </c>
      <c r="AG61" s="2">
        <f>(Table2[[#This Row],[Close Price]]/Table2[[#This Row],[Current Month Low]])-1</f>
        <v>2.7008928571428559E-2</v>
      </c>
      <c r="AH61" s="2">
        <f>(Table2[[#This Row],[Current Month High]]/Table2[[#This Row],[Close Price]])-1</f>
        <v>6.3355792219082829E-2</v>
      </c>
      <c r="AI61">
        <v>15.0836774614214</v>
      </c>
      <c r="AJ61">
        <v>169.418825940565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</v>
      </c>
      <c r="AM61">
        <v>0</v>
      </c>
      <c r="AN61">
        <v>-3.67</v>
      </c>
      <c r="AO61" t="s">
        <v>10214</v>
      </c>
      <c r="AP61">
        <v>0.16055824697828699</v>
      </c>
      <c r="AQ61">
        <f>(Table2[[#This Row],[Sharpe Ratio]]-AVERAGE(Table2[Sharpe Ratio]))/_xlfn.STDEV.P(Table2[Sharpe Ratio])</f>
        <v>1.2030074769431793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2.1166261040586729</v>
      </c>
      <c r="AS61">
        <f>_xlfn.RANK.AVG(Table2[[#This Row],[1Y Return vs Nifty Z-Score]],Table2[1Y Return vs Nifty Z-Score])</f>
        <v>94</v>
      </c>
      <c r="AT61">
        <f>_xlfn.RANK.AVG(Table2[[#This Row],[6M Return vs Nifty Z-Score]],Table2[6M Return vs Nifty Z-Score])</f>
        <v>109</v>
      </c>
      <c r="AU61">
        <f>_xlfn.RANK.AVG(Table2[[#This Row],[Sharpe Ratio Z-Score]],Table2[Sharpe Ratio Z-Score])</f>
        <v>87</v>
      </c>
      <c r="AV61">
        <f>(Table2[[#This Row],[Rank 1Y]]+Table2[[#This Row],[Rank 6M]]+Table2[[#This Row],[Rank Sharpe]])/3</f>
        <v>96.666666666666671</v>
      </c>
    </row>
    <row r="62" spans="1:48" x14ac:dyDescent="0.3">
      <c r="A62" t="s">
        <v>1493</v>
      </c>
      <c r="B62" t="s">
        <v>1494</v>
      </c>
      <c r="C62" t="s">
        <v>10170</v>
      </c>
      <c r="D62" t="s">
        <v>46</v>
      </c>
      <c r="E62">
        <v>6543.55295888</v>
      </c>
      <c r="F62">
        <v>864.8</v>
      </c>
      <c r="G62">
        <v>156.97540967648001</v>
      </c>
      <c r="H62">
        <f>(Table2[[#This Row],[1Y Return vs Nifty]]-AVERAGE(Table2[1Y Return vs Nifty]))/_xlfn.STDEV.P(Table2[1Y Return vs Nifty])</f>
        <v>1.3136805303209891</v>
      </c>
      <c r="I62">
        <v>2.0241986636701301</v>
      </c>
      <c r="J62">
        <f>(Table2[[#This Row],[1M Return vs Nifty]]-AVERAGE(Table2[1M Return vs Nifty]))/_xlfn.STDEV.P(Table2[1M Return vs Nifty])</f>
        <v>-9.928714502197078E-2</v>
      </c>
      <c r="K62">
        <v>36.916589410532801</v>
      </c>
      <c r="L62">
        <f>(Table2[[#This Row],[6M Return vs Nifty]]-AVERAGE(Table2[6M Return vs Nifty]))/_xlfn.STDEV.P(Table2[6M Return vs Nifty])</f>
        <v>0.80454802137661685</v>
      </c>
      <c r="M62">
        <v>-6.4437624847112103</v>
      </c>
      <c r="N62">
        <f>(Table2[[#This Row],[1W Return vs Nifty]]-AVERAGE(Table2[1W Return vs Nifty]))/_xlfn.STDEV.P(Table2[1W Return vs Nifty])</f>
        <v>-1.296531981636375</v>
      </c>
      <c r="O62">
        <v>849.47</v>
      </c>
      <c r="P62">
        <v>782.67637761106403</v>
      </c>
      <c r="Q62">
        <v>618.02014651032596</v>
      </c>
      <c r="R62">
        <v>50.946813932181499</v>
      </c>
      <c r="S62" s="2">
        <f>(Table2[[#This Row],[Close Price]]-Table2[[#This Row],[20D EMA]])/Table2[[#This Row],[20D EMA]]</f>
        <v>1.8046546670276675E-2</v>
      </c>
      <c r="T62" s="2">
        <f>(Table2[[#This Row],[Close Price]]-Table2[[#This Row],[50D EMA]])/Table2[[#This Row],[50D EMA]]</f>
        <v>0.10492666539853804</v>
      </c>
      <c r="U62" s="2">
        <f>(Table2[[#This Row],[Close Price]]-Table2[[#This Row],[200D EMA]])/Table2[[#This Row],[200D EMA]]</f>
        <v>0.39930713405238605</v>
      </c>
      <c r="V62">
        <v>0.88052564806953704</v>
      </c>
      <c r="W62">
        <v>844.05</v>
      </c>
      <c r="X62">
        <v>873.85</v>
      </c>
      <c r="Y62">
        <v>820</v>
      </c>
      <c r="Z62">
        <v>910</v>
      </c>
      <c r="AA62">
        <v>820</v>
      </c>
      <c r="AB62">
        <v>936.8</v>
      </c>
      <c r="AC62" s="2">
        <f>(Table2[[#This Row],[Close Price]]/Table2[[#This Row],[Day Low]])-1</f>
        <v>2.4583851667555168E-2</v>
      </c>
      <c r="AD62" s="2">
        <f>(Table2[[#This Row],[Day High]]/Table2[[#This Row],[Close Price]])-1</f>
        <v>1.0464847363552243E-2</v>
      </c>
      <c r="AE62" s="2">
        <f>(Table2[[#This Row],[Close Price]]/Table2[[#This Row],[Current Week Low]])-1</f>
        <v>5.4634146341463463E-2</v>
      </c>
      <c r="AF62" s="2">
        <f>(Table2[[#This Row],[Current Week High]]/Table2[[#This Row],[Close Price]])-1</f>
        <v>5.2266419981498613E-2</v>
      </c>
      <c r="AG62" s="2">
        <f>(Table2[[#This Row],[Close Price]]/Table2[[#This Row],[Current Month Low]])-1</f>
        <v>5.4634146341463463E-2</v>
      </c>
      <c r="AH62" s="2">
        <f>(Table2[[#This Row],[Current Month High]]/Table2[[#This Row],[Close Price]])-1</f>
        <v>8.3256244218316455E-2</v>
      </c>
      <c r="AI62">
        <v>8.3256244218316393</v>
      </c>
      <c r="AJ62">
        <v>185.130234091658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0.25</v>
      </c>
      <c r="AM62" t="s">
        <v>10213</v>
      </c>
      <c r="AN62">
        <v>2.04</v>
      </c>
      <c r="AO62" t="s">
        <v>10213</v>
      </c>
      <c r="AP62">
        <v>0.144142273113608</v>
      </c>
      <c r="AQ62">
        <f>(Table2[[#This Row],[Sharpe Ratio]]-AVERAGE(Table2[Sharpe Ratio]))/_xlfn.STDEV.P(Table2[Sharpe Ratio])</f>
        <v>1.0167588230977334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1.7391682481369937</v>
      </c>
      <c r="AS62">
        <f>_xlfn.RANK.AVG(Table2[[#This Row],[1Y Return vs Nifty Z-Score]],Table2[1Y Return vs Nifty Z-Score])</f>
        <v>63</v>
      </c>
      <c r="AT62">
        <f>_xlfn.RANK.AVG(Table2[[#This Row],[6M Return vs Nifty Z-Score]],Table2[6M Return vs Nifty Z-Score])</f>
        <v>115</v>
      </c>
      <c r="AU62">
        <f>_xlfn.RANK.AVG(Table2[[#This Row],[Sharpe Ratio Z-Score]],Table2[Sharpe Ratio Z-Score])</f>
        <v>113</v>
      </c>
      <c r="AV62">
        <f>(Table2[[#This Row],[Rank 1Y]]+Table2[[#This Row],[Rank 6M]]+Table2[[#This Row],[Rank Sharpe]])/3</f>
        <v>97</v>
      </c>
    </row>
    <row r="63" spans="1:48" x14ac:dyDescent="0.3">
      <c r="A63" t="s">
        <v>1388</v>
      </c>
      <c r="B63" t="s">
        <v>1389</v>
      </c>
      <c r="C63" t="s">
        <v>10173</v>
      </c>
      <c r="D63" t="s">
        <v>344</v>
      </c>
      <c r="E63">
        <v>7475.0434340399997</v>
      </c>
      <c r="F63">
        <v>329.4</v>
      </c>
      <c r="G63">
        <v>122.02586994321</v>
      </c>
      <c r="H63">
        <f>(Table2[[#This Row],[1Y Return vs Nifty]]-AVERAGE(Table2[1Y Return vs Nifty]))/_xlfn.STDEV.P(Table2[1Y Return vs Nifty])</f>
        <v>0.89804430648361599</v>
      </c>
      <c r="I63">
        <v>9.8176897946722193</v>
      </c>
      <c r="J63">
        <f>(Table2[[#This Row],[1M Return vs Nifty]]-AVERAGE(Table2[1M Return vs Nifty]))/_xlfn.STDEV.P(Table2[1M Return vs Nifty])</f>
        <v>0.5922154463953051</v>
      </c>
      <c r="K63">
        <v>65.581418591136895</v>
      </c>
      <c r="L63">
        <f>(Table2[[#This Row],[6M Return vs Nifty]]-AVERAGE(Table2[6M Return vs Nifty]))/_xlfn.STDEV.P(Table2[6M Return vs Nifty])</f>
        <v>1.6612145169908603</v>
      </c>
      <c r="M63">
        <v>-2.3470608333163301</v>
      </c>
      <c r="N63">
        <f>(Table2[[#This Row],[1W Return vs Nifty]]-AVERAGE(Table2[1W Return vs Nifty]))/_xlfn.STDEV.P(Table2[1W Return vs Nifty])</f>
        <v>-0.48610834124756996</v>
      </c>
      <c r="O63">
        <v>320.12</v>
      </c>
      <c r="P63">
        <v>298.65123805239801</v>
      </c>
      <c r="Q63">
        <v>230.50970298173399</v>
      </c>
      <c r="R63">
        <v>55.796436243358698</v>
      </c>
      <c r="S63" s="2">
        <f>(Table2[[#This Row],[Close Price]]-Table2[[#This Row],[20D EMA]])/Table2[[#This Row],[20D EMA]]</f>
        <v>2.898912907659619E-2</v>
      </c>
      <c r="T63" s="2">
        <f>(Table2[[#This Row],[Close Price]]-Table2[[#This Row],[50D EMA]])/Table2[[#This Row],[50D EMA]]</f>
        <v>0.10295876269632985</v>
      </c>
      <c r="U63" s="2">
        <f>(Table2[[#This Row],[Close Price]]-Table2[[#This Row],[200D EMA]])/Table2[[#This Row],[200D EMA]]</f>
        <v>0.42900709054361252</v>
      </c>
      <c r="V63">
        <v>0.61518288060589099</v>
      </c>
      <c r="W63">
        <v>328.05</v>
      </c>
      <c r="X63">
        <v>335.5</v>
      </c>
      <c r="Y63">
        <v>316.39999999999998</v>
      </c>
      <c r="Z63">
        <v>340</v>
      </c>
      <c r="AA63">
        <v>316.39999999999998</v>
      </c>
      <c r="AB63">
        <v>340</v>
      </c>
      <c r="AC63" s="2">
        <f>(Table2[[#This Row],[Close Price]]/Table2[[#This Row],[Day Low]])-1</f>
        <v>4.1152263374484299E-3</v>
      </c>
      <c r="AD63" s="2">
        <f>(Table2[[#This Row],[Day High]]/Table2[[#This Row],[Close Price]])-1</f>
        <v>1.8518518518518601E-2</v>
      </c>
      <c r="AE63" s="2">
        <f>(Table2[[#This Row],[Close Price]]/Table2[[#This Row],[Current Week Low]])-1</f>
        <v>4.108723135271819E-2</v>
      </c>
      <c r="AF63" s="2">
        <f>(Table2[[#This Row],[Current Week High]]/Table2[[#This Row],[Close Price]])-1</f>
        <v>3.2179720704310855E-2</v>
      </c>
      <c r="AG63" s="2">
        <f>(Table2[[#This Row],[Close Price]]/Table2[[#This Row],[Current Month Low]])-1</f>
        <v>4.108723135271819E-2</v>
      </c>
      <c r="AH63" s="2">
        <f>(Table2[[#This Row],[Current Month High]]/Table2[[#This Row],[Close Price]])-1</f>
        <v>3.2179720704310855E-2</v>
      </c>
      <c r="AI63">
        <v>6.9368548876745697</v>
      </c>
      <c r="AJ63">
        <v>154.362934362934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0.12</v>
      </c>
      <c r="AM63" t="s">
        <v>10213</v>
      </c>
      <c r="AN63">
        <v>-0.56999999999999995</v>
      </c>
      <c r="AO63" t="s">
        <v>10214</v>
      </c>
      <c r="AP63">
        <v>0.12962863503628599</v>
      </c>
      <c r="AQ63">
        <f>(Table2[[#This Row],[Sharpe Ratio]]-AVERAGE(Table2[Sharpe Ratio]))/_xlfn.STDEV.P(Table2[Sharpe Ratio])</f>
        <v>0.85209326157918208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3.5174591902013934</v>
      </c>
      <c r="AS63">
        <f>_xlfn.RANK.AVG(Table2[[#This Row],[1Y Return vs Nifty Z-Score]],Table2[1Y Return vs Nifty Z-Score])</f>
        <v>99</v>
      </c>
      <c r="AT63">
        <f>_xlfn.RANK.AVG(Table2[[#This Row],[6M Return vs Nifty Z-Score]],Table2[6M Return vs Nifty Z-Score])</f>
        <v>45</v>
      </c>
      <c r="AU63">
        <f>_xlfn.RANK.AVG(Table2[[#This Row],[Sharpe Ratio Z-Score]],Table2[Sharpe Ratio Z-Score])</f>
        <v>148</v>
      </c>
      <c r="AV63">
        <f>(Table2[[#This Row],[Rank 1Y]]+Table2[[#This Row],[Rank 6M]]+Table2[[#This Row],[Rank Sharpe]])/3</f>
        <v>97.333333333333329</v>
      </c>
    </row>
    <row r="64" spans="1:48" x14ac:dyDescent="0.3">
      <c r="A64" t="s">
        <v>733</v>
      </c>
      <c r="B64" t="s">
        <v>734</v>
      </c>
      <c r="C64" t="s">
        <v>10180</v>
      </c>
      <c r="D64" t="s">
        <v>140</v>
      </c>
      <c r="E64">
        <v>21569.379702779999</v>
      </c>
      <c r="F64">
        <v>2016.7</v>
      </c>
      <c r="G64">
        <v>243.32603753270399</v>
      </c>
      <c r="H64">
        <f>(Table2[[#This Row],[1Y Return vs Nifty]]-AVERAGE(Table2[1Y Return vs Nifty]))/_xlfn.STDEV.P(Table2[1Y Return vs Nifty])</f>
        <v>2.3406024629718361</v>
      </c>
      <c r="I64">
        <v>-3.57968080156799</v>
      </c>
      <c r="J64">
        <f>(Table2[[#This Row],[1M Return vs Nifty]]-AVERAGE(Table2[1M Return vs Nifty]))/_xlfn.STDEV.P(Table2[1M Return vs Nifty])</f>
        <v>-0.5965093920310538</v>
      </c>
      <c r="K64">
        <v>43.738863520330398</v>
      </c>
      <c r="L64">
        <f>(Table2[[#This Row],[6M Return vs Nifty]]-AVERAGE(Table2[6M Return vs Nifty]))/_xlfn.STDEV.P(Table2[6M Return vs Nifty])</f>
        <v>1.0084359851574958</v>
      </c>
      <c r="M64">
        <v>3.0223786223728402</v>
      </c>
      <c r="N64">
        <f>(Table2[[#This Row],[1W Return vs Nifty]]-AVERAGE(Table2[1W Return vs Nifty]))/_xlfn.STDEV.P(Table2[1W Return vs Nifty])</f>
        <v>0.57609267821042687</v>
      </c>
      <c r="O64">
        <v>1994.58</v>
      </c>
      <c r="P64">
        <v>1892.0814093855099</v>
      </c>
      <c r="Q64">
        <v>1429.77736792777</v>
      </c>
      <c r="R64">
        <v>52.414912659643498</v>
      </c>
      <c r="S64" s="2">
        <f>(Table2[[#This Row],[Close Price]]-Table2[[#This Row],[20D EMA]])/Table2[[#This Row],[20D EMA]]</f>
        <v>1.1090054046465982E-2</v>
      </c>
      <c r="T64" s="2">
        <f>(Table2[[#This Row],[Close Price]]-Table2[[#This Row],[50D EMA]])/Table2[[#This Row],[50D EMA]]</f>
        <v>6.5863228715387273E-2</v>
      </c>
      <c r="U64" s="2">
        <f>(Table2[[#This Row],[Close Price]]-Table2[[#This Row],[200D EMA]])/Table2[[#This Row],[200D EMA]]</f>
        <v>0.41049931635362158</v>
      </c>
      <c r="V64">
        <v>0.68794638470506797</v>
      </c>
      <c r="W64">
        <v>1995.05</v>
      </c>
      <c r="X64">
        <v>2049</v>
      </c>
      <c r="Y64">
        <v>1985.3</v>
      </c>
      <c r="Z64">
        <v>2074.9499999999998</v>
      </c>
      <c r="AA64">
        <v>1896.05</v>
      </c>
      <c r="AB64">
        <v>2155.35</v>
      </c>
      <c r="AC64" s="2">
        <f>(Table2[[#This Row],[Close Price]]/Table2[[#This Row],[Day Low]])-1</f>
        <v>1.0851858349414822E-2</v>
      </c>
      <c r="AD64" s="2">
        <f>(Table2[[#This Row],[Day High]]/Table2[[#This Row],[Close Price]])-1</f>
        <v>1.6016264193980279E-2</v>
      </c>
      <c r="AE64" s="2">
        <f>(Table2[[#This Row],[Close Price]]/Table2[[#This Row],[Current Week Low]])-1</f>
        <v>1.581624943333515E-2</v>
      </c>
      <c r="AF64" s="2">
        <f>(Table2[[#This Row],[Current Week High]]/Table2[[#This Row],[Close Price]])-1</f>
        <v>2.8883820102146851E-2</v>
      </c>
      <c r="AG64" s="2">
        <f>(Table2[[#This Row],[Close Price]]/Table2[[#This Row],[Current Month Low]])-1</f>
        <v>6.3632288178054441E-2</v>
      </c>
      <c r="AH64" s="2">
        <f>(Table2[[#This Row],[Current Month High]]/Table2[[#This Row],[Close Price]])-1</f>
        <v>6.8750929736698607E-2</v>
      </c>
      <c r="AI64">
        <v>7.1455057009965204</v>
      </c>
      <c r="AJ64">
        <v>276.03426164847599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0.04</v>
      </c>
      <c r="AM64" t="s">
        <v>10213</v>
      </c>
      <c r="AN64">
        <v>-1.48</v>
      </c>
      <c r="AO64" t="s">
        <v>10214</v>
      </c>
      <c r="AP64">
        <v>0.108126517637245</v>
      </c>
      <c r="AQ64">
        <f>(Table2[[#This Row],[Sharpe Ratio]]-AVERAGE(Table2[Sharpe Ratio]))/_xlfn.STDEV.P(Table2[Sharpe Ratio])</f>
        <v>0.60813938754099162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3.9367611218496967</v>
      </c>
      <c r="AS64">
        <f>_xlfn.RANK.AVG(Table2[[#This Row],[1Y Return vs Nifty Z-Score]],Table2[1Y Return vs Nifty Z-Score])</f>
        <v>15</v>
      </c>
      <c r="AT64">
        <f>_xlfn.RANK.AVG(Table2[[#This Row],[6M Return vs Nifty Z-Score]],Table2[6M Return vs Nifty Z-Score])</f>
        <v>89</v>
      </c>
      <c r="AU64">
        <f>_xlfn.RANK.AVG(Table2[[#This Row],[Sharpe Ratio Z-Score]],Table2[Sharpe Ratio Z-Score])</f>
        <v>193</v>
      </c>
      <c r="AV64">
        <f>(Table2[[#This Row],[Rank 1Y]]+Table2[[#This Row],[Rank 6M]]+Table2[[#This Row],[Rank Sharpe]])/3</f>
        <v>99</v>
      </c>
    </row>
    <row r="65" spans="1:48" x14ac:dyDescent="0.3">
      <c r="A65" t="s">
        <v>230</v>
      </c>
      <c r="B65" t="s">
        <v>231</v>
      </c>
      <c r="C65" t="s">
        <v>10173</v>
      </c>
      <c r="D65" t="s">
        <v>153</v>
      </c>
      <c r="E65">
        <v>113857.76321208</v>
      </c>
      <c r="F65">
        <v>745.2</v>
      </c>
      <c r="G65">
        <v>61.657607848868302</v>
      </c>
      <c r="H65">
        <f>(Table2[[#This Row],[1Y Return vs Nifty]]-AVERAGE(Table2[1Y Return vs Nifty]))/_xlfn.STDEV.P(Table2[1Y Return vs Nifty])</f>
        <v>0.18011678331707937</v>
      </c>
      <c r="I65">
        <v>8.5563111732936008</v>
      </c>
      <c r="J65">
        <f>(Table2[[#This Row],[1M Return vs Nifty]]-AVERAGE(Table2[1M Return vs Nifty]))/_xlfn.STDEV.P(Table2[1M Return vs Nifty])</f>
        <v>0.480295567257711</v>
      </c>
      <c r="K65">
        <v>48.413634710474</v>
      </c>
      <c r="L65">
        <f>(Table2[[#This Row],[6M Return vs Nifty]]-AVERAGE(Table2[6M Return vs Nifty]))/_xlfn.STDEV.P(Table2[6M Return vs Nifty])</f>
        <v>1.1481444700058381</v>
      </c>
      <c r="M65">
        <v>2.16425064087912</v>
      </c>
      <c r="N65">
        <f>(Table2[[#This Row],[1W Return vs Nifty]]-AVERAGE(Table2[1W Return vs Nifty]))/_xlfn.STDEV.P(Table2[1W Return vs Nifty])</f>
        <v>0.40633484328367647</v>
      </c>
      <c r="O65">
        <v>715.19</v>
      </c>
      <c r="P65">
        <v>662.69116940905599</v>
      </c>
      <c r="Q65">
        <v>530.10882168220201</v>
      </c>
      <c r="R65">
        <v>62.193790161738796</v>
      </c>
      <c r="S65" s="2">
        <f>(Table2[[#This Row],[Close Price]]-Table2[[#This Row],[20D EMA]])/Table2[[#This Row],[20D EMA]]</f>
        <v>4.1960877529048209E-2</v>
      </c>
      <c r="T65" s="2">
        <f>(Table2[[#This Row],[Close Price]]-Table2[[#This Row],[50D EMA]])/Table2[[#This Row],[50D EMA]]</f>
        <v>0.12450570401371118</v>
      </c>
      <c r="U65" s="2">
        <f>(Table2[[#This Row],[Close Price]]-Table2[[#This Row],[200D EMA]])/Table2[[#This Row],[200D EMA]]</f>
        <v>0.40574910192070768</v>
      </c>
      <c r="V65">
        <v>0.701195568103121</v>
      </c>
      <c r="W65">
        <v>732.35</v>
      </c>
      <c r="X65">
        <v>752</v>
      </c>
      <c r="Y65">
        <v>723</v>
      </c>
      <c r="Z65">
        <v>783.75</v>
      </c>
      <c r="AA65">
        <v>696.3</v>
      </c>
      <c r="AB65">
        <v>783.75</v>
      </c>
      <c r="AC65" s="2">
        <f>(Table2[[#This Row],[Close Price]]/Table2[[#This Row],[Day Low]])-1</f>
        <v>1.7546255205844297E-2</v>
      </c>
      <c r="AD65" s="2">
        <f>(Table2[[#This Row],[Day High]]/Table2[[#This Row],[Close Price]])-1</f>
        <v>9.1250670960816294E-3</v>
      </c>
      <c r="AE65" s="2">
        <f>(Table2[[#This Row],[Close Price]]/Table2[[#This Row],[Current Week Low]])-1</f>
        <v>3.0705394190871482E-2</v>
      </c>
      <c r="AF65" s="2">
        <f>(Table2[[#This Row],[Current Week High]]/Table2[[#This Row],[Close Price]])-1</f>
        <v>5.1731078904991845E-2</v>
      </c>
      <c r="AG65" s="2">
        <f>(Table2[[#This Row],[Close Price]]/Table2[[#This Row],[Current Month Low]])-1</f>
        <v>7.022834984920312E-2</v>
      </c>
      <c r="AH65" s="2">
        <f>(Table2[[#This Row],[Current Month High]]/Table2[[#This Row],[Close Price]])-1</f>
        <v>5.1731078904991845E-2</v>
      </c>
      <c r="AI65">
        <v>5.1731078904991801</v>
      </c>
      <c r="AJ65">
        <v>107.461024498886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0.27</v>
      </c>
      <c r="AM65" t="s">
        <v>10213</v>
      </c>
      <c r="AN65">
        <v>7.67</v>
      </c>
      <c r="AO65" t="s">
        <v>10213</v>
      </c>
      <c r="AP65">
        <v>0.25393584807742497</v>
      </c>
      <c r="AQ65">
        <f>(Table2[[#This Row],[Sharpe Ratio]]-AVERAGE(Table2[Sharpe Ratio]))/_xlfn.STDEV.P(Table2[Sharpe Ratio])</f>
        <v>2.2624300032820734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4.4773216671463789</v>
      </c>
      <c r="AS65">
        <f>_xlfn.RANK.AVG(Table2[[#This Row],[1Y Return vs Nifty Z-Score]],Table2[1Y Return vs Nifty Z-Score])</f>
        <v>217</v>
      </c>
      <c r="AT65">
        <f>_xlfn.RANK.AVG(Table2[[#This Row],[6M Return vs Nifty Z-Score]],Table2[6M Return vs Nifty Z-Score])</f>
        <v>76</v>
      </c>
      <c r="AU65">
        <f>_xlfn.RANK.AVG(Table2[[#This Row],[Sharpe Ratio Z-Score]],Table2[Sharpe Ratio Z-Score])</f>
        <v>9</v>
      </c>
      <c r="AV65">
        <f>(Table2[[#This Row],[Rank 1Y]]+Table2[[#This Row],[Rank 6M]]+Table2[[#This Row],[Rank Sharpe]])/3</f>
        <v>100.66666666666667</v>
      </c>
    </row>
    <row r="66" spans="1:48" x14ac:dyDescent="0.3">
      <c r="A66" t="s">
        <v>1186</v>
      </c>
      <c r="B66" t="s">
        <v>1187</v>
      </c>
      <c r="C66" t="s">
        <v>10170</v>
      </c>
      <c r="D66" t="s">
        <v>46</v>
      </c>
      <c r="E66">
        <v>9883.0096646000002</v>
      </c>
      <c r="F66">
        <v>1475.35</v>
      </c>
      <c r="G66">
        <v>94.036325772673393</v>
      </c>
      <c r="H66">
        <f>(Table2[[#This Row],[1Y Return vs Nifty]]-AVERAGE(Table2[1Y Return vs Nifty]))/_xlfn.STDEV.P(Table2[1Y Return vs Nifty])</f>
        <v>0.56517959539568219</v>
      </c>
      <c r="I66">
        <v>12.9641380360375</v>
      </c>
      <c r="J66">
        <f>(Table2[[#This Row],[1M Return vs Nifty]]-AVERAGE(Table2[1M Return vs Nifty]))/_xlfn.STDEV.P(Table2[1M Return vs Nifty])</f>
        <v>0.87139419646910687</v>
      </c>
      <c r="K66">
        <v>62.714624567651001</v>
      </c>
      <c r="L66">
        <f>(Table2[[#This Row],[6M Return vs Nifty]]-AVERAGE(Table2[6M Return vs Nifty]))/_xlfn.STDEV.P(Table2[6M Return vs Nifty])</f>
        <v>1.5755385698476176</v>
      </c>
      <c r="M66">
        <v>7.1500048202821196</v>
      </c>
      <c r="N66">
        <f>(Table2[[#This Row],[1W Return vs Nifty]]-AVERAGE(Table2[1W Return vs Nifty]))/_xlfn.STDEV.P(Table2[1W Return vs Nifty])</f>
        <v>1.3926339189753878</v>
      </c>
      <c r="O66">
        <v>1323.18</v>
      </c>
      <c r="P66">
        <v>1239.16236033939</v>
      </c>
      <c r="Q66">
        <v>1013.7263420908801</v>
      </c>
      <c r="R66">
        <v>73.101186552089104</v>
      </c>
      <c r="S66" s="2">
        <f>(Table2[[#This Row],[Close Price]]-Table2[[#This Row],[20D EMA]])/Table2[[#This Row],[20D EMA]]</f>
        <v>0.11500324974682193</v>
      </c>
      <c r="T66" s="2">
        <f>(Table2[[#This Row],[Close Price]]-Table2[[#This Row],[50D EMA]])/Table2[[#This Row],[50D EMA]]</f>
        <v>0.19060265806969898</v>
      </c>
      <c r="U66" s="2">
        <f>(Table2[[#This Row],[Close Price]]-Table2[[#This Row],[200D EMA]])/Table2[[#This Row],[200D EMA]]</f>
        <v>0.45537305162356678</v>
      </c>
      <c r="V66">
        <v>2.1056274494934799</v>
      </c>
      <c r="W66">
        <v>1395.05</v>
      </c>
      <c r="X66">
        <v>1540.3</v>
      </c>
      <c r="Y66">
        <v>1384.05</v>
      </c>
      <c r="Z66">
        <v>1540.3</v>
      </c>
      <c r="AA66">
        <v>1232.6500000000001</v>
      </c>
      <c r="AB66">
        <v>1542.45</v>
      </c>
      <c r="AC66" s="2">
        <f>(Table2[[#This Row],[Close Price]]/Table2[[#This Row],[Day Low]])-1</f>
        <v>5.7560660908211103E-2</v>
      </c>
      <c r="AD66" s="2">
        <f>(Table2[[#This Row],[Day High]]/Table2[[#This Row],[Close Price]])-1</f>
        <v>4.4023452062222468E-2</v>
      </c>
      <c r="AE66" s="2">
        <f>(Table2[[#This Row],[Close Price]]/Table2[[#This Row],[Current Week Low]])-1</f>
        <v>6.5965824934070216E-2</v>
      </c>
      <c r="AF66" s="2">
        <f>(Table2[[#This Row],[Current Week High]]/Table2[[#This Row],[Close Price]])-1</f>
        <v>4.4023452062222468E-2</v>
      </c>
      <c r="AG66" s="2">
        <f>(Table2[[#This Row],[Close Price]]/Table2[[#This Row],[Current Month Low]])-1</f>
        <v>0.19689287307832704</v>
      </c>
      <c r="AH66" s="2">
        <f>(Table2[[#This Row],[Current Month High]]/Table2[[#This Row],[Close Price]])-1</f>
        <v>4.5480733385298455E-2</v>
      </c>
      <c r="AI66">
        <v>4.5480733385298402</v>
      </c>
      <c r="AJ66">
        <v>126.976923076923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0.12</v>
      </c>
      <c r="AM66" t="s">
        <v>10213</v>
      </c>
      <c r="AN66">
        <v>18.5</v>
      </c>
      <c r="AO66" t="s">
        <v>10213</v>
      </c>
      <c r="AP66">
        <v>0.140584926596172</v>
      </c>
      <c r="AQ66">
        <f>(Table2[[#This Row],[Sharpe Ratio]]-AVERAGE(Table2[Sharpe Ratio]))/_xlfn.STDEV.P(Table2[Sharpe Ratio])</f>
        <v>0.97639868329757196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5.381144963985367</v>
      </c>
      <c r="AS66">
        <f>_xlfn.RANK.AVG(Table2[[#This Row],[1Y Return vs Nifty Z-Score]],Table2[1Y Return vs Nifty Z-Score])</f>
        <v>141</v>
      </c>
      <c r="AT66">
        <f>_xlfn.RANK.AVG(Table2[[#This Row],[6M Return vs Nifty Z-Score]],Table2[6M Return vs Nifty Z-Score])</f>
        <v>50</v>
      </c>
      <c r="AU66">
        <f>_xlfn.RANK.AVG(Table2[[#This Row],[Sharpe Ratio Z-Score]],Table2[Sharpe Ratio Z-Score])</f>
        <v>126</v>
      </c>
      <c r="AV66">
        <f>(Table2[[#This Row],[Rank 1Y]]+Table2[[#This Row],[Rank 6M]]+Table2[[#This Row],[Rank Sharpe]])/3</f>
        <v>105.66666666666667</v>
      </c>
    </row>
    <row r="67" spans="1:48" x14ac:dyDescent="0.3">
      <c r="A67" t="s">
        <v>151</v>
      </c>
      <c r="B67" t="s">
        <v>152</v>
      </c>
      <c r="C67" t="s">
        <v>10173</v>
      </c>
      <c r="D67" t="s">
        <v>153</v>
      </c>
      <c r="E67">
        <v>179231.04403312501</v>
      </c>
      <c r="F67">
        <v>8457.9500000000007</v>
      </c>
      <c r="G67">
        <v>62.899867405736501</v>
      </c>
      <c r="H67">
        <f>(Table2[[#This Row],[1Y Return vs Nifty]]-AVERAGE(Table2[1Y Return vs Nifty]))/_xlfn.STDEV.P(Table2[1Y Return vs Nifty])</f>
        <v>0.19489031324574593</v>
      </c>
      <c r="I67">
        <v>4.5672949827970599E-2</v>
      </c>
      <c r="J67">
        <f>(Table2[[#This Row],[1M Return vs Nifty]]-AVERAGE(Table2[1M Return vs Nifty]))/_xlfn.STDEV.P(Table2[1M Return vs Nifty])</f>
        <v>-0.27483820876349724</v>
      </c>
      <c r="K67">
        <v>61.280203841938103</v>
      </c>
      <c r="L67">
        <f>(Table2[[#This Row],[6M Return vs Nifty]]-AVERAGE(Table2[6M Return vs Nifty]))/_xlfn.STDEV.P(Table2[6M Return vs Nifty])</f>
        <v>1.5326700019384678</v>
      </c>
      <c r="M67">
        <v>-1.5119079867809699</v>
      </c>
      <c r="N67">
        <f>(Table2[[#This Row],[1W Return vs Nifty]]-AVERAGE(Table2[1W Return vs Nifty]))/_xlfn.STDEV.P(Table2[1W Return vs Nifty])</f>
        <v>-0.32089552670448318</v>
      </c>
      <c r="O67">
        <v>8492.07</v>
      </c>
      <c r="P67">
        <v>8048.7690089545304</v>
      </c>
      <c r="Q67">
        <v>6233.8105454131801</v>
      </c>
      <c r="R67">
        <v>43.685621734790999</v>
      </c>
      <c r="S67" s="2">
        <f>(Table2[[#This Row],[Close Price]]-Table2[[#This Row],[20D EMA]])/Table2[[#This Row],[20D EMA]]</f>
        <v>-4.017866079766062E-3</v>
      </c>
      <c r="T67" s="2">
        <f>(Table2[[#This Row],[Close Price]]-Table2[[#This Row],[50D EMA]])/Table2[[#This Row],[50D EMA]]</f>
        <v>5.0837710784126432E-2</v>
      </c>
      <c r="U67" s="2">
        <f>(Table2[[#This Row],[Close Price]]-Table2[[#This Row],[200D EMA]])/Table2[[#This Row],[200D EMA]]</f>
        <v>0.35678650135162288</v>
      </c>
      <c r="V67">
        <v>0.591782976743355</v>
      </c>
      <c r="W67">
        <v>8427</v>
      </c>
      <c r="X67">
        <v>8590</v>
      </c>
      <c r="Y67">
        <v>8381.6</v>
      </c>
      <c r="Z67">
        <v>8714.9500000000007</v>
      </c>
      <c r="AA67">
        <v>8381.6</v>
      </c>
      <c r="AB67">
        <v>8808.7000000000007</v>
      </c>
      <c r="AC67" s="2">
        <f>(Table2[[#This Row],[Close Price]]/Table2[[#This Row],[Day Low]])-1</f>
        <v>3.6727186424587721E-3</v>
      </c>
      <c r="AD67" s="2">
        <f>(Table2[[#This Row],[Day High]]/Table2[[#This Row],[Close Price]])-1</f>
        <v>1.5612530223044541E-2</v>
      </c>
      <c r="AE67" s="2">
        <f>(Table2[[#This Row],[Close Price]]/Table2[[#This Row],[Current Week Low]])-1</f>
        <v>9.1092392860552263E-3</v>
      </c>
      <c r="AF67" s="2">
        <f>(Table2[[#This Row],[Current Week High]]/Table2[[#This Row],[Close Price]])-1</f>
        <v>3.0385613535194755E-2</v>
      </c>
      <c r="AG67" s="2">
        <f>(Table2[[#This Row],[Close Price]]/Table2[[#This Row],[Current Month Low]])-1</f>
        <v>9.1092392860552263E-3</v>
      </c>
      <c r="AH67" s="2">
        <f>(Table2[[#This Row],[Current Month High]]/Table2[[#This Row],[Close Price]])-1</f>
        <v>4.1469859717780277E-2</v>
      </c>
      <c r="AI67">
        <v>8.1816515822391995</v>
      </c>
      <c r="AJ67">
        <v>119.687012987012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0.22</v>
      </c>
      <c r="AM67" t="s">
        <v>10213</v>
      </c>
      <c r="AN67">
        <v>0.69</v>
      </c>
      <c r="AO67" t="s">
        <v>10213</v>
      </c>
      <c r="AP67">
        <v>0.18602944106993999</v>
      </c>
      <c r="AQ67">
        <f>(Table2[[#This Row],[Sharpe Ratio]]-AVERAGE(Table2[Sharpe Ratio]))/_xlfn.STDEV.P(Table2[Sharpe Ratio])</f>
        <v>1.4919928061421797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2.6238193858584129</v>
      </c>
      <c r="AS67">
        <f>_xlfn.RANK.AVG(Table2[[#This Row],[1Y Return vs Nifty Z-Score]],Table2[1Y Return vs Nifty Z-Score])</f>
        <v>214</v>
      </c>
      <c r="AT67">
        <f>_xlfn.RANK.AVG(Table2[[#This Row],[6M Return vs Nifty Z-Score]],Table2[6M Return vs Nifty Z-Score])</f>
        <v>52</v>
      </c>
      <c r="AU67">
        <f>_xlfn.RANK.AVG(Table2[[#This Row],[Sharpe Ratio Z-Score]],Table2[Sharpe Ratio Z-Score])</f>
        <v>52</v>
      </c>
      <c r="AV67">
        <f>(Table2[[#This Row],[Rank 1Y]]+Table2[[#This Row],[Rank 6M]]+Table2[[#This Row],[Rank Sharpe]])/3</f>
        <v>106</v>
      </c>
    </row>
    <row r="68" spans="1:48" x14ac:dyDescent="0.3">
      <c r="A68" t="s">
        <v>297</v>
      </c>
      <c r="B68" t="s">
        <v>298</v>
      </c>
      <c r="C68" t="s">
        <v>10166</v>
      </c>
      <c r="D68" t="s">
        <v>299</v>
      </c>
      <c r="E68">
        <v>88029.415241655006</v>
      </c>
      <c r="F68">
        <v>10151.950000000001</v>
      </c>
      <c r="G68">
        <v>139.69461415516199</v>
      </c>
      <c r="H68">
        <f>(Table2[[#This Row],[1Y Return vs Nifty]]-AVERAGE(Table2[1Y Return vs Nifty]))/_xlfn.STDEV.P(Table2[1Y Return vs Nifty])</f>
        <v>1.1081692517690416</v>
      </c>
      <c r="I68">
        <v>17.783325368926899</v>
      </c>
      <c r="J68">
        <f>(Table2[[#This Row],[1M Return vs Nifty]]-AVERAGE(Table2[1M Return vs Nifty]))/_xlfn.STDEV.P(Table2[1M Return vs Nifty])</f>
        <v>1.2989921077520108</v>
      </c>
      <c r="K68">
        <v>122.28486709787001</v>
      </c>
      <c r="L68">
        <f>(Table2[[#This Row],[6M Return vs Nifty]]-AVERAGE(Table2[6M Return vs Nifty]))/_xlfn.STDEV.P(Table2[6M Return vs Nifty])</f>
        <v>3.3558328318411168</v>
      </c>
      <c r="M68">
        <v>-1.8794929022001201</v>
      </c>
      <c r="N68">
        <f>(Table2[[#This Row],[1W Return vs Nifty]]-AVERAGE(Table2[1W Return vs Nifty]))/_xlfn.STDEV.P(Table2[1W Return vs Nifty])</f>
        <v>-0.39361244159248027</v>
      </c>
      <c r="O68">
        <v>9833.8700000000008</v>
      </c>
      <c r="P68">
        <v>9037.56841280351</v>
      </c>
      <c r="Q68">
        <v>7035.8370032538496</v>
      </c>
      <c r="R68">
        <v>57.172298471585101</v>
      </c>
      <c r="S68" s="2">
        <f>(Table2[[#This Row],[Close Price]]-Table2[[#This Row],[20D EMA]])/Table2[[#This Row],[20D EMA]]</f>
        <v>3.2345353355291449E-2</v>
      </c>
      <c r="T68" s="2">
        <f>(Table2[[#This Row],[Close Price]]-Table2[[#This Row],[50D EMA]])/Table2[[#This Row],[50D EMA]]</f>
        <v>0.1233054662820309</v>
      </c>
      <c r="U68" s="2">
        <f>(Table2[[#This Row],[Close Price]]-Table2[[#This Row],[200D EMA]])/Table2[[#This Row],[200D EMA]]</f>
        <v>0.44289158422872055</v>
      </c>
      <c r="V68">
        <v>0.94172946561441495</v>
      </c>
      <c r="W68">
        <v>10032.35</v>
      </c>
      <c r="X68">
        <v>10350</v>
      </c>
      <c r="Y68">
        <v>10032.35</v>
      </c>
      <c r="Z68">
        <v>10500</v>
      </c>
      <c r="AA68">
        <v>9890.15</v>
      </c>
      <c r="AB68">
        <v>10529.95</v>
      </c>
      <c r="AC68" s="2">
        <f>(Table2[[#This Row],[Close Price]]/Table2[[#This Row],[Day Low]])-1</f>
        <v>1.192143416049074E-2</v>
      </c>
      <c r="AD68" s="2">
        <f>(Table2[[#This Row],[Day High]]/Table2[[#This Row],[Close Price]])-1</f>
        <v>1.9508567319578951E-2</v>
      </c>
      <c r="AE68" s="2">
        <f>(Table2[[#This Row],[Close Price]]/Table2[[#This Row],[Current Week Low]])-1</f>
        <v>1.192143416049074E-2</v>
      </c>
      <c r="AF68" s="2">
        <f>(Table2[[#This Row],[Current Week High]]/Table2[[#This Row],[Close Price]])-1</f>
        <v>3.4284053802471348E-2</v>
      </c>
      <c r="AG68" s="2">
        <f>(Table2[[#This Row],[Close Price]]/Table2[[#This Row],[Current Month Low]])-1</f>
        <v>2.6470781535163912E-2</v>
      </c>
      <c r="AH68" s="2">
        <f>(Table2[[#This Row],[Current Month High]]/Table2[[#This Row],[Close Price]])-1</f>
        <v>3.7234225936888965E-2</v>
      </c>
      <c r="AI68">
        <v>3.7234225936888898</v>
      </c>
      <c r="AJ68">
        <v>170.43020777836901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0.25</v>
      </c>
      <c r="AM68" t="s">
        <v>10213</v>
      </c>
      <c r="AN68">
        <v>4.37</v>
      </c>
      <c r="AO68" t="s">
        <v>10213</v>
      </c>
      <c r="AP68">
        <v>8.8945260255411995E-2</v>
      </c>
      <c r="AQ68">
        <f>(Table2[[#This Row],[Sharpe Ratio]]-AVERAGE(Table2[Sharpe Ratio]))/_xlfn.STDEV.P(Table2[Sharpe Ratio])</f>
        <v>0.39051700364355735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5.7598987534132471</v>
      </c>
      <c r="AS68">
        <f>_xlfn.RANK.AVG(Table2[[#This Row],[1Y Return vs Nifty Z-Score]],Table2[1Y Return vs Nifty Z-Score])</f>
        <v>78</v>
      </c>
      <c r="AT68">
        <f>_xlfn.RANK.AVG(Table2[[#This Row],[6M Return vs Nifty Z-Score]],Table2[6M Return vs Nifty Z-Score])</f>
        <v>7</v>
      </c>
      <c r="AU68">
        <f>_xlfn.RANK.AVG(Table2[[#This Row],[Sharpe Ratio Z-Score]],Table2[Sharpe Ratio Z-Score])</f>
        <v>234</v>
      </c>
      <c r="AV68">
        <f>(Table2[[#This Row],[Rank 1Y]]+Table2[[#This Row],[Rank 6M]]+Table2[[#This Row],[Rank Sharpe]])/3</f>
        <v>106.33333333333333</v>
      </c>
    </row>
    <row r="69" spans="1:48" x14ac:dyDescent="0.3">
      <c r="A69" t="s">
        <v>501</v>
      </c>
      <c r="B69" t="s">
        <v>502</v>
      </c>
      <c r="C69" t="s">
        <v>10165</v>
      </c>
      <c r="D69" t="s">
        <v>18</v>
      </c>
      <c r="E69">
        <v>42397.117014406998</v>
      </c>
      <c r="F69">
        <v>241.91</v>
      </c>
      <c r="G69">
        <v>153.13145830119601</v>
      </c>
      <c r="H69">
        <f>(Table2[[#This Row],[1Y Return vs Nifty]]-AVERAGE(Table2[1Y Return vs Nifty]))/_xlfn.STDEV.P(Table2[1Y Return vs Nifty])</f>
        <v>1.2679664680921061</v>
      </c>
      <c r="I69">
        <v>6.5083107315243103</v>
      </c>
      <c r="J69">
        <f>(Table2[[#This Row],[1M Return vs Nifty]]-AVERAGE(Table2[1M Return vs Nifty]))/_xlfn.STDEV.P(Table2[1M Return vs Nifty])</f>
        <v>0.29858013460986566</v>
      </c>
      <c r="K69">
        <v>38.300507384881897</v>
      </c>
      <c r="L69">
        <f>(Table2[[#This Row],[6M Return vs Nifty]]-AVERAGE(Table2[6M Return vs Nifty]))/_xlfn.STDEV.P(Table2[6M Return vs Nifty])</f>
        <v>0.84590728271508675</v>
      </c>
      <c r="M69">
        <v>4.0252492188630002</v>
      </c>
      <c r="N69">
        <f>(Table2[[#This Row],[1W Return vs Nifty]]-AVERAGE(Table2[1W Return vs Nifty]))/_xlfn.STDEV.P(Table2[1W Return vs Nifty])</f>
        <v>0.77448399610630436</v>
      </c>
      <c r="O69">
        <v>220.71</v>
      </c>
      <c r="P69">
        <v>217.82477915350199</v>
      </c>
      <c r="Q69">
        <v>182.56816363583701</v>
      </c>
      <c r="R69">
        <v>79.2447142040198</v>
      </c>
      <c r="S69" s="2">
        <f>(Table2[[#This Row],[Close Price]]-Table2[[#This Row],[20D EMA]])/Table2[[#This Row],[20D EMA]]</f>
        <v>9.6053645054596473E-2</v>
      </c>
      <c r="T69" s="2">
        <f>(Table2[[#This Row],[Close Price]]-Table2[[#This Row],[50D EMA]])/Table2[[#This Row],[50D EMA]]</f>
        <v>0.11057153800452175</v>
      </c>
      <c r="U69" s="2">
        <f>(Table2[[#This Row],[Close Price]]-Table2[[#This Row],[200D EMA]])/Table2[[#This Row],[200D EMA]]</f>
        <v>0.32503934520878619</v>
      </c>
      <c r="V69">
        <v>1.6060547224256401</v>
      </c>
      <c r="W69">
        <v>229</v>
      </c>
      <c r="X69">
        <v>248.8</v>
      </c>
      <c r="Y69">
        <v>217.8</v>
      </c>
      <c r="Z69">
        <v>248.8</v>
      </c>
      <c r="AA69">
        <v>213.2</v>
      </c>
      <c r="AB69">
        <v>248.8</v>
      </c>
      <c r="AC69" s="2">
        <f>(Table2[[#This Row],[Close Price]]/Table2[[#This Row],[Day Low]])-1</f>
        <v>5.6375545851528264E-2</v>
      </c>
      <c r="AD69" s="2">
        <f>(Table2[[#This Row],[Day High]]/Table2[[#This Row],[Close Price]])-1</f>
        <v>2.848166673556296E-2</v>
      </c>
      <c r="AE69" s="2">
        <f>(Table2[[#This Row],[Close Price]]/Table2[[#This Row],[Current Week Low]])-1</f>
        <v>0.11069788797061508</v>
      </c>
      <c r="AF69" s="2">
        <f>(Table2[[#This Row],[Current Week High]]/Table2[[#This Row],[Close Price]])-1</f>
        <v>2.848166673556296E-2</v>
      </c>
      <c r="AG69" s="2">
        <f>(Table2[[#This Row],[Close Price]]/Table2[[#This Row],[Current Month Low]])-1</f>
        <v>0.13466228893058174</v>
      </c>
      <c r="AH69" s="2">
        <f>(Table2[[#This Row],[Current Month High]]/Table2[[#This Row],[Close Price]])-1</f>
        <v>2.848166673556296E-2</v>
      </c>
      <c r="AI69">
        <v>19.569261295523098</v>
      </c>
      <c r="AJ69">
        <v>201.44548286604299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-0.01</v>
      </c>
      <c r="AM69" t="s">
        <v>10214</v>
      </c>
      <c r="AN69">
        <v>12.02</v>
      </c>
      <c r="AO69" t="s">
        <v>10213</v>
      </c>
      <c r="AP69">
        <v>0.13290937767331501</v>
      </c>
      <c r="AQ69">
        <f>(Table2[[#This Row],[Sharpe Ratio]]-AVERAGE(Table2[Sharpe Ratio]))/_xlfn.STDEV.P(Table2[Sharpe Ratio])</f>
        <v>0.8893151714577503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4.0762530529811132</v>
      </c>
      <c r="AS69">
        <f>_xlfn.RANK.AVG(Table2[[#This Row],[1Y Return vs Nifty Z-Score]],Table2[1Y Return vs Nifty Z-Score])</f>
        <v>66</v>
      </c>
      <c r="AT69">
        <f>_xlfn.RANK.AVG(Table2[[#This Row],[6M Return vs Nifty Z-Score]],Table2[6M Return vs Nifty Z-Score])</f>
        <v>111</v>
      </c>
      <c r="AU69">
        <f>_xlfn.RANK.AVG(Table2[[#This Row],[Sharpe Ratio Z-Score]],Table2[Sharpe Ratio Z-Score])</f>
        <v>144</v>
      </c>
      <c r="AV69">
        <f>(Table2[[#This Row],[Rank 1Y]]+Table2[[#This Row],[Rank 6M]]+Table2[[#This Row],[Rank Sharpe]])/3</f>
        <v>107</v>
      </c>
    </row>
    <row r="70" spans="1:48" x14ac:dyDescent="0.3">
      <c r="A70" t="s">
        <v>889</v>
      </c>
      <c r="B70" t="s">
        <v>890</v>
      </c>
      <c r="C70" t="s">
        <v>10168</v>
      </c>
      <c r="D70" t="s">
        <v>891</v>
      </c>
      <c r="E70">
        <v>16693.611240104899</v>
      </c>
      <c r="F70">
        <v>520.15</v>
      </c>
      <c r="G70">
        <v>264.39368765578098</v>
      </c>
      <c r="H70">
        <f>(Table2[[#This Row],[1Y Return vs Nifty]]-AVERAGE(Table2[1Y Return vs Nifty]))/_xlfn.STDEV.P(Table2[1Y Return vs Nifty])</f>
        <v>2.5911487822970947</v>
      </c>
      <c r="I70">
        <v>29.689170151888899</v>
      </c>
      <c r="J70">
        <f>(Table2[[#This Row],[1M Return vs Nifty]]-AVERAGE(Table2[1M Return vs Nifty]))/_xlfn.STDEV.P(Table2[1M Return vs Nifty])</f>
        <v>2.3553765164902147</v>
      </c>
      <c r="K70">
        <v>35.043764758200602</v>
      </c>
      <c r="L70">
        <f>(Table2[[#This Row],[6M Return vs Nifty]]-AVERAGE(Table2[6M Return vs Nifty]))/_xlfn.STDEV.P(Table2[6M Return vs Nifty])</f>
        <v>0.74857747567041777</v>
      </c>
      <c r="M70">
        <v>8.2263660554816909</v>
      </c>
      <c r="N70">
        <f>(Table2[[#This Row],[1W Return vs Nifty]]-AVERAGE(Table2[1W Return vs Nifty]))/_xlfn.STDEV.P(Table2[1W Return vs Nifty])</f>
        <v>1.6055634083139187</v>
      </c>
      <c r="O70">
        <v>479.66</v>
      </c>
      <c r="P70">
        <v>442.94943979366099</v>
      </c>
      <c r="Q70">
        <v>357.13667100136001</v>
      </c>
      <c r="R70">
        <v>67.357680057577497</v>
      </c>
      <c r="S70" s="2">
        <f>(Table2[[#This Row],[Close Price]]-Table2[[#This Row],[20D EMA]])/Table2[[#This Row],[20D EMA]]</f>
        <v>8.4413959888254078E-2</v>
      </c>
      <c r="T70" s="2">
        <f>(Table2[[#This Row],[Close Price]]-Table2[[#This Row],[50D EMA]])/Table2[[#This Row],[50D EMA]]</f>
        <v>0.17428752193997876</v>
      </c>
      <c r="U70" s="2">
        <f>(Table2[[#This Row],[Close Price]]-Table2[[#This Row],[200D EMA]])/Table2[[#This Row],[200D EMA]]</f>
        <v>0.45644522737352611</v>
      </c>
      <c r="V70">
        <v>1.59288930040417</v>
      </c>
      <c r="W70">
        <v>510.55</v>
      </c>
      <c r="X70">
        <v>525.75</v>
      </c>
      <c r="Y70">
        <v>499</v>
      </c>
      <c r="Z70">
        <v>559.4</v>
      </c>
      <c r="AA70">
        <v>463.5</v>
      </c>
      <c r="AB70">
        <v>559.4</v>
      </c>
      <c r="AC70" s="2">
        <f>(Table2[[#This Row],[Close Price]]/Table2[[#This Row],[Day Low]])-1</f>
        <v>1.8803251395553833E-2</v>
      </c>
      <c r="AD70" s="2">
        <f>(Table2[[#This Row],[Day High]]/Table2[[#This Row],[Close Price]])-1</f>
        <v>1.0766125156205009E-2</v>
      </c>
      <c r="AE70" s="2">
        <f>(Table2[[#This Row],[Close Price]]/Table2[[#This Row],[Current Week Low]])-1</f>
        <v>4.2384769539078215E-2</v>
      </c>
      <c r="AF70" s="2">
        <f>(Table2[[#This Row],[Current Week High]]/Table2[[#This Row],[Close Price]])-1</f>
        <v>7.5459002210900739E-2</v>
      </c>
      <c r="AG70" s="2">
        <f>(Table2[[#This Row],[Close Price]]/Table2[[#This Row],[Current Month Low]])-1</f>
        <v>0.12222222222222223</v>
      </c>
      <c r="AH70" s="2">
        <f>(Table2[[#This Row],[Current Month High]]/Table2[[#This Row],[Close Price]])-1</f>
        <v>7.5459002210900739E-2</v>
      </c>
      <c r="AI70">
        <v>7.5459002210900703</v>
      </c>
      <c r="AJ70">
        <v>298.58237547892702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0.24</v>
      </c>
      <c r="AM70" t="s">
        <v>10213</v>
      </c>
      <c r="AN70">
        <v>9.52</v>
      </c>
      <c r="AO70" t="s">
        <v>10213</v>
      </c>
      <c r="AP70">
        <v>0.111489655533455</v>
      </c>
      <c r="AQ70">
        <f>(Table2[[#This Row],[Sharpe Ratio]]-AVERAGE(Table2[Sharpe Ratio]))/_xlfn.STDEV.P(Table2[Sharpe Ratio])</f>
        <v>0.64629611896790085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7.9469623017395472</v>
      </c>
      <c r="AS70">
        <f>_xlfn.RANK.AVG(Table2[[#This Row],[1Y Return vs Nifty Z-Score]],Table2[1Y Return vs Nifty Z-Score])</f>
        <v>13</v>
      </c>
      <c r="AT70">
        <f>_xlfn.RANK.AVG(Table2[[#This Row],[6M Return vs Nifty Z-Score]],Table2[6M Return vs Nifty Z-Score])</f>
        <v>126</v>
      </c>
      <c r="AU70">
        <f>_xlfn.RANK.AVG(Table2[[#This Row],[Sharpe Ratio Z-Score]],Table2[Sharpe Ratio Z-Score])</f>
        <v>183</v>
      </c>
      <c r="AV70">
        <f>(Table2[[#This Row],[Rank 1Y]]+Table2[[#This Row],[Rank 6M]]+Table2[[#This Row],[Rank Sharpe]])/3</f>
        <v>107.33333333333333</v>
      </c>
    </row>
    <row r="71" spans="1:48" x14ac:dyDescent="0.3">
      <c r="A71" t="s">
        <v>333</v>
      </c>
      <c r="B71" t="s">
        <v>334</v>
      </c>
      <c r="C71" t="s">
        <v>10181</v>
      </c>
      <c r="D71" t="s">
        <v>243</v>
      </c>
      <c r="E71">
        <v>74833.494313579999</v>
      </c>
      <c r="F71">
        <v>8774.6</v>
      </c>
      <c r="G71">
        <v>72.950563967668899</v>
      </c>
      <c r="H71">
        <f>(Table2[[#This Row],[1Y Return vs Nifty]]-AVERAGE(Table2[1Y Return vs Nifty]))/_xlfn.STDEV.P(Table2[1Y Return vs Nifty])</f>
        <v>0.31441788350327826</v>
      </c>
      <c r="I71">
        <v>-2.0406113950891802</v>
      </c>
      <c r="J71">
        <f>(Table2[[#This Row],[1M Return vs Nifty]]-AVERAGE(Table2[1M Return vs Nifty]))/_xlfn.STDEV.P(Table2[1M Return vs Nifty])</f>
        <v>-0.45995050397156334</v>
      </c>
      <c r="K71">
        <v>46.129403538976803</v>
      </c>
      <c r="L71">
        <f>(Table2[[#This Row],[6M Return vs Nifty]]-AVERAGE(Table2[6M Return vs Nifty]))/_xlfn.STDEV.P(Table2[6M Return vs Nifty])</f>
        <v>1.079878781048466</v>
      </c>
      <c r="M71">
        <v>0.27537169065988099</v>
      </c>
      <c r="N71">
        <f>(Table2[[#This Row],[1W Return vs Nifty]]-AVERAGE(Table2[1W Return vs Nifty]))/_xlfn.STDEV.P(Table2[1W Return vs Nifty])</f>
        <v>3.2670299132836852E-2</v>
      </c>
      <c r="O71">
        <v>8729.75</v>
      </c>
      <c r="P71">
        <v>8444.4595931818803</v>
      </c>
      <c r="Q71">
        <v>6937.8103125280804</v>
      </c>
      <c r="R71">
        <v>50.604435638865802</v>
      </c>
      <c r="S71" s="2">
        <f>(Table2[[#This Row],[Close Price]]-Table2[[#This Row],[20D EMA]])/Table2[[#This Row],[20D EMA]]</f>
        <v>5.1376041696498025E-3</v>
      </c>
      <c r="T71" s="2">
        <f>(Table2[[#This Row],[Close Price]]-Table2[[#This Row],[50D EMA]])/Table2[[#This Row],[50D EMA]]</f>
        <v>3.9095504357043502E-2</v>
      </c>
      <c r="U71" s="2">
        <f>(Table2[[#This Row],[Close Price]]-Table2[[#This Row],[200D EMA]])/Table2[[#This Row],[200D EMA]]</f>
        <v>0.26475063524799786</v>
      </c>
      <c r="V71">
        <v>0.76058460648251203</v>
      </c>
      <c r="W71">
        <v>8701</v>
      </c>
      <c r="X71">
        <v>8988.9500000000007</v>
      </c>
      <c r="Y71">
        <v>8584.75</v>
      </c>
      <c r="Z71">
        <v>9333</v>
      </c>
      <c r="AA71">
        <v>8309.9500000000007</v>
      </c>
      <c r="AB71">
        <v>9333</v>
      </c>
      <c r="AC71" s="2">
        <f>(Table2[[#This Row],[Close Price]]/Table2[[#This Row],[Day Low]])-1</f>
        <v>8.4587978393289021E-3</v>
      </c>
      <c r="AD71" s="2">
        <f>(Table2[[#This Row],[Day High]]/Table2[[#This Row],[Close Price]])-1</f>
        <v>2.4428463975565862E-2</v>
      </c>
      <c r="AE71" s="2">
        <f>(Table2[[#This Row],[Close Price]]/Table2[[#This Row],[Current Week Low]])-1</f>
        <v>2.2114796586971019E-2</v>
      </c>
      <c r="AF71" s="2">
        <f>(Table2[[#This Row],[Current Week High]]/Table2[[#This Row],[Close Price]])-1</f>
        <v>6.3638228523237528E-2</v>
      </c>
      <c r="AG71" s="2">
        <f>(Table2[[#This Row],[Close Price]]/Table2[[#This Row],[Current Month Low]])-1</f>
        <v>5.591489720154752E-2</v>
      </c>
      <c r="AH71" s="2">
        <f>(Table2[[#This Row],[Current Month High]]/Table2[[#This Row],[Close Price]])-1</f>
        <v>6.3638228523237528E-2</v>
      </c>
      <c r="AI71">
        <v>13.2251042782576</v>
      </c>
      <c r="AJ71">
        <v>104.67687570707101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0.06</v>
      </c>
      <c r="AM71" t="s">
        <v>10213</v>
      </c>
      <c r="AN71">
        <v>6.13</v>
      </c>
      <c r="AO71" t="s">
        <v>10213</v>
      </c>
      <c r="AP71">
        <v>0.18056038252974799</v>
      </c>
      <c r="AQ71">
        <f>(Table2[[#This Row],[Sharpe Ratio]]-AVERAGE(Table2[Sharpe Ratio]))/_xlfn.STDEV.P(Table2[Sharpe Ratio])</f>
        <v>1.4299431952382324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2.39695965495125</v>
      </c>
      <c r="AS71">
        <f>_xlfn.RANK.AVG(Table2[[#This Row],[1Y Return vs Nifty Z-Score]],Table2[1Y Return vs Nifty Z-Score])</f>
        <v>185</v>
      </c>
      <c r="AT71">
        <f>_xlfn.RANK.AVG(Table2[[#This Row],[6M Return vs Nifty Z-Score]],Table2[6M Return vs Nifty Z-Score])</f>
        <v>79</v>
      </c>
      <c r="AU71">
        <f>_xlfn.RANK.AVG(Table2[[#This Row],[Sharpe Ratio Z-Score]],Table2[Sharpe Ratio Z-Score])</f>
        <v>59</v>
      </c>
      <c r="AV71">
        <f>(Table2[[#This Row],[Rank 1Y]]+Table2[[#This Row],[Rank 6M]]+Table2[[#This Row],[Rank Sharpe]])/3</f>
        <v>107.66666666666667</v>
      </c>
    </row>
    <row r="72" spans="1:48" x14ac:dyDescent="0.3">
      <c r="A72" t="s">
        <v>578</v>
      </c>
      <c r="B72" t="s">
        <v>579</v>
      </c>
      <c r="C72" t="s">
        <v>10167</v>
      </c>
      <c r="D72" t="s">
        <v>253</v>
      </c>
      <c r="E72">
        <v>32370.111451359899</v>
      </c>
      <c r="F72">
        <v>6397.85</v>
      </c>
      <c r="G72">
        <v>150.30956796885101</v>
      </c>
      <c r="H72">
        <f>(Table2[[#This Row],[1Y Return vs Nifty]]-AVERAGE(Table2[1Y Return vs Nifty]))/_xlfn.STDEV.P(Table2[1Y Return vs Nifty])</f>
        <v>1.2344072323834154</v>
      </c>
      <c r="I72">
        <v>-4.9659374681981303</v>
      </c>
      <c r="J72">
        <f>(Table2[[#This Row],[1M Return vs Nifty]]-AVERAGE(Table2[1M Return vs Nifty]))/_xlfn.STDEV.P(Table2[1M Return vs Nifty])</f>
        <v>-0.71950947777323893</v>
      </c>
      <c r="K72">
        <v>30.469611420893798</v>
      </c>
      <c r="L72">
        <f>(Table2[[#This Row],[6M Return vs Nifty]]-AVERAGE(Table2[6M Return vs Nifty]))/_xlfn.STDEV.P(Table2[6M Return vs Nifty])</f>
        <v>0.61187601880200349</v>
      </c>
      <c r="M72">
        <v>-2.3884082123701398</v>
      </c>
      <c r="N72">
        <f>(Table2[[#This Row],[1W Return vs Nifty]]-AVERAGE(Table2[1W Return vs Nifty]))/_xlfn.STDEV.P(Table2[1W Return vs Nifty])</f>
        <v>-0.49428782228005247</v>
      </c>
      <c r="O72">
        <v>6548.54</v>
      </c>
      <c r="P72">
        <v>6565.5064657269804</v>
      </c>
      <c r="Q72">
        <v>5547.94004467797</v>
      </c>
      <c r="R72">
        <v>32.092000737467401</v>
      </c>
      <c r="S72" s="2">
        <f>(Table2[[#This Row],[Close Price]]-Table2[[#This Row],[20D EMA]])/Table2[[#This Row],[20D EMA]]</f>
        <v>-2.3011236092319753E-2</v>
      </c>
      <c r="T72" s="2">
        <f>(Table2[[#This Row],[Close Price]]-Table2[[#This Row],[50D EMA]])/Table2[[#This Row],[50D EMA]]</f>
        <v>-2.5535953182313394E-2</v>
      </c>
      <c r="U72" s="2">
        <f>(Table2[[#This Row],[Close Price]]-Table2[[#This Row],[200D EMA]])/Table2[[#This Row],[200D EMA]]</f>
        <v>0.15319378877162385</v>
      </c>
      <c r="V72">
        <v>1.09628339441709</v>
      </c>
      <c r="W72">
        <v>6381</v>
      </c>
      <c r="X72">
        <v>6500</v>
      </c>
      <c r="Y72">
        <v>6381</v>
      </c>
      <c r="Z72">
        <v>6633</v>
      </c>
      <c r="AA72">
        <v>6381</v>
      </c>
      <c r="AB72">
        <v>6800</v>
      </c>
      <c r="AC72" s="2">
        <f>(Table2[[#This Row],[Close Price]]/Table2[[#This Row],[Day Low]])-1</f>
        <v>2.6406519354333913E-3</v>
      </c>
      <c r="AD72" s="2">
        <f>(Table2[[#This Row],[Day High]]/Table2[[#This Row],[Close Price]])-1</f>
        <v>1.5966301179302311E-2</v>
      </c>
      <c r="AE72" s="2">
        <f>(Table2[[#This Row],[Close Price]]/Table2[[#This Row],[Current Week Low]])-1</f>
        <v>2.6406519354333913E-3</v>
      </c>
      <c r="AF72" s="2">
        <f>(Table2[[#This Row],[Current Week High]]/Table2[[#This Row],[Close Price]])-1</f>
        <v>3.6754534726509691E-2</v>
      </c>
      <c r="AG72" s="2">
        <f>(Table2[[#This Row],[Close Price]]/Table2[[#This Row],[Current Month Low]])-1</f>
        <v>2.6406519354333913E-3</v>
      </c>
      <c r="AH72" s="2">
        <f>(Table2[[#This Row],[Current Month High]]/Table2[[#This Row],[Close Price]])-1</f>
        <v>6.2857053541423902E-2</v>
      </c>
      <c r="AI72">
        <v>52.5020123947888</v>
      </c>
      <c r="AJ72">
        <v>180.60745614035</v>
      </c>
      <c r="AK72" t="str">
        <f>IF(AND(Table2[[#This Row],[20D EMA]]&gt;Table2[[#This Row],[50D EMA]],Table2[[#This Row],[50D EMA]]&gt;Table2[[#This Row],[200D EMA]]),"Uptrend","Downtrend/NoTrend")</f>
        <v>Downtrend/NoTrend</v>
      </c>
      <c r="AL72">
        <v>-0.15</v>
      </c>
      <c r="AM72" t="s">
        <v>10214</v>
      </c>
      <c r="AN72">
        <v>-4.99</v>
      </c>
      <c r="AO72" t="s">
        <v>10214</v>
      </c>
      <c r="AP72">
        <v>0.14685533284847499</v>
      </c>
      <c r="AQ72">
        <f>(Table2[[#This Row],[Sharpe Ratio]]-AVERAGE(Table2[Sharpe Ratio]))/_xlfn.STDEV.P(Table2[Sharpe Ratio])</f>
        <v>1.0475400443391052</v>
      </c>
      <c r="AR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">
        <f>_xlfn.RANK.AVG(Table2[[#This Row],[1Y Return vs Nifty Z-Score]],Table2[1Y Return vs Nifty Z-Score])</f>
        <v>69</v>
      </c>
      <c r="AT72">
        <f>_xlfn.RANK.AVG(Table2[[#This Row],[6M Return vs Nifty Z-Score]],Table2[6M Return vs Nifty Z-Score])</f>
        <v>147</v>
      </c>
      <c r="AU72">
        <f>_xlfn.RANK.AVG(Table2[[#This Row],[Sharpe Ratio Z-Score]],Table2[Sharpe Ratio Z-Score])</f>
        <v>107</v>
      </c>
      <c r="AV72">
        <f>(Table2[[#This Row],[Rank 1Y]]+Table2[[#This Row],[Rank 6M]]+Table2[[#This Row],[Rank Sharpe]])/3</f>
        <v>107.66666666666667</v>
      </c>
    </row>
    <row r="73" spans="1:48" x14ac:dyDescent="0.3">
      <c r="A73" t="s">
        <v>409</v>
      </c>
      <c r="B73" t="s">
        <v>410</v>
      </c>
      <c r="C73" t="s">
        <v>10173</v>
      </c>
      <c r="D73" t="s">
        <v>246</v>
      </c>
      <c r="E73">
        <v>58904.029826439997</v>
      </c>
      <c r="F73">
        <v>5230.3</v>
      </c>
      <c r="G73">
        <v>105.115892135164</v>
      </c>
      <c r="H73">
        <f>(Table2[[#This Row],[1Y Return vs Nifty]]-AVERAGE(Table2[1Y Return vs Nifty]))/_xlfn.STDEV.P(Table2[1Y Return vs Nifty])</f>
        <v>0.69694296509400766</v>
      </c>
      <c r="I73">
        <v>-1.7366594217515401</v>
      </c>
      <c r="J73">
        <f>(Table2[[#This Row],[1M Return vs Nifty]]-AVERAGE(Table2[1M Return vs Nifty]))/_xlfn.STDEV.P(Table2[1M Return vs Nifty])</f>
        <v>-0.43298138657650098</v>
      </c>
      <c r="K73">
        <v>50.802424786044199</v>
      </c>
      <c r="L73">
        <f>(Table2[[#This Row],[6M Return vs Nifty]]-AVERAGE(Table2[6M Return vs Nifty]))/_xlfn.STDEV.P(Table2[6M Return vs Nifty])</f>
        <v>1.2195349677444915</v>
      </c>
      <c r="M73">
        <v>-0.178664139401433</v>
      </c>
      <c r="N73">
        <f>(Table2[[#This Row],[1W Return vs Nifty]]-AVERAGE(Table2[1W Return vs Nifty]))/_xlfn.STDEV.P(Table2[1W Return vs Nifty])</f>
        <v>-5.7148633651774458E-2</v>
      </c>
      <c r="O73">
        <v>5316.06</v>
      </c>
      <c r="P73">
        <v>5085.34480657535</v>
      </c>
      <c r="Q73">
        <v>4026.7379538750802</v>
      </c>
      <c r="R73">
        <v>42.462044447022201</v>
      </c>
      <c r="S73" s="2">
        <f>(Table2[[#This Row],[Close Price]]-Table2[[#This Row],[20D EMA]])/Table2[[#This Row],[20D EMA]]</f>
        <v>-1.6132248319243991E-2</v>
      </c>
      <c r="T73" s="2">
        <f>(Table2[[#This Row],[Close Price]]-Table2[[#This Row],[50D EMA]])/Table2[[#This Row],[50D EMA]]</f>
        <v>2.8504496536247276E-2</v>
      </c>
      <c r="U73" s="2">
        <f>(Table2[[#This Row],[Close Price]]-Table2[[#This Row],[200D EMA]])/Table2[[#This Row],[200D EMA]]</f>
        <v>0.29889256760964228</v>
      </c>
      <c r="V73">
        <v>0.469465409878634</v>
      </c>
      <c r="W73">
        <v>5159.05</v>
      </c>
      <c r="X73">
        <v>5330</v>
      </c>
      <c r="Y73">
        <v>5159.05</v>
      </c>
      <c r="Z73">
        <v>5839.95</v>
      </c>
      <c r="AA73">
        <v>5143.95</v>
      </c>
      <c r="AB73">
        <v>5839.95</v>
      </c>
      <c r="AC73" s="2">
        <f>(Table2[[#This Row],[Close Price]]/Table2[[#This Row],[Day Low]])-1</f>
        <v>1.3810682199242086E-2</v>
      </c>
      <c r="AD73" s="2">
        <f>(Table2[[#This Row],[Day High]]/Table2[[#This Row],[Close Price]])-1</f>
        <v>1.9062004091543461E-2</v>
      </c>
      <c r="AE73" s="2">
        <f>(Table2[[#This Row],[Close Price]]/Table2[[#This Row],[Current Week Low]])-1</f>
        <v>1.3810682199242086E-2</v>
      </c>
      <c r="AF73" s="2">
        <f>(Table2[[#This Row],[Current Week High]]/Table2[[#This Row],[Close Price]])-1</f>
        <v>0.11656119151865085</v>
      </c>
      <c r="AG73" s="2">
        <f>(Table2[[#This Row],[Close Price]]/Table2[[#This Row],[Current Month Low]])-1</f>
        <v>1.6786710601774946E-2</v>
      </c>
      <c r="AH73" s="2">
        <f>(Table2[[#This Row],[Current Month High]]/Table2[[#This Row],[Close Price]])-1</f>
        <v>0.11656119151865085</v>
      </c>
      <c r="AI73">
        <v>11.656119151864999</v>
      </c>
      <c r="AJ73">
        <v>132.354509107063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0.05</v>
      </c>
      <c r="AM73" t="s">
        <v>10213</v>
      </c>
      <c r="AN73">
        <v>2.2400000000000002</v>
      </c>
      <c r="AO73" t="s">
        <v>10213</v>
      </c>
      <c r="AP73">
        <v>0.137673713967919</v>
      </c>
      <c r="AQ73">
        <f>(Table2[[#This Row],[Sharpe Ratio]]-AVERAGE(Table2[Sharpe Ratio]))/_xlfn.STDEV.P(Table2[Sharpe Ratio])</f>
        <v>0.94336930364945892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2.3697172162596827</v>
      </c>
      <c r="AS73">
        <f>_xlfn.RANK.AVG(Table2[[#This Row],[1Y Return vs Nifty Z-Score]],Table2[1Y Return vs Nifty Z-Score])</f>
        <v>121</v>
      </c>
      <c r="AT73">
        <f>_xlfn.RANK.AVG(Table2[[#This Row],[6M Return vs Nifty Z-Score]],Table2[6M Return vs Nifty Z-Score])</f>
        <v>69</v>
      </c>
      <c r="AU73">
        <f>_xlfn.RANK.AVG(Table2[[#This Row],[Sharpe Ratio Z-Score]],Table2[Sharpe Ratio Z-Score])</f>
        <v>135</v>
      </c>
      <c r="AV73">
        <f>(Table2[[#This Row],[Rank 1Y]]+Table2[[#This Row],[Rank 6M]]+Table2[[#This Row],[Rank Sharpe]])/3</f>
        <v>108.33333333333333</v>
      </c>
    </row>
    <row r="74" spans="1:48" x14ac:dyDescent="0.3">
      <c r="A74" t="s">
        <v>513</v>
      </c>
      <c r="B74" t="s">
        <v>514</v>
      </c>
      <c r="C74" t="s">
        <v>10173</v>
      </c>
      <c r="D74" t="s">
        <v>515</v>
      </c>
      <c r="E74">
        <v>40661.438341230001</v>
      </c>
      <c r="F74">
        <v>4505.8500000000004</v>
      </c>
      <c r="G74">
        <v>65.4765787823994</v>
      </c>
      <c r="H74">
        <f>(Table2[[#This Row],[1Y Return vs Nifty]]-AVERAGE(Table2[1Y Return vs Nifty]))/_xlfn.STDEV.P(Table2[1Y Return vs Nifty])</f>
        <v>0.22553376648400011</v>
      </c>
      <c r="I74">
        <v>-6.1250727392588802</v>
      </c>
      <c r="J74">
        <f>(Table2[[#This Row],[1M Return vs Nifty]]-AVERAGE(Table2[1M Return vs Nifty]))/_xlfn.STDEV.P(Table2[1M Return vs Nifty])</f>
        <v>-0.82235748648568519</v>
      </c>
      <c r="K74">
        <v>38.826448919354398</v>
      </c>
      <c r="L74">
        <f>(Table2[[#This Row],[6M Return vs Nifty]]-AVERAGE(Table2[6M Return vs Nifty]))/_xlfn.STDEV.P(Table2[6M Return vs Nifty])</f>
        <v>0.86162537712254972</v>
      </c>
      <c r="M74">
        <v>-0.169009717065153</v>
      </c>
      <c r="N74">
        <f>(Table2[[#This Row],[1W Return vs Nifty]]-AVERAGE(Table2[1W Return vs Nifty]))/_xlfn.STDEV.P(Table2[1W Return vs Nifty])</f>
        <v>-5.5238762550237207E-2</v>
      </c>
      <c r="O74">
        <v>4508.0600000000004</v>
      </c>
      <c r="P74">
        <v>4301.9783455279903</v>
      </c>
      <c r="Q74">
        <v>3511.9506926403301</v>
      </c>
      <c r="R74">
        <v>46.2685094212707</v>
      </c>
      <c r="S74" s="2">
        <f>(Table2[[#This Row],[Close Price]]-Table2[[#This Row],[20D EMA]])/Table2[[#This Row],[20D EMA]]</f>
        <v>-4.9023304924957433E-4</v>
      </c>
      <c r="T74" s="2">
        <f>(Table2[[#This Row],[Close Price]]-Table2[[#This Row],[50D EMA]])/Table2[[#This Row],[50D EMA]]</f>
        <v>4.7390209363545384E-2</v>
      </c>
      <c r="U74" s="2">
        <f>(Table2[[#This Row],[Close Price]]-Table2[[#This Row],[200D EMA]])/Table2[[#This Row],[200D EMA]]</f>
        <v>0.28300491502984171</v>
      </c>
      <c r="V74">
        <v>0.84691460554827003</v>
      </c>
      <c r="W74">
        <v>4445.5</v>
      </c>
      <c r="X74">
        <v>4545.25</v>
      </c>
      <c r="Y74">
        <v>4445.5</v>
      </c>
      <c r="Z74">
        <v>4709.95</v>
      </c>
      <c r="AA74">
        <v>4401</v>
      </c>
      <c r="AB74">
        <v>4770</v>
      </c>
      <c r="AC74" s="2">
        <f>(Table2[[#This Row],[Close Price]]/Table2[[#This Row],[Day Low]])-1</f>
        <v>1.357552581261956E-2</v>
      </c>
      <c r="AD74" s="2">
        <f>(Table2[[#This Row],[Day High]]/Table2[[#This Row],[Close Price]])-1</f>
        <v>8.7441881110110753E-3</v>
      </c>
      <c r="AE74" s="2">
        <f>(Table2[[#This Row],[Close Price]]/Table2[[#This Row],[Current Week Low]])-1</f>
        <v>1.357552581261956E-2</v>
      </c>
      <c r="AF74" s="2">
        <f>(Table2[[#This Row],[Current Week High]]/Table2[[#This Row],[Close Price]])-1</f>
        <v>4.5296669884705265E-2</v>
      </c>
      <c r="AG74" s="2">
        <f>(Table2[[#This Row],[Close Price]]/Table2[[#This Row],[Current Month Low]])-1</f>
        <v>2.3824130879345651E-2</v>
      </c>
      <c r="AH74" s="2">
        <f>(Table2[[#This Row],[Current Month High]]/Table2[[#This Row],[Close Price]])-1</f>
        <v>5.8623789074203403E-2</v>
      </c>
      <c r="AI74">
        <v>11.847931023003399</v>
      </c>
      <c r="AJ74">
        <v>102.692307692307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0.02</v>
      </c>
      <c r="AM74" t="s">
        <v>10213</v>
      </c>
      <c r="AN74">
        <v>0.13</v>
      </c>
      <c r="AO74" t="s">
        <v>10213</v>
      </c>
      <c r="AP74">
        <v>0.243935600614059</v>
      </c>
      <c r="AQ74">
        <f>(Table2[[#This Row],[Sharpe Ratio]]-AVERAGE(Table2[Sharpe Ratio]))/_xlfn.STDEV.P(Table2[Sharpe Ratio])</f>
        <v>2.1489714510495608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2.3585343456201882</v>
      </c>
      <c r="AS74">
        <f>_xlfn.RANK.AVG(Table2[[#This Row],[1Y Return vs Nifty Z-Score]],Table2[1Y Return vs Nifty Z-Score])</f>
        <v>206</v>
      </c>
      <c r="AT74">
        <f>_xlfn.RANK.AVG(Table2[[#This Row],[6M Return vs Nifty Z-Score]],Table2[6M Return vs Nifty Z-Score])</f>
        <v>108</v>
      </c>
      <c r="AU74">
        <f>_xlfn.RANK.AVG(Table2[[#This Row],[Sharpe Ratio Z-Score]],Table2[Sharpe Ratio Z-Score])</f>
        <v>12</v>
      </c>
      <c r="AV74">
        <f>(Table2[[#This Row],[Rank 1Y]]+Table2[[#This Row],[Rank 6M]]+Table2[[#This Row],[Rank Sharpe]])/3</f>
        <v>108.66666666666667</v>
      </c>
    </row>
    <row r="75" spans="1:48" x14ac:dyDescent="0.3">
      <c r="A75" t="s">
        <v>1114</v>
      </c>
      <c r="B75" t="s">
        <v>1115</v>
      </c>
      <c r="C75" t="s">
        <v>10175</v>
      </c>
      <c r="D75" t="s">
        <v>1116</v>
      </c>
      <c r="E75">
        <v>10952.591482075</v>
      </c>
      <c r="F75">
        <v>538.25</v>
      </c>
      <c r="G75">
        <v>158.65157223066899</v>
      </c>
      <c r="H75">
        <f>(Table2[[#This Row],[1Y Return vs Nifty]]-AVERAGE(Table2[1Y Return vs Nifty]))/_xlfn.STDEV.P(Table2[1Y Return vs Nifty])</f>
        <v>1.3336142370272184</v>
      </c>
      <c r="I75">
        <v>1.40907713074041</v>
      </c>
      <c r="J75">
        <f>(Table2[[#This Row],[1M Return vs Nifty]]-AVERAGE(Table2[1M Return vs Nifty]))/_xlfn.STDEV.P(Table2[1M Return vs Nifty])</f>
        <v>-0.15386578338923818</v>
      </c>
      <c r="K75">
        <v>60.881591593436099</v>
      </c>
      <c r="L75">
        <f>(Table2[[#This Row],[6M Return vs Nifty]]-AVERAGE(Table2[6M Return vs Nifty]))/_xlfn.STDEV.P(Table2[6M Return vs Nifty])</f>
        <v>1.5207572235339069</v>
      </c>
      <c r="M75">
        <v>-1.0408113425919401</v>
      </c>
      <c r="N75">
        <f>(Table2[[#This Row],[1W Return vs Nifty]]-AVERAGE(Table2[1W Return vs Nifty]))/_xlfn.STDEV.P(Table2[1W Return vs Nifty])</f>
        <v>-0.22770156486725035</v>
      </c>
      <c r="O75">
        <v>521.33000000000004</v>
      </c>
      <c r="P75">
        <v>485.46033725690302</v>
      </c>
      <c r="Q75">
        <v>364.44452452135101</v>
      </c>
      <c r="R75">
        <v>56.482168317475299</v>
      </c>
      <c r="S75" s="2">
        <f>(Table2[[#This Row],[Close Price]]-Table2[[#This Row],[20D EMA]])/Table2[[#This Row],[20D EMA]]</f>
        <v>3.2455450482419886E-2</v>
      </c>
      <c r="T75" s="2">
        <f>(Table2[[#This Row],[Close Price]]-Table2[[#This Row],[50D EMA]])/Table2[[#This Row],[50D EMA]]</f>
        <v>0.10874145360954787</v>
      </c>
      <c r="U75" s="2">
        <f>(Table2[[#This Row],[Close Price]]-Table2[[#This Row],[200D EMA]])/Table2[[#This Row],[200D EMA]]</f>
        <v>0.47690516329452104</v>
      </c>
      <c r="V75">
        <v>0.84968831172193104</v>
      </c>
      <c r="W75">
        <v>523</v>
      </c>
      <c r="X75">
        <v>541.1</v>
      </c>
      <c r="Y75">
        <v>517.5</v>
      </c>
      <c r="Z75">
        <v>588</v>
      </c>
      <c r="AA75">
        <v>473.1</v>
      </c>
      <c r="AB75">
        <v>588</v>
      </c>
      <c r="AC75" s="2">
        <f>(Table2[[#This Row],[Close Price]]/Table2[[#This Row],[Day Low]])-1</f>
        <v>2.9158699808795374E-2</v>
      </c>
      <c r="AD75" s="2">
        <f>(Table2[[#This Row],[Day High]]/Table2[[#This Row],[Close Price]])-1</f>
        <v>5.2949372967951991E-3</v>
      </c>
      <c r="AE75" s="2">
        <f>(Table2[[#This Row],[Close Price]]/Table2[[#This Row],[Current Week Low]])-1</f>
        <v>4.0096618357488012E-2</v>
      </c>
      <c r="AF75" s="2">
        <f>(Table2[[#This Row],[Current Week High]]/Table2[[#This Row],[Close Price]])-1</f>
        <v>9.2429168601950717E-2</v>
      </c>
      <c r="AG75" s="2">
        <f>(Table2[[#This Row],[Close Price]]/Table2[[#This Row],[Current Month Low]])-1</f>
        <v>0.13770872965546399</v>
      </c>
      <c r="AH75" s="2">
        <f>(Table2[[#This Row],[Current Month High]]/Table2[[#This Row],[Close Price]])-1</f>
        <v>9.2429168601950717E-2</v>
      </c>
      <c r="AI75">
        <v>9.24291686019507</v>
      </c>
      <c r="AJ75">
        <v>195.660532820653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0.3</v>
      </c>
      <c r="AM75" t="s">
        <v>10213</v>
      </c>
      <c r="AN75">
        <v>0.21</v>
      </c>
      <c r="AO75" t="s">
        <v>10213</v>
      </c>
      <c r="AP75">
        <v>9.7999858351365002E-2</v>
      </c>
      <c r="AQ75">
        <f>(Table2[[#This Row],[Sharpe Ratio]]-AVERAGE(Table2[Sharpe Ratio]))/_xlfn.STDEV.P(Table2[Sharpe Ratio])</f>
        <v>0.49324662056328811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2.9660507328679246</v>
      </c>
      <c r="AS75">
        <f>_xlfn.RANK.AVG(Table2[[#This Row],[1Y Return vs Nifty Z-Score]],Table2[1Y Return vs Nifty Z-Score])</f>
        <v>58</v>
      </c>
      <c r="AT75">
        <f>_xlfn.RANK.AVG(Table2[[#This Row],[6M Return vs Nifty Z-Score]],Table2[6M Return vs Nifty Z-Score])</f>
        <v>54</v>
      </c>
      <c r="AU75">
        <f>_xlfn.RANK.AVG(Table2[[#This Row],[Sharpe Ratio Z-Score]],Table2[Sharpe Ratio Z-Score])</f>
        <v>214</v>
      </c>
      <c r="AV75">
        <f>(Table2[[#This Row],[Rank 1Y]]+Table2[[#This Row],[Rank 6M]]+Table2[[#This Row],[Rank Sharpe]])/3</f>
        <v>108.66666666666667</v>
      </c>
    </row>
    <row r="76" spans="1:48" x14ac:dyDescent="0.3">
      <c r="A76" t="s">
        <v>457</v>
      </c>
      <c r="B76" t="s">
        <v>458</v>
      </c>
      <c r="C76" t="s">
        <v>10171</v>
      </c>
      <c r="D76" t="s">
        <v>459</v>
      </c>
      <c r="E76">
        <v>47893.25</v>
      </c>
      <c r="F76">
        <v>563.45000000000005</v>
      </c>
      <c r="G76">
        <v>98.062606850209406</v>
      </c>
      <c r="H76">
        <f>(Table2[[#This Row],[1Y Return vs Nifty]]-AVERAGE(Table2[1Y Return vs Nifty]))/_xlfn.STDEV.P(Table2[1Y Return vs Nifty])</f>
        <v>0.61306200746595862</v>
      </c>
      <c r="I76">
        <v>3.2802777386431599</v>
      </c>
      <c r="J76">
        <f>(Table2[[#This Row],[1M Return vs Nifty]]-AVERAGE(Table2[1M Return vs Nifty]))/_xlfn.STDEV.P(Table2[1M Return vs Nifty])</f>
        <v>1.2162514799119242E-2</v>
      </c>
      <c r="K76">
        <v>53.9546318124059</v>
      </c>
      <c r="L76">
        <f>(Table2[[#This Row],[6M Return vs Nifty]]-AVERAGE(Table2[6M Return vs Nifty]))/_xlfn.STDEV.P(Table2[6M Return vs Nifty])</f>
        <v>1.3137406624552446</v>
      </c>
      <c r="M76">
        <v>-0.38020704502772801</v>
      </c>
      <c r="N76">
        <f>(Table2[[#This Row],[1W Return vs Nifty]]-AVERAGE(Table2[1W Return vs Nifty]))/_xlfn.STDEV.P(Table2[1W Return vs Nifty])</f>
        <v>-9.7018545881430149E-2</v>
      </c>
      <c r="O76">
        <v>558.36</v>
      </c>
      <c r="P76">
        <v>516.68414661543204</v>
      </c>
      <c r="Q76">
        <v>390.90587486934299</v>
      </c>
      <c r="R76">
        <v>48.3407477736408</v>
      </c>
      <c r="S76" s="2">
        <f>(Table2[[#This Row],[Close Price]]-Table2[[#This Row],[20D EMA]])/Table2[[#This Row],[20D EMA]]</f>
        <v>9.1159825202378961E-3</v>
      </c>
      <c r="T76" s="2">
        <f>(Table2[[#This Row],[Close Price]]-Table2[[#This Row],[50D EMA]])/Table2[[#This Row],[50D EMA]]</f>
        <v>9.0511492738668875E-2</v>
      </c>
      <c r="U76" s="2">
        <f>(Table2[[#This Row],[Close Price]]-Table2[[#This Row],[200D EMA]])/Table2[[#This Row],[200D EMA]]</f>
        <v>0.44139557940470575</v>
      </c>
      <c r="V76">
        <v>0.41352411596174798</v>
      </c>
      <c r="W76">
        <v>562.15</v>
      </c>
      <c r="X76">
        <v>569.95000000000005</v>
      </c>
      <c r="Y76">
        <v>549.04999999999995</v>
      </c>
      <c r="Z76">
        <v>585.5</v>
      </c>
      <c r="AA76">
        <v>549.04999999999995</v>
      </c>
      <c r="AB76">
        <v>585.5</v>
      </c>
      <c r="AC76" s="2">
        <f>(Table2[[#This Row],[Close Price]]/Table2[[#This Row],[Day Low]])-1</f>
        <v>2.3125500311305114E-3</v>
      </c>
      <c r="AD76" s="2">
        <f>(Table2[[#This Row],[Day High]]/Table2[[#This Row],[Close Price]])-1</f>
        <v>1.1536072411039155E-2</v>
      </c>
      <c r="AE76" s="2">
        <f>(Table2[[#This Row],[Close Price]]/Table2[[#This Row],[Current Week Low]])-1</f>
        <v>2.6227119570166879E-2</v>
      </c>
      <c r="AF76" s="2">
        <f>(Table2[[#This Row],[Current Week High]]/Table2[[#This Row],[Close Price]])-1</f>
        <v>3.913390717898646E-2</v>
      </c>
      <c r="AG76" s="2">
        <f>(Table2[[#This Row],[Close Price]]/Table2[[#This Row],[Current Month Low]])-1</f>
        <v>2.6227119570166879E-2</v>
      </c>
      <c r="AH76" s="2">
        <f>(Table2[[#This Row],[Current Month High]]/Table2[[#This Row],[Close Price]])-1</f>
        <v>3.913390717898646E-2</v>
      </c>
      <c r="AI76">
        <v>10.0985003105865</v>
      </c>
      <c r="AJ76">
        <v>133.11956971452199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0.06</v>
      </c>
      <c r="AM76" t="s">
        <v>10213</v>
      </c>
      <c r="AN76">
        <v>-2.79</v>
      </c>
      <c r="AO76" t="s">
        <v>10214</v>
      </c>
      <c r="AP76">
        <v>0.13776891123068299</v>
      </c>
      <c r="AQ76">
        <f>(Table2[[#This Row],[Sharpe Ratio]]-AVERAGE(Table2[Sharpe Ratio]))/_xlfn.STDEV.P(Table2[Sharpe Ratio])</f>
        <v>0.94444937128271189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2.7863960101216043</v>
      </c>
      <c r="AS76">
        <f>_xlfn.RANK.AVG(Table2[[#This Row],[1Y Return vs Nifty Z-Score]],Table2[1Y Return vs Nifty Z-Score])</f>
        <v>131</v>
      </c>
      <c r="AT76">
        <f>_xlfn.RANK.AVG(Table2[[#This Row],[6M Return vs Nifty Z-Score]],Table2[6M Return vs Nifty Z-Score])</f>
        <v>63</v>
      </c>
      <c r="AU76">
        <f>_xlfn.RANK.AVG(Table2[[#This Row],[Sharpe Ratio Z-Score]],Table2[Sharpe Ratio Z-Score])</f>
        <v>134</v>
      </c>
      <c r="AV76">
        <f>(Table2[[#This Row],[Rank 1Y]]+Table2[[#This Row],[Rank 6M]]+Table2[[#This Row],[Rank Sharpe]])/3</f>
        <v>109.33333333333333</v>
      </c>
    </row>
    <row r="77" spans="1:48" x14ac:dyDescent="0.3">
      <c r="A77" t="s">
        <v>104</v>
      </c>
      <c r="B77" t="s">
        <v>105</v>
      </c>
      <c r="C77" t="s">
        <v>10174</v>
      </c>
      <c r="D77" t="s">
        <v>72</v>
      </c>
      <c r="E77">
        <v>277969.58947786997</v>
      </c>
      <c r="F77">
        <v>720.7</v>
      </c>
      <c r="G77">
        <v>170.04103712566899</v>
      </c>
      <c r="H77">
        <f>(Table2[[#This Row],[1Y Return vs Nifty]]-AVERAGE(Table2[1Y Return vs Nifty]))/_xlfn.STDEV.P(Table2[1Y Return vs Nifty])</f>
        <v>1.4690630645830143</v>
      </c>
      <c r="I77">
        <v>-10.367214269235401</v>
      </c>
      <c r="J77">
        <f>(Table2[[#This Row],[1M Return vs Nifty]]-AVERAGE(Table2[1M Return vs Nifty]))/_xlfn.STDEV.P(Table2[1M Return vs Nifty])</f>
        <v>-1.1987551511302883</v>
      </c>
      <c r="K77">
        <v>21.097515941496901</v>
      </c>
      <c r="L77">
        <f>(Table2[[#This Row],[6M Return vs Nifty]]-AVERAGE(Table2[6M Return vs Nifty]))/_xlfn.STDEV.P(Table2[6M Return vs Nifty])</f>
        <v>0.33178503551682642</v>
      </c>
      <c r="M77">
        <v>1.5737317152650501</v>
      </c>
      <c r="N77">
        <f>(Table2[[#This Row],[1W Return vs Nifty]]-AVERAGE(Table2[1W Return vs Nifty]))/_xlfn.STDEV.P(Table2[1W Return vs Nifty])</f>
        <v>0.28951635413358362</v>
      </c>
      <c r="O77">
        <v>720.63</v>
      </c>
      <c r="P77">
        <v>696.08163911541897</v>
      </c>
      <c r="Q77">
        <v>562.26525124467798</v>
      </c>
      <c r="R77">
        <v>50.216009133203301</v>
      </c>
      <c r="S77" s="2">
        <f>(Table2[[#This Row],[Close Price]]-Table2[[#This Row],[20D EMA]])/Table2[[#This Row],[20D EMA]]</f>
        <v>9.713722714853673E-5</v>
      </c>
      <c r="T77" s="2">
        <f>(Table2[[#This Row],[Close Price]]-Table2[[#This Row],[50D EMA]])/Table2[[#This Row],[50D EMA]]</f>
        <v>3.5367059697000644E-2</v>
      </c>
      <c r="U77" s="2">
        <f>(Table2[[#This Row],[Close Price]]-Table2[[#This Row],[200D EMA]])/Table2[[#This Row],[200D EMA]]</f>
        <v>0.28177937086561455</v>
      </c>
      <c r="V77">
        <v>0.63736245162742999</v>
      </c>
      <c r="W77">
        <v>716</v>
      </c>
      <c r="X77">
        <v>732</v>
      </c>
      <c r="Y77">
        <v>693</v>
      </c>
      <c r="Z77">
        <v>745</v>
      </c>
      <c r="AA77">
        <v>693</v>
      </c>
      <c r="AB77">
        <v>745</v>
      </c>
      <c r="AC77" s="2">
        <f>(Table2[[#This Row],[Close Price]]/Table2[[#This Row],[Day Low]])-1</f>
        <v>6.5642458100558798E-3</v>
      </c>
      <c r="AD77" s="2">
        <f>(Table2[[#This Row],[Day High]]/Table2[[#This Row],[Close Price]])-1</f>
        <v>1.567920077702234E-2</v>
      </c>
      <c r="AE77" s="2">
        <f>(Table2[[#This Row],[Close Price]]/Table2[[#This Row],[Current Week Low]])-1</f>
        <v>3.9971139971139991E-2</v>
      </c>
      <c r="AF77" s="2">
        <f>(Table2[[#This Row],[Current Week High]]/Table2[[#This Row],[Close Price]])-1</f>
        <v>3.3717219370056783E-2</v>
      </c>
      <c r="AG77" s="2">
        <f>(Table2[[#This Row],[Close Price]]/Table2[[#This Row],[Current Month Low]])-1</f>
        <v>3.9971139971139991E-2</v>
      </c>
      <c r="AH77" s="2">
        <f>(Table2[[#This Row],[Current Month High]]/Table2[[#This Row],[Close Price]])-1</f>
        <v>3.3717219370056783E-2</v>
      </c>
      <c r="AI77">
        <v>24.302761204384598</v>
      </c>
      <c r="AJ77">
        <v>205.575577697689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0.1</v>
      </c>
      <c r="AM77" t="s">
        <v>10213</v>
      </c>
      <c r="AN77">
        <v>-0.63</v>
      </c>
      <c r="AO77" t="s">
        <v>10214</v>
      </c>
      <c r="AP77">
        <v>0.16611472145212999</v>
      </c>
      <c r="AQ77">
        <f>(Table2[[#This Row],[Sharpe Ratio]]-AVERAGE(Table2[Sharpe Ratio]))/_xlfn.STDEV.P(Table2[Sharpe Ratio])</f>
        <v>1.2660488718315159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2.1576581749346517</v>
      </c>
      <c r="AS77">
        <f>_xlfn.RANK.AVG(Table2[[#This Row],[1Y Return vs Nifty Z-Score]],Table2[1Y Return vs Nifty Z-Score])</f>
        <v>52</v>
      </c>
      <c r="AT77">
        <f>_xlfn.RANK.AVG(Table2[[#This Row],[6M Return vs Nifty Z-Score]],Table2[6M Return vs Nifty Z-Score])</f>
        <v>205</v>
      </c>
      <c r="AU77">
        <f>_xlfn.RANK.AVG(Table2[[#This Row],[Sharpe Ratio Z-Score]],Table2[Sharpe Ratio Z-Score])</f>
        <v>75</v>
      </c>
      <c r="AV77">
        <f>(Table2[[#This Row],[Rank 1Y]]+Table2[[#This Row],[Rank 6M]]+Table2[[#This Row],[Rank Sharpe]])/3</f>
        <v>110.66666666666667</v>
      </c>
    </row>
    <row r="78" spans="1:48" x14ac:dyDescent="0.3">
      <c r="A78" t="s">
        <v>439</v>
      </c>
      <c r="B78" t="s">
        <v>440</v>
      </c>
      <c r="C78" t="s">
        <v>10179</v>
      </c>
      <c r="D78" t="s">
        <v>98</v>
      </c>
      <c r="E78">
        <v>51865.61925435</v>
      </c>
      <c r="F78">
        <v>503.25</v>
      </c>
      <c r="G78">
        <v>163.80617006990599</v>
      </c>
      <c r="H78">
        <f>(Table2[[#This Row],[1Y Return vs Nifty]]-AVERAGE(Table2[1Y Return vs Nifty]))/_xlfn.STDEV.P(Table2[1Y Return vs Nifty])</f>
        <v>1.3949151181733375</v>
      </c>
      <c r="I78">
        <v>18.2796372538171</v>
      </c>
      <c r="J78">
        <f>(Table2[[#This Row],[1M Return vs Nifty]]-AVERAGE(Table2[1M Return vs Nifty]))/_xlfn.STDEV.P(Table2[1M Return vs Nifty])</f>
        <v>1.3430289775942734</v>
      </c>
      <c r="K78">
        <v>16.478884732944199</v>
      </c>
      <c r="L78">
        <f>(Table2[[#This Row],[6M Return vs Nifty]]-AVERAGE(Table2[6M Return vs Nifty]))/_xlfn.STDEV.P(Table2[6M Return vs Nifty])</f>
        <v>0.19375432941924212</v>
      </c>
      <c r="M78">
        <v>2.6121601956487601</v>
      </c>
      <c r="N78">
        <f>(Table2[[#This Row],[1W Return vs Nifty]]-AVERAGE(Table2[1W Return vs Nifty]))/_xlfn.STDEV.P(Table2[1W Return vs Nifty])</f>
        <v>0.49494185517524159</v>
      </c>
      <c r="O78">
        <v>471.42</v>
      </c>
      <c r="P78">
        <v>440.54865990050899</v>
      </c>
      <c r="Q78">
        <v>362.87102740687601</v>
      </c>
      <c r="R78">
        <v>77.9507724684686</v>
      </c>
      <c r="S78" s="2">
        <f>(Table2[[#This Row],[Close Price]]-Table2[[#This Row],[20D EMA]])/Table2[[#This Row],[20D EMA]]</f>
        <v>6.7519409443808034E-2</v>
      </c>
      <c r="T78" s="2">
        <f>(Table2[[#This Row],[Close Price]]-Table2[[#This Row],[50D EMA]])/Table2[[#This Row],[50D EMA]]</f>
        <v>0.14232557219366215</v>
      </c>
      <c r="U78" s="2">
        <f>(Table2[[#This Row],[Close Price]]-Table2[[#This Row],[200D EMA]])/Table2[[#This Row],[200D EMA]]</f>
        <v>0.38685638144298967</v>
      </c>
      <c r="V78">
        <v>1.3632048106077701</v>
      </c>
      <c r="W78">
        <v>500.25</v>
      </c>
      <c r="X78">
        <v>512.45000000000005</v>
      </c>
      <c r="Y78">
        <v>490</v>
      </c>
      <c r="Z78">
        <v>518</v>
      </c>
      <c r="AA78">
        <v>483</v>
      </c>
      <c r="AB78">
        <v>518</v>
      </c>
      <c r="AC78" s="2">
        <f>(Table2[[#This Row],[Close Price]]/Table2[[#This Row],[Day Low]])-1</f>
        <v>5.9970014992503096E-3</v>
      </c>
      <c r="AD78" s="2">
        <f>(Table2[[#This Row],[Day High]]/Table2[[#This Row],[Close Price]])-1</f>
        <v>1.8281172379533084E-2</v>
      </c>
      <c r="AE78" s="2">
        <f>(Table2[[#This Row],[Close Price]]/Table2[[#This Row],[Current Week Low]])-1</f>
        <v>2.7040816326530548E-2</v>
      </c>
      <c r="AF78" s="2">
        <f>(Table2[[#This Row],[Current Week High]]/Table2[[#This Row],[Close Price]])-1</f>
        <v>2.9309488325881761E-2</v>
      </c>
      <c r="AG78" s="2">
        <f>(Table2[[#This Row],[Close Price]]/Table2[[#This Row],[Current Month Low]])-1</f>
        <v>4.1925465838509313E-2</v>
      </c>
      <c r="AH78" s="2">
        <f>(Table2[[#This Row],[Current Month High]]/Table2[[#This Row],[Close Price]])-1</f>
        <v>2.9309488325881761E-2</v>
      </c>
      <c r="AI78">
        <v>8.49478390461997</v>
      </c>
      <c r="AJ78">
        <v>209.406701506301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0.1</v>
      </c>
      <c r="AM78" t="s">
        <v>10213</v>
      </c>
      <c r="AN78">
        <v>14.86</v>
      </c>
      <c r="AO78" t="s">
        <v>10213</v>
      </c>
      <c r="AP78">
        <v>0.19189495843061799</v>
      </c>
      <c r="AQ78">
        <f>(Table2[[#This Row],[Sharpe Ratio]]-AVERAGE(Table2[Sharpe Ratio]))/_xlfn.STDEV.P(Table2[Sharpe Ratio])</f>
        <v>1.558540470115007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4.9851807504771015</v>
      </c>
      <c r="AS78">
        <f>_xlfn.RANK.AVG(Table2[[#This Row],[1Y Return vs Nifty Z-Score]],Table2[1Y Return vs Nifty Z-Score])</f>
        <v>55</v>
      </c>
      <c r="AT78">
        <f>_xlfn.RANK.AVG(Table2[[#This Row],[6M Return vs Nifty Z-Score]],Table2[6M Return vs Nifty Z-Score])</f>
        <v>241</v>
      </c>
      <c r="AU78">
        <f>_xlfn.RANK.AVG(Table2[[#This Row],[Sharpe Ratio Z-Score]],Table2[Sharpe Ratio Z-Score])</f>
        <v>44</v>
      </c>
      <c r="AV78">
        <f>(Table2[[#This Row],[Rank 1Y]]+Table2[[#This Row],[Rank 6M]]+Table2[[#This Row],[Rank Sharpe]])/3</f>
        <v>113.33333333333333</v>
      </c>
    </row>
    <row r="79" spans="1:48" x14ac:dyDescent="0.3">
      <c r="A79" t="s">
        <v>1446</v>
      </c>
      <c r="B79" t="s">
        <v>1447</v>
      </c>
      <c r="C79" t="s">
        <v>10170</v>
      </c>
      <c r="D79" t="s">
        <v>46</v>
      </c>
      <c r="E79">
        <v>6925.3455813</v>
      </c>
      <c r="F79">
        <v>507.3</v>
      </c>
      <c r="G79">
        <v>86.333137633231402</v>
      </c>
      <c r="H79">
        <f>(Table2[[#This Row],[1Y Return vs Nifty]]-AVERAGE(Table2[1Y Return vs Nifty]))/_xlfn.STDEV.P(Table2[1Y Return vs Nifty])</f>
        <v>0.47356968996569315</v>
      </c>
      <c r="I79">
        <v>5.9525500669040401</v>
      </c>
      <c r="J79">
        <f>(Table2[[#This Row],[1M Return vs Nifty]]-AVERAGE(Table2[1M Return vs Nifty]))/_xlfn.STDEV.P(Table2[1M Return vs Nifty])</f>
        <v>0.24926848039318991</v>
      </c>
      <c r="K79">
        <v>39.3761611831385</v>
      </c>
      <c r="L79">
        <f>(Table2[[#This Row],[6M Return vs Nifty]]-AVERAGE(Table2[6M Return vs Nifty]))/_xlfn.STDEV.P(Table2[6M Return vs Nifty])</f>
        <v>0.87805387476490593</v>
      </c>
      <c r="M79">
        <v>5.6781445203856498</v>
      </c>
      <c r="N79">
        <f>(Table2[[#This Row],[1W Return vs Nifty]]-AVERAGE(Table2[1W Return vs Nifty]))/_xlfn.STDEV.P(Table2[1W Return vs Nifty])</f>
        <v>1.1014654415297067</v>
      </c>
      <c r="O79">
        <v>475.09</v>
      </c>
      <c r="P79">
        <v>436.79940399848903</v>
      </c>
      <c r="Q79">
        <v>349.99546190489599</v>
      </c>
      <c r="R79">
        <v>67.770488112448902</v>
      </c>
      <c r="S79" s="2">
        <f>(Table2[[#This Row],[Close Price]]-Table2[[#This Row],[20D EMA]])/Table2[[#This Row],[20D EMA]]</f>
        <v>6.7797680439495758E-2</v>
      </c>
      <c r="T79" s="2">
        <f>(Table2[[#This Row],[Close Price]]-Table2[[#This Row],[50D EMA]])/Table2[[#This Row],[50D EMA]]</f>
        <v>0.16140268360291732</v>
      </c>
      <c r="U79" s="2">
        <f>(Table2[[#This Row],[Close Price]]-Table2[[#This Row],[200D EMA]])/Table2[[#This Row],[200D EMA]]</f>
        <v>0.44944736494282966</v>
      </c>
      <c r="V79">
        <v>0.79010534372875096</v>
      </c>
      <c r="W79">
        <v>498.6</v>
      </c>
      <c r="X79">
        <v>515</v>
      </c>
      <c r="Y79">
        <v>473.05</v>
      </c>
      <c r="Z79">
        <v>540.79999999999995</v>
      </c>
      <c r="AA79">
        <v>446</v>
      </c>
      <c r="AB79">
        <v>540.79999999999995</v>
      </c>
      <c r="AC79" s="2">
        <f>(Table2[[#This Row],[Close Price]]/Table2[[#This Row],[Day Low]])-1</f>
        <v>1.7448856799037182E-2</v>
      </c>
      <c r="AD79" s="2">
        <f>(Table2[[#This Row],[Day High]]/Table2[[#This Row],[Close Price]])-1</f>
        <v>1.5178395426769242E-2</v>
      </c>
      <c r="AE79" s="2">
        <f>(Table2[[#This Row],[Close Price]]/Table2[[#This Row],[Current Week Low]])-1</f>
        <v>7.2402494450903632E-2</v>
      </c>
      <c r="AF79" s="2">
        <f>(Table2[[#This Row],[Current Week High]]/Table2[[#This Row],[Close Price]])-1</f>
        <v>6.6035876207372279E-2</v>
      </c>
      <c r="AG79" s="2">
        <f>(Table2[[#This Row],[Close Price]]/Table2[[#This Row],[Current Month Low]])-1</f>
        <v>0.13744394618834077</v>
      </c>
      <c r="AH79" s="2">
        <f>(Table2[[#This Row],[Current Month High]]/Table2[[#This Row],[Close Price]])-1</f>
        <v>6.6035876207372279E-2</v>
      </c>
      <c r="AI79">
        <v>6.6035876207372199</v>
      </c>
      <c r="AJ79">
        <v>125.76769025367101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0.25</v>
      </c>
      <c r="AM79" t="s">
        <v>10213</v>
      </c>
      <c r="AN79">
        <v>16.09</v>
      </c>
      <c r="AO79" t="s">
        <v>10213</v>
      </c>
      <c r="AP79">
        <v>0.162503497712053</v>
      </c>
      <c r="AQ79">
        <f>(Table2[[#This Row],[Sharpe Ratio]]-AVERAGE(Table2[Sharpe Ratio]))/_xlfn.STDEV.P(Table2[Sharpe Ratio])</f>
        <v>1.2250774639900837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3.9274349506435793</v>
      </c>
      <c r="AS79">
        <f>_xlfn.RANK.AVG(Table2[[#This Row],[1Y Return vs Nifty Z-Score]],Table2[1Y Return vs Nifty Z-Score])</f>
        <v>153</v>
      </c>
      <c r="AT79">
        <f>_xlfn.RANK.AVG(Table2[[#This Row],[6M Return vs Nifty Z-Score]],Table2[6M Return vs Nifty Z-Score])</f>
        <v>106</v>
      </c>
      <c r="AU79">
        <f>_xlfn.RANK.AVG(Table2[[#This Row],[Sharpe Ratio Z-Score]],Table2[Sharpe Ratio Z-Score])</f>
        <v>84</v>
      </c>
      <c r="AV79">
        <f>(Table2[[#This Row],[Rank 1Y]]+Table2[[#This Row],[Rank 6M]]+Table2[[#This Row],[Rank Sharpe]])/3</f>
        <v>114.33333333333333</v>
      </c>
    </row>
    <row r="80" spans="1:48" x14ac:dyDescent="0.3">
      <c r="A80" t="s">
        <v>356</v>
      </c>
      <c r="B80" t="s">
        <v>357</v>
      </c>
      <c r="C80" t="s">
        <v>10180</v>
      </c>
      <c r="D80" t="s">
        <v>140</v>
      </c>
      <c r="E80">
        <v>70860.314577579993</v>
      </c>
      <c r="F80">
        <v>1767.7</v>
      </c>
      <c r="G80">
        <v>178.06963993218301</v>
      </c>
      <c r="H80">
        <f>(Table2[[#This Row],[1Y Return vs Nifty]]-AVERAGE(Table2[1Y Return vs Nifty]))/_xlfn.STDEV.P(Table2[1Y Return vs Nifty])</f>
        <v>1.564542952978025</v>
      </c>
      <c r="I80">
        <v>-8.6517800026585103</v>
      </c>
      <c r="J80">
        <f>(Table2[[#This Row],[1M Return vs Nifty]]-AVERAGE(Table2[1M Return vs Nifty]))/_xlfn.STDEV.P(Table2[1M Return vs Nifty])</f>
        <v>-1.0465477230592963</v>
      </c>
      <c r="K80">
        <v>15.933116236501901</v>
      </c>
      <c r="L80">
        <f>(Table2[[#This Row],[6M Return vs Nifty]]-AVERAGE(Table2[6M Return vs Nifty]))/_xlfn.STDEV.P(Table2[6M Return vs Nifty])</f>
        <v>0.17744369375076802</v>
      </c>
      <c r="M80">
        <v>-1.58389500675805</v>
      </c>
      <c r="N80">
        <f>(Table2[[#This Row],[1W Return vs Nifty]]-AVERAGE(Table2[1W Return vs Nifty]))/_xlfn.STDEV.P(Table2[1W Return vs Nifty])</f>
        <v>-0.33513624710712775</v>
      </c>
      <c r="O80">
        <v>1815.61</v>
      </c>
      <c r="P80">
        <v>1702.6009815166899</v>
      </c>
      <c r="Q80">
        <v>1286.3296352776999</v>
      </c>
      <c r="R80">
        <v>36.794713310421102</v>
      </c>
      <c r="S80" s="2">
        <f>(Table2[[#This Row],[Close Price]]-Table2[[#This Row],[20D EMA]])/Table2[[#This Row],[20D EMA]]</f>
        <v>-2.6387825579281817E-2</v>
      </c>
      <c r="T80" s="2">
        <f>(Table2[[#This Row],[Close Price]]-Table2[[#This Row],[50D EMA]])/Table2[[#This Row],[50D EMA]]</f>
        <v>3.8235041087148584E-2</v>
      </c>
      <c r="U80" s="2">
        <f>(Table2[[#This Row],[Close Price]]-Table2[[#This Row],[200D EMA]])/Table2[[#This Row],[200D EMA]]</f>
        <v>0.37422006888489295</v>
      </c>
      <c r="V80">
        <v>0.98908477726321697</v>
      </c>
      <c r="W80">
        <v>1750</v>
      </c>
      <c r="X80">
        <v>1803.35</v>
      </c>
      <c r="Y80">
        <v>1739.45</v>
      </c>
      <c r="Z80">
        <v>1842.65</v>
      </c>
      <c r="AA80">
        <v>1739.45</v>
      </c>
      <c r="AB80">
        <v>1893.4</v>
      </c>
      <c r="AC80" s="2">
        <f>(Table2[[#This Row],[Close Price]]/Table2[[#This Row],[Day Low]])-1</f>
        <v>1.0114285714285742E-2</v>
      </c>
      <c r="AD80" s="2">
        <f>(Table2[[#This Row],[Day High]]/Table2[[#This Row],[Close Price]])-1</f>
        <v>2.0167449227810108E-2</v>
      </c>
      <c r="AE80" s="2">
        <f>(Table2[[#This Row],[Close Price]]/Table2[[#This Row],[Current Week Low]])-1</f>
        <v>1.6240765759291786E-2</v>
      </c>
      <c r="AF80" s="2">
        <f>(Table2[[#This Row],[Current Week High]]/Table2[[#This Row],[Close Price]])-1</f>
        <v>4.2399728460711605E-2</v>
      </c>
      <c r="AG80" s="2">
        <f>(Table2[[#This Row],[Close Price]]/Table2[[#This Row],[Current Month Low]])-1</f>
        <v>1.6240765759291786E-2</v>
      </c>
      <c r="AH80" s="2">
        <f>(Table2[[#This Row],[Current Month High]]/Table2[[#This Row],[Close Price]])-1</f>
        <v>7.1109351134242216E-2</v>
      </c>
      <c r="AI80">
        <v>17.3728573853029</v>
      </c>
      <c r="AJ80">
        <v>239.159631619339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0.18</v>
      </c>
      <c r="AM80" t="s">
        <v>10213</v>
      </c>
      <c r="AN80">
        <v>-11.16</v>
      </c>
      <c r="AO80" t="s">
        <v>10214</v>
      </c>
      <c r="AP80">
        <v>0.18324276739644599</v>
      </c>
      <c r="AQ80">
        <f>(Table2[[#This Row],[Sharpe Ratio]]-AVERAGE(Table2[Sharpe Ratio]))/_xlfn.STDEV.P(Table2[Sharpe Ratio])</f>
        <v>1.4603763924786854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1.8206790690410546</v>
      </c>
      <c r="AS80">
        <f>_xlfn.RANK.AVG(Table2[[#This Row],[1Y Return vs Nifty Z-Score]],Table2[1Y Return vs Nifty Z-Score])</f>
        <v>49</v>
      </c>
      <c r="AT80">
        <f>_xlfn.RANK.AVG(Table2[[#This Row],[6M Return vs Nifty Z-Score]],Table2[6M Return vs Nifty Z-Score])</f>
        <v>246</v>
      </c>
      <c r="AU80">
        <f>_xlfn.RANK.AVG(Table2[[#This Row],[Sharpe Ratio Z-Score]],Table2[Sharpe Ratio Z-Score])</f>
        <v>56</v>
      </c>
      <c r="AV80">
        <f>(Table2[[#This Row],[Rank 1Y]]+Table2[[#This Row],[Rank 6M]]+Table2[[#This Row],[Rank Sharpe]])/3</f>
        <v>117</v>
      </c>
    </row>
    <row r="81" spans="1:48" x14ac:dyDescent="0.3">
      <c r="A81" t="s">
        <v>887</v>
      </c>
      <c r="B81" t="s">
        <v>888</v>
      </c>
      <c r="C81" t="s">
        <v>10173</v>
      </c>
      <c r="D81" t="s">
        <v>246</v>
      </c>
      <c r="E81">
        <v>16705.50261014</v>
      </c>
      <c r="F81">
        <v>4799.3500000000004</v>
      </c>
      <c r="G81">
        <v>106.710759470349</v>
      </c>
      <c r="H81">
        <f>(Table2[[#This Row],[1Y Return vs Nifty]]-AVERAGE(Table2[1Y Return vs Nifty]))/_xlfn.STDEV.P(Table2[1Y Return vs Nifty])</f>
        <v>0.71590987114704618</v>
      </c>
      <c r="I81">
        <v>0.12985046683159401</v>
      </c>
      <c r="J81">
        <f>(Table2[[#This Row],[1M Return vs Nifty]]-AVERAGE(Table2[1M Return vs Nifty]))/_xlfn.STDEV.P(Table2[1M Return vs Nifty])</f>
        <v>-0.26736928756135137</v>
      </c>
      <c r="K81">
        <v>27.3622173527162</v>
      </c>
      <c r="L81">
        <f>(Table2[[#This Row],[6M Return vs Nifty]]-AVERAGE(Table2[6M Return vs Nifty]))/_xlfn.STDEV.P(Table2[6M Return vs Nifty])</f>
        <v>0.51900958760486871</v>
      </c>
      <c r="M81">
        <v>-2.70942589989067</v>
      </c>
      <c r="N81">
        <f>(Table2[[#This Row],[1W Return vs Nifty]]-AVERAGE(Table2[1W Return vs Nifty]))/_xlfn.STDEV.P(Table2[1W Return vs Nifty])</f>
        <v>-0.55779264764633274</v>
      </c>
      <c r="O81">
        <v>4808.04</v>
      </c>
      <c r="P81">
        <v>4652.5376275332801</v>
      </c>
      <c r="Q81">
        <v>3898.2450748392998</v>
      </c>
      <c r="R81">
        <v>45.938223015486599</v>
      </c>
      <c r="S81" s="2">
        <f>(Table2[[#This Row],[Close Price]]-Table2[[#This Row],[20D EMA]])/Table2[[#This Row],[20D EMA]]</f>
        <v>-1.8073892896064924E-3</v>
      </c>
      <c r="T81" s="2">
        <f>(Table2[[#This Row],[Close Price]]-Table2[[#This Row],[50D EMA]])/Table2[[#This Row],[50D EMA]]</f>
        <v>3.1555332642104486E-2</v>
      </c>
      <c r="U81" s="2">
        <f>(Table2[[#This Row],[Close Price]]-Table2[[#This Row],[200D EMA]])/Table2[[#This Row],[200D EMA]]</f>
        <v>0.23115656092962483</v>
      </c>
      <c r="V81">
        <v>0.86006509139031495</v>
      </c>
      <c r="W81">
        <v>4777.55</v>
      </c>
      <c r="X81">
        <v>4872.95</v>
      </c>
      <c r="Y81">
        <v>4777.55</v>
      </c>
      <c r="Z81">
        <v>5000</v>
      </c>
      <c r="AA81">
        <v>4711</v>
      </c>
      <c r="AB81">
        <v>5140</v>
      </c>
      <c r="AC81" s="2">
        <f>(Table2[[#This Row],[Close Price]]/Table2[[#This Row],[Day Low]])-1</f>
        <v>4.5630082364391811E-3</v>
      </c>
      <c r="AD81" s="2">
        <f>(Table2[[#This Row],[Day High]]/Table2[[#This Row],[Close Price]])-1</f>
        <v>1.5335410003437744E-2</v>
      </c>
      <c r="AE81" s="2">
        <f>(Table2[[#This Row],[Close Price]]/Table2[[#This Row],[Current Week Low]])-1</f>
        <v>4.5630082364391811E-3</v>
      </c>
      <c r="AF81" s="2">
        <f>(Table2[[#This Row],[Current Week High]]/Table2[[#This Row],[Close Price]])-1</f>
        <v>4.1807744798774804E-2</v>
      </c>
      <c r="AG81" s="2">
        <f>(Table2[[#This Row],[Close Price]]/Table2[[#This Row],[Current Month Low]])-1</f>
        <v>1.875398004669937E-2</v>
      </c>
      <c r="AH81" s="2">
        <f>(Table2[[#This Row],[Current Month High]]/Table2[[#This Row],[Close Price]])-1</f>
        <v>7.0978361653140531E-2</v>
      </c>
      <c r="AI81">
        <v>8.1396439101128095</v>
      </c>
      <c r="AJ81">
        <v>138.376337944222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-0.06</v>
      </c>
      <c r="AM81" t="s">
        <v>10214</v>
      </c>
      <c r="AN81">
        <v>7.0000000000000007E-2</v>
      </c>
      <c r="AO81" t="s">
        <v>10213</v>
      </c>
      <c r="AP81">
        <v>0.17146306587577301</v>
      </c>
      <c r="AQ81">
        <f>(Table2[[#This Row],[Sharpe Ratio]]-AVERAGE(Table2[Sharpe Ratio]))/_xlfn.STDEV.P(Table2[Sharpe Ratio])</f>
        <v>1.3267289117375607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1.7364864352817917</v>
      </c>
      <c r="AS81">
        <f>_xlfn.RANK.AVG(Table2[[#This Row],[1Y Return vs Nifty Z-Score]],Table2[1Y Return vs Nifty Z-Score])</f>
        <v>118</v>
      </c>
      <c r="AT81">
        <f>_xlfn.RANK.AVG(Table2[[#This Row],[6M Return vs Nifty Z-Score]],Table2[6M Return vs Nifty Z-Score])</f>
        <v>164</v>
      </c>
      <c r="AU81">
        <f>_xlfn.RANK.AVG(Table2[[#This Row],[Sharpe Ratio Z-Score]],Table2[Sharpe Ratio Z-Score])</f>
        <v>71</v>
      </c>
      <c r="AV81">
        <f>(Table2[[#This Row],[Rank 1Y]]+Table2[[#This Row],[Rank 6M]]+Table2[[#This Row],[Rank Sharpe]])/3</f>
        <v>117.66666666666667</v>
      </c>
    </row>
    <row r="82" spans="1:48" x14ac:dyDescent="0.3">
      <c r="A82" t="s">
        <v>1280</v>
      </c>
      <c r="B82" t="s">
        <v>1281</v>
      </c>
      <c r="C82" t="s">
        <v>10170</v>
      </c>
      <c r="D82" t="s">
        <v>46</v>
      </c>
      <c r="E82">
        <v>8594.99885446999</v>
      </c>
      <c r="F82">
        <v>51.17</v>
      </c>
      <c r="G82">
        <v>135.56892629288899</v>
      </c>
      <c r="H82">
        <f>(Table2[[#This Row],[1Y Return vs Nifty]]-AVERAGE(Table2[1Y Return vs Nifty]))/_xlfn.STDEV.P(Table2[1Y Return vs Nifty])</f>
        <v>1.0591046478602681</v>
      </c>
      <c r="I82">
        <v>18.617417382998301</v>
      </c>
      <c r="J82">
        <f>(Table2[[#This Row],[1M Return vs Nifty]]-AVERAGE(Table2[1M Return vs Nifty]))/_xlfn.STDEV.P(Table2[1M Return vs Nifty])</f>
        <v>1.3729996070248902</v>
      </c>
      <c r="K82">
        <v>40.404892557122601</v>
      </c>
      <c r="L82">
        <f>(Table2[[#This Row],[6M Return vs Nifty]]-AVERAGE(Table2[6M Return vs Nifty]))/_xlfn.STDEV.P(Table2[6M Return vs Nifty])</f>
        <v>0.90879816057686191</v>
      </c>
      <c r="M82">
        <v>7.7065727298934696</v>
      </c>
      <c r="N82">
        <f>(Table2[[#This Row],[1W Return vs Nifty]]-AVERAGE(Table2[1W Return vs Nifty]))/_xlfn.STDEV.P(Table2[1W Return vs Nifty])</f>
        <v>1.5027361011241023</v>
      </c>
      <c r="O82">
        <v>48.05</v>
      </c>
      <c r="P82">
        <v>44.1170588270503</v>
      </c>
      <c r="Q82">
        <v>35.642232082473498</v>
      </c>
      <c r="R82">
        <v>66.795038797964594</v>
      </c>
      <c r="S82" s="2">
        <f>(Table2[[#This Row],[Close Price]]-Table2[[#This Row],[20D EMA]])/Table2[[#This Row],[20D EMA]]</f>
        <v>6.4932362122788856E-2</v>
      </c>
      <c r="T82" s="2">
        <f>(Table2[[#This Row],[Close Price]]-Table2[[#This Row],[50D EMA]])/Table2[[#This Row],[50D EMA]]</f>
        <v>0.15986879815807672</v>
      </c>
      <c r="U82" s="2">
        <f>(Table2[[#This Row],[Close Price]]-Table2[[#This Row],[200D EMA]])/Table2[[#This Row],[200D EMA]]</f>
        <v>0.4356564392935996</v>
      </c>
      <c r="V82">
        <v>1.3468484909009399</v>
      </c>
      <c r="W82">
        <v>50.75</v>
      </c>
      <c r="X82">
        <v>53.15</v>
      </c>
      <c r="Y82">
        <v>48.25</v>
      </c>
      <c r="Z82">
        <v>53.15</v>
      </c>
      <c r="AA82">
        <v>46.4</v>
      </c>
      <c r="AB82">
        <v>53.15</v>
      </c>
      <c r="AC82" s="2">
        <f>(Table2[[#This Row],[Close Price]]/Table2[[#This Row],[Day Low]])-1</f>
        <v>8.2758620689655782E-3</v>
      </c>
      <c r="AD82" s="2">
        <f>(Table2[[#This Row],[Day High]]/Table2[[#This Row],[Close Price]])-1</f>
        <v>3.8694547586476391E-2</v>
      </c>
      <c r="AE82" s="2">
        <f>(Table2[[#This Row],[Close Price]]/Table2[[#This Row],[Current Week Low]])-1</f>
        <v>6.0518134715025873E-2</v>
      </c>
      <c r="AF82" s="2">
        <f>(Table2[[#This Row],[Current Week High]]/Table2[[#This Row],[Close Price]])-1</f>
        <v>3.8694547586476391E-2</v>
      </c>
      <c r="AG82" s="2">
        <f>(Table2[[#This Row],[Close Price]]/Table2[[#This Row],[Current Month Low]])-1</f>
        <v>0.10280172413793109</v>
      </c>
      <c r="AH82" s="2">
        <f>(Table2[[#This Row],[Current Month High]]/Table2[[#This Row],[Close Price]])-1</f>
        <v>3.8694547586476391E-2</v>
      </c>
      <c r="AI82">
        <v>4.3580222786788898</v>
      </c>
      <c r="AJ82">
        <v>187.35263403318999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0.24</v>
      </c>
      <c r="AM82" t="s">
        <v>10213</v>
      </c>
      <c r="AN82">
        <v>0.51</v>
      </c>
      <c r="AO82" t="s">
        <v>10213</v>
      </c>
      <c r="AP82">
        <v>0.116515490164872</v>
      </c>
      <c r="AQ82">
        <f>(Table2[[#This Row],[Sharpe Ratio]]-AVERAGE(Table2[Sharpe Ratio]))/_xlfn.STDEV.P(Table2[Sharpe Ratio])</f>
        <v>0.70331710001157066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5.5469556165976934</v>
      </c>
      <c r="AS82">
        <f>_xlfn.RANK.AVG(Table2[[#This Row],[1Y Return vs Nifty Z-Score]],Table2[1Y Return vs Nifty Z-Score])</f>
        <v>82</v>
      </c>
      <c r="AT82">
        <f>_xlfn.RANK.AVG(Table2[[#This Row],[6M Return vs Nifty Z-Score]],Table2[6M Return vs Nifty Z-Score])</f>
        <v>100</v>
      </c>
      <c r="AU82">
        <f>_xlfn.RANK.AVG(Table2[[#This Row],[Sharpe Ratio Z-Score]],Table2[Sharpe Ratio Z-Score])</f>
        <v>172</v>
      </c>
      <c r="AV82">
        <f>(Table2[[#This Row],[Rank 1Y]]+Table2[[#This Row],[Rank 6M]]+Table2[[#This Row],[Rank Sharpe]])/3</f>
        <v>118</v>
      </c>
    </row>
    <row r="83" spans="1:48" x14ac:dyDescent="0.3">
      <c r="A83" t="s">
        <v>347</v>
      </c>
      <c r="B83" t="s">
        <v>348</v>
      </c>
      <c r="C83" t="s">
        <v>10174</v>
      </c>
      <c r="D83" t="s">
        <v>86</v>
      </c>
      <c r="E83">
        <v>73539.174119839998</v>
      </c>
      <c r="F83">
        <v>1530.1</v>
      </c>
      <c r="G83">
        <v>122.490796316596</v>
      </c>
      <c r="H83">
        <f>(Table2[[#This Row],[1Y Return vs Nifty]]-AVERAGE(Table2[1Y Return vs Nifty]))/_xlfn.STDEV.P(Table2[1Y Return vs Nifty])</f>
        <v>0.90357342771586546</v>
      </c>
      <c r="I83">
        <v>-5.1034282676302398</v>
      </c>
      <c r="J83">
        <f>(Table2[[#This Row],[1M Return vs Nifty]]-AVERAGE(Table2[1M Return vs Nifty]))/_xlfn.STDEV.P(Table2[1M Return vs Nifty])</f>
        <v>-0.73170879159873781</v>
      </c>
      <c r="K83">
        <v>37.637312092407598</v>
      </c>
      <c r="L83">
        <f>(Table2[[#This Row],[6M Return vs Nifty]]-AVERAGE(Table2[6M Return vs Nifty]))/_xlfn.STDEV.P(Table2[6M Return vs Nifty])</f>
        <v>0.82608727319986353</v>
      </c>
      <c r="M83">
        <v>2.5052721697279701</v>
      </c>
      <c r="N83">
        <f>(Table2[[#This Row],[1W Return vs Nifty]]-AVERAGE(Table2[1W Return vs Nifty]))/_xlfn.STDEV.P(Table2[1W Return vs Nifty])</f>
        <v>0.47379689748685222</v>
      </c>
      <c r="O83">
        <v>1510.61</v>
      </c>
      <c r="P83">
        <v>1472.88759785567</v>
      </c>
      <c r="Q83">
        <v>1191.7080202473401</v>
      </c>
      <c r="R83">
        <v>55.283577389807803</v>
      </c>
      <c r="S83" s="2">
        <f>(Table2[[#This Row],[Close Price]]-Table2[[#This Row],[20D EMA]])/Table2[[#This Row],[20D EMA]]</f>
        <v>1.2902072672628944E-2</v>
      </c>
      <c r="T83" s="2">
        <f>(Table2[[#This Row],[Close Price]]-Table2[[#This Row],[50D EMA]])/Table2[[#This Row],[50D EMA]]</f>
        <v>3.8843698750416246E-2</v>
      </c>
      <c r="U83" s="2">
        <f>(Table2[[#This Row],[Close Price]]-Table2[[#This Row],[200D EMA]])/Table2[[#This Row],[200D EMA]]</f>
        <v>0.28395544378599236</v>
      </c>
      <c r="V83">
        <v>0.27559796232466799</v>
      </c>
      <c r="W83">
        <v>1515.1</v>
      </c>
      <c r="X83">
        <v>1548.8</v>
      </c>
      <c r="Y83">
        <v>1457.25</v>
      </c>
      <c r="Z83">
        <v>1549.95</v>
      </c>
      <c r="AA83">
        <v>1450</v>
      </c>
      <c r="AB83">
        <v>1549.95</v>
      </c>
      <c r="AC83" s="2">
        <f>(Table2[[#This Row],[Close Price]]/Table2[[#This Row],[Day Low]])-1</f>
        <v>9.9003366114447378E-3</v>
      </c>
      <c r="AD83" s="2">
        <f>(Table2[[#This Row],[Day High]]/Table2[[#This Row],[Close Price]])-1</f>
        <v>1.2221423436376666E-2</v>
      </c>
      <c r="AE83" s="2">
        <f>(Table2[[#This Row],[Close Price]]/Table2[[#This Row],[Current Week Low]])-1</f>
        <v>4.9991422199348046E-2</v>
      </c>
      <c r="AF83" s="2">
        <f>(Table2[[#This Row],[Current Week High]]/Table2[[#This Row],[Close Price]])-1</f>
        <v>1.2973008300111166E-2</v>
      </c>
      <c r="AG83" s="2">
        <f>(Table2[[#This Row],[Close Price]]/Table2[[#This Row],[Current Month Low]])-1</f>
        <v>5.5241379310344785E-2</v>
      </c>
      <c r="AH83" s="2">
        <f>(Table2[[#This Row],[Current Month High]]/Table2[[#This Row],[Close Price]])-1</f>
        <v>1.2973008300111166E-2</v>
      </c>
      <c r="AI83">
        <v>6.7315861708385096</v>
      </c>
      <c r="AJ83">
        <v>154.59234608985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-0.06</v>
      </c>
      <c r="AM83" t="s">
        <v>10214</v>
      </c>
      <c r="AN83">
        <v>1.1399999999999999</v>
      </c>
      <c r="AO83" t="s">
        <v>10213</v>
      </c>
      <c r="AP83">
        <v>0.13215565044936001</v>
      </c>
      <c r="AQ83">
        <f>(Table2[[#This Row],[Sharpe Ratio]]-AVERAGE(Table2[Sharpe Ratio]))/_xlfn.STDEV.P(Table2[Sharpe Ratio])</f>
        <v>0.88076370311444774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2.3525125099182906</v>
      </c>
      <c r="AS83">
        <f>_xlfn.RANK.AVG(Table2[[#This Row],[1Y Return vs Nifty Z-Score]],Table2[1Y Return vs Nifty Z-Score])</f>
        <v>97</v>
      </c>
      <c r="AT83">
        <f>_xlfn.RANK.AVG(Table2[[#This Row],[6M Return vs Nifty Z-Score]],Table2[6M Return vs Nifty Z-Score])</f>
        <v>113</v>
      </c>
      <c r="AU83">
        <f>_xlfn.RANK.AVG(Table2[[#This Row],[Sharpe Ratio Z-Score]],Table2[Sharpe Ratio Z-Score])</f>
        <v>145</v>
      </c>
      <c r="AV83">
        <f>(Table2[[#This Row],[Rank 1Y]]+Table2[[#This Row],[Rank 6M]]+Table2[[#This Row],[Rank Sharpe]])/3</f>
        <v>118.33333333333333</v>
      </c>
    </row>
    <row r="84" spans="1:48" x14ac:dyDescent="0.3">
      <c r="A84" t="s">
        <v>620</v>
      </c>
      <c r="B84" t="s">
        <v>621</v>
      </c>
      <c r="C84" t="s">
        <v>10171</v>
      </c>
      <c r="D84" t="s">
        <v>459</v>
      </c>
      <c r="E84">
        <v>30212.911962300001</v>
      </c>
      <c r="F84">
        <v>1650.75</v>
      </c>
      <c r="G84">
        <v>117.86795173821901</v>
      </c>
      <c r="H84">
        <f>(Table2[[#This Row],[1Y Return vs Nifty]]-AVERAGE(Table2[1Y Return vs Nifty]))/_xlfn.STDEV.P(Table2[1Y Return vs Nifty])</f>
        <v>0.84859640430990047</v>
      </c>
      <c r="I84">
        <v>16.361698272382299</v>
      </c>
      <c r="J84">
        <f>(Table2[[#This Row],[1M Return vs Nifty]]-AVERAGE(Table2[1M Return vs Nifty]))/_xlfn.STDEV.P(Table2[1M Return vs Nifty])</f>
        <v>1.1728536667420437</v>
      </c>
      <c r="K84">
        <v>94.792067422445001</v>
      </c>
      <c r="L84">
        <f>(Table2[[#This Row],[6M Return vs Nifty]]-AVERAGE(Table2[6M Return vs Nifty]))/_xlfn.STDEV.P(Table2[6M Return vs Nifty])</f>
        <v>2.534193177050946</v>
      </c>
      <c r="M84">
        <v>-1.5260253245164399</v>
      </c>
      <c r="N84">
        <f>(Table2[[#This Row],[1W Return vs Nifty]]-AVERAGE(Table2[1W Return vs Nifty]))/_xlfn.STDEV.P(Table2[1W Return vs Nifty])</f>
        <v>-0.32368826711219195</v>
      </c>
      <c r="O84">
        <v>1575.68</v>
      </c>
      <c r="P84">
        <v>1381.3773684068899</v>
      </c>
      <c r="Q84">
        <v>1008.12234552141</v>
      </c>
      <c r="R84">
        <v>56.878531366163998</v>
      </c>
      <c r="S84" s="2">
        <f>(Table2[[#This Row],[Close Price]]-Table2[[#This Row],[20D EMA]])/Table2[[#This Row],[20D EMA]]</f>
        <v>4.7642922420796055E-2</v>
      </c>
      <c r="T84" s="2">
        <f>(Table2[[#This Row],[Close Price]]-Table2[[#This Row],[50D EMA]])/Table2[[#This Row],[50D EMA]]</f>
        <v>0.19500292805851541</v>
      </c>
      <c r="U84" s="2">
        <f>(Table2[[#This Row],[Close Price]]-Table2[[#This Row],[200D EMA]])/Table2[[#This Row],[200D EMA]]</f>
        <v>0.63745006479964206</v>
      </c>
      <c r="V84">
        <v>0.50192718495102595</v>
      </c>
      <c r="W84">
        <v>1643</v>
      </c>
      <c r="X84">
        <v>1689.6</v>
      </c>
      <c r="Y84">
        <v>1585.05</v>
      </c>
      <c r="Z84">
        <v>1745</v>
      </c>
      <c r="AA84">
        <v>1585.05</v>
      </c>
      <c r="AB84">
        <v>1745</v>
      </c>
      <c r="AC84" s="2">
        <f>(Table2[[#This Row],[Close Price]]/Table2[[#This Row],[Day Low]])-1</f>
        <v>4.7169811320755262E-3</v>
      </c>
      <c r="AD84" s="2">
        <f>(Table2[[#This Row],[Day High]]/Table2[[#This Row],[Close Price]])-1</f>
        <v>2.3534756928668799E-2</v>
      </c>
      <c r="AE84" s="2">
        <f>(Table2[[#This Row],[Close Price]]/Table2[[#This Row],[Current Week Low]])-1</f>
        <v>4.1449796536386918E-2</v>
      </c>
      <c r="AF84" s="2">
        <f>(Table2[[#This Row],[Current Week High]]/Table2[[#This Row],[Close Price]])-1</f>
        <v>5.7095259730425507E-2</v>
      </c>
      <c r="AG84" s="2">
        <f>(Table2[[#This Row],[Close Price]]/Table2[[#This Row],[Current Month Low]])-1</f>
        <v>4.1449796536386918E-2</v>
      </c>
      <c r="AH84" s="2">
        <f>(Table2[[#This Row],[Current Month High]]/Table2[[#This Row],[Close Price]])-1</f>
        <v>5.7095259730425507E-2</v>
      </c>
      <c r="AI84">
        <v>7.58443131909738</v>
      </c>
      <c r="AJ84">
        <v>175.58430717863101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0.23</v>
      </c>
      <c r="AM84" t="s">
        <v>10213</v>
      </c>
      <c r="AN84">
        <v>0.28000000000000003</v>
      </c>
      <c r="AO84" t="s">
        <v>10213</v>
      </c>
      <c r="AP84">
        <v>8.6663095594489994E-2</v>
      </c>
      <c r="AQ84">
        <f>(Table2[[#This Row],[Sharpe Ratio]]-AVERAGE(Table2[Sharpe Ratio]))/_xlfn.STDEV.P(Table2[Sharpe Ratio])</f>
        <v>0.3646245345488715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4.5965795155395694</v>
      </c>
      <c r="AS84">
        <f>_xlfn.RANK.AVG(Table2[[#This Row],[1Y Return vs Nifty Z-Score]],Table2[1Y Return vs Nifty Z-Score])</f>
        <v>106</v>
      </c>
      <c r="AT84">
        <f>_xlfn.RANK.AVG(Table2[[#This Row],[6M Return vs Nifty Z-Score]],Table2[6M Return vs Nifty Z-Score])</f>
        <v>14</v>
      </c>
      <c r="AU84">
        <f>_xlfn.RANK.AVG(Table2[[#This Row],[Sharpe Ratio Z-Score]],Table2[Sharpe Ratio Z-Score])</f>
        <v>236</v>
      </c>
      <c r="AV84">
        <f>(Table2[[#This Row],[Rank 1Y]]+Table2[[#This Row],[Rank 6M]]+Table2[[#This Row],[Rank Sharpe]])/3</f>
        <v>118.66666666666667</v>
      </c>
    </row>
    <row r="85" spans="1:48" x14ac:dyDescent="0.3">
      <c r="A85" t="s">
        <v>1403</v>
      </c>
      <c r="B85" t="s">
        <v>1404</v>
      </c>
      <c r="C85" t="s">
        <v>10166</v>
      </c>
      <c r="D85" t="s">
        <v>21</v>
      </c>
      <c r="E85">
        <v>7392.6010838899902</v>
      </c>
      <c r="F85">
        <v>892.7</v>
      </c>
      <c r="G85">
        <v>60.236907028825897</v>
      </c>
      <c r="H85">
        <f>(Table2[[#This Row],[1Y Return vs Nifty]]-AVERAGE(Table2[1Y Return vs Nifty]))/_xlfn.STDEV.P(Table2[1Y Return vs Nifty])</f>
        <v>0.16322114667775139</v>
      </c>
      <c r="I85">
        <v>7.2327598799091897</v>
      </c>
      <c r="J85">
        <f>(Table2[[#This Row],[1M Return vs Nifty]]-AVERAGE(Table2[1M Return vs Nifty]))/_xlfn.STDEV.P(Table2[1M Return vs Nifty])</f>
        <v>0.3628592176340828</v>
      </c>
      <c r="K85">
        <v>92.842840734338793</v>
      </c>
      <c r="L85">
        <f>(Table2[[#This Row],[6M Return vs Nifty]]-AVERAGE(Table2[6M Return vs Nifty]))/_xlfn.STDEV.P(Table2[6M Return vs Nifty])</f>
        <v>2.4759393083278214</v>
      </c>
      <c r="M85">
        <v>-0.63034547394101803</v>
      </c>
      <c r="N85">
        <f>(Table2[[#This Row],[1W Return vs Nifty]]-AVERAGE(Table2[1W Return vs Nifty]))/_xlfn.STDEV.P(Table2[1W Return vs Nifty])</f>
        <v>-0.14650179201726277</v>
      </c>
      <c r="O85">
        <v>868.34</v>
      </c>
      <c r="P85">
        <v>818.49548089051802</v>
      </c>
      <c r="Q85">
        <v>642.05212428188497</v>
      </c>
      <c r="R85">
        <v>58.837203647741298</v>
      </c>
      <c r="S85" s="2">
        <f>(Table2[[#This Row],[Close Price]]-Table2[[#This Row],[20D EMA]])/Table2[[#This Row],[20D EMA]]</f>
        <v>2.8053527420134984E-2</v>
      </c>
      <c r="T85" s="2">
        <f>(Table2[[#This Row],[Close Price]]-Table2[[#This Row],[50D EMA]])/Table2[[#This Row],[50D EMA]]</f>
        <v>9.0659656457416193E-2</v>
      </c>
      <c r="U85" s="2">
        <f>(Table2[[#This Row],[Close Price]]-Table2[[#This Row],[200D EMA]])/Table2[[#This Row],[200D EMA]]</f>
        <v>0.39038555631048927</v>
      </c>
      <c r="V85">
        <v>0.91838383681351399</v>
      </c>
      <c r="W85">
        <v>874.45</v>
      </c>
      <c r="X85">
        <v>905</v>
      </c>
      <c r="Y85">
        <v>835.05</v>
      </c>
      <c r="Z85">
        <v>910</v>
      </c>
      <c r="AA85">
        <v>835.05</v>
      </c>
      <c r="AB85">
        <v>910.2</v>
      </c>
      <c r="AC85" s="2">
        <f>(Table2[[#This Row],[Close Price]]/Table2[[#This Row],[Day Low]])-1</f>
        <v>2.087026130710723E-2</v>
      </c>
      <c r="AD85" s="2">
        <f>(Table2[[#This Row],[Day High]]/Table2[[#This Row],[Close Price]])-1</f>
        <v>1.3778425002800354E-2</v>
      </c>
      <c r="AE85" s="2">
        <f>(Table2[[#This Row],[Close Price]]/Table2[[#This Row],[Current Week Low]])-1</f>
        <v>6.9037782168732464E-2</v>
      </c>
      <c r="AF85" s="2">
        <f>(Table2[[#This Row],[Current Week High]]/Table2[[#This Row],[Close Price]])-1</f>
        <v>1.9379410776296568E-2</v>
      </c>
      <c r="AG85" s="2">
        <f>(Table2[[#This Row],[Close Price]]/Table2[[#This Row],[Current Month Low]])-1</f>
        <v>6.9037782168732464E-2</v>
      </c>
      <c r="AH85" s="2">
        <f>(Table2[[#This Row],[Current Month High]]/Table2[[#This Row],[Close Price]])-1</f>
        <v>1.9603450207236417E-2</v>
      </c>
      <c r="AI85">
        <v>2.5988573989021901</v>
      </c>
      <c r="AJ85">
        <v>115.108433734939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0.05</v>
      </c>
      <c r="AM85" t="s">
        <v>10213</v>
      </c>
      <c r="AN85">
        <v>0.46</v>
      </c>
      <c r="AO85" t="s">
        <v>10213</v>
      </c>
      <c r="AP85">
        <v>0.14255850854105201</v>
      </c>
      <c r="AQ85">
        <f>(Table2[[#This Row],[Sharpe Ratio]]-AVERAGE(Table2[Sharpe Ratio]))/_xlfn.STDEV.P(Table2[Sharpe Ratio])</f>
        <v>0.99879010420976455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3.854307984832158</v>
      </c>
      <c r="AS85">
        <f>_xlfn.RANK.AVG(Table2[[#This Row],[1Y Return vs Nifty Z-Score]],Table2[1Y Return vs Nifty Z-Score])</f>
        <v>225</v>
      </c>
      <c r="AT85">
        <f>_xlfn.RANK.AVG(Table2[[#This Row],[6M Return vs Nifty Z-Score]],Table2[6M Return vs Nifty Z-Score])</f>
        <v>16</v>
      </c>
      <c r="AU85">
        <f>_xlfn.RANK.AVG(Table2[[#This Row],[Sharpe Ratio Z-Score]],Table2[Sharpe Ratio Z-Score])</f>
        <v>119</v>
      </c>
      <c r="AV85">
        <f>(Table2[[#This Row],[Rank 1Y]]+Table2[[#This Row],[Rank 6M]]+Table2[[#This Row],[Rank Sharpe]])/3</f>
        <v>120</v>
      </c>
    </row>
    <row r="86" spans="1:48" x14ac:dyDescent="0.3">
      <c r="A86" t="s">
        <v>1225</v>
      </c>
      <c r="B86" t="s">
        <v>1226</v>
      </c>
      <c r="C86" t="s">
        <v>10175</v>
      </c>
      <c r="D86" t="s">
        <v>1227</v>
      </c>
      <c r="E86">
        <v>9243.6309960399994</v>
      </c>
      <c r="F86">
        <v>1358.6</v>
      </c>
      <c r="G86">
        <v>97.946185900062105</v>
      </c>
      <c r="H86">
        <f>(Table2[[#This Row],[1Y Return vs Nifty]]-AVERAGE(Table2[1Y Return vs Nifty]))/_xlfn.STDEV.P(Table2[1Y Return vs Nifty])</f>
        <v>0.61167747523852223</v>
      </c>
      <c r="I86">
        <v>16.738662627149399</v>
      </c>
      <c r="J86">
        <f>(Table2[[#This Row],[1M Return vs Nifty]]-AVERAGE(Table2[1M Return vs Nifty]))/_xlfn.STDEV.P(Table2[1M Return vs Nifty])</f>
        <v>1.2063010427397467</v>
      </c>
      <c r="K86">
        <v>20.425182271489199</v>
      </c>
      <c r="L86">
        <f>(Table2[[#This Row],[6M Return vs Nifty]]-AVERAGE(Table2[6M Return vs Nifty]))/_xlfn.STDEV.P(Table2[6M Return vs Nifty])</f>
        <v>0.31169191982651262</v>
      </c>
      <c r="M86">
        <v>-6.2003919998545998</v>
      </c>
      <c r="N86">
        <f>(Table2[[#This Row],[1W Return vs Nifty]]-AVERAGE(Table2[1W Return vs Nifty]))/_xlfn.STDEV.P(Table2[1W Return vs Nifty])</f>
        <v>-1.2483875935202604</v>
      </c>
      <c r="O86">
        <v>1372.16</v>
      </c>
      <c r="P86">
        <v>1242.81913409964</v>
      </c>
      <c r="Q86">
        <v>1015.0582437714201</v>
      </c>
      <c r="R86">
        <v>37.294989866507201</v>
      </c>
      <c r="S86" s="2">
        <f>(Table2[[#This Row],[Close Price]]-Table2[[#This Row],[20D EMA]])/Table2[[#This Row],[20D EMA]]</f>
        <v>-9.8822294776120655E-3</v>
      </c>
      <c r="T86" s="2">
        <f>(Table2[[#This Row],[Close Price]]-Table2[[#This Row],[50D EMA]])/Table2[[#This Row],[50D EMA]]</f>
        <v>9.3159867533128493E-2</v>
      </c>
      <c r="U86" s="2">
        <f>(Table2[[#This Row],[Close Price]]-Table2[[#This Row],[200D EMA]])/Table2[[#This Row],[200D EMA]]</f>
        <v>0.33844536344255499</v>
      </c>
      <c r="V86">
        <v>0.441013552902147</v>
      </c>
      <c r="W86">
        <v>1336.35</v>
      </c>
      <c r="X86">
        <v>1380.05</v>
      </c>
      <c r="Y86">
        <v>1336.1</v>
      </c>
      <c r="Z86">
        <v>1432</v>
      </c>
      <c r="AA86">
        <v>1336.1</v>
      </c>
      <c r="AB86">
        <v>1499.95</v>
      </c>
      <c r="AC86" s="2">
        <f>(Table2[[#This Row],[Close Price]]/Table2[[#This Row],[Day Low]])-1</f>
        <v>1.66498297601676E-2</v>
      </c>
      <c r="AD86" s="2">
        <f>(Table2[[#This Row],[Day High]]/Table2[[#This Row],[Close Price]])-1</f>
        <v>1.5788311497129337E-2</v>
      </c>
      <c r="AE86" s="2">
        <f>(Table2[[#This Row],[Close Price]]/Table2[[#This Row],[Current Week Low]])-1</f>
        <v>1.6840056881969989E-2</v>
      </c>
      <c r="AF86" s="2">
        <f>(Table2[[#This Row],[Current Week High]]/Table2[[#This Row],[Close Price]])-1</f>
        <v>5.4026203444722531E-2</v>
      </c>
      <c r="AG86" s="2">
        <f>(Table2[[#This Row],[Close Price]]/Table2[[#This Row],[Current Month Low]])-1</f>
        <v>1.6840056881969989E-2</v>
      </c>
      <c r="AH86" s="2">
        <f>(Table2[[#This Row],[Current Month High]]/Table2[[#This Row],[Close Price]])-1</f>
        <v>0.1040409244810836</v>
      </c>
      <c r="AI86">
        <v>20.344472250846401</v>
      </c>
      <c r="AJ86">
        <v>123.601053324555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0.28000000000000003</v>
      </c>
      <c r="AM86" t="s">
        <v>10213</v>
      </c>
      <c r="AN86">
        <v>-8.86</v>
      </c>
      <c r="AO86" t="s">
        <v>10214</v>
      </c>
      <c r="AP86">
        <v>0.21491984557819799</v>
      </c>
      <c r="AQ86">
        <f>(Table2[[#This Row],[Sharpe Ratio]]-AVERAGE(Table2[Sharpe Ratio]))/_xlfn.STDEV.P(Table2[Sharpe Ratio])</f>
        <v>1.8197710417234942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2.7010538860080153</v>
      </c>
      <c r="AS86">
        <f>_xlfn.RANK.AVG(Table2[[#This Row],[1Y Return vs Nifty Z-Score]],Table2[1Y Return vs Nifty Z-Score])</f>
        <v>132</v>
      </c>
      <c r="AT86">
        <f>_xlfn.RANK.AVG(Table2[[#This Row],[6M Return vs Nifty Z-Score]],Table2[6M Return vs Nifty Z-Score])</f>
        <v>212</v>
      </c>
      <c r="AU86">
        <f>_xlfn.RANK.AVG(Table2[[#This Row],[Sharpe Ratio Z-Score]],Table2[Sharpe Ratio Z-Score])</f>
        <v>23</v>
      </c>
      <c r="AV86">
        <f>(Table2[[#This Row],[Rank 1Y]]+Table2[[#This Row],[Rank 6M]]+Table2[[#This Row],[Rank Sharpe]])/3</f>
        <v>122.33333333333333</v>
      </c>
    </row>
    <row r="87" spans="1:48" x14ac:dyDescent="0.3">
      <c r="A87" t="s">
        <v>1157</v>
      </c>
      <c r="B87" t="s">
        <v>1158</v>
      </c>
      <c r="C87" t="s">
        <v>637</v>
      </c>
      <c r="D87" t="s">
        <v>481</v>
      </c>
      <c r="E87">
        <v>10202.28033363</v>
      </c>
      <c r="F87">
        <v>389.95</v>
      </c>
      <c r="G87">
        <v>157.17974527414901</v>
      </c>
      <c r="H87">
        <f>(Table2[[#This Row],[1Y Return vs Nifty]]-AVERAGE(Table2[1Y Return vs Nifty]))/_xlfn.STDEV.P(Table2[1Y Return vs Nifty])</f>
        <v>1.3161105845322567</v>
      </c>
      <c r="I87">
        <v>-1.17572855168729</v>
      </c>
      <c r="J87">
        <f>(Table2[[#This Row],[1M Return vs Nifty]]-AVERAGE(Table2[1M Return vs Nifty]))/_xlfn.STDEV.P(Table2[1M Return vs Nifty])</f>
        <v>-0.38321098923654762</v>
      </c>
      <c r="K87">
        <v>25.026318088578901</v>
      </c>
      <c r="L87">
        <f>(Table2[[#This Row],[6M Return vs Nifty]]-AVERAGE(Table2[6M Return vs Nifty]))/_xlfn.STDEV.P(Table2[6M Return vs Nifty])</f>
        <v>0.44919976511792997</v>
      </c>
      <c r="M87">
        <v>0.77521024342605305</v>
      </c>
      <c r="N87">
        <f>(Table2[[#This Row],[1W Return vs Nifty]]-AVERAGE(Table2[1W Return vs Nifty]))/_xlfn.STDEV.P(Table2[1W Return vs Nifty])</f>
        <v>0.13155008438678806</v>
      </c>
      <c r="O87">
        <v>378</v>
      </c>
      <c r="P87">
        <v>361.94701994877403</v>
      </c>
      <c r="Q87">
        <v>289.13211043849299</v>
      </c>
      <c r="R87">
        <v>62.586477537155403</v>
      </c>
      <c r="S87" s="2">
        <f>(Table2[[#This Row],[Close Price]]-Table2[[#This Row],[20D EMA]])/Table2[[#This Row],[20D EMA]]</f>
        <v>3.1613756613756587E-2</v>
      </c>
      <c r="T87" s="2">
        <f>(Table2[[#This Row],[Close Price]]-Table2[[#This Row],[50D EMA]])/Table2[[#This Row],[50D EMA]]</f>
        <v>7.7367621524247365E-2</v>
      </c>
      <c r="U87" s="2">
        <f>(Table2[[#This Row],[Close Price]]-Table2[[#This Row],[200D EMA]])/Table2[[#This Row],[200D EMA]]</f>
        <v>0.34869143177701106</v>
      </c>
      <c r="V87">
        <v>1.12499385845931</v>
      </c>
      <c r="W87">
        <v>385.5</v>
      </c>
      <c r="X87">
        <v>403.5</v>
      </c>
      <c r="Y87">
        <v>370.85</v>
      </c>
      <c r="Z87">
        <v>403.65</v>
      </c>
      <c r="AA87">
        <v>368.65</v>
      </c>
      <c r="AB87">
        <v>403.65</v>
      </c>
      <c r="AC87" s="2">
        <f>(Table2[[#This Row],[Close Price]]/Table2[[#This Row],[Day Low]])-1</f>
        <v>1.1543450064850802E-2</v>
      </c>
      <c r="AD87" s="2">
        <f>(Table2[[#This Row],[Day High]]/Table2[[#This Row],[Close Price]])-1</f>
        <v>3.4748044621105256E-2</v>
      </c>
      <c r="AE87" s="2">
        <f>(Table2[[#This Row],[Close Price]]/Table2[[#This Row],[Current Week Low]])-1</f>
        <v>5.1503303222327101E-2</v>
      </c>
      <c r="AF87" s="2">
        <f>(Table2[[#This Row],[Current Week High]]/Table2[[#This Row],[Close Price]])-1</f>
        <v>3.5132709321707978E-2</v>
      </c>
      <c r="AG87" s="2">
        <f>(Table2[[#This Row],[Close Price]]/Table2[[#This Row],[Current Month Low]])-1</f>
        <v>5.7778380577783839E-2</v>
      </c>
      <c r="AH87" s="2">
        <f>(Table2[[#This Row],[Current Month High]]/Table2[[#This Row],[Close Price]])-1</f>
        <v>3.5132709321707978E-2</v>
      </c>
      <c r="AI87">
        <v>3.5132709321707898</v>
      </c>
      <c r="AJ87">
        <v>212.83594063377399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0.09</v>
      </c>
      <c r="AM87" t="s">
        <v>10213</v>
      </c>
      <c r="AN87">
        <v>9.0500000000000007</v>
      </c>
      <c r="AO87" t="s">
        <v>10213</v>
      </c>
      <c r="AP87">
        <v>0.13916851369371699</v>
      </c>
      <c r="AQ87">
        <f>(Table2[[#This Row],[Sharpe Ratio]]-AVERAGE(Table2[Sharpe Ratio]))/_xlfn.STDEV.P(Table2[Sharpe Ratio])</f>
        <v>0.96032866524404825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2.4739781100444751</v>
      </c>
      <c r="AS87">
        <f>_xlfn.RANK.AVG(Table2[[#This Row],[1Y Return vs Nifty Z-Score]],Table2[1Y Return vs Nifty Z-Score])</f>
        <v>61</v>
      </c>
      <c r="AT87">
        <f>_xlfn.RANK.AVG(Table2[[#This Row],[6M Return vs Nifty Z-Score]],Table2[6M Return vs Nifty Z-Score])</f>
        <v>180</v>
      </c>
      <c r="AU87">
        <f>_xlfn.RANK.AVG(Table2[[#This Row],[Sharpe Ratio Z-Score]],Table2[Sharpe Ratio Z-Score])</f>
        <v>130</v>
      </c>
      <c r="AV87">
        <f>(Table2[[#This Row],[Rank 1Y]]+Table2[[#This Row],[Rank 6M]]+Table2[[#This Row],[Rank Sharpe]])/3</f>
        <v>123.66666666666667</v>
      </c>
    </row>
    <row r="88" spans="1:48" x14ac:dyDescent="0.3">
      <c r="A88" t="s">
        <v>511</v>
      </c>
      <c r="B88" t="s">
        <v>512</v>
      </c>
      <c r="C88" t="s">
        <v>10170</v>
      </c>
      <c r="D88" t="s">
        <v>46</v>
      </c>
      <c r="E88">
        <v>41149.745999999999</v>
      </c>
      <c r="F88">
        <v>68.14</v>
      </c>
      <c r="G88">
        <v>134.49504437967599</v>
      </c>
      <c r="H88">
        <f>(Table2[[#This Row],[1Y Return vs Nifty]]-AVERAGE(Table2[1Y Return vs Nifty]))/_xlfn.STDEV.P(Table2[1Y Return vs Nifty])</f>
        <v>1.0463335433861738</v>
      </c>
      <c r="I88">
        <v>1.0876155211196901</v>
      </c>
      <c r="J88">
        <f>(Table2[[#This Row],[1M Return vs Nifty]]-AVERAGE(Table2[1M Return vs Nifty]))/_xlfn.STDEV.P(Table2[1M Return vs Nifty])</f>
        <v>-0.18238849963505935</v>
      </c>
      <c r="K88">
        <v>35.480726357660302</v>
      </c>
      <c r="L88">
        <f>(Table2[[#This Row],[6M Return vs Nifty]]-AVERAGE(Table2[6M Return vs Nifty]))/_xlfn.STDEV.P(Table2[6M Return vs Nifty])</f>
        <v>0.76163634861079532</v>
      </c>
      <c r="M88">
        <v>3.4222425763325801</v>
      </c>
      <c r="N88">
        <f>(Table2[[#This Row],[1W Return vs Nifty]]-AVERAGE(Table2[1W Return vs Nifty]))/_xlfn.STDEV.P(Table2[1W Return vs Nifty])</f>
        <v>0.65519514375559917</v>
      </c>
      <c r="O88">
        <v>67</v>
      </c>
      <c r="P88">
        <v>66.750040606007104</v>
      </c>
      <c r="Q88">
        <v>55.8630605972035</v>
      </c>
      <c r="R88">
        <v>63.213189472174797</v>
      </c>
      <c r="S88" s="2">
        <f>(Table2[[#This Row],[Close Price]]-Table2[[#This Row],[20D EMA]])/Table2[[#This Row],[20D EMA]]</f>
        <v>1.7014925373134336E-2</v>
      </c>
      <c r="T88" s="2">
        <f>(Table2[[#This Row],[Close Price]]-Table2[[#This Row],[50D EMA]])/Table2[[#This Row],[50D EMA]]</f>
        <v>2.0823349040297187E-2</v>
      </c>
      <c r="U88" s="2">
        <f>(Table2[[#This Row],[Close Price]]-Table2[[#This Row],[200D EMA]])/Table2[[#This Row],[200D EMA]]</f>
        <v>0.21976847082043127</v>
      </c>
      <c r="V88">
        <v>0.72099824313717897</v>
      </c>
      <c r="W88">
        <v>67.95</v>
      </c>
      <c r="X88">
        <v>69.77</v>
      </c>
      <c r="Y88">
        <v>64.900000000000006</v>
      </c>
      <c r="Z88">
        <v>69.77</v>
      </c>
      <c r="AA88">
        <v>64.349999999999994</v>
      </c>
      <c r="AB88">
        <v>69.77</v>
      </c>
      <c r="AC88" s="2">
        <f>(Table2[[#This Row],[Close Price]]/Table2[[#This Row],[Day Low]])-1</f>
        <v>2.7961736571007201E-3</v>
      </c>
      <c r="AD88" s="2">
        <f>(Table2[[#This Row],[Day High]]/Table2[[#This Row],[Close Price]])-1</f>
        <v>2.3921338420898053E-2</v>
      </c>
      <c r="AE88" s="2">
        <f>(Table2[[#This Row],[Close Price]]/Table2[[#This Row],[Current Week Low]])-1</f>
        <v>4.9922958397534689E-2</v>
      </c>
      <c r="AF88" s="2">
        <f>(Table2[[#This Row],[Current Week High]]/Table2[[#This Row],[Close Price]])-1</f>
        <v>2.3921338420898053E-2</v>
      </c>
      <c r="AG88" s="2">
        <f>(Table2[[#This Row],[Close Price]]/Table2[[#This Row],[Current Month Low]])-1</f>
        <v>5.8896658896659071E-2</v>
      </c>
      <c r="AH88" s="2">
        <f>(Table2[[#This Row],[Current Month High]]/Table2[[#This Row],[Close Price]])-1</f>
        <v>2.3921338420898053E-2</v>
      </c>
      <c r="AI88">
        <v>14.690343410625101</v>
      </c>
      <c r="AJ88">
        <v>173.10621242484899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-0.09</v>
      </c>
      <c r="AM88" t="s">
        <v>10214</v>
      </c>
      <c r="AN88">
        <v>3.7</v>
      </c>
      <c r="AO88" t="s">
        <v>10213</v>
      </c>
      <c r="AP88">
        <v>0.118612296475679</v>
      </c>
      <c r="AQ88">
        <f>(Table2[[#This Row],[Sharpe Ratio]]-AVERAGE(Table2[Sharpe Ratio]))/_xlfn.STDEV.P(Table2[Sharpe Ratio])</f>
        <v>0.72710657214290164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3.0078831082604109</v>
      </c>
      <c r="AS88">
        <f>_xlfn.RANK.AVG(Table2[[#This Row],[1Y Return vs Nifty Z-Score]],Table2[1Y Return vs Nifty Z-Score])</f>
        <v>84</v>
      </c>
      <c r="AT88">
        <f>_xlfn.RANK.AVG(Table2[[#This Row],[6M Return vs Nifty Z-Score]],Table2[6M Return vs Nifty Z-Score])</f>
        <v>122</v>
      </c>
      <c r="AU88">
        <f>_xlfn.RANK.AVG(Table2[[#This Row],[Sharpe Ratio Z-Score]],Table2[Sharpe Ratio Z-Score])</f>
        <v>168</v>
      </c>
      <c r="AV88">
        <f>(Table2[[#This Row],[Rank 1Y]]+Table2[[#This Row],[Rank 6M]]+Table2[[#This Row],[Rank Sharpe]])/3</f>
        <v>124.66666666666667</v>
      </c>
    </row>
    <row r="89" spans="1:48" x14ac:dyDescent="0.3">
      <c r="A89" t="s">
        <v>714</v>
      </c>
      <c r="B89" t="s">
        <v>715</v>
      </c>
      <c r="C89" t="s">
        <v>10183</v>
      </c>
      <c r="D89" t="s">
        <v>637</v>
      </c>
      <c r="E89">
        <v>22923.1020731799</v>
      </c>
      <c r="F89">
        <v>731.3</v>
      </c>
      <c r="G89">
        <v>169.733684822751</v>
      </c>
      <c r="H89">
        <f>(Table2[[#This Row],[1Y Return vs Nifty]]-AVERAGE(Table2[1Y Return vs Nifty]))/_xlfn.STDEV.P(Table2[1Y Return vs Nifty])</f>
        <v>1.4654078876751779</v>
      </c>
      <c r="I89">
        <v>11.7245765944564</v>
      </c>
      <c r="J89">
        <f>(Table2[[#This Row],[1M Return vs Nifty]]-AVERAGE(Table2[1M Return vs Nifty]))/_xlfn.STDEV.P(Table2[1M Return vs Nifty])</f>
        <v>0.76141011684854643</v>
      </c>
      <c r="K89">
        <v>22.635166526784399</v>
      </c>
      <c r="L89">
        <f>(Table2[[#This Row],[6M Return vs Nifty]]-AVERAGE(Table2[6M Return vs Nifty]))/_xlfn.STDEV.P(Table2[6M Return vs Nifty])</f>
        <v>0.37773869287435025</v>
      </c>
      <c r="M89">
        <v>16.1773393674065</v>
      </c>
      <c r="N89">
        <f>(Table2[[#This Row],[1W Return vs Nifty]]-AVERAGE(Table2[1W Return vs Nifty]))/_xlfn.STDEV.P(Table2[1W Return vs Nifty])</f>
        <v>3.178452352738355</v>
      </c>
      <c r="O89">
        <v>653.33000000000004</v>
      </c>
      <c r="P89">
        <v>630.39275540079802</v>
      </c>
      <c r="Q89">
        <v>548.38070955383296</v>
      </c>
      <c r="R89">
        <v>80.083532663444998</v>
      </c>
      <c r="S89" s="2">
        <f>(Table2[[#This Row],[Close Price]]-Table2[[#This Row],[20D EMA]])/Table2[[#This Row],[20D EMA]]</f>
        <v>0.11934244562472243</v>
      </c>
      <c r="T89" s="2">
        <f>(Table2[[#This Row],[Close Price]]-Table2[[#This Row],[50D EMA]])/Table2[[#This Row],[50D EMA]]</f>
        <v>0.16007043820648925</v>
      </c>
      <c r="U89" s="2">
        <f>(Table2[[#This Row],[Close Price]]-Table2[[#This Row],[200D EMA]])/Table2[[#This Row],[200D EMA]]</f>
        <v>0.33356259120601023</v>
      </c>
      <c r="V89">
        <v>1.2522583136530701</v>
      </c>
      <c r="W89">
        <v>723.1</v>
      </c>
      <c r="X89">
        <v>740.8</v>
      </c>
      <c r="Y89">
        <v>692.6</v>
      </c>
      <c r="Z89">
        <v>747.7</v>
      </c>
      <c r="AA89">
        <v>587.5</v>
      </c>
      <c r="AB89">
        <v>747.7</v>
      </c>
      <c r="AC89" s="2">
        <f>(Table2[[#This Row],[Close Price]]/Table2[[#This Row],[Day Low]])-1</f>
        <v>1.1340063614990958E-2</v>
      </c>
      <c r="AD89" s="2">
        <f>(Table2[[#This Row],[Day High]]/Table2[[#This Row],[Close Price]])-1</f>
        <v>1.2990564747709543E-2</v>
      </c>
      <c r="AE89" s="2">
        <f>(Table2[[#This Row],[Close Price]]/Table2[[#This Row],[Current Week Low]])-1</f>
        <v>5.5876407738954637E-2</v>
      </c>
      <c r="AF89" s="2">
        <f>(Table2[[#This Row],[Current Week High]]/Table2[[#This Row],[Close Price]])-1</f>
        <v>2.2425817038151274E-2</v>
      </c>
      <c r="AG89" s="2">
        <f>(Table2[[#This Row],[Close Price]]/Table2[[#This Row],[Current Month Low]])-1</f>
        <v>0.2447659574468084</v>
      </c>
      <c r="AH89" s="2">
        <f>(Table2[[#This Row],[Current Month High]]/Table2[[#This Row],[Close Price]])-1</f>
        <v>2.2425817038151274E-2</v>
      </c>
      <c r="AI89">
        <v>6.9670449883768804</v>
      </c>
      <c r="AJ89">
        <v>241.33022170361701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0.08</v>
      </c>
      <c r="AM89" t="s">
        <v>10213</v>
      </c>
      <c r="AN89">
        <v>16.5</v>
      </c>
      <c r="AO89" t="s">
        <v>10213</v>
      </c>
      <c r="AP89">
        <v>0.13987974668306599</v>
      </c>
      <c r="AQ89">
        <f>(Table2[[#This Row],[Sharpe Ratio]]-AVERAGE(Table2[Sharpe Ratio]))/_xlfn.STDEV.P(Table2[Sharpe Ratio])</f>
        <v>0.96839801208442911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6.7514070622208582</v>
      </c>
      <c r="AS89">
        <f>_xlfn.RANK.AVG(Table2[[#This Row],[1Y Return vs Nifty Z-Score]],Table2[1Y Return vs Nifty Z-Score])</f>
        <v>53</v>
      </c>
      <c r="AT89">
        <f>_xlfn.RANK.AVG(Table2[[#This Row],[6M Return vs Nifty Z-Score]],Table2[6M Return vs Nifty Z-Score])</f>
        <v>193</v>
      </c>
      <c r="AU89">
        <f>_xlfn.RANK.AVG(Table2[[#This Row],[Sharpe Ratio Z-Score]],Table2[Sharpe Ratio Z-Score])</f>
        <v>128</v>
      </c>
      <c r="AV89">
        <f>(Table2[[#This Row],[Rank 1Y]]+Table2[[#This Row],[Rank 6M]]+Table2[[#This Row],[Rank Sharpe]])/3</f>
        <v>124.66666666666667</v>
      </c>
    </row>
    <row r="90" spans="1:48" x14ac:dyDescent="0.3">
      <c r="A90" t="s">
        <v>1106</v>
      </c>
      <c r="B90" t="s">
        <v>1107</v>
      </c>
      <c r="C90" t="s">
        <v>10170</v>
      </c>
      <c r="D90" t="s">
        <v>46</v>
      </c>
      <c r="E90">
        <v>11045.525747834999</v>
      </c>
      <c r="F90">
        <v>1694.85</v>
      </c>
      <c r="G90">
        <v>66.965083500140594</v>
      </c>
      <c r="H90">
        <f>(Table2[[#This Row],[1Y Return vs Nifty]]-AVERAGE(Table2[1Y Return vs Nifty]))/_xlfn.STDEV.P(Table2[1Y Return vs Nifty])</f>
        <v>0.24323575869241593</v>
      </c>
      <c r="I90">
        <v>1.4037957566547601</v>
      </c>
      <c r="J90">
        <f>(Table2[[#This Row],[1M Return vs Nifty]]-AVERAGE(Table2[1M Return vs Nifty]))/_xlfn.STDEV.P(Table2[1M Return vs Nifty])</f>
        <v>-0.15433439030815069</v>
      </c>
      <c r="K90">
        <v>79.126007143447595</v>
      </c>
      <c r="L90">
        <f>(Table2[[#This Row],[6M Return vs Nifty]]-AVERAGE(Table2[6M Return vs Nifty]))/_xlfn.STDEV.P(Table2[6M Return vs Nifty])</f>
        <v>2.0660030868629615</v>
      </c>
      <c r="M90">
        <v>-1.9147075289881199</v>
      </c>
      <c r="N90">
        <f>(Table2[[#This Row],[1W Return vs Nifty]]-AVERAGE(Table2[1W Return vs Nifty]))/_xlfn.STDEV.P(Table2[1W Return vs Nifty])</f>
        <v>-0.40057872043456949</v>
      </c>
      <c r="O90">
        <v>1696.66</v>
      </c>
      <c r="P90">
        <v>1549.7855201827699</v>
      </c>
      <c r="Q90">
        <v>1173.10484391609</v>
      </c>
      <c r="R90">
        <v>43.883001455285303</v>
      </c>
      <c r="S90" s="2">
        <f>(Table2[[#This Row],[Close Price]]-Table2[[#This Row],[20D EMA]])/Table2[[#This Row],[20D EMA]]</f>
        <v>-1.0668018341919846E-3</v>
      </c>
      <c r="T90" s="2">
        <f>(Table2[[#This Row],[Close Price]]-Table2[[#This Row],[50D EMA]])/Table2[[#This Row],[50D EMA]]</f>
        <v>9.3602939199046192E-2</v>
      </c>
      <c r="U90" s="2">
        <f>(Table2[[#This Row],[Close Price]]-Table2[[#This Row],[200D EMA]])/Table2[[#This Row],[200D EMA]]</f>
        <v>0.44475577676604444</v>
      </c>
      <c r="V90">
        <v>0.56654736482166901</v>
      </c>
      <c r="W90">
        <v>1664.95</v>
      </c>
      <c r="X90">
        <v>1715.95</v>
      </c>
      <c r="Y90">
        <v>1664.95</v>
      </c>
      <c r="Z90">
        <v>1798</v>
      </c>
      <c r="AA90">
        <v>1664.95</v>
      </c>
      <c r="AB90">
        <v>1802</v>
      </c>
      <c r="AC90" s="2">
        <f>(Table2[[#This Row],[Close Price]]/Table2[[#This Row],[Day Low]])-1</f>
        <v>1.7958497252169581E-2</v>
      </c>
      <c r="AD90" s="2">
        <f>(Table2[[#This Row],[Day High]]/Table2[[#This Row],[Close Price]])-1</f>
        <v>1.2449479304953215E-2</v>
      </c>
      <c r="AE90" s="2">
        <f>(Table2[[#This Row],[Close Price]]/Table2[[#This Row],[Current Week Low]])-1</f>
        <v>1.7958497252169581E-2</v>
      </c>
      <c r="AF90" s="2">
        <f>(Table2[[#This Row],[Current Week High]]/Table2[[#This Row],[Close Price]])-1</f>
        <v>6.0860843142461096E-2</v>
      </c>
      <c r="AG90" s="2">
        <f>(Table2[[#This Row],[Close Price]]/Table2[[#This Row],[Current Month Low]])-1</f>
        <v>1.7958497252169581E-2</v>
      </c>
      <c r="AH90" s="2">
        <f>(Table2[[#This Row],[Current Month High]]/Table2[[#This Row],[Close Price]])-1</f>
        <v>6.3220934005959295E-2</v>
      </c>
      <c r="AI90">
        <v>10.3283476413841</v>
      </c>
      <c r="AJ90">
        <v>110.51422183579599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0.48</v>
      </c>
      <c r="AM90" t="s">
        <v>10213</v>
      </c>
      <c r="AN90">
        <v>-6.07</v>
      </c>
      <c r="AO90" t="s">
        <v>10214</v>
      </c>
      <c r="AP90">
        <v>0.13356306757643399</v>
      </c>
      <c r="AQ90">
        <f>(Table2[[#This Row],[Sharpe Ratio]]-AVERAGE(Table2[Sharpe Ratio]))/_xlfn.STDEV.P(Table2[Sharpe Ratio])</f>
        <v>0.89673165892854412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2.6510573937412012</v>
      </c>
      <c r="AS90">
        <f>_xlfn.RANK.AVG(Table2[[#This Row],[1Y Return vs Nifty Z-Score]],Table2[1Y Return vs Nifty Z-Score])</f>
        <v>202</v>
      </c>
      <c r="AT90">
        <f>_xlfn.RANK.AVG(Table2[[#This Row],[6M Return vs Nifty Z-Score]],Table2[6M Return vs Nifty Z-Score])</f>
        <v>29</v>
      </c>
      <c r="AU90">
        <f>_xlfn.RANK.AVG(Table2[[#This Row],[Sharpe Ratio Z-Score]],Table2[Sharpe Ratio Z-Score])</f>
        <v>143</v>
      </c>
      <c r="AV90">
        <f>(Table2[[#This Row],[Rank 1Y]]+Table2[[#This Row],[Rank 6M]]+Table2[[#This Row],[Rank Sharpe]])/3</f>
        <v>124.66666666666667</v>
      </c>
    </row>
    <row r="91" spans="1:48" x14ac:dyDescent="0.3">
      <c r="A91" t="s">
        <v>624</v>
      </c>
      <c r="B91" t="s">
        <v>625</v>
      </c>
      <c r="C91" t="s">
        <v>10180</v>
      </c>
      <c r="D91" t="s">
        <v>140</v>
      </c>
      <c r="E91">
        <v>30061.5222780599</v>
      </c>
      <c r="F91">
        <v>1300.5999999999999</v>
      </c>
      <c r="G91">
        <v>107.350871553723</v>
      </c>
      <c r="H91">
        <f>(Table2[[#This Row],[1Y Return vs Nifty]]-AVERAGE(Table2[1Y Return vs Nifty]))/_xlfn.STDEV.P(Table2[1Y Return vs Nifty])</f>
        <v>0.72352238253336842</v>
      </c>
      <c r="I91">
        <v>-7.4480346540189899</v>
      </c>
      <c r="J91">
        <f>(Table2[[#This Row],[1M Return vs Nifty]]-AVERAGE(Table2[1M Return vs Nifty]))/_xlfn.STDEV.P(Table2[1M Return vs Nifty])</f>
        <v>-0.93974154159339252</v>
      </c>
      <c r="K91">
        <v>25.6370342074304</v>
      </c>
      <c r="L91">
        <f>(Table2[[#This Row],[6M Return vs Nifty]]-AVERAGE(Table2[6M Return vs Nifty]))/_xlfn.STDEV.P(Table2[6M Return vs Nifty])</f>
        <v>0.4674514014369649</v>
      </c>
      <c r="M91">
        <v>-4.4188335863056798</v>
      </c>
      <c r="N91">
        <f>(Table2[[#This Row],[1W Return vs Nifty]]-AVERAGE(Table2[1W Return vs Nifty]))/_xlfn.STDEV.P(Table2[1W Return vs Nifty])</f>
        <v>-0.89595356782497526</v>
      </c>
      <c r="O91">
        <v>1332.37</v>
      </c>
      <c r="P91">
        <v>1260.4409577220399</v>
      </c>
      <c r="Q91">
        <v>999.23103909035899</v>
      </c>
      <c r="R91">
        <v>40.608375474213801</v>
      </c>
      <c r="S91" s="2">
        <f>(Table2[[#This Row],[Close Price]]-Table2[[#This Row],[20D EMA]])/Table2[[#This Row],[20D EMA]]</f>
        <v>-2.3844727815846938E-2</v>
      </c>
      <c r="T91" s="2">
        <f>(Table2[[#This Row],[Close Price]]-Table2[[#This Row],[50D EMA]])/Table2[[#This Row],[50D EMA]]</f>
        <v>3.1861105458313832E-2</v>
      </c>
      <c r="U91" s="2">
        <f>(Table2[[#This Row],[Close Price]]-Table2[[#This Row],[200D EMA]])/Table2[[#This Row],[200D EMA]]</f>
        <v>0.30160088019682557</v>
      </c>
      <c r="V91">
        <v>0.66087814219938801</v>
      </c>
      <c r="W91">
        <v>1290</v>
      </c>
      <c r="X91">
        <v>1355.1</v>
      </c>
      <c r="Y91">
        <v>1290</v>
      </c>
      <c r="Z91">
        <v>1356.95</v>
      </c>
      <c r="AA91">
        <v>1290</v>
      </c>
      <c r="AB91">
        <v>1429</v>
      </c>
      <c r="AC91" s="2">
        <f>(Table2[[#This Row],[Close Price]]/Table2[[#This Row],[Day Low]])-1</f>
        <v>8.2170542635657817E-3</v>
      </c>
      <c r="AD91" s="2">
        <f>(Table2[[#This Row],[Day High]]/Table2[[#This Row],[Close Price]])-1</f>
        <v>4.1903736736890629E-2</v>
      </c>
      <c r="AE91" s="2">
        <f>(Table2[[#This Row],[Close Price]]/Table2[[#This Row],[Current Week Low]])-1</f>
        <v>8.2170542635657817E-3</v>
      </c>
      <c r="AF91" s="2">
        <f>(Table2[[#This Row],[Current Week High]]/Table2[[#This Row],[Close Price]])-1</f>
        <v>4.3326157158234846E-2</v>
      </c>
      <c r="AG91" s="2">
        <f>(Table2[[#This Row],[Close Price]]/Table2[[#This Row],[Current Month Low]])-1</f>
        <v>8.2170542635657817E-3</v>
      </c>
      <c r="AH91" s="2">
        <f>(Table2[[#This Row],[Current Month High]]/Table2[[#This Row],[Close Price]])-1</f>
        <v>9.8723666000307686E-2</v>
      </c>
      <c r="AI91">
        <v>11.725357527294999</v>
      </c>
      <c r="AJ91">
        <v>135.317532115071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0.12</v>
      </c>
      <c r="AM91" t="s">
        <v>10213</v>
      </c>
      <c r="AN91">
        <v>-6.48</v>
      </c>
      <c r="AO91" t="s">
        <v>10214</v>
      </c>
      <c r="AP91">
        <v>0.15909844431355399</v>
      </c>
      <c r="AQ91">
        <f>(Table2[[#This Row],[Sharpe Ratio]]-AVERAGE(Table2[Sharpe Ratio]))/_xlfn.STDEV.P(Table2[Sharpe Ratio])</f>
        <v>1.1864451771108488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0.54172385166281423</v>
      </c>
      <c r="AS91">
        <f>_xlfn.RANK.AVG(Table2[[#This Row],[1Y Return vs Nifty Z-Score]],Table2[1Y Return vs Nifty Z-Score])</f>
        <v>117</v>
      </c>
      <c r="AT91">
        <f>_xlfn.RANK.AVG(Table2[[#This Row],[6M Return vs Nifty Z-Score]],Table2[6M Return vs Nifty Z-Score])</f>
        <v>176</v>
      </c>
      <c r="AU91">
        <f>_xlfn.RANK.AVG(Table2[[#This Row],[Sharpe Ratio Z-Score]],Table2[Sharpe Ratio Z-Score])</f>
        <v>90</v>
      </c>
      <c r="AV91">
        <f>(Table2[[#This Row],[Rank 1Y]]+Table2[[#This Row],[Rank 6M]]+Table2[[#This Row],[Rank Sharpe]])/3</f>
        <v>127.66666666666667</v>
      </c>
    </row>
    <row r="92" spans="1:48" x14ac:dyDescent="0.3">
      <c r="A92" t="s">
        <v>705</v>
      </c>
      <c r="B92" t="s">
        <v>706</v>
      </c>
      <c r="C92" t="s">
        <v>10168</v>
      </c>
      <c r="D92" t="s">
        <v>630</v>
      </c>
      <c r="E92">
        <v>23200.723711999999</v>
      </c>
      <c r="F92">
        <v>1356.8</v>
      </c>
      <c r="G92">
        <v>57.906876407652597</v>
      </c>
      <c r="H92">
        <f>(Table2[[#This Row],[1Y Return vs Nifty]]-AVERAGE(Table2[1Y Return vs Nifty]))/_xlfn.STDEV.P(Table2[1Y Return vs Nifty])</f>
        <v>0.13551133601354934</v>
      </c>
      <c r="I92">
        <v>1.89793754011617</v>
      </c>
      <c r="J92">
        <f>(Table2[[#This Row],[1M Return vs Nifty]]-AVERAGE(Table2[1M Return vs Nifty]))/_xlfn.STDEV.P(Table2[1M Return vs Nifty])</f>
        <v>-0.11049006970170849</v>
      </c>
      <c r="K92">
        <v>45.558390616589797</v>
      </c>
      <c r="L92">
        <f>(Table2[[#This Row],[6M Return vs Nifty]]-AVERAGE(Table2[6M Return vs Nifty]))/_xlfn.STDEV.P(Table2[6M Return vs Nifty])</f>
        <v>1.0628136997919304</v>
      </c>
      <c r="M92">
        <v>-5.8522818232159501</v>
      </c>
      <c r="N92">
        <f>(Table2[[#This Row],[1W Return vs Nifty]]-AVERAGE(Table2[1W Return vs Nifty]))/_xlfn.STDEV.P(Table2[1W Return vs Nifty])</f>
        <v>-1.179523238579542</v>
      </c>
      <c r="O92">
        <v>1377.65</v>
      </c>
      <c r="P92">
        <v>1259.9548207293101</v>
      </c>
      <c r="Q92">
        <v>981.44873471196001</v>
      </c>
      <c r="R92">
        <v>35.265848756698396</v>
      </c>
      <c r="S92" s="2">
        <f>(Table2[[#This Row],[Close Price]]-Table2[[#This Row],[20D EMA]])/Table2[[#This Row],[20D EMA]]</f>
        <v>-1.5134468115994726E-2</v>
      </c>
      <c r="T92" s="2">
        <f>(Table2[[#This Row],[Close Price]]-Table2[[#This Row],[50D EMA]])/Table2[[#This Row],[50D EMA]]</f>
        <v>7.6864009468714259E-2</v>
      </c>
      <c r="U92" s="2">
        <f>(Table2[[#This Row],[Close Price]]-Table2[[#This Row],[200D EMA]])/Table2[[#This Row],[200D EMA]]</f>
        <v>0.38244612480773099</v>
      </c>
      <c r="V92">
        <v>0.54466783100592997</v>
      </c>
      <c r="W92">
        <v>1350</v>
      </c>
      <c r="X92">
        <v>1388.65</v>
      </c>
      <c r="Y92">
        <v>1290.8</v>
      </c>
      <c r="Z92">
        <v>1470.7</v>
      </c>
      <c r="AA92">
        <v>1290.8</v>
      </c>
      <c r="AB92">
        <v>1475</v>
      </c>
      <c r="AC92" s="2">
        <f>(Table2[[#This Row],[Close Price]]/Table2[[#This Row],[Day Low]])-1</f>
        <v>5.037037037036951E-3</v>
      </c>
      <c r="AD92" s="2">
        <f>(Table2[[#This Row],[Day High]]/Table2[[#This Row],[Close Price]])-1</f>
        <v>2.3474351415094352E-2</v>
      </c>
      <c r="AE92" s="2">
        <f>(Table2[[#This Row],[Close Price]]/Table2[[#This Row],[Current Week Low]])-1</f>
        <v>5.1131081499845132E-2</v>
      </c>
      <c r="AF92" s="2">
        <f>(Table2[[#This Row],[Current Week High]]/Table2[[#This Row],[Close Price]])-1</f>
        <v>8.3947523584905648E-2</v>
      </c>
      <c r="AG92" s="2">
        <f>(Table2[[#This Row],[Close Price]]/Table2[[#This Row],[Current Month Low]])-1</f>
        <v>5.1131081499845132E-2</v>
      </c>
      <c r="AH92" s="2">
        <f>(Table2[[#This Row],[Current Month High]]/Table2[[#This Row],[Close Price]])-1</f>
        <v>8.7116745283018826E-2</v>
      </c>
      <c r="AI92">
        <v>10.1857311320754</v>
      </c>
      <c r="AJ92">
        <v>108.337811900191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0.15</v>
      </c>
      <c r="AM92" t="s">
        <v>10213</v>
      </c>
      <c r="AN92">
        <v>-3.88</v>
      </c>
      <c r="AO92" t="s">
        <v>10214</v>
      </c>
      <c r="AP92">
        <v>0.16937316851666401</v>
      </c>
      <c r="AQ92">
        <f>(Table2[[#This Row],[Sharpe Ratio]]-AVERAGE(Table2[Sharpe Ratio]))/_xlfn.STDEV.P(Table2[Sharpe Ratio])</f>
        <v>1.3030178256321725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1.2113295531564017</v>
      </c>
      <c r="AS92">
        <f>_xlfn.RANK.AVG(Table2[[#This Row],[1Y Return vs Nifty Z-Score]],Table2[1Y Return vs Nifty Z-Score])</f>
        <v>236</v>
      </c>
      <c r="AT92">
        <f>_xlfn.RANK.AVG(Table2[[#This Row],[6M Return vs Nifty Z-Score]],Table2[6M Return vs Nifty Z-Score])</f>
        <v>81</v>
      </c>
      <c r="AU92">
        <f>_xlfn.RANK.AVG(Table2[[#This Row],[Sharpe Ratio Z-Score]],Table2[Sharpe Ratio Z-Score])</f>
        <v>74</v>
      </c>
      <c r="AV92">
        <f>(Table2[[#This Row],[Rank 1Y]]+Table2[[#This Row],[Rank 6M]]+Table2[[#This Row],[Rank Sharpe]])/3</f>
        <v>130.33333333333334</v>
      </c>
    </row>
    <row r="93" spans="1:48" x14ac:dyDescent="0.3">
      <c r="A93" t="s">
        <v>335</v>
      </c>
      <c r="B93" t="s">
        <v>336</v>
      </c>
      <c r="C93" t="s">
        <v>10173</v>
      </c>
      <c r="D93" t="s">
        <v>337</v>
      </c>
      <c r="E93">
        <v>74608.177277433904</v>
      </c>
      <c r="F93">
        <v>54.72</v>
      </c>
      <c r="G93">
        <v>179.76088865610501</v>
      </c>
      <c r="H93">
        <f>(Table2[[#This Row],[1Y Return vs Nifty]]-AVERAGE(Table2[1Y Return vs Nifty]))/_xlfn.STDEV.P(Table2[1Y Return vs Nifty])</f>
        <v>1.5846560714495554</v>
      </c>
      <c r="I93">
        <v>9.4799486158095601</v>
      </c>
      <c r="J93">
        <f>(Table2[[#This Row],[1M Return vs Nifty]]-AVERAGE(Table2[1M Return vs Nifty]))/_xlfn.STDEV.P(Table2[1M Return vs Nifty])</f>
        <v>0.56224827295709978</v>
      </c>
      <c r="K93">
        <v>13.1762028845563</v>
      </c>
      <c r="L93">
        <f>(Table2[[#This Row],[6M Return vs Nifty]]-AVERAGE(Table2[6M Return vs Nifty]))/_xlfn.STDEV.P(Table2[6M Return vs Nifty])</f>
        <v>9.5051599765382452E-2</v>
      </c>
      <c r="M93">
        <v>2.0934398500189402</v>
      </c>
      <c r="N93">
        <f>(Table2[[#This Row],[1W Return vs Nifty]]-AVERAGE(Table2[1W Return vs Nifty]))/_xlfn.STDEV.P(Table2[1W Return vs Nifty])</f>
        <v>0.39232680857893359</v>
      </c>
      <c r="O93">
        <v>52.84</v>
      </c>
      <c r="P93">
        <v>49.277477743086102</v>
      </c>
      <c r="Q93">
        <v>40.060669973972402</v>
      </c>
      <c r="R93">
        <v>63.044790584787599</v>
      </c>
      <c r="S93" s="2">
        <f>(Table2[[#This Row],[Close Price]]-Table2[[#This Row],[20D EMA]])/Table2[[#This Row],[20D EMA]]</f>
        <v>3.5579106737320121E-2</v>
      </c>
      <c r="T93" s="2">
        <f>(Table2[[#This Row],[Close Price]]-Table2[[#This Row],[50D EMA]])/Table2[[#This Row],[50D EMA]]</f>
        <v>0.11044644543880926</v>
      </c>
      <c r="U93" s="2">
        <f>(Table2[[#This Row],[Close Price]]-Table2[[#This Row],[200D EMA]])/Table2[[#This Row],[200D EMA]]</f>
        <v>0.36592822924708523</v>
      </c>
      <c r="V93">
        <v>0.9082649812061</v>
      </c>
      <c r="W93">
        <v>54.2</v>
      </c>
      <c r="X93">
        <v>55</v>
      </c>
      <c r="Y93">
        <v>53.86</v>
      </c>
      <c r="Z93">
        <v>56</v>
      </c>
      <c r="AA93">
        <v>52.43</v>
      </c>
      <c r="AB93">
        <v>56.49</v>
      </c>
      <c r="AC93" s="2">
        <f>(Table2[[#This Row],[Close Price]]/Table2[[#This Row],[Day Low]])-1</f>
        <v>9.5940959409592796E-3</v>
      </c>
      <c r="AD93" s="2">
        <f>(Table2[[#This Row],[Day High]]/Table2[[#This Row],[Close Price]])-1</f>
        <v>5.1169590643274088E-3</v>
      </c>
      <c r="AE93" s="2">
        <f>(Table2[[#This Row],[Close Price]]/Table2[[#This Row],[Current Week Low]])-1</f>
        <v>1.596732268845158E-2</v>
      </c>
      <c r="AF93" s="2">
        <f>(Table2[[#This Row],[Current Week High]]/Table2[[#This Row],[Close Price]])-1</f>
        <v>2.3391812865497075E-2</v>
      </c>
      <c r="AG93" s="2">
        <f>(Table2[[#This Row],[Close Price]]/Table2[[#This Row],[Current Month Low]])-1</f>
        <v>4.3677283997711314E-2</v>
      </c>
      <c r="AH93" s="2">
        <f>(Table2[[#This Row],[Current Month High]]/Table2[[#This Row],[Close Price]])-1</f>
        <v>3.2346491228070207E-2</v>
      </c>
      <c r="AI93">
        <v>3.2346491228070202</v>
      </c>
      <c r="AJ93">
        <v>220.93841642228699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0.19</v>
      </c>
      <c r="AM93" t="s">
        <v>10213</v>
      </c>
      <c r="AN93">
        <v>2.09</v>
      </c>
      <c r="AO93" t="s">
        <v>10213</v>
      </c>
      <c r="AP93">
        <v>0.16987918558908599</v>
      </c>
      <c r="AQ93">
        <f>(Table2[[#This Row],[Sharpe Ratio]]-AVERAGE(Table2[Sharpe Ratio]))/_xlfn.STDEV.P(Table2[Sharpe Ratio])</f>
        <v>1.3087588800063019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3.9430416327572733</v>
      </c>
      <c r="AS93">
        <f>_xlfn.RANK.AVG(Table2[[#This Row],[1Y Return vs Nifty Z-Score]],Table2[1Y Return vs Nifty Z-Score])</f>
        <v>46</v>
      </c>
      <c r="AT93">
        <f>_xlfn.RANK.AVG(Table2[[#This Row],[6M Return vs Nifty Z-Score]],Table2[6M Return vs Nifty Z-Score])</f>
        <v>274</v>
      </c>
      <c r="AU93">
        <f>_xlfn.RANK.AVG(Table2[[#This Row],[Sharpe Ratio Z-Score]],Table2[Sharpe Ratio Z-Score])</f>
        <v>73</v>
      </c>
      <c r="AV93">
        <f>(Table2[[#This Row],[Rank 1Y]]+Table2[[#This Row],[Rank 6M]]+Table2[[#This Row],[Rank Sharpe]])/3</f>
        <v>131</v>
      </c>
    </row>
    <row r="94" spans="1:48" x14ac:dyDescent="0.3">
      <c r="A94" t="s">
        <v>660</v>
      </c>
      <c r="B94" t="s">
        <v>661</v>
      </c>
      <c r="C94" t="s">
        <v>10178</v>
      </c>
      <c r="D94" t="s">
        <v>304</v>
      </c>
      <c r="E94">
        <v>26728.065138679998</v>
      </c>
      <c r="F94">
        <v>427.4</v>
      </c>
      <c r="G94">
        <v>76.803558224515399</v>
      </c>
      <c r="H94">
        <f>(Table2[[#This Row],[1Y Return vs Nifty]]-AVERAGE(Table2[1Y Return vs Nifty]))/_xlfn.STDEV.P(Table2[1Y Return vs Nifty])</f>
        <v>0.36023948789649085</v>
      </c>
      <c r="I94">
        <v>-8.1520597540246804</v>
      </c>
      <c r="J94">
        <f>(Table2[[#This Row],[1M Return vs Nifty]]-AVERAGE(Table2[1M Return vs Nifty]))/_xlfn.STDEV.P(Table2[1M Return vs Nifty])</f>
        <v>-1.0022084351707956</v>
      </c>
      <c r="K94">
        <v>41.274490840902097</v>
      </c>
      <c r="L94">
        <f>(Table2[[#This Row],[6M Return vs Nifty]]-AVERAGE(Table2[6M Return vs Nifty]))/_xlfn.STDEV.P(Table2[6M Return vs Nifty])</f>
        <v>0.93478665364144331</v>
      </c>
      <c r="M94">
        <v>-1.2725557483496499</v>
      </c>
      <c r="N94">
        <f>(Table2[[#This Row],[1W Return vs Nifty]]-AVERAGE(Table2[1W Return vs Nifty]))/_xlfn.STDEV.P(Table2[1W Return vs Nifty])</f>
        <v>-0.27354604194552523</v>
      </c>
      <c r="O94">
        <v>432.55</v>
      </c>
      <c r="P94">
        <v>438.01645044809197</v>
      </c>
      <c r="Q94">
        <v>370.39738817036698</v>
      </c>
      <c r="R94">
        <v>44.601639277466198</v>
      </c>
      <c r="S94" s="2">
        <f>(Table2[[#This Row],[Close Price]]-Table2[[#This Row],[20D EMA]])/Table2[[#This Row],[20D EMA]]</f>
        <v>-1.1906138018726238E-2</v>
      </c>
      <c r="T94" s="2">
        <f>(Table2[[#This Row],[Close Price]]-Table2[[#This Row],[50D EMA]])/Table2[[#This Row],[50D EMA]]</f>
        <v>-2.4237561025918865E-2</v>
      </c>
      <c r="U94" s="2">
        <f>(Table2[[#This Row],[Close Price]]-Table2[[#This Row],[200D EMA]])/Table2[[#This Row],[200D EMA]]</f>
        <v>0.15389582553809539</v>
      </c>
      <c r="V94">
        <v>0.76456816505604797</v>
      </c>
      <c r="W94">
        <v>424.05</v>
      </c>
      <c r="X94">
        <v>428.2</v>
      </c>
      <c r="Y94">
        <v>415.25</v>
      </c>
      <c r="Z94">
        <v>437.5</v>
      </c>
      <c r="AA94">
        <v>415.25</v>
      </c>
      <c r="AB94">
        <v>437.5</v>
      </c>
      <c r="AC94" s="2">
        <f>(Table2[[#This Row],[Close Price]]/Table2[[#This Row],[Day Low]])-1</f>
        <v>7.9000117910623668E-3</v>
      </c>
      <c r="AD94" s="2">
        <f>(Table2[[#This Row],[Day High]]/Table2[[#This Row],[Close Price]])-1</f>
        <v>1.8717828731866781E-3</v>
      </c>
      <c r="AE94" s="2">
        <f>(Table2[[#This Row],[Close Price]]/Table2[[#This Row],[Current Week Low]])-1</f>
        <v>2.9259482239614609E-2</v>
      </c>
      <c r="AF94" s="2">
        <f>(Table2[[#This Row],[Current Week High]]/Table2[[#This Row],[Close Price]])-1</f>
        <v>2.36312587739822E-2</v>
      </c>
      <c r="AG94" s="2">
        <f>(Table2[[#This Row],[Close Price]]/Table2[[#This Row],[Current Month Low]])-1</f>
        <v>2.9259482239614609E-2</v>
      </c>
      <c r="AH94" s="2">
        <f>(Table2[[#This Row],[Current Month High]]/Table2[[#This Row],[Close Price]])-1</f>
        <v>2.36312587739822E-2</v>
      </c>
      <c r="AI94">
        <v>17.501169864295701</v>
      </c>
      <c r="AJ94">
        <v>108.43696659351301</v>
      </c>
      <c r="AK94" t="str">
        <f>IF(AND(Table2[[#This Row],[20D EMA]]&gt;Table2[[#This Row],[50D EMA]],Table2[[#This Row],[50D EMA]]&gt;Table2[[#This Row],[200D EMA]]),"Uptrend","Downtrend/NoTrend")</f>
        <v>Downtrend/NoTrend</v>
      </c>
      <c r="AL94">
        <v>-0.16</v>
      </c>
      <c r="AM94" t="s">
        <v>10214</v>
      </c>
      <c r="AN94">
        <v>-3.5</v>
      </c>
      <c r="AO94" t="s">
        <v>10214</v>
      </c>
      <c r="AP94">
        <v>0.14190266248522199</v>
      </c>
      <c r="AQ94">
        <f>(Table2[[#This Row],[Sharpe Ratio]]-AVERAGE(Table2[Sharpe Ratio]))/_xlfn.STDEV.P(Table2[Sharpe Ratio])</f>
        <v>0.99134915394783651</v>
      </c>
      <c r="AR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4">
        <f>_xlfn.RANK.AVG(Table2[[#This Row],[1Y Return vs Nifty Z-Score]],Table2[1Y Return vs Nifty Z-Score])</f>
        <v>174</v>
      </c>
      <c r="AT94">
        <f>_xlfn.RANK.AVG(Table2[[#This Row],[6M Return vs Nifty Z-Score]],Table2[6M Return vs Nifty Z-Score])</f>
        <v>99</v>
      </c>
      <c r="AU94">
        <f>_xlfn.RANK.AVG(Table2[[#This Row],[Sharpe Ratio Z-Score]],Table2[Sharpe Ratio Z-Score])</f>
        <v>121</v>
      </c>
      <c r="AV94">
        <f>(Table2[[#This Row],[Rank 1Y]]+Table2[[#This Row],[Rank 6M]]+Table2[[#This Row],[Rank Sharpe]])/3</f>
        <v>131.33333333333334</v>
      </c>
    </row>
    <row r="95" spans="1:48" x14ac:dyDescent="0.3">
      <c r="A95" t="s">
        <v>826</v>
      </c>
      <c r="B95" t="s">
        <v>827</v>
      </c>
      <c r="C95" t="s">
        <v>10173</v>
      </c>
      <c r="D95" t="s">
        <v>67</v>
      </c>
      <c r="E95">
        <v>19007.677154879999</v>
      </c>
      <c r="F95">
        <v>3395.2</v>
      </c>
      <c r="G95">
        <v>48.408560431745002</v>
      </c>
      <c r="H95">
        <f>(Table2[[#This Row],[1Y Return vs Nifty]]-AVERAGE(Table2[1Y Return vs Nifty]))/_xlfn.STDEV.P(Table2[1Y Return vs Nifty])</f>
        <v>2.2552933265764467E-2</v>
      </c>
      <c r="I95">
        <v>16.1242359278667</v>
      </c>
      <c r="J95">
        <f>(Table2[[#This Row],[1M Return vs Nifty]]-AVERAGE(Table2[1M Return vs Nifty]))/_xlfn.STDEV.P(Table2[1M Return vs Nifty])</f>
        <v>1.1517840557247991</v>
      </c>
      <c r="K95">
        <v>59.7372958421142</v>
      </c>
      <c r="L95">
        <f>(Table2[[#This Row],[6M Return vs Nifty]]-AVERAGE(Table2[6M Return vs Nifty]))/_xlfn.STDEV.P(Table2[6M Return vs Nifty])</f>
        <v>1.4865592234322875</v>
      </c>
      <c r="M95">
        <v>0.105071707427318</v>
      </c>
      <c r="N95">
        <f>(Table2[[#This Row],[1W Return vs Nifty]]-AVERAGE(Table2[1W Return vs Nifty]))/_xlfn.STDEV.P(Table2[1W Return vs Nifty])</f>
        <v>-1.0190305068974882E-3</v>
      </c>
      <c r="O95">
        <v>3116.64</v>
      </c>
      <c r="P95">
        <v>2958.2831715888901</v>
      </c>
      <c r="Q95">
        <v>2468.2299033648201</v>
      </c>
      <c r="R95">
        <v>70.554285047057206</v>
      </c>
      <c r="S95" s="2">
        <f>(Table2[[#This Row],[Close Price]]-Table2[[#This Row],[20D EMA]])/Table2[[#This Row],[20D EMA]]</f>
        <v>8.9378304841110923E-2</v>
      </c>
      <c r="T95" s="2">
        <f>(Table2[[#This Row],[Close Price]]-Table2[[#This Row],[50D EMA]])/Table2[[#This Row],[50D EMA]]</f>
        <v>0.14769269980886995</v>
      </c>
      <c r="U95" s="2">
        <f>(Table2[[#This Row],[Close Price]]-Table2[[#This Row],[200D EMA]])/Table2[[#This Row],[200D EMA]]</f>
        <v>0.37556067827048267</v>
      </c>
      <c r="V95">
        <v>1.6376330484716799</v>
      </c>
      <c r="W95">
        <v>3200</v>
      </c>
      <c r="X95">
        <v>3450</v>
      </c>
      <c r="Y95">
        <v>3151.1</v>
      </c>
      <c r="Z95">
        <v>3525</v>
      </c>
      <c r="AA95">
        <v>2984</v>
      </c>
      <c r="AB95">
        <v>3655</v>
      </c>
      <c r="AC95" s="2">
        <f>(Table2[[#This Row],[Close Price]]/Table2[[#This Row],[Day Low]])-1</f>
        <v>6.0999999999999943E-2</v>
      </c>
      <c r="AD95" s="2">
        <f>(Table2[[#This Row],[Day High]]/Table2[[#This Row],[Close Price]])-1</f>
        <v>1.6140433553251787E-2</v>
      </c>
      <c r="AE95" s="2">
        <f>(Table2[[#This Row],[Close Price]]/Table2[[#This Row],[Current Week Low]])-1</f>
        <v>7.7465012217955653E-2</v>
      </c>
      <c r="AF95" s="2">
        <f>(Table2[[#This Row],[Current Week High]]/Table2[[#This Row],[Close Price]])-1</f>
        <v>3.8230442978322454E-2</v>
      </c>
      <c r="AG95" s="2">
        <f>(Table2[[#This Row],[Close Price]]/Table2[[#This Row],[Current Month Low]])-1</f>
        <v>0.13780160857908852</v>
      </c>
      <c r="AH95" s="2">
        <f>(Table2[[#This Row],[Current Month High]]/Table2[[#This Row],[Close Price]])-1</f>
        <v>7.6519792648444884E-2</v>
      </c>
      <c r="AI95">
        <v>7.6519792648444804</v>
      </c>
      <c r="AJ95">
        <v>95.688760806916406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</v>
      </c>
      <c r="AM95">
        <v>0</v>
      </c>
      <c r="AN95">
        <v>14.25</v>
      </c>
      <c r="AO95" t="s">
        <v>10213</v>
      </c>
      <c r="AP95">
        <v>0.173107272793567</v>
      </c>
      <c r="AQ95">
        <f>(Table2[[#This Row],[Sharpe Ratio]]-AVERAGE(Table2[Sharpe Ratio]))/_xlfn.STDEV.P(Table2[Sharpe Ratio])</f>
        <v>1.3453833837540758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4.0052605656700297</v>
      </c>
      <c r="AS95">
        <f>_xlfn.RANK.AVG(Table2[[#This Row],[1Y Return vs Nifty Z-Score]],Table2[1Y Return vs Nifty Z-Score])</f>
        <v>272</v>
      </c>
      <c r="AT95">
        <f>_xlfn.RANK.AVG(Table2[[#This Row],[6M Return vs Nifty Z-Score]],Table2[6M Return vs Nifty Z-Score])</f>
        <v>55</v>
      </c>
      <c r="AU95">
        <f>_xlfn.RANK.AVG(Table2[[#This Row],[Sharpe Ratio Z-Score]],Table2[Sharpe Ratio Z-Score])</f>
        <v>70</v>
      </c>
      <c r="AV95">
        <f>(Table2[[#This Row],[Rank 1Y]]+Table2[[#This Row],[Rank 6M]]+Table2[[#This Row],[Rank Sharpe]])/3</f>
        <v>132.33333333333334</v>
      </c>
    </row>
    <row r="96" spans="1:48" x14ac:dyDescent="0.3">
      <c r="A96" t="s">
        <v>1430</v>
      </c>
      <c r="B96" t="s">
        <v>1431</v>
      </c>
      <c r="C96" t="s">
        <v>10167</v>
      </c>
      <c r="D96" t="s">
        <v>49</v>
      </c>
      <c r="E96">
        <v>7122.3868053799997</v>
      </c>
      <c r="F96">
        <v>79.31</v>
      </c>
      <c r="G96">
        <v>197.640439913271</v>
      </c>
      <c r="H96">
        <f>(Table2[[#This Row],[1Y Return vs Nifty]]-AVERAGE(Table2[1Y Return vs Nifty]))/_xlfn.STDEV.P(Table2[1Y Return vs Nifty])</f>
        <v>1.7972880324181559</v>
      </c>
      <c r="I96">
        <v>7.9647097748459696</v>
      </c>
      <c r="J96">
        <f>(Table2[[#This Row],[1M Return vs Nifty]]-AVERAGE(Table2[1M Return vs Nifty]))/_xlfn.STDEV.P(Table2[1M Return vs Nifty])</f>
        <v>0.42780382854445737</v>
      </c>
      <c r="K96">
        <v>38.882292563674099</v>
      </c>
      <c r="L96">
        <f>(Table2[[#This Row],[6M Return vs Nifty]]-AVERAGE(Table2[6M Return vs Nifty]))/_xlfn.STDEV.P(Table2[6M Return vs Nifty])</f>
        <v>0.8632942996470927</v>
      </c>
      <c r="M96">
        <v>-1.6355047417056201</v>
      </c>
      <c r="N96">
        <f>(Table2[[#This Row],[1W Return vs Nifty]]-AVERAGE(Table2[1W Return vs Nifty]))/_xlfn.STDEV.P(Table2[1W Return vs Nifty])</f>
        <v>-0.34534586275279477</v>
      </c>
      <c r="O96">
        <v>73.34</v>
      </c>
      <c r="P96">
        <v>71.165661495329402</v>
      </c>
      <c r="Q96">
        <v>60.572769585034898</v>
      </c>
      <c r="R96">
        <v>68.326225619141695</v>
      </c>
      <c r="S96" s="2">
        <f>(Table2[[#This Row],[Close Price]]-Table2[[#This Row],[20D EMA]])/Table2[[#This Row],[20D EMA]]</f>
        <v>8.140169075538585E-2</v>
      </c>
      <c r="T96" s="2">
        <f>(Table2[[#This Row],[Close Price]]-Table2[[#This Row],[50D EMA]])/Table2[[#This Row],[50D EMA]]</f>
        <v>0.11444197009543869</v>
      </c>
      <c r="U96" s="2">
        <f>(Table2[[#This Row],[Close Price]]-Table2[[#This Row],[200D EMA]])/Table2[[#This Row],[200D EMA]]</f>
        <v>0.30933421970512509</v>
      </c>
      <c r="V96">
        <v>1.01727629928297</v>
      </c>
      <c r="W96">
        <v>72.67</v>
      </c>
      <c r="X96">
        <v>80</v>
      </c>
      <c r="Y96">
        <v>70.5</v>
      </c>
      <c r="Z96">
        <v>80</v>
      </c>
      <c r="AA96">
        <v>70.5</v>
      </c>
      <c r="AB96">
        <v>80</v>
      </c>
      <c r="AC96" s="2">
        <f>(Table2[[#This Row],[Close Price]]/Table2[[#This Row],[Day Low]])-1</f>
        <v>9.1371955414889294E-2</v>
      </c>
      <c r="AD96" s="2">
        <f>(Table2[[#This Row],[Day High]]/Table2[[#This Row],[Close Price]])-1</f>
        <v>8.7000378262513944E-3</v>
      </c>
      <c r="AE96" s="2">
        <f>(Table2[[#This Row],[Close Price]]/Table2[[#This Row],[Current Week Low]])-1</f>
        <v>0.12496453900709215</v>
      </c>
      <c r="AF96" s="2">
        <f>(Table2[[#This Row],[Current Week High]]/Table2[[#This Row],[Close Price]])-1</f>
        <v>8.7000378262513944E-3</v>
      </c>
      <c r="AG96" s="2">
        <f>(Table2[[#This Row],[Close Price]]/Table2[[#This Row],[Current Month Low]])-1</f>
        <v>0.12496453900709215</v>
      </c>
      <c r="AH96" s="2">
        <f>(Table2[[#This Row],[Current Month High]]/Table2[[#This Row],[Close Price]])-1</f>
        <v>8.7000378262513944E-3</v>
      </c>
      <c r="AI96">
        <v>25.620980960786699</v>
      </c>
      <c r="AJ96">
        <v>231.8410041841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-0.08</v>
      </c>
      <c r="AM96" t="s">
        <v>10214</v>
      </c>
      <c r="AN96">
        <v>6.99</v>
      </c>
      <c r="AO96" t="s">
        <v>10213</v>
      </c>
      <c r="AP96">
        <v>7.6861722109014E-2</v>
      </c>
      <c r="AQ96">
        <f>(Table2[[#This Row],[Sharpe Ratio]]-AVERAGE(Table2[Sharpe Ratio]))/_xlfn.STDEV.P(Table2[Sharpe Ratio])</f>
        <v>0.25342232184103308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2.9964626196979447</v>
      </c>
      <c r="AS96">
        <f>_xlfn.RANK.AVG(Table2[[#This Row],[1Y Return vs Nifty Z-Score]],Table2[1Y Return vs Nifty Z-Score])</f>
        <v>37</v>
      </c>
      <c r="AT96">
        <f>_xlfn.RANK.AVG(Table2[[#This Row],[6M Return vs Nifty Z-Score]],Table2[6M Return vs Nifty Z-Score])</f>
        <v>107</v>
      </c>
      <c r="AU96">
        <f>_xlfn.RANK.AVG(Table2[[#This Row],[Sharpe Ratio Z-Score]],Table2[Sharpe Ratio Z-Score])</f>
        <v>256</v>
      </c>
      <c r="AV96">
        <f>(Table2[[#This Row],[Rank 1Y]]+Table2[[#This Row],[Rank 6M]]+Table2[[#This Row],[Rank Sharpe]])/3</f>
        <v>133.33333333333334</v>
      </c>
    </row>
    <row r="97" spans="1:48" x14ac:dyDescent="0.3">
      <c r="A97" t="s">
        <v>1615</v>
      </c>
      <c r="B97" t="s">
        <v>1616</v>
      </c>
      <c r="C97" t="s">
        <v>10173</v>
      </c>
      <c r="D97" t="s">
        <v>243</v>
      </c>
      <c r="E97">
        <v>5343.7991059099904</v>
      </c>
      <c r="F97">
        <v>2300.15</v>
      </c>
      <c r="G97">
        <v>140.36706372405601</v>
      </c>
      <c r="H97">
        <f>(Table2[[#This Row],[1Y Return vs Nifty]]-AVERAGE(Table2[1Y Return vs Nifty]))/_xlfn.STDEV.P(Table2[1Y Return vs Nifty])</f>
        <v>1.1161663356124696</v>
      </c>
      <c r="I97">
        <v>11.1599601260372</v>
      </c>
      <c r="J97">
        <f>(Table2[[#This Row],[1M Return vs Nifty]]-AVERAGE(Table2[1M Return vs Nifty]))/_xlfn.STDEV.P(Table2[1M Return vs Nifty])</f>
        <v>0.71131270292892024</v>
      </c>
      <c r="K97">
        <v>34.131341930439604</v>
      </c>
      <c r="L97">
        <f>(Table2[[#This Row],[6M Return vs Nifty]]-AVERAGE(Table2[6M Return vs Nifty]))/_xlfn.STDEV.P(Table2[6M Return vs Nifty])</f>
        <v>0.72130914410452285</v>
      </c>
      <c r="M97">
        <v>-9.9933610620558699</v>
      </c>
      <c r="N97">
        <f>(Table2[[#This Row],[1W Return vs Nifty]]-AVERAGE(Table2[1W Return vs Nifty]))/_xlfn.STDEV.P(Table2[1W Return vs Nifty])</f>
        <v>-1.9987258062687119</v>
      </c>
      <c r="O97">
        <v>2283.67</v>
      </c>
      <c r="P97">
        <v>2070.4083520883801</v>
      </c>
      <c r="Q97">
        <v>1683.89360512298</v>
      </c>
      <c r="R97">
        <v>44.1931249062756</v>
      </c>
      <c r="S97" s="2">
        <f>(Table2[[#This Row],[Close Price]]-Table2[[#This Row],[20D EMA]])/Table2[[#This Row],[20D EMA]]</f>
        <v>7.216454216239657E-3</v>
      </c>
      <c r="T97" s="2">
        <f>(Table2[[#This Row],[Close Price]]-Table2[[#This Row],[50D EMA]])/Table2[[#This Row],[50D EMA]]</f>
        <v>0.11096441321823501</v>
      </c>
      <c r="U97" s="2">
        <f>(Table2[[#This Row],[Close Price]]-Table2[[#This Row],[200D EMA]])/Table2[[#This Row],[200D EMA]]</f>
        <v>0.36597109995676536</v>
      </c>
      <c r="V97">
        <v>2.1013893336659799</v>
      </c>
      <c r="W97">
        <v>2285.1</v>
      </c>
      <c r="X97">
        <v>2403.3000000000002</v>
      </c>
      <c r="Y97">
        <v>2285.1</v>
      </c>
      <c r="Z97">
        <v>2585</v>
      </c>
      <c r="AA97">
        <v>2285.1</v>
      </c>
      <c r="AB97">
        <v>2640</v>
      </c>
      <c r="AC97" s="2">
        <f>(Table2[[#This Row],[Close Price]]/Table2[[#This Row],[Day Low]])-1</f>
        <v>6.5861450264759203E-3</v>
      </c>
      <c r="AD97" s="2">
        <f>(Table2[[#This Row],[Day High]]/Table2[[#This Row],[Close Price]])-1</f>
        <v>4.4844901419472727E-2</v>
      </c>
      <c r="AE97" s="2">
        <f>(Table2[[#This Row],[Close Price]]/Table2[[#This Row],[Current Week Low]])-1</f>
        <v>6.5861450264759203E-3</v>
      </c>
      <c r="AF97" s="2">
        <f>(Table2[[#This Row],[Current Week High]]/Table2[[#This Row],[Close Price]])-1</f>
        <v>0.12383974958154909</v>
      </c>
      <c r="AG97" s="2">
        <f>(Table2[[#This Row],[Close Price]]/Table2[[#This Row],[Current Month Low]])-1</f>
        <v>6.5861450264759203E-3</v>
      </c>
      <c r="AH97" s="2">
        <f>(Table2[[#This Row],[Current Month High]]/Table2[[#This Row],[Close Price]])-1</f>
        <v>0.14775123361519893</v>
      </c>
      <c r="AI97">
        <v>14.7751233615198</v>
      </c>
      <c r="AJ97">
        <v>181.27789666768501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0.2</v>
      </c>
      <c r="AM97" t="s">
        <v>10213</v>
      </c>
      <c r="AN97">
        <v>7.27</v>
      </c>
      <c r="AO97" t="s">
        <v>10213</v>
      </c>
      <c r="AP97">
        <v>0.108224268732683</v>
      </c>
      <c r="AQ97">
        <f>(Table2[[#This Row],[Sharpe Ratio]]-AVERAGE(Table2[Sharpe Ratio]))/_xlfn.STDEV.P(Table2[Sharpe Ratio])</f>
        <v>0.60924842987301053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1.1593108062502113</v>
      </c>
      <c r="AS97">
        <f>_xlfn.RANK.AVG(Table2[[#This Row],[1Y Return vs Nifty Z-Score]],Table2[1Y Return vs Nifty Z-Score])</f>
        <v>77</v>
      </c>
      <c r="AT97">
        <f>_xlfn.RANK.AVG(Table2[[#This Row],[6M Return vs Nifty Z-Score]],Table2[6M Return vs Nifty Z-Score])</f>
        <v>131</v>
      </c>
      <c r="AU97">
        <f>_xlfn.RANK.AVG(Table2[[#This Row],[Sharpe Ratio Z-Score]],Table2[Sharpe Ratio Z-Score])</f>
        <v>192</v>
      </c>
      <c r="AV97">
        <f>(Table2[[#This Row],[Rank 1Y]]+Table2[[#This Row],[Rank 6M]]+Table2[[#This Row],[Rank Sharpe]])/3</f>
        <v>133.33333333333334</v>
      </c>
    </row>
    <row r="98" spans="1:48" x14ac:dyDescent="0.3">
      <c r="A98" t="s">
        <v>205</v>
      </c>
      <c r="B98" t="s">
        <v>206</v>
      </c>
      <c r="C98" t="s">
        <v>10174</v>
      </c>
      <c r="D98" t="s">
        <v>72</v>
      </c>
      <c r="E98">
        <v>124368.90728499999</v>
      </c>
      <c r="F98">
        <v>713</v>
      </c>
      <c r="G98">
        <v>105.24844832241899</v>
      </c>
      <c r="H98">
        <f>(Table2[[#This Row],[1Y Return vs Nifty]]-AVERAGE(Table2[1Y Return vs Nifty]))/_xlfn.STDEV.P(Table2[1Y Return vs Nifty])</f>
        <v>0.69851938508515554</v>
      </c>
      <c r="I98">
        <v>9.2651087857965493</v>
      </c>
      <c r="J98">
        <f>(Table2[[#This Row],[1M Return vs Nifty]]-AVERAGE(Table2[1M Return vs Nifty]))/_xlfn.STDEV.P(Table2[1M Return vs Nifty])</f>
        <v>0.54318591737133781</v>
      </c>
      <c r="K98">
        <v>35.996974580267697</v>
      </c>
      <c r="L98">
        <f>(Table2[[#This Row],[6M Return vs Nifty]]-AVERAGE(Table2[6M Return vs Nifty]))/_xlfn.STDEV.P(Table2[6M Return vs Nifty])</f>
        <v>0.77706475228073268</v>
      </c>
      <c r="M98">
        <v>-1.1792896668471899</v>
      </c>
      <c r="N98">
        <f>(Table2[[#This Row],[1W Return vs Nifty]]-AVERAGE(Table2[1W Return vs Nifty]))/_xlfn.STDEV.P(Table2[1W Return vs Nifty])</f>
        <v>-0.2550958242514233</v>
      </c>
      <c r="O98">
        <v>710.56</v>
      </c>
      <c r="P98">
        <v>664.655261043412</v>
      </c>
      <c r="Q98">
        <v>533.16514032351495</v>
      </c>
      <c r="R98">
        <v>45.276884581176397</v>
      </c>
      <c r="S98" s="2">
        <f>(Table2[[#This Row],[Close Price]]-Table2[[#This Row],[20D EMA]])/Table2[[#This Row],[20D EMA]]</f>
        <v>3.4339112812430406E-3</v>
      </c>
      <c r="T98" s="2">
        <f>(Table2[[#This Row],[Close Price]]-Table2[[#This Row],[50D EMA]])/Table2[[#This Row],[50D EMA]]</f>
        <v>7.2736562531219268E-2</v>
      </c>
      <c r="U98" s="2">
        <f>(Table2[[#This Row],[Close Price]]-Table2[[#This Row],[200D EMA]])/Table2[[#This Row],[200D EMA]]</f>
        <v>0.3372967324295893</v>
      </c>
      <c r="V98">
        <v>0.48810810171089503</v>
      </c>
      <c r="W98">
        <v>710.1</v>
      </c>
      <c r="X98">
        <v>740.5</v>
      </c>
      <c r="Y98">
        <v>695.85</v>
      </c>
      <c r="Z98">
        <v>746.85</v>
      </c>
      <c r="AA98">
        <v>695.85</v>
      </c>
      <c r="AB98">
        <v>752</v>
      </c>
      <c r="AC98" s="2">
        <f>(Table2[[#This Row],[Close Price]]/Table2[[#This Row],[Day Low]])-1</f>
        <v>4.0839318405858638E-3</v>
      </c>
      <c r="AD98" s="2">
        <f>(Table2[[#This Row],[Day High]]/Table2[[#This Row],[Close Price]])-1</f>
        <v>3.8569424964936871E-2</v>
      </c>
      <c r="AE98" s="2">
        <f>(Table2[[#This Row],[Close Price]]/Table2[[#This Row],[Current Week Low]])-1</f>
        <v>2.4646116260688355E-2</v>
      </c>
      <c r="AF98" s="2">
        <f>(Table2[[#This Row],[Current Week High]]/Table2[[#This Row],[Close Price]])-1</f>
        <v>4.7475455820476853E-2</v>
      </c>
      <c r="AG98" s="2">
        <f>(Table2[[#This Row],[Close Price]]/Table2[[#This Row],[Current Month Low]])-1</f>
        <v>2.4646116260688355E-2</v>
      </c>
      <c r="AH98" s="2">
        <f>(Table2[[#This Row],[Current Month High]]/Table2[[#This Row],[Close Price]])-1</f>
        <v>5.4698457223001373E-2</v>
      </c>
      <c r="AI98">
        <v>5.4698457223001302</v>
      </c>
      <c r="AJ98">
        <v>151.72109443954099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7.0000000000000007E-2</v>
      </c>
      <c r="AM98" t="s">
        <v>10213</v>
      </c>
      <c r="AN98">
        <v>-0.99</v>
      </c>
      <c r="AO98" t="s">
        <v>10214</v>
      </c>
      <c r="AP98">
        <v>0.120662056911638</v>
      </c>
      <c r="AQ98">
        <f>(Table2[[#This Row],[Sharpe Ratio]]-AVERAGE(Table2[Sharpe Ratio]))/_xlfn.STDEV.P(Table2[Sharpe Ratio])</f>
        <v>0.750362281798022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2.5140365122838246</v>
      </c>
      <c r="AS98">
        <f>_xlfn.RANK.AVG(Table2[[#This Row],[1Y Return vs Nifty Z-Score]],Table2[1Y Return vs Nifty Z-Score])</f>
        <v>120</v>
      </c>
      <c r="AT98">
        <f>_xlfn.RANK.AVG(Table2[[#This Row],[6M Return vs Nifty Z-Score]],Table2[6M Return vs Nifty Z-Score])</f>
        <v>119</v>
      </c>
      <c r="AU98">
        <f>_xlfn.RANK.AVG(Table2[[#This Row],[Sharpe Ratio Z-Score]],Table2[Sharpe Ratio Z-Score])</f>
        <v>163</v>
      </c>
      <c r="AV98">
        <f>(Table2[[#This Row],[Rank 1Y]]+Table2[[#This Row],[Rank 6M]]+Table2[[#This Row],[Rank Sharpe]])/3</f>
        <v>134</v>
      </c>
    </row>
    <row r="99" spans="1:48" x14ac:dyDescent="0.3">
      <c r="A99" t="s">
        <v>1568</v>
      </c>
      <c r="B99" t="s">
        <v>1569</v>
      </c>
      <c r="C99" t="s">
        <v>10173</v>
      </c>
      <c r="D99" t="s">
        <v>67</v>
      </c>
      <c r="E99">
        <v>5864.4391725699998</v>
      </c>
      <c r="F99">
        <v>1503.7</v>
      </c>
      <c r="G99">
        <v>83.759158336721697</v>
      </c>
      <c r="H99">
        <f>(Table2[[#This Row],[1Y Return vs Nifty]]-AVERAGE(Table2[1Y Return vs Nifty]))/_xlfn.STDEV.P(Table2[1Y Return vs Nifty])</f>
        <v>0.44295872789861779</v>
      </c>
      <c r="I99">
        <v>57.032134819111</v>
      </c>
      <c r="J99">
        <f>(Table2[[#This Row],[1M Return vs Nifty]]-AVERAGE(Table2[1M Return vs Nifty]))/_xlfn.STDEV.P(Table2[1M Return vs Nifty])</f>
        <v>4.7814690861219633</v>
      </c>
      <c r="K99">
        <v>81.847752092229399</v>
      </c>
      <c r="L99">
        <f>(Table2[[#This Row],[6M Return vs Nifty]]-AVERAGE(Table2[6M Return vs Nifty]))/_xlfn.STDEV.P(Table2[6M Return vs Nifty])</f>
        <v>2.1473441509432023</v>
      </c>
      <c r="M99">
        <v>-4.4598194150875301</v>
      </c>
      <c r="N99">
        <f>(Table2[[#This Row],[1W Return vs Nifty]]-AVERAGE(Table2[1W Return vs Nifty]))/_xlfn.STDEV.P(Table2[1W Return vs Nifty])</f>
        <v>-0.90406152573653809</v>
      </c>
      <c r="O99">
        <v>1368.59</v>
      </c>
      <c r="P99">
        <v>1142.2461696606599</v>
      </c>
      <c r="Q99">
        <v>851.37681318813395</v>
      </c>
      <c r="R99">
        <v>64.157911421482197</v>
      </c>
      <c r="S99" s="2">
        <f>(Table2[[#This Row],[Close Price]]-Table2[[#This Row],[20D EMA]])/Table2[[#This Row],[20D EMA]]</f>
        <v>9.8722042393996845E-2</v>
      </c>
      <c r="T99" s="2">
        <f>(Table2[[#This Row],[Close Price]]-Table2[[#This Row],[50D EMA]])/Table2[[#This Row],[50D EMA]]</f>
        <v>0.31644127154019813</v>
      </c>
      <c r="U99" s="2">
        <f>(Table2[[#This Row],[Close Price]]-Table2[[#This Row],[200D EMA]])/Table2[[#This Row],[200D EMA]]</f>
        <v>0.76619797098904341</v>
      </c>
      <c r="V99">
        <v>0.66689824385116503</v>
      </c>
      <c r="W99">
        <v>1446.55</v>
      </c>
      <c r="X99">
        <v>1524.45</v>
      </c>
      <c r="Y99">
        <v>1401.15</v>
      </c>
      <c r="Z99">
        <v>1568.95</v>
      </c>
      <c r="AA99">
        <v>1392.1</v>
      </c>
      <c r="AB99">
        <v>1592.7</v>
      </c>
      <c r="AC99" s="2">
        <f>(Table2[[#This Row],[Close Price]]/Table2[[#This Row],[Day Low]])-1</f>
        <v>3.9507794407383168E-2</v>
      </c>
      <c r="AD99" s="2">
        <f>(Table2[[#This Row],[Day High]]/Table2[[#This Row],[Close Price]])-1</f>
        <v>1.3799295072155271E-2</v>
      </c>
      <c r="AE99" s="2">
        <f>(Table2[[#This Row],[Close Price]]/Table2[[#This Row],[Current Week Low]])-1</f>
        <v>7.3189879741640818E-2</v>
      </c>
      <c r="AF99" s="2">
        <f>(Table2[[#This Row],[Current Week High]]/Table2[[#This Row],[Close Price]])-1</f>
        <v>4.3392964022078928E-2</v>
      </c>
      <c r="AG99" s="2">
        <f>(Table2[[#This Row],[Close Price]]/Table2[[#This Row],[Current Month Low]])-1</f>
        <v>8.0166654694346695E-2</v>
      </c>
      <c r="AH99" s="2">
        <f>(Table2[[#This Row],[Current Month High]]/Table2[[#This Row],[Close Price]])-1</f>
        <v>5.9187337899847092E-2</v>
      </c>
      <c r="AI99">
        <v>5.9187337899847003</v>
      </c>
      <c r="AJ99">
        <v>148.77161055504999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</v>
      </c>
      <c r="AM99">
        <v>0</v>
      </c>
      <c r="AN99">
        <v>5.89</v>
      </c>
      <c r="AO99" t="s">
        <v>10213</v>
      </c>
      <c r="AP99">
        <v>9.4532325094331002E-2</v>
      </c>
      <c r="AQ99">
        <f>(Table2[[#This Row],[Sharpe Ratio]]-AVERAGE(Table2[Sharpe Ratio]))/_xlfn.STDEV.P(Table2[Sharpe Ratio])</f>
        <v>0.45390546379667884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6.9216159030239242</v>
      </c>
      <c r="AS99">
        <f>_xlfn.RANK.AVG(Table2[[#This Row],[1Y Return vs Nifty Z-Score]],Table2[1Y Return vs Nifty Z-Score])</f>
        <v>159</v>
      </c>
      <c r="AT99">
        <f>_xlfn.RANK.AVG(Table2[[#This Row],[6M Return vs Nifty Z-Score]],Table2[6M Return vs Nifty Z-Score])</f>
        <v>23</v>
      </c>
      <c r="AU99">
        <f>_xlfn.RANK.AVG(Table2[[#This Row],[Sharpe Ratio Z-Score]],Table2[Sharpe Ratio Z-Score])</f>
        <v>224</v>
      </c>
      <c r="AV99">
        <f>(Table2[[#This Row],[Rank 1Y]]+Table2[[#This Row],[Rank 6M]]+Table2[[#This Row],[Rank Sharpe]])/3</f>
        <v>135.33333333333334</v>
      </c>
    </row>
    <row r="100" spans="1:48" x14ac:dyDescent="0.3">
      <c r="A100" t="s">
        <v>79</v>
      </c>
      <c r="B100" t="s">
        <v>80</v>
      </c>
      <c r="C100" t="s">
        <v>10171</v>
      </c>
      <c r="D100" t="s">
        <v>56</v>
      </c>
      <c r="E100">
        <v>323217.88035029999</v>
      </c>
      <c r="F100">
        <v>2698.05</v>
      </c>
      <c r="G100">
        <v>46.824633908310403</v>
      </c>
      <c r="H100">
        <f>(Table2[[#This Row],[1Y Return vs Nifty]]-AVERAGE(Table2[1Y Return vs Nifty]))/_xlfn.STDEV.P(Table2[1Y Return vs Nifty])</f>
        <v>3.7161404478746637E-3</v>
      </c>
      <c r="I100">
        <v>-7.9347988211257396</v>
      </c>
      <c r="J100">
        <f>(Table2[[#This Row],[1M Return vs Nifty]]-AVERAGE(Table2[1M Return vs Nifty]))/_xlfn.STDEV.P(Table2[1M Return vs Nifty])</f>
        <v>-0.98293125943683979</v>
      </c>
      <c r="K100">
        <v>53.333360118118101</v>
      </c>
      <c r="L100">
        <f>(Table2[[#This Row],[6M Return vs Nifty]]-AVERAGE(Table2[6M Return vs Nifty]))/_xlfn.STDEV.P(Table2[6M Return vs Nifty])</f>
        <v>1.2951735661081303</v>
      </c>
      <c r="M100">
        <v>-5.6442816887626996</v>
      </c>
      <c r="N100">
        <f>(Table2[[#This Row],[1W Return vs Nifty]]-AVERAGE(Table2[1W Return vs Nifty]))/_xlfn.STDEV.P(Table2[1W Return vs Nifty])</f>
        <v>-1.1383759350878246</v>
      </c>
      <c r="O100">
        <v>2817.02</v>
      </c>
      <c r="P100">
        <v>2640.2760068330899</v>
      </c>
      <c r="Q100">
        <v>2081.1547418540599</v>
      </c>
      <c r="R100">
        <v>31.1954691745687</v>
      </c>
      <c r="S100" s="2">
        <f>(Table2[[#This Row],[Close Price]]-Table2[[#This Row],[20D EMA]])/Table2[[#This Row],[20D EMA]]</f>
        <v>-4.2232572008718362E-2</v>
      </c>
      <c r="T100" s="2">
        <f>(Table2[[#This Row],[Close Price]]-Table2[[#This Row],[50D EMA]])/Table2[[#This Row],[50D EMA]]</f>
        <v>2.1881800621370625E-2</v>
      </c>
      <c r="U100" s="2">
        <f>(Table2[[#This Row],[Close Price]]-Table2[[#This Row],[200D EMA]])/Table2[[#This Row],[200D EMA]]</f>
        <v>0.29641969707469246</v>
      </c>
      <c r="V100">
        <v>1.02485575245737</v>
      </c>
      <c r="W100">
        <v>2691</v>
      </c>
      <c r="X100">
        <v>2757.95</v>
      </c>
      <c r="Y100">
        <v>2691</v>
      </c>
      <c r="Z100">
        <v>2940</v>
      </c>
      <c r="AA100">
        <v>2691</v>
      </c>
      <c r="AB100">
        <v>2940</v>
      </c>
      <c r="AC100" s="2">
        <f>(Table2[[#This Row],[Close Price]]/Table2[[#This Row],[Day Low]])-1</f>
        <v>2.6198439241917892E-3</v>
      </c>
      <c r="AD100" s="2">
        <f>(Table2[[#This Row],[Day High]]/Table2[[#This Row],[Close Price]])-1</f>
        <v>2.2201219399195615E-2</v>
      </c>
      <c r="AE100" s="2">
        <f>(Table2[[#This Row],[Close Price]]/Table2[[#This Row],[Current Week Low]])-1</f>
        <v>2.6198439241917892E-3</v>
      </c>
      <c r="AF100" s="2">
        <f>(Table2[[#This Row],[Current Week High]]/Table2[[#This Row],[Close Price]])-1</f>
        <v>8.9675877022293848E-2</v>
      </c>
      <c r="AG100" s="2">
        <f>(Table2[[#This Row],[Close Price]]/Table2[[#This Row],[Current Month Low]])-1</f>
        <v>2.6198439241917892E-3</v>
      </c>
      <c r="AH100" s="2">
        <f>(Table2[[#This Row],[Current Month High]]/Table2[[#This Row],[Close Price]])-1</f>
        <v>8.9675877022293848E-2</v>
      </c>
      <c r="AI100">
        <v>11.691777394785101</v>
      </c>
      <c r="AJ100">
        <v>90.573900759314796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0.13</v>
      </c>
      <c r="AM100" t="s">
        <v>10213</v>
      </c>
      <c r="AN100">
        <v>-7.26</v>
      </c>
      <c r="AO100" t="s">
        <v>10214</v>
      </c>
      <c r="AP100">
        <v>0.175609419977135</v>
      </c>
      <c r="AQ100">
        <f>(Table2[[#This Row],[Sharpe Ratio]]-AVERAGE(Table2[Sharpe Ratio]))/_xlfn.STDEV.P(Table2[Sharpe Ratio])</f>
        <v>1.3737716809397469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0.55135419297108745</v>
      </c>
      <c r="AS100">
        <f>_xlfn.RANK.AVG(Table2[[#This Row],[1Y Return vs Nifty Z-Score]],Table2[1Y Return vs Nifty Z-Score])</f>
        <v>278</v>
      </c>
      <c r="AT100">
        <f>_xlfn.RANK.AVG(Table2[[#This Row],[6M Return vs Nifty Z-Score]],Table2[6M Return vs Nifty Z-Score])</f>
        <v>64</v>
      </c>
      <c r="AU100">
        <f>_xlfn.RANK.AVG(Table2[[#This Row],[Sharpe Ratio Z-Score]],Table2[Sharpe Ratio Z-Score])</f>
        <v>65</v>
      </c>
      <c r="AV100">
        <f>(Table2[[#This Row],[Rank 1Y]]+Table2[[#This Row],[Rank 6M]]+Table2[[#This Row],[Rank Sharpe]])/3</f>
        <v>135.66666666666666</v>
      </c>
    </row>
    <row r="101" spans="1:48" x14ac:dyDescent="0.3">
      <c r="A101" t="s">
        <v>1147</v>
      </c>
      <c r="B101" t="s">
        <v>1148</v>
      </c>
      <c r="C101" t="s">
        <v>10172</v>
      </c>
      <c r="D101" t="s">
        <v>62</v>
      </c>
      <c r="E101">
        <v>10397.021298375001</v>
      </c>
      <c r="F101">
        <v>8103.75</v>
      </c>
      <c r="G101">
        <v>145.20126430210601</v>
      </c>
      <c r="H101">
        <f>(Table2[[#This Row],[1Y Return vs Nifty]]-AVERAGE(Table2[1Y Return vs Nifty]))/_xlfn.STDEV.P(Table2[1Y Return vs Nifty])</f>
        <v>1.1736569031240194</v>
      </c>
      <c r="I101">
        <v>21.3025179133367</v>
      </c>
      <c r="J101">
        <f>(Table2[[#This Row],[1M Return vs Nifty]]-AVERAGE(Table2[1M Return vs Nifty]))/_xlfn.STDEV.P(Table2[1M Return vs Nifty])</f>
        <v>1.6112437961481496</v>
      </c>
      <c r="K101">
        <v>29.837680077212401</v>
      </c>
      <c r="L101">
        <f>(Table2[[#This Row],[6M Return vs Nifty]]-AVERAGE(Table2[6M Return vs Nifty]))/_xlfn.STDEV.P(Table2[6M Return vs Nifty])</f>
        <v>0.59299035211096829</v>
      </c>
      <c r="M101">
        <v>3.2814913929945102</v>
      </c>
      <c r="N101">
        <f>(Table2[[#This Row],[1W Return vs Nifty]]-AVERAGE(Table2[1W Return vs Nifty]))/_xlfn.STDEV.P(Table2[1W Return vs Nifty])</f>
        <v>0.62735125955401672</v>
      </c>
      <c r="O101">
        <v>7390.22</v>
      </c>
      <c r="P101">
        <v>6982.4372067460099</v>
      </c>
      <c r="Q101">
        <v>5892.1425123836498</v>
      </c>
      <c r="R101">
        <v>84.541161530570093</v>
      </c>
      <c r="S101" s="2">
        <f>(Table2[[#This Row],[Close Price]]-Table2[[#This Row],[20D EMA]])/Table2[[#This Row],[20D EMA]]</f>
        <v>9.6550576302193949E-2</v>
      </c>
      <c r="T101" s="2">
        <f>(Table2[[#This Row],[Close Price]]-Table2[[#This Row],[50D EMA]])/Table2[[#This Row],[50D EMA]]</f>
        <v>0.16059045861101984</v>
      </c>
      <c r="U101" s="2">
        <f>(Table2[[#This Row],[Close Price]]-Table2[[#This Row],[200D EMA]])/Table2[[#This Row],[200D EMA]]</f>
        <v>0.37534860756815785</v>
      </c>
      <c r="V101">
        <v>0.95136348032566997</v>
      </c>
      <c r="W101">
        <v>7899</v>
      </c>
      <c r="X101">
        <v>8148</v>
      </c>
      <c r="Y101">
        <v>7651.55</v>
      </c>
      <c r="Z101">
        <v>8198.9500000000007</v>
      </c>
      <c r="AA101">
        <v>7496.05</v>
      </c>
      <c r="AB101">
        <v>8198.9500000000007</v>
      </c>
      <c r="AC101" s="2">
        <f>(Table2[[#This Row],[Close Price]]/Table2[[#This Row],[Day Low]])-1</f>
        <v>2.592100265856434E-2</v>
      </c>
      <c r="AD101" s="2">
        <f>(Table2[[#This Row],[Day High]]/Table2[[#This Row],[Close Price]])-1</f>
        <v>5.4604349838038857E-3</v>
      </c>
      <c r="AE101" s="2">
        <f>(Table2[[#This Row],[Close Price]]/Table2[[#This Row],[Current Week Low]])-1</f>
        <v>5.9099136776208816E-2</v>
      </c>
      <c r="AF101" s="2">
        <f>(Table2[[#This Row],[Current Week High]]/Table2[[#This Row],[Close Price]])-1</f>
        <v>1.1747647693968855E-2</v>
      </c>
      <c r="AG101" s="2">
        <f>(Table2[[#This Row],[Close Price]]/Table2[[#This Row],[Current Month Low]])-1</f>
        <v>8.1069363197950883E-2</v>
      </c>
      <c r="AH101" s="2">
        <f>(Table2[[#This Row],[Current Month High]]/Table2[[#This Row],[Close Price]])-1</f>
        <v>1.1747647693968855E-2</v>
      </c>
      <c r="AI101">
        <v>1.1747647693968799</v>
      </c>
      <c r="AJ101">
        <v>182.350789171109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-0.04</v>
      </c>
      <c r="AM101" t="s">
        <v>10214</v>
      </c>
      <c r="AN101">
        <v>10.37</v>
      </c>
      <c r="AO101" t="s">
        <v>10213</v>
      </c>
      <c r="AP101">
        <v>0.11084461137704101</v>
      </c>
      <c r="AQ101">
        <f>(Table2[[#This Row],[Sharpe Ratio]]-AVERAGE(Table2[Sharpe Ratio]))/_xlfn.STDEV.P(Table2[Sharpe Ratio])</f>
        <v>0.63897772246012674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4.6442200333972803</v>
      </c>
      <c r="AS101">
        <f>_xlfn.RANK.AVG(Table2[[#This Row],[1Y Return vs Nifty Z-Score]],Table2[1Y Return vs Nifty Z-Score])</f>
        <v>75</v>
      </c>
      <c r="AT101">
        <f>_xlfn.RANK.AVG(Table2[[#This Row],[6M Return vs Nifty Z-Score]],Table2[6M Return vs Nifty Z-Score])</f>
        <v>151</v>
      </c>
      <c r="AU101">
        <f>_xlfn.RANK.AVG(Table2[[#This Row],[Sharpe Ratio Z-Score]],Table2[Sharpe Ratio Z-Score])</f>
        <v>185</v>
      </c>
      <c r="AV101">
        <f>(Table2[[#This Row],[Rank 1Y]]+Table2[[#This Row],[Rank 6M]]+Table2[[#This Row],[Rank Sharpe]])/3</f>
        <v>137</v>
      </c>
    </row>
    <row r="102" spans="1:48" x14ac:dyDescent="0.3">
      <c r="A102" t="s">
        <v>1505</v>
      </c>
      <c r="B102" t="s">
        <v>1506</v>
      </c>
      <c r="C102" t="s">
        <v>10180</v>
      </c>
      <c r="D102" t="s">
        <v>140</v>
      </c>
      <c r="E102">
        <v>6483.5615762850002</v>
      </c>
      <c r="F102">
        <v>219.71</v>
      </c>
      <c r="G102">
        <v>216.609270847868</v>
      </c>
      <c r="H102">
        <f>(Table2[[#This Row],[1Y Return vs Nifty]]-AVERAGE(Table2[1Y Return vs Nifty]))/_xlfn.STDEV.P(Table2[1Y Return vs Nifty])</f>
        <v>2.0228742152530672</v>
      </c>
      <c r="I102">
        <v>17.685552959588001</v>
      </c>
      <c r="J102">
        <f>(Table2[[#This Row],[1M Return vs Nifty]]-AVERAGE(Table2[1M Return vs Nifty]))/_xlfn.STDEV.P(Table2[1M Return vs Nifty])</f>
        <v>1.2903169359592297</v>
      </c>
      <c r="K102">
        <v>13.041087911189299</v>
      </c>
      <c r="L102">
        <f>(Table2[[#This Row],[6M Return vs Nifty]]-AVERAGE(Table2[6M Return vs Nifty]))/_xlfn.STDEV.P(Table2[6M Return vs Nifty])</f>
        <v>9.1013603585114233E-2</v>
      </c>
      <c r="M102">
        <v>-3.2051138504289298</v>
      </c>
      <c r="N102">
        <f>(Table2[[#This Row],[1W Return vs Nifty]]-AVERAGE(Table2[1W Return vs Nifty]))/_xlfn.STDEV.P(Table2[1W Return vs Nifty])</f>
        <v>-0.65585134646207455</v>
      </c>
      <c r="O102">
        <v>204.86</v>
      </c>
      <c r="P102">
        <v>186.21207404946799</v>
      </c>
      <c r="Q102">
        <v>146.89776516822499</v>
      </c>
      <c r="R102">
        <v>59.612131986544597</v>
      </c>
      <c r="S102" s="2">
        <f>(Table2[[#This Row],[Close Price]]-Table2[[#This Row],[20D EMA]])/Table2[[#This Row],[20D EMA]]</f>
        <v>7.2488528751342346E-2</v>
      </c>
      <c r="T102" s="2">
        <f>(Table2[[#This Row],[Close Price]]-Table2[[#This Row],[50D EMA]])/Table2[[#This Row],[50D EMA]]</f>
        <v>0.17989126710243913</v>
      </c>
      <c r="U102" s="2">
        <f>(Table2[[#This Row],[Close Price]]-Table2[[#This Row],[200D EMA]])/Table2[[#This Row],[200D EMA]]</f>
        <v>0.49566604875432652</v>
      </c>
      <c r="V102">
        <v>2.0442054338928299</v>
      </c>
      <c r="W102">
        <v>207</v>
      </c>
      <c r="X102">
        <v>222.09</v>
      </c>
      <c r="Y102">
        <v>207</v>
      </c>
      <c r="Z102">
        <v>238.97</v>
      </c>
      <c r="AA102">
        <v>190.05</v>
      </c>
      <c r="AB102">
        <v>238.97</v>
      </c>
      <c r="AC102" s="2">
        <f>(Table2[[#This Row],[Close Price]]/Table2[[#This Row],[Day Low]])-1</f>
        <v>6.1400966183574823E-2</v>
      </c>
      <c r="AD102" s="2">
        <f>(Table2[[#This Row],[Day High]]/Table2[[#This Row],[Close Price]])-1</f>
        <v>1.0832460971280211E-2</v>
      </c>
      <c r="AE102" s="2">
        <f>(Table2[[#This Row],[Close Price]]/Table2[[#This Row],[Current Week Low]])-1</f>
        <v>6.1400966183574823E-2</v>
      </c>
      <c r="AF102" s="2">
        <f>(Table2[[#This Row],[Current Week High]]/Table2[[#This Row],[Close Price]])-1</f>
        <v>8.7661007691957504E-2</v>
      </c>
      <c r="AG102" s="2">
        <f>(Table2[[#This Row],[Close Price]]/Table2[[#This Row],[Current Month Low]])-1</f>
        <v>0.1560641936332543</v>
      </c>
      <c r="AH102" s="2">
        <f>(Table2[[#This Row],[Current Month High]]/Table2[[#This Row],[Close Price]])-1</f>
        <v>8.7661007691957504E-2</v>
      </c>
      <c r="AI102">
        <v>8.7661007691957504</v>
      </c>
      <c r="AJ102">
        <v>247.367588932806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0.19</v>
      </c>
      <c r="AM102" t="s">
        <v>10213</v>
      </c>
      <c r="AN102">
        <v>12.63</v>
      </c>
      <c r="AO102" t="s">
        <v>10213</v>
      </c>
      <c r="AP102">
        <v>0.14436071785695501</v>
      </c>
      <c r="AQ102">
        <f>(Table2[[#This Row],[Sharpe Ratio]]-AVERAGE(Table2[Sharpe Ratio]))/_xlfn.STDEV.P(Table2[Sharpe Ratio])</f>
        <v>1.019237204199176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3.7675906125345131</v>
      </c>
      <c r="AS102">
        <f>_xlfn.RANK.AVG(Table2[[#This Row],[1Y Return vs Nifty Z-Score]],Table2[1Y Return vs Nifty Z-Score])</f>
        <v>25</v>
      </c>
      <c r="AT102">
        <f>_xlfn.RANK.AVG(Table2[[#This Row],[6M Return vs Nifty Z-Score]],Table2[6M Return vs Nifty Z-Score])</f>
        <v>276</v>
      </c>
      <c r="AU102">
        <f>_xlfn.RANK.AVG(Table2[[#This Row],[Sharpe Ratio Z-Score]],Table2[Sharpe Ratio Z-Score])</f>
        <v>112</v>
      </c>
      <c r="AV102">
        <f>(Table2[[#This Row],[Rank 1Y]]+Table2[[#This Row],[Rank 6M]]+Table2[[#This Row],[Rank Sharpe]])/3</f>
        <v>137.66666666666666</v>
      </c>
    </row>
    <row r="103" spans="1:48" x14ac:dyDescent="0.3">
      <c r="A103" t="s">
        <v>992</v>
      </c>
      <c r="B103" t="s">
        <v>993</v>
      </c>
      <c r="C103" t="s">
        <v>10172</v>
      </c>
      <c r="D103" t="s">
        <v>62</v>
      </c>
      <c r="E103">
        <v>13595.157953</v>
      </c>
      <c r="F103">
        <v>886.25</v>
      </c>
      <c r="G103">
        <v>233.57455335040299</v>
      </c>
      <c r="H103">
        <f>(Table2[[#This Row],[1Y Return vs Nifty]]-AVERAGE(Table2[1Y Return vs Nifty]))/_xlfn.STDEV.P(Table2[1Y Return vs Nifty])</f>
        <v>2.224633265858686</v>
      </c>
      <c r="I103">
        <v>44.315806782167499</v>
      </c>
      <c r="J103">
        <f>(Table2[[#This Row],[1M Return vs Nifty]]-AVERAGE(Table2[1M Return vs Nifty]))/_xlfn.STDEV.P(Table2[1M Return vs Nifty])</f>
        <v>3.653171941357273</v>
      </c>
      <c r="K103">
        <v>77.792821349101501</v>
      </c>
      <c r="L103">
        <f>(Table2[[#This Row],[6M Return vs Nifty]]-AVERAGE(Table2[6M Return vs Nifty]))/_xlfn.STDEV.P(Table2[6M Return vs Nifty])</f>
        <v>2.0261599887147277</v>
      </c>
      <c r="M103">
        <v>-4.3664485676856799</v>
      </c>
      <c r="N103">
        <f>(Table2[[#This Row],[1W Return vs Nifty]]-AVERAGE(Table2[1W Return vs Nifty]))/_xlfn.STDEV.P(Table2[1W Return vs Nifty])</f>
        <v>-0.88559058289113213</v>
      </c>
      <c r="O103">
        <v>762.03</v>
      </c>
      <c r="P103">
        <v>661.77816776481097</v>
      </c>
      <c r="Q103">
        <v>498.42670324547498</v>
      </c>
      <c r="R103">
        <v>72.920508360093905</v>
      </c>
      <c r="S103" s="2">
        <f>(Table2[[#This Row],[Close Price]]-Table2[[#This Row],[20D EMA]])/Table2[[#This Row],[20D EMA]]</f>
        <v>0.16301195490991172</v>
      </c>
      <c r="T103" s="2">
        <f>(Table2[[#This Row],[Close Price]]-Table2[[#This Row],[50D EMA]])/Table2[[#This Row],[50D EMA]]</f>
        <v>0.33919497978205282</v>
      </c>
      <c r="U103" s="2">
        <f>(Table2[[#This Row],[Close Price]]-Table2[[#This Row],[200D EMA]])/Table2[[#This Row],[200D EMA]]</f>
        <v>0.77809494200298124</v>
      </c>
      <c r="V103">
        <v>3.2770523698892098</v>
      </c>
      <c r="W103">
        <v>865.55</v>
      </c>
      <c r="X103">
        <v>910.5</v>
      </c>
      <c r="Y103">
        <v>820.55</v>
      </c>
      <c r="Z103">
        <v>940</v>
      </c>
      <c r="AA103">
        <v>730.5</v>
      </c>
      <c r="AB103">
        <v>995</v>
      </c>
      <c r="AC103" s="2">
        <f>(Table2[[#This Row],[Close Price]]/Table2[[#This Row],[Day Low]])-1</f>
        <v>2.3915429495696472E-2</v>
      </c>
      <c r="AD103" s="2">
        <f>(Table2[[#This Row],[Day High]]/Table2[[#This Row],[Close Price]])-1</f>
        <v>2.7362482369534646E-2</v>
      </c>
      <c r="AE103" s="2">
        <f>(Table2[[#This Row],[Close Price]]/Table2[[#This Row],[Current Week Low]])-1</f>
        <v>8.006824690756198E-2</v>
      </c>
      <c r="AF103" s="2">
        <f>(Table2[[#This Row],[Current Week High]]/Table2[[#This Row],[Close Price]])-1</f>
        <v>6.0648801128349694E-2</v>
      </c>
      <c r="AG103" s="2">
        <f>(Table2[[#This Row],[Close Price]]/Table2[[#This Row],[Current Month Low]])-1</f>
        <v>0.21321013004791234</v>
      </c>
      <c r="AH103" s="2">
        <f>(Table2[[#This Row],[Current Month High]]/Table2[[#This Row],[Close Price]])-1</f>
        <v>0.12270803949224263</v>
      </c>
      <c r="AI103">
        <v>12.2708039492242</v>
      </c>
      <c r="AJ103">
        <v>315.59202813599001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0.4</v>
      </c>
      <c r="AM103" t="s">
        <v>10213</v>
      </c>
      <c r="AN103">
        <v>42.85</v>
      </c>
      <c r="AO103" t="s">
        <v>10213</v>
      </c>
      <c r="AP103">
        <v>4.3379639292055003E-2</v>
      </c>
      <c r="AQ103">
        <f>(Table2[[#This Row],[Sharpe Ratio]]-AVERAGE(Table2[Sharpe Ratio]))/_xlfn.STDEV.P(Table2[Sharpe Ratio])</f>
        <v>-0.12645114189649528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6.891923471143059</v>
      </c>
      <c r="AS103">
        <f>_xlfn.RANK.AVG(Table2[[#This Row],[1Y Return vs Nifty Z-Score]],Table2[1Y Return vs Nifty Z-Score])</f>
        <v>18</v>
      </c>
      <c r="AT103">
        <f>_xlfn.RANK.AVG(Table2[[#This Row],[6M Return vs Nifty Z-Score]],Table2[6M Return vs Nifty Z-Score])</f>
        <v>30</v>
      </c>
      <c r="AU103">
        <f>_xlfn.RANK.AVG(Table2[[#This Row],[Sharpe Ratio Z-Score]],Table2[Sharpe Ratio Z-Score])</f>
        <v>368</v>
      </c>
      <c r="AV103">
        <f>(Table2[[#This Row],[Rank 1Y]]+Table2[[#This Row],[Rank 6M]]+Table2[[#This Row],[Rank Sharpe]])/3</f>
        <v>138.66666666666666</v>
      </c>
    </row>
    <row r="104" spans="1:48" x14ac:dyDescent="0.3">
      <c r="A104" t="s">
        <v>698</v>
      </c>
      <c r="B104" t="s">
        <v>699</v>
      </c>
      <c r="C104" t="s">
        <v>10185</v>
      </c>
      <c r="D104" t="s">
        <v>700</v>
      </c>
      <c r="E104">
        <v>24161.658864000001</v>
      </c>
      <c r="F104">
        <v>2187.6999999999998</v>
      </c>
      <c r="G104">
        <v>119.295235877187</v>
      </c>
      <c r="H104">
        <f>(Table2[[#This Row],[1Y Return vs Nifty]]-AVERAGE(Table2[1Y Return vs Nifty]))/_xlfn.STDEV.P(Table2[1Y Return vs Nifty])</f>
        <v>0.86557033284776075</v>
      </c>
      <c r="I104">
        <v>0.371948237078775</v>
      </c>
      <c r="J104">
        <f>(Table2[[#This Row],[1M Return vs Nifty]]-AVERAGE(Table2[1M Return vs Nifty]))/_xlfn.STDEV.P(Table2[1M Return vs Nifty])</f>
        <v>-0.24588838347251279</v>
      </c>
      <c r="K104">
        <v>29.132980099753699</v>
      </c>
      <c r="L104">
        <f>(Table2[[#This Row],[6M Return vs Nifty]]-AVERAGE(Table2[6M Return vs Nifty]))/_xlfn.STDEV.P(Table2[6M Return vs Nifty])</f>
        <v>0.57192994891284044</v>
      </c>
      <c r="M104">
        <v>-8.0092885564935496</v>
      </c>
      <c r="N104">
        <f>(Table2[[#This Row],[1W Return vs Nifty]]-AVERAGE(Table2[1W Return vs Nifty]))/_xlfn.STDEV.P(Table2[1W Return vs Nifty])</f>
        <v>-1.6062297449053786</v>
      </c>
      <c r="O104">
        <v>2239.33</v>
      </c>
      <c r="P104">
        <v>2125.98466694741</v>
      </c>
      <c r="Q104">
        <v>1654.6107123770901</v>
      </c>
      <c r="R104">
        <v>37.208880679354003</v>
      </c>
      <c r="S104" s="2">
        <f>(Table2[[#This Row],[Close Price]]-Table2[[#This Row],[20D EMA]])/Table2[[#This Row],[20D EMA]]</f>
        <v>-2.3056003358147354E-2</v>
      </c>
      <c r="T104" s="2">
        <f>(Table2[[#This Row],[Close Price]]-Table2[[#This Row],[50D EMA]])/Table2[[#This Row],[50D EMA]]</f>
        <v>2.902905839918574E-2</v>
      </c>
      <c r="U104" s="2">
        <f>(Table2[[#This Row],[Close Price]]-Table2[[#This Row],[200D EMA]])/Table2[[#This Row],[200D EMA]]</f>
        <v>0.32218411474989733</v>
      </c>
      <c r="V104">
        <v>0.551431470367721</v>
      </c>
      <c r="W104">
        <v>2150.1</v>
      </c>
      <c r="X104">
        <v>2219</v>
      </c>
      <c r="Y104">
        <v>2150.1</v>
      </c>
      <c r="Z104">
        <v>2309.9499999999998</v>
      </c>
      <c r="AA104">
        <v>2150.1</v>
      </c>
      <c r="AB104">
        <v>2420</v>
      </c>
      <c r="AC104" s="2">
        <f>(Table2[[#This Row],[Close Price]]/Table2[[#This Row],[Day Low]])-1</f>
        <v>1.748755871819907E-2</v>
      </c>
      <c r="AD104" s="2">
        <f>(Table2[[#This Row],[Day High]]/Table2[[#This Row],[Close Price]])-1</f>
        <v>1.4307263335923581E-2</v>
      </c>
      <c r="AE104" s="2">
        <f>(Table2[[#This Row],[Close Price]]/Table2[[#This Row],[Current Week Low]])-1</f>
        <v>1.748755871819907E-2</v>
      </c>
      <c r="AF104" s="2">
        <f>(Table2[[#This Row],[Current Week High]]/Table2[[#This Row],[Close Price]])-1</f>
        <v>5.5880605201810152E-2</v>
      </c>
      <c r="AG104" s="2">
        <f>(Table2[[#This Row],[Close Price]]/Table2[[#This Row],[Current Month Low]])-1</f>
        <v>1.748755871819907E-2</v>
      </c>
      <c r="AH104" s="2">
        <f>(Table2[[#This Row],[Current Month High]]/Table2[[#This Row],[Close Price]])-1</f>
        <v>0.10618457741006537</v>
      </c>
      <c r="AI104">
        <v>10.6184577410065</v>
      </c>
      <c r="AJ104">
        <v>147.421397873784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0.04</v>
      </c>
      <c r="AM104" t="s">
        <v>10213</v>
      </c>
      <c r="AN104">
        <v>-4.4800000000000004</v>
      </c>
      <c r="AO104" t="s">
        <v>10214</v>
      </c>
      <c r="AP104">
        <v>0.121659648983322</v>
      </c>
      <c r="AQ104">
        <f>(Table2[[#This Row],[Sharpe Ratio]]-AVERAGE(Table2[Sharpe Ratio]))/_xlfn.STDEV.P(Table2[Sharpe Ratio])</f>
        <v>0.76168053692986082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0.34706269031257064</v>
      </c>
      <c r="AS104">
        <f>_xlfn.RANK.AVG(Table2[[#This Row],[1Y Return vs Nifty Z-Score]],Table2[1Y Return vs Nifty Z-Score])</f>
        <v>103</v>
      </c>
      <c r="AT104">
        <f>_xlfn.RANK.AVG(Table2[[#This Row],[6M Return vs Nifty Z-Score]],Table2[6M Return vs Nifty Z-Score])</f>
        <v>157</v>
      </c>
      <c r="AU104">
        <f>_xlfn.RANK.AVG(Table2[[#This Row],[Sharpe Ratio Z-Score]],Table2[Sharpe Ratio Z-Score])</f>
        <v>162</v>
      </c>
      <c r="AV104">
        <f>(Table2[[#This Row],[Rank 1Y]]+Table2[[#This Row],[Rank 6M]]+Table2[[#This Row],[Rank Sharpe]])/3</f>
        <v>140.66666666666666</v>
      </c>
    </row>
    <row r="105" spans="1:48" x14ac:dyDescent="0.3">
      <c r="A105" t="s">
        <v>757</v>
      </c>
      <c r="B105" t="s">
        <v>758</v>
      </c>
      <c r="C105" t="s">
        <v>10177</v>
      </c>
      <c r="D105" t="s">
        <v>443</v>
      </c>
      <c r="E105">
        <v>20759.059045204998</v>
      </c>
      <c r="F105">
        <v>1454.05</v>
      </c>
      <c r="G105">
        <v>63.849902809535003</v>
      </c>
      <c r="H105">
        <f>(Table2[[#This Row],[1Y Return vs Nifty]]-AVERAGE(Table2[1Y Return vs Nifty]))/_xlfn.STDEV.P(Table2[1Y Return vs Nifty])</f>
        <v>0.20618857727898382</v>
      </c>
      <c r="I105">
        <v>10.7618596313502</v>
      </c>
      <c r="J105">
        <f>(Table2[[#This Row],[1M Return vs Nifty]]-AVERAGE(Table2[1M Return vs Nifty]))/_xlfn.STDEV.P(Table2[1M Return vs Nifty])</f>
        <v>0.67598995486990454</v>
      </c>
      <c r="K105">
        <v>36.958063367196701</v>
      </c>
      <c r="L105">
        <f>(Table2[[#This Row],[6M Return vs Nifty]]-AVERAGE(Table2[6M Return vs Nifty]))/_xlfn.STDEV.P(Table2[6M Return vs Nifty])</f>
        <v>0.80578749672428651</v>
      </c>
      <c r="M105">
        <v>8.9749502701751904</v>
      </c>
      <c r="N105">
        <f>(Table2[[#This Row],[1W Return vs Nifty]]-AVERAGE(Table2[1W Return vs Nifty]))/_xlfn.STDEV.P(Table2[1W Return vs Nifty])</f>
        <v>1.7536509177382227</v>
      </c>
      <c r="O105">
        <v>1256.2</v>
      </c>
      <c r="P105">
        <v>1162.44523247497</v>
      </c>
      <c r="Q105">
        <v>991.38232518141695</v>
      </c>
      <c r="R105">
        <v>85.245266483802297</v>
      </c>
      <c r="S105" s="2">
        <f>(Table2[[#This Row],[Close Price]]-Table2[[#This Row],[20D EMA]])/Table2[[#This Row],[20D EMA]]</f>
        <v>0.15749880592262372</v>
      </c>
      <c r="T105" s="2">
        <f>(Table2[[#This Row],[Close Price]]-Table2[[#This Row],[50D EMA]])/Table2[[#This Row],[50D EMA]]</f>
        <v>0.25085462899974414</v>
      </c>
      <c r="U105" s="2">
        <f>(Table2[[#This Row],[Close Price]]-Table2[[#This Row],[200D EMA]])/Table2[[#This Row],[200D EMA]]</f>
        <v>0.46668945276376361</v>
      </c>
      <c r="V105">
        <v>2.1158007021344001</v>
      </c>
      <c r="W105">
        <v>1373.45</v>
      </c>
      <c r="X105">
        <v>1543.7</v>
      </c>
      <c r="Y105">
        <v>1303.3499999999999</v>
      </c>
      <c r="Z105">
        <v>1543.7</v>
      </c>
      <c r="AA105">
        <v>1206.05</v>
      </c>
      <c r="AB105">
        <v>1543.7</v>
      </c>
      <c r="AC105" s="2">
        <f>(Table2[[#This Row],[Close Price]]/Table2[[#This Row],[Day Low]])-1</f>
        <v>5.8684335068622806E-2</v>
      </c>
      <c r="AD105" s="2">
        <f>(Table2[[#This Row],[Day High]]/Table2[[#This Row],[Close Price]])-1</f>
        <v>6.1655376362573566E-2</v>
      </c>
      <c r="AE105" s="2">
        <f>(Table2[[#This Row],[Close Price]]/Table2[[#This Row],[Current Week Low]])-1</f>
        <v>0.11562511988337754</v>
      </c>
      <c r="AF105" s="2">
        <f>(Table2[[#This Row],[Current Week High]]/Table2[[#This Row],[Close Price]])-1</f>
        <v>6.1655376362573566E-2</v>
      </c>
      <c r="AG105" s="2">
        <f>(Table2[[#This Row],[Close Price]]/Table2[[#This Row],[Current Month Low]])-1</f>
        <v>0.2056299490070892</v>
      </c>
      <c r="AH105" s="2">
        <f>(Table2[[#This Row],[Current Month High]]/Table2[[#This Row],[Close Price]])-1</f>
        <v>6.1655376362573566E-2</v>
      </c>
      <c r="AI105">
        <v>6.1655376362573504</v>
      </c>
      <c r="AJ105">
        <v>100.558620689655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0.3</v>
      </c>
      <c r="AM105" t="s">
        <v>10213</v>
      </c>
      <c r="AN105">
        <v>22.22</v>
      </c>
      <c r="AO105" t="s">
        <v>10213</v>
      </c>
      <c r="AP105">
        <v>0.15083268563982</v>
      </c>
      <c r="AQ105">
        <f>(Table2[[#This Row],[Sharpe Ratio]]-AVERAGE(Table2[Sharpe Ratio]))/_xlfn.STDEV.P(Table2[Sharpe Ratio])</f>
        <v>1.092665396594344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4.5342823432057422</v>
      </c>
      <c r="AS105">
        <f>_xlfn.RANK.AVG(Table2[[#This Row],[1Y Return vs Nifty Z-Score]],Table2[1Y Return vs Nifty Z-Score])</f>
        <v>212</v>
      </c>
      <c r="AT105">
        <f>_xlfn.RANK.AVG(Table2[[#This Row],[6M Return vs Nifty Z-Score]],Table2[6M Return vs Nifty Z-Score])</f>
        <v>114</v>
      </c>
      <c r="AU105">
        <f>_xlfn.RANK.AVG(Table2[[#This Row],[Sharpe Ratio Z-Score]],Table2[Sharpe Ratio Z-Score])</f>
        <v>101</v>
      </c>
      <c r="AV105">
        <f>(Table2[[#This Row],[Rank 1Y]]+Table2[[#This Row],[Rank 6M]]+Table2[[#This Row],[Rank Sharpe]])/3</f>
        <v>142.33333333333334</v>
      </c>
    </row>
    <row r="106" spans="1:48" x14ac:dyDescent="0.3">
      <c r="A106" t="s">
        <v>1550</v>
      </c>
      <c r="B106" t="s">
        <v>1551</v>
      </c>
      <c r="C106" t="s">
        <v>10171</v>
      </c>
      <c r="D106" t="s">
        <v>193</v>
      </c>
      <c r="E106">
        <v>6085.5431951399996</v>
      </c>
      <c r="F106">
        <v>499.3</v>
      </c>
      <c r="G106">
        <v>102.333814157685</v>
      </c>
      <c r="H106">
        <f>(Table2[[#This Row],[1Y Return vs Nifty]]-AVERAGE(Table2[1Y Return vs Nifty]))/_xlfn.STDEV.P(Table2[1Y Return vs Nifty])</f>
        <v>0.6638571964742932</v>
      </c>
      <c r="I106">
        <v>5.1332647658734301</v>
      </c>
      <c r="J106">
        <f>(Table2[[#This Row],[1M Return vs Nifty]]-AVERAGE(Table2[1M Return vs Nifty]))/_xlfn.STDEV.P(Table2[1M Return vs Nifty])</f>
        <v>0.17657475440444881</v>
      </c>
      <c r="K106">
        <v>17.833242423066402</v>
      </c>
      <c r="L106">
        <f>(Table2[[#This Row],[6M Return vs Nifty]]-AVERAGE(Table2[6M Return vs Nifty]))/_xlfn.STDEV.P(Table2[6M Return vs Nifty])</f>
        <v>0.23423016302338076</v>
      </c>
      <c r="M106">
        <v>1.99473974390066</v>
      </c>
      <c r="N106">
        <f>(Table2[[#This Row],[1W Return vs Nifty]]-AVERAGE(Table2[1W Return vs Nifty]))/_xlfn.STDEV.P(Table2[1W Return vs Nifty])</f>
        <v>0.372801613406397</v>
      </c>
      <c r="O106">
        <v>486.53</v>
      </c>
      <c r="P106">
        <v>463.20117547624</v>
      </c>
      <c r="Q106">
        <v>394.28772271579902</v>
      </c>
      <c r="R106">
        <v>61.505155855787599</v>
      </c>
      <c r="S106" s="2">
        <f>(Table2[[#This Row],[Close Price]]-Table2[[#This Row],[20D EMA]])/Table2[[#This Row],[20D EMA]]</f>
        <v>2.6247096787454093E-2</v>
      </c>
      <c r="T106" s="2">
        <f>(Table2[[#This Row],[Close Price]]-Table2[[#This Row],[50D EMA]])/Table2[[#This Row],[50D EMA]]</f>
        <v>7.7933361215340252E-2</v>
      </c>
      <c r="U106" s="2">
        <f>(Table2[[#This Row],[Close Price]]-Table2[[#This Row],[200D EMA]])/Table2[[#This Row],[200D EMA]]</f>
        <v>0.26633412920110983</v>
      </c>
      <c r="V106">
        <v>0.99920734271535105</v>
      </c>
      <c r="W106">
        <v>496.65</v>
      </c>
      <c r="X106">
        <v>508.9</v>
      </c>
      <c r="Y106">
        <v>488.3</v>
      </c>
      <c r="Z106">
        <v>508.9</v>
      </c>
      <c r="AA106">
        <v>483.95</v>
      </c>
      <c r="AB106">
        <v>514.95000000000005</v>
      </c>
      <c r="AC106" s="2">
        <f>(Table2[[#This Row],[Close Price]]/Table2[[#This Row],[Day Low]])-1</f>
        <v>5.3357495217960516E-3</v>
      </c>
      <c r="AD106" s="2">
        <f>(Table2[[#This Row],[Day High]]/Table2[[#This Row],[Close Price]])-1</f>
        <v>1.9226917684758593E-2</v>
      </c>
      <c r="AE106" s="2">
        <f>(Table2[[#This Row],[Close Price]]/Table2[[#This Row],[Current Week Low]])-1</f>
        <v>2.2527134958017614E-2</v>
      </c>
      <c r="AF106" s="2">
        <f>(Table2[[#This Row],[Current Week High]]/Table2[[#This Row],[Close Price]])-1</f>
        <v>1.9226917684758593E-2</v>
      </c>
      <c r="AG106" s="2">
        <f>(Table2[[#This Row],[Close Price]]/Table2[[#This Row],[Current Month Low]])-1</f>
        <v>3.1718152701725399E-2</v>
      </c>
      <c r="AH106" s="2">
        <f>(Table2[[#This Row],[Current Month High]]/Table2[[#This Row],[Close Price]])-1</f>
        <v>3.1343881434007681E-2</v>
      </c>
      <c r="AI106">
        <v>3.1444021630282402</v>
      </c>
      <c r="AJ106">
        <v>136.63507109004701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-0.01</v>
      </c>
      <c r="AM106" t="s">
        <v>10214</v>
      </c>
      <c r="AN106">
        <v>3.12</v>
      </c>
      <c r="AO106" t="s">
        <v>10213</v>
      </c>
      <c r="AP106">
        <v>0.16991523459284899</v>
      </c>
      <c r="AQ106">
        <f>(Table2[[#This Row],[Sharpe Ratio]]-AVERAGE(Table2[Sharpe Ratio]))/_xlfn.STDEV.P(Table2[Sharpe Ratio])</f>
        <v>1.3091678766627703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2.7566316039712904</v>
      </c>
      <c r="AS106">
        <f>_xlfn.RANK.AVG(Table2[[#This Row],[1Y Return vs Nifty Z-Score]],Table2[1Y Return vs Nifty Z-Score])</f>
        <v>126</v>
      </c>
      <c r="AT106">
        <f>_xlfn.RANK.AVG(Table2[[#This Row],[6M Return vs Nifty Z-Score]],Table2[6M Return vs Nifty Z-Score])</f>
        <v>229</v>
      </c>
      <c r="AU106">
        <f>_xlfn.RANK.AVG(Table2[[#This Row],[Sharpe Ratio Z-Score]],Table2[Sharpe Ratio Z-Score])</f>
        <v>72</v>
      </c>
      <c r="AV106">
        <f>(Table2[[#This Row],[Rank 1Y]]+Table2[[#This Row],[Rank 6M]]+Table2[[#This Row],[Rank Sharpe]])/3</f>
        <v>142.33333333333334</v>
      </c>
    </row>
    <row r="107" spans="1:48" x14ac:dyDescent="0.3">
      <c r="A107" t="s">
        <v>1258</v>
      </c>
      <c r="B107" t="s">
        <v>1259</v>
      </c>
      <c r="C107" t="s">
        <v>10174</v>
      </c>
      <c r="D107" t="s">
        <v>72</v>
      </c>
      <c r="E107">
        <v>8882.1550924399999</v>
      </c>
      <c r="F107">
        <v>16.54</v>
      </c>
      <c r="G107">
        <v>210.51409199872401</v>
      </c>
      <c r="H107">
        <f>(Table2[[#This Row],[1Y Return vs Nifty]]-AVERAGE(Table2[1Y Return vs Nifty]))/_xlfn.STDEV.P(Table2[1Y Return vs Nifty])</f>
        <v>1.9503875061345493</v>
      </c>
      <c r="I107">
        <v>-1.1928513882827301</v>
      </c>
      <c r="J107">
        <f>(Table2[[#This Row],[1M Return vs Nifty]]-AVERAGE(Table2[1M Return vs Nifty]))/_xlfn.STDEV.P(Table2[1M Return vs Nifty])</f>
        <v>-0.38473026803973515</v>
      </c>
      <c r="K107">
        <v>40.114012041957103</v>
      </c>
      <c r="L107">
        <f>(Table2[[#This Row],[6M Return vs Nifty]]-AVERAGE(Table2[6M Return vs Nifty]))/_xlfn.STDEV.P(Table2[6M Return vs Nifty])</f>
        <v>0.9001050129568543</v>
      </c>
      <c r="M107">
        <v>-2.6582168984406098</v>
      </c>
      <c r="N107">
        <f>(Table2[[#This Row],[1W Return vs Nifty]]-AVERAGE(Table2[1W Return vs Nifty]))/_xlfn.STDEV.P(Table2[1W Return vs Nifty])</f>
        <v>-0.54766230648231295</v>
      </c>
      <c r="O107">
        <v>17.13</v>
      </c>
      <c r="P107">
        <v>15.7432483602968</v>
      </c>
      <c r="Q107">
        <v>11.3093096650719</v>
      </c>
      <c r="R107">
        <v>38.532442284259901</v>
      </c>
      <c r="S107" s="2">
        <f>(Table2[[#This Row],[Close Price]]-Table2[[#This Row],[20D EMA]])/Table2[[#This Row],[20D EMA]]</f>
        <v>-3.4442498540572089E-2</v>
      </c>
      <c r="T107" s="2">
        <f>(Table2[[#This Row],[Close Price]]-Table2[[#This Row],[50D EMA]])/Table2[[#This Row],[50D EMA]]</f>
        <v>5.0609100578794308E-2</v>
      </c>
      <c r="U107" s="2">
        <f>(Table2[[#This Row],[Close Price]]-Table2[[#This Row],[200D EMA]])/Table2[[#This Row],[200D EMA]]</f>
        <v>0.46251190301055778</v>
      </c>
      <c r="V107">
        <v>0.69858868173789301</v>
      </c>
      <c r="W107">
        <v>16.47</v>
      </c>
      <c r="X107">
        <v>17.059999999999999</v>
      </c>
      <c r="Y107">
        <v>16.25</v>
      </c>
      <c r="Z107">
        <v>17.37</v>
      </c>
      <c r="AA107">
        <v>16.25</v>
      </c>
      <c r="AB107">
        <v>18.25</v>
      </c>
      <c r="AC107" s="2">
        <f>(Table2[[#This Row],[Close Price]]/Table2[[#This Row],[Day Low]])-1</f>
        <v>4.2501517911355258E-3</v>
      </c>
      <c r="AD107" s="2">
        <f>(Table2[[#This Row],[Day High]]/Table2[[#This Row],[Close Price]])-1</f>
        <v>3.1438935912938337E-2</v>
      </c>
      <c r="AE107" s="2">
        <f>(Table2[[#This Row],[Close Price]]/Table2[[#This Row],[Current Week Low]])-1</f>
        <v>1.7846153846153845E-2</v>
      </c>
      <c r="AF107" s="2">
        <f>(Table2[[#This Row],[Current Week High]]/Table2[[#This Row],[Close Price]])-1</f>
        <v>5.0181378476420901E-2</v>
      </c>
      <c r="AG107" s="2">
        <f>(Table2[[#This Row],[Close Price]]/Table2[[#This Row],[Current Month Low]])-1</f>
        <v>1.7846153846153845E-2</v>
      </c>
      <c r="AH107" s="2">
        <f>(Table2[[#This Row],[Current Month High]]/Table2[[#This Row],[Close Price]])-1</f>
        <v>0.10338573155985498</v>
      </c>
      <c r="AI107">
        <v>27.569528415961301</v>
      </c>
      <c r="AJ107">
        <v>284.65116279069701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0.73</v>
      </c>
      <c r="AM107" t="s">
        <v>10213</v>
      </c>
      <c r="AN107">
        <v>-8.16</v>
      </c>
      <c r="AO107" t="s">
        <v>10214</v>
      </c>
      <c r="AP107">
        <v>6.6569969801508005E-2</v>
      </c>
      <c r="AQ107">
        <f>(Table2[[#This Row],[Sharpe Ratio]]-AVERAGE(Table2[Sharpe Ratio]))/_xlfn.STDEV.P(Table2[Sharpe Ratio])</f>
        <v>0.13665647969334055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2.0547564242626963</v>
      </c>
      <c r="AS107">
        <f>_xlfn.RANK.AVG(Table2[[#This Row],[1Y Return vs Nifty Z-Score]],Table2[1Y Return vs Nifty Z-Score])</f>
        <v>27</v>
      </c>
      <c r="AT107">
        <f>_xlfn.RANK.AVG(Table2[[#This Row],[6M Return vs Nifty Z-Score]],Table2[6M Return vs Nifty Z-Score])</f>
        <v>104</v>
      </c>
      <c r="AU107">
        <f>_xlfn.RANK.AVG(Table2[[#This Row],[Sharpe Ratio Z-Score]],Table2[Sharpe Ratio Z-Score])</f>
        <v>297</v>
      </c>
      <c r="AV107">
        <f>(Table2[[#This Row],[Rank 1Y]]+Table2[[#This Row],[Rank 6M]]+Table2[[#This Row],[Rank Sharpe]])/3</f>
        <v>142.66666666666666</v>
      </c>
    </row>
    <row r="108" spans="1:48" x14ac:dyDescent="0.3">
      <c r="A108" t="s">
        <v>274</v>
      </c>
      <c r="B108" t="s">
        <v>275</v>
      </c>
      <c r="C108" t="s">
        <v>10173</v>
      </c>
      <c r="D108" t="s">
        <v>214</v>
      </c>
      <c r="E108">
        <v>99524.167636500002</v>
      </c>
      <c r="F108">
        <v>6619</v>
      </c>
      <c r="G108">
        <v>50.261130252406502</v>
      </c>
      <c r="H108">
        <f>(Table2[[#This Row],[1Y Return vs Nifty]]-AVERAGE(Table2[1Y Return vs Nifty]))/_xlfn.STDEV.P(Table2[1Y Return vs Nifty])</f>
        <v>4.4584557445405175E-2</v>
      </c>
      <c r="I108">
        <v>-11.3096363212196</v>
      </c>
      <c r="J108">
        <f>(Table2[[#This Row],[1M Return vs Nifty]]-AVERAGE(Table2[1M Return vs Nifty]))/_xlfn.STDEV.P(Table2[1M Return vs Nifty])</f>
        <v>-1.2823745817810119</v>
      </c>
      <c r="K108">
        <v>58.332575648148499</v>
      </c>
      <c r="L108">
        <f>(Table2[[#This Row],[6M Return vs Nifty]]-AVERAGE(Table2[6M Return vs Nifty]))/_xlfn.STDEV.P(Table2[6M Return vs Nifty])</f>
        <v>1.4445782746430509</v>
      </c>
      <c r="M108">
        <v>-6.0013216599380597</v>
      </c>
      <c r="N108">
        <f>(Table2[[#This Row],[1W Return vs Nifty]]-AVERAGE(Table2[1W Return vs Nifty]))/_xlfn.STDEV.P(Table2[1W Return vs Nifty])</f>
        <v>-1.2090068127612641</v>
      </c>
      <c r="O108">
        <v>6715.2</v>
      </c>
      <c r="P108">
        <v>6514.0821508491599</v>
      </c>
      <c r="Q108">
        <v>5498.9164393778801</v>
      </c>
      <c r="R108">
        <v>45.659228894577197</v>
      </c>
      <c r="S108" s="2">
        <f>(Table2[[#This Row],[Close Price]]-Table2[[#This Row],[20D EMA]])/Table2[[#This Row],[20D EMA]]</f>
        <v>-1.4325708839647341E-2</v>
      </c>
      <c r="T108" s="2">
        <f>(Table2[[#This Row],[Close Price]]-Table2[[#This Row],[50D EMA]])/Table2[[#This Row],[50D EMA]]</f>
        <v>1.6106313479200326E-2</v>
      </c>
      <c r="U108" s="2">
        <f>(Table2[[#This Row],[Close Price]]-Table2[[#This Row],[200D EMA]])/Table2[[#This Row],[200D EMA]]</f>
        <v>0.20369168598401916</v>
      </c>
      <c r="V108">
        <v>2.04499451336503</v>
      </c>
      <c r="W108">
        <v>6384.1</v>
      </c>
      <c r="X108">
        <v>6639.95</v>
      </c>
      <c r="Y108">
        <v>6311.1</v>
      </c>
      <c r="Z108">
        <v>6675</v>
      </c>
      <c r="AA108">
        <v>6311.1</v>
      </c>
      <c r="AB108">
        <v>6786</v>
      </c>
      <c r="AC108" s="2">
        <f>(Table2[[#This Row],[Close Price]]/Table2[[#This Row],[Day Low]])-1</f>
        <v>3.6794536426434377E-2</v>
      </c>
      <c r="AD108" s="2">
        <f>(Table2[[#This Row],[Day High]]/Table2[[#This Row],[Close Price]])-1</f>
        <v>3.1651306843933913E-3</v>
      </c>
      <c r="AE108" s="2">
        <f>(Table2[[#This Row],[Close Price]]/Table2[[#This Row],[Current Week Low]])-1</f>
        <v>4.8787057723693072E-2</v>
      </c>
      <c r="AF108" s="2">
        <f>(Table2[[#This Row],[Current Week High]]/Table2[[#This Row],[Close Price]])-1</f>
        <v>8.4604925215290283E-3</v>
      </c>
      <c r="AG108" s="2">
        <f>(Table2[[#This Row],[Close Price]]/Table2[[#This Row],[Current Month Low]])-1</f>
        <v>4.8787057723693072E-2</v>
      </c>
      <c r="AH108" s="2">
        <f>(Table2[[#This Row],[Current Month High]]/Table2[[#This Row],[Close Price]])-1</f>
        <v>2.5230397340987976E-2</v>
      </c>
      <c r="AI108">
        <v>10.763710530291499</v>
      </c>
      <c r="AJ108">
        <v>86.2408553742262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0.1</v>
      </c>
      <c r="AM108" t="s">
        <v>10213</v>
      </c>
      <c r="AN108">
        <v>-8.42</v>
      </c>
      <c r="AO108" t="s">
        <v>10214</v>
      </c>
      <c r="AP108">
        <v>0.144790427844116</v>
      </c>
      <c r="AQ108">
        <f>(Table2[[#This Row],[Sharpe Ratio]]-AVERAGE(Table2[Sharpe Ratio]))/_xlfn.STDEV.P(Table2[Sharpe Ratio])</f>
        <v>1.02411251085551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2.1893948401690011E-2</v>
      </c>
      <c r="AS108">
        <f>_xlfn.RANK.AVG(Table2[[#This Row],[1Y Return vs Nifty Z-Score]],Table2[1Y Return vs Nifty Z-Score])</f>
        <v>268</v>
      </c>
      <c r="AT108">
        <f>_xlfn.RANK.AVG(Table2[[#This Row],[6M Return vs Nifty Z-Score]],Table2[6M Return vs Nifty Z-Score])</f>
        <v>56</v>
      </c>
      <c r="AU108">
        <f>_xlfn.RANK.AVG(Table2[[#This Row],[Sharpe Ratio Z-Score]],Table2[Sharpe Ratio Z-Score])</f>
        <v>111</v>
      </c>
      <c r="AV108">
        <f>(Table2[[#This Row],[Rank 1Y]]+Table2[[#This Row],[Rank 6M]]+Table2[[#This Row],[Rank Sharpe]])/3</f>
        <v>145</v>
      </c>
    </row>
    <row r="109" spans="1:48" x14ac:dyDescent="0.3">
      <c r="A109" t="s">
        <v>1643</v>
      </c>
      <c r="B109" t="s">
        <v>1644</v>
      </c>
      <c r="C109" t="s">
        <v>10169</v>
      </c>
      <c r="D109" t="s">
        <v>122</v>
      </c>
      <c r="E109">
        <v>5085.6847799999996</v>
      </c>
      <c r="F109">
        <v>548.04999999999995</v>
      </c>
      <c r="G109">
        <v>122.396593692108</v>
      </c>
      <c r="H109">
        <f>(Table2[[#This Row],[1Y Return vs Nifty]]-AVERAGE(Table2[1Y Return vs Nifty]))/_xlfn.STDEV.P(Table2[1Y Return vs Nifty])</f>
        <v>0.9024531261778026</v>
      </c>
      <c r="I109">
        <v>-21.989512601859701</v>
      </c>
      <c r="J109">
        <f>(Table2[[#This Row],[1M Return vs Nifty]]-AVERAGE(Table2[1M Return vs Nifty]))/_xlfn.STDEV.P(Table2[1M Return vs Nifty])</f>
        <v>-2.2299809881963282</v>
      </c>
      <c r="K109">
        <v>65.177688603086906</v>
      </c>
      <c r="L109">
        <f>(Table2[[#This Row],[6M Return vs Nifty]]-AVERAGE(Table2[6M Return vs Nifty]))/_xlfn.STDEV.P(Table2[6M Return vs Nifty])</f>
        <v>1.6491487917127488</v>
      </c>
      <c r="M109">
        <v>-1.01970744648805</v>
      </c>
      <c r="N109">
        <f>(Table2[[#This Row],[1W Return vs Nifty]]-AVERAGE(Table2[1W Return vs Nifty]))/_xlfn.STDEV.P(Table2[1W Return vs Nifty])</f>
        <v>-0.22352671940319799</v>
      </c>
      <c r="O109">
        <v>547.26</v>
      </c>
      <c r="P109">
        <v>493.60495627938099</v>
      </c>
      <c r="Q109">
        <v>361.79863099453701</v>
      </c>
      <c r="R109">
        <v>47.565435407482497</v>
      </c>
      <c r="S109" s="2">
        <f>(Table2[[#This Row],[Close Price]]-Table2[[#This Row],[20D EMA]])/Table2[[#This Row],[20D EMA]]</f>
        <v>1.4435551657346849E-3</v>
      </c>
      <c r="T109" s="2">
        <f>(Table2[[#This Row],[Close Price]]-Table2[[#This Row],[50D EMA]])/Table2[[#This Row],[50D EMA]]</f>
        <v>0.11030084489225228</v>
      </c>
      <c r="U109" s="2">
        <f>(Table2[[#This Row],[Close Price]]-Table2[[#This Row],[200D EMA]])/Table2[[#This Row],[200D EMA]]</f>
        <v>0.51479290701980362</v>
      </c>
      <c r="V109">
        <v>0.35982276437986499</v>
      </c>
      <c r="W109">
        <v>545.70000000000005</v>
      </c>
      <c r="X109">
        <v>565</v>
      </c>
      <c r="Y109">
        <v>518.70000000000005</v>
      </c>
      <c r="Z109">
        <v>570</v>
      </c>
      <c r="AA109">
        <v>518.70000000000005</v>
      </c>
      <c r="AB109">
        <v>576.1</v>
      </c>
      <c r="AC109" s="2">
        <f>(Table2[[#This Row],[Close Price]]/Table2[[#This Row],[Day Low]])-1</f>
        <v>4.3063954553781425E-3</v>
      </c>
      <c r="AD109" s="2">
        <f>(Table2[[#This Row],[Day High]]/Table2[[#This Row],[Close Price]])-1</f>
        <v>3.0927835051546504E-2</v>
      </c>
      <c r="AE109" s="2">
        <f>(Table2[[#This Row],[Close Price]]/Table2[[#This Row],[Current Week Low]])-1</f>
        <v>5.6583767110082617E-2</v>
      </c>
      <c r="AF109" s="2">
        <f>(Table2[[#This Row],[Current Week High]]/Table2[[#This Row],[Close Price]])-1</f>
        <v>4.0051090228993891E-2</v>
      </c>
      <c r="AG109" s="2">
        <f>(Table2[[#This Row],[Close Price]]/Table2[[#This Row],[Current Month Low]])-1</f>
        <v>5.6583767110082617E-2</v>
      </c>
      <c r="AH109" s="2">
        <f>(Table2[[#This Row],[Current Month High]]/Table2[[#This Row],[Close Price]])-1</f>
        <v>5.1181461545479534E-2</v>
      </c>
      <c r="AI109">
        <v>32.715993066326</v>
      </c>
      <c r="AJ109">
        <v>161.84902054467199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0.52</v>
      </c>
      <c r="AM109" t="s">
        <v>10213</v>
      </c>
      <c r="AN109">
        <v>-6.14</v>
      </c>
      <c r="AO109" t="s">
        <v>10214</v>
      </c>
      <c r="AP109">
        <v>6.6626729007658994E-2</v>
      </c>
      <c r="AQ109">
        <f>(Table2[[#This Row],[Sharpe Ratio]]-AVERAGE(Table2[Sharpe Ratio]))/_xlfn.STDEV.P(Table2[Sharpe Ratio])</f>
        <v>0.1373004454931219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0.23539465578414712</v>
      </c>
      <c r="AS109">
        <f>_xlfn.RANK.AVG(Table2[[#This Row],[1Y Return vs Nifty Z-Score]],Table2[1Y Return vs Nifty Z-Score])</f>
        <v>98</v>
      </c>
      <c r="AT109">
        <f>_xlfn.RANK.AVG(Table2[[#This Row],[6M Return vs Nifty Z-Score]],Table2[6M Return vs Nifty Z-Score])</f>
        <v>46</v>
      </c>
      <c r="AU109">
        <f>_xlfn.RANK.AVG(Table2[[#This Row],[Sharpe Ratio Z-Score]],Table2[Sharpe Ratio Z-Score])</f>
        <v>296</v>
      </c>
      <c r="AV109">
        <f>(Table2[[#This Row],[Rank 1Y]]+Table2[[#This Row],[Rank 6M]]+Table2[[#This Row],[Rank Sharpe]])/3</f>
        <v>146.66666666666666</v>
      </c>
    </row>
    <row r="110" spans="1:48" x14ac:dyDescent="0.3">
      <c r="A110" t="s">
        <v>378</v>
      </c>
      <c r="B110" t="s">
        <v>379</v>
      </c>
      <c r="C110" t="s">
        <v>10175</v>
      </c>
      <c r="D110" t="s">
        <v>130</v>
      </c>
      <c r="E110">
        <v>64857.825323819998</v>
      </c>
      <c r="F110">
        <v>787.65</v>
      </c>
      <c r="G110">
        <v>87.792470377102603</v>
      </c>
      <c r="H110">
        <f>(Table2[[#This Row],[1Y Return vs Nifty]]-AVERAGE(Table2[1Y Return vs Nifty]))/_xlfn.STDEV.P(Table2[1Y Return vs Nifty])</f>
        <v>0.49092475545765601</v>
      </c>
      <c r="I110">
        <v>-7.3861252259236103</v>
      </c>
      <c r="J110">
        <f>(Table2[[#This Row],[1M Return vs Nifty]]-AVERAGE(Table2[1M Return vs Nifty]))/_xlfn.STDEV.P(Table2[1M Return vs Nifty])</f>
        <v>-0.93424842827081256</v>
      </c>
      <c r="K110">
        <v>15.9742708841558</v>
      </c>
      <c r="L110">
        <f>(Table2[[#This Row],[6M Return vs Nifty]]-AVERAGE(Table2[6M Return vs Nifty]))/_xlfn.STDEV.P(Table2[6M Return vs Nifty])</f>
        <v>0.17867362634732298</v>
      </c>
      <c r="M110">
        <v>-4.3657702692074896</v>
      </c>
      <c r="N110">
        <f>(Table2[[#This Row],[1W Return vs Nifty]]-AVERAGE(Table2[1W Return vs Nifty]))/_xlfn.STDEV.P(Table2[1W Return vs Nifty])</f>
        <v>-0.88545639954834998</v>
      </c>
      <c r="O110">
        <v>803.62</v>
      </c>
      <c r="P110">
        <v>771.55103110868504</v>
      </c>
      <c r="Q110">
        <v>635.40125954726602</v>
      </c>
      <c r="R110">
        <v>34.730784071807598</v>
      </c>
      <c r="S110" s="2">
        <f>(Table2[[#This Row],[Close Price]]-Table2[[#This Row],[20D EMA]])/Table2[[#This Row],[20D EMA]]</f>
        <v>-1.9872576590926092E-2</v>
      </c>
      <c r="T110" s="2">
        <f>(Table2[[#This Row],[Close Price]]-Table2[[#This Row],[50D EMA]])/Table2[[#This Row],[50D EMA]]</f>
        <v>2.0865721439295371E-2</v>
      </c>
      <c r="U110" s="2">
        <f>(Table2[[#This Row],[Close Price]]-Table2[[#This Row],[200D EMA]])/Table2[[#This Row],[200D EMA]]</f>
        <v>0.23961038503640003</v>
      </c>
      <c r="V110">
        <v>0.31462020661449103</v>
      </c>
      <c r="W110">
        <v>778.1</v>
      </c>
      <c r="X110">
        <v>797.45</v>
      </c>
      <c r="Y110">
        <v>778.05</v>
      </c>
      <c r="Z110">
        <v>848</v>
      </c>
      <c r="AA110">
        <v>778.05</v>
      </c>
      <c r="AB110">
        <v>848</v>
      </c>
      <c r="AC110" s="2">
        <f>(Table2[[#This Row],[Close Price]]/Table2[[#This Row],[Day Low]])-1</f>
        <v>1.2273486698367808E-2</v>
      </c>
      <c r="AD110" s="2">
        <f>(Table2[[#This Row],[Day High]]/Table2[[#This Row],[Close Price]])-1</f>
        <v>1.2442074525487401E-2</v>
      </c>
      <c r="AE110" s="2">
        <f>(Table2[[#This Row],[Close Price]]/Table2[[#This Row],[Current Week Low]])-1</f>
        <v>1.2338538654328213E-2</v>
      </c>
      <c r="AF110" s="2">
        <f>(Table2[[#This Row],[Current Week High]]/Table2[[#This Row],[Close Price]])-1</f>
        <v>7.6620326287056395E-2</v>
      </c>
      <c r="AG110" s="2">
        <f>(Table2[[#This Row],[Close Price]]/Table2[[#This Row],[Current Month Low]])-1</f>
        <v>1.2338538654328213E-2</v>
      </c>
      <c r="AH110" s="2">
        <f>(Table2[[#This Row],[Current Month High]]/Table2[[#This Row],[Close Price]])-1</f>
        <v>7.6620326287056395E-2</v>
      </c>
      <c r="AI110">
        <v>7.6620326287056297</v>
      </c>
      <c r="AJ110">
        <v>129.26793770921199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-0.01</v>
      </c>
      <c r="AM110" t="s">
        <v>10214</v>
      </c>
      <c r="AN110">
        <v>-2.99</v>
      </c>
      <c r="AO110" t="s">
        <v>10214</v>
      </c>
      <c r="AP110">
        <v>0.191249849912212</v>
      </c>
      <c r="AQ110">
        <f>(Table2[[#This Row],[Sharpe Ratio]]-AVERAGE(Table2[Sharpe Ratio]))/_xlfn.STDEV.P(Table2[Sharpe Ratio])</f>
        <v>1.5512213433834601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0.40111489736927641</v>
      </c>
      <c r="AS110">
        <f>_xlfn.RANK.AVG(Table2[[#This Row],[1Y Return vs Nifty Z-Score]],Table2[1Y Return vs Nifty Z-Score])</f>
        <v>151</v>
      </c>
      <c r="AT110">
        <f>_xlfn.RANK.AVG(Table2[[#This Row],[6M Return vs Nifty Z-Score]],Table2[6M Return vs Nifty Z-Score])</f>
        <v>245</v>
      </c>
      <c r="AU110">
        <f>_xlfn.RANK.AVG(Table2[[#This Row],[Sharpe Ratio Z-Score]],Table2[Sharpe Ratio Z-Score])</f>
        <v>46</v>
      </c>
      <c r="AV110">
        <f>(Table2[[#This Row],[Rank 1Y]]+Table2[[#This Row],[Rank 6M]]+Table2[[#This Row],[Rank Sharpe]])/3</f>
        <v>147.33333333333334</v>
      </c>
    </row>
    <row r="111" spans="1:48" x14ac:dyDescent="0.3">
      <c r="A111" t="s">
        <v>1591</v>
      </c>
      <c r="B111" t="s">
        <v>1592</v>
      </c>
      <c r="C111" t="s">
        <v>10169</v>
      </c>
      <c r="D111" t="s">
        <v>986</v>
      </c>
      <c r="E111">
        <v>5621.4808043940002</v>
      </c>
      <c r="F111">
        <v>44.07</v>
      </c>
      <c r="G111">
        <v>139.598776683408</v>
      </c>
      <c r="H111">
        <f>(Table2[[#This Row],[1Y Return vs Nifty]]-AVERAGE(Table2[1Y Return vs Nifty]))/_xlfn.STDEV.P(Table2[1Y Return vs Nifty])</f>
        <v>1.1070295078649459</v>
      </c>
      <c r="I111">
        <v>20.023929934826398</v>
      </c>
      <c r="J111">
        <f>(Table2[[#This Row],[1M Return vs Nifty]]-AVERAGE(Table2[1M Return vs Nifty]))/_xlfn.STDEV.P(Table2[1M Return vs Nifty])</f>
        <v>1.4977969613942406</v>
      </c>
      <c r="K111">
        <v>45.064472871450199</v>
      </c>
      <c r="L111">
        <f>(Table2[[#This Row],[6M Return vs Nifty]]-AVERAGE(Table2[6M Return vs Nifty]))/_xlfn.STDEV.P(Table2[6M Return vs Nifty])</f>
        <v>1.048052656522336</v>
      </c>
      <c r="M111">
        <v>-1.2616468419746101</v>
      </c>
      <c r="N111">
        <f>(Table2[[#This Row],[1W Return vs Nifty]]-AVERAGE(Table2[1W Return vs Nifty]))/_xlfn.STDEV.P(Table2[1W Return vs Nifty])</f>
        <v>-0.27138800448773032</v>
      </c>
      <c r="O111">
        <v>40.47</v>
      </c>
      <c r="P111">
        <v>37.5473777817434</v>
      </c>
      <c r="Q111">
        <v>31.556658601025301</v>
      </c>
      <c r="R111">
        <v>70.955877136009804</v>
      </c>
      <c r="S111" s="2">
        <f>(Table2[[#This Row],[Close Price]]-Table2[[#This Row],[20D EMA]])/Table2[[#This Row],[20D EMA]]</f>
        <v>8.8954781319495954E-2</v>
      </c>
      <c r="T111" s="2">
        <f>(Table2[[#This Row],[Close Price]]-Table2[[#This Row],[50D EMA]])/Table2[[#This Row],[50D EMA]]</f>
        <v>0.17371711697609105</v>
      </c>
      <c r="U111" s="2">
        <f>(Table2[[#This Row],[Close Price]]-Table2[[#This Row],[200D EMA]])/Table2[[#This Row],[200D EMA]]</f>
        <v>0.39653569020669793</v>
      </c>
      <c r="V111">
        <v>1.1756959300916801</v>
      </c>
      <c r="W111">
        <v>41.54</v>
      </c>
      <c r="X111">
        <v>44.95</v>
      </c>
      <c r="Y111">
        <v>40.15</v>
      </c>
      <c r="Z111">
        <v>44.95</v>
      </c>
      <c r="AA111">
        <v>39.979999999999997</v>
      </c>
      <c r="AB111">
        <v>44.95</v>
      </c>
      <c r="AC111" s="2">
        <f>(Table2[[#This Row],[Close Price]]/Table2[[#This Row],[Day Low]])-1</f>
        <v>6.0905151661049706E-2</v>
      </c>
      <c r="AD111" s="2">
        <f>(Table2[[#This Row],[Day High]]/Table2[[#This Row],[Close Price]])-1</f>
        <v>1.9968232357612914E-2</v>
      </c>
      <c r="AE111" s="2">
        <f>(Table2[[#This Row],[Close Price]]/Table2[[#This Row],[Current Week Low]])-1</f>
        <v>9.7633872976338854E-2</v>
      </c>
      <c r="AF111" s="2">
        <f>(Table2[[#This Row],[Current Week High]]/Table2[[#This Row],[Close Price]])-1</f>
        <v>1.9968232357612914E-2</v>
      </c>
      <c r="AG111" s="2">
        <f>(Table2[[#This Row],[Close Price]]/Table2[[#This Row],[Current Month Low]])-1</f>
        <v>0.10230115057528777</v>
      </c>
      <c r="AH111" s="2">
        <f>(Table2[[#This Row],[Current Month High]]/Table2[[#This Row],[Close Price]])-1</f>
        <v>1.9968232357612914E-2</v>
      </c>
      <c r="AI111">
        <v>1.9968232357612901</v>
      </c>
      <c r="AJ111">
        <v>177.16981132075401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0.21</v>
      </c>
      <c r="AM111" t="s">
        <v>10213</v>
      </c>
      <c r="AN111">
        <v>6.45</v>
      </c>
      <c r="AO111" t="s">
        <v>10213</v>
      </c>
      <c r="AP111">
        <v>7.1358098046269997E-2</v>
      </c>
      <c r="AQ111">
        <f>(Table2[[#This Row],[Sharpe Ratio]]-AVERAGE(Table2[Sharpe Ratio]))/_xlfn.STDEV.P(Table2[Sharpe Ratio])</f>
        <v>0.19098054522715938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3.5724716665209515</v>
      </c>
      <c r="AS111">
        <f>_xlfn.RANK.AVG(Table2[[#This Row],[1Y Return vs Nifty Z-Score]],Table2[1Y Return vs Nifty Z-Score])</f>
        <v>79</v>
      </c>
      <c r="AT111">
        <f>_xlfn.RANK.AVG(Table2[[#This Row],[6M Return vs Nifty Z-Score]],Table2[6M Return vs Nifty Z-Score])</f>
        <v>84</v>
      </c>
      <c r="AU111">
        <f>_xlfn.RANK.AVG(Table2[[#This Row],[Sharpe Ratio Z-Score]],Table2[Sharpe Ratio Z-Score])</f>
        <v>282</v>
      </c>
      <c r="AV111">
        <f>(Table2[[#This Row],[Rank 1Y]]+Table2[[#This Row],[Rank 6M]]+Table2[[#This Row],[Rank Sharpe]])/3</f>
        <v>148.33333333333334</v>
      </c>
    </row>
    <row r="112" spans="1:48" x14ac:dyDescent="0.3">
      <c r="A112" t="s">
        <v>908</v>
      </c>
      <c r="B112" t="s">
        <v>909</v>
      </c>
      <c r="C112" t="s">
        <v>10170</v>
      </c>
      <c r="D112" t="s">
        <v>46</v>
      </c>
      <c r="E112">
        <v>16313.279876324999</v>
      </c>
      <c r="F112">
        <v>290.25</v>
      </c>
      <c r="G112">
        <v>116.38663775579499</v>
      </c>
      <c r="H112">
        <f>(Table2[[#This Row],[1Y Return vs Nifty]]-AVERAGE(Table2[1Y Return vs Nifty]))/_xlfn.STDEV.P(Table2[1Y Return vs Nifty])</f>
        <v>0.83097992767899032</v>
      </c>
      <c r="I112">
        <v>8.0453356143860404</v>
      </c>
      <c r="J112">
        <f>(Table2[[#This Row],[1M Return vs Nifty]]-AVERAGE(Table2[1M Return vs Nifty]))/_xlfn.STDEV.P(Table2[1M Return vs Nifty])</f>
        <v>0.4349576157291723</v>
      </c>
      <c r="K112">
        <v>21.798233103824099</v>
      </c>
      <c r="L112">
        <f>(Table2[[#This Row],[6M Return vs Nifty]]-AVERAGE(Table2[6M Return vs Nifty]))/_xlfn.STDEV.P(Table2[6M Return vs Nifty])</f>
        <v>0.35272640977325403</v>
      </c>
      <c r="M112">
        <v>-0.42636020730747098</v>
      </c>
      <c r="N112">
        <f>(Table2[[#This Row],[1W Return vs Nifty]]-AVERAGE(Table2[1W Return vs Nifty]))/_xlfn.STDEV.P(Table2[1W Return vs Nifty])</f>
        <v>-0.10614872351530033</v>
      </c>
      <c r="O112">
        <v>261.77999999999997</v>
      </c>
      <c r="P112">
        <v>250.941010212159</v>
      </c>
      <c r="Q112">
        <v>207.746600198702</v>
      </c>
      <c r="R112">
        <v>74.881891614913599</v>
      </c>
      <c r="S112" s="2">
        <f>(Table2[[#This Row],[Close Price]]-Table2[[#This Row],[20D EMA]])/Table2[[#This Row],[20D EMA]]</f>
        <v>0.10875544350217752</v>
      </c>
      <c r="T112" s="2">
        <f>(Table2[[#This Row],[Close Price]]-Table2[[#This Row],[50D EMA]])/Table2[[#This Row],[50D EMA]]</f>
        <v>0.15664633594408131</v>
      </c>
      <c r="U112" s="2">
        <f>(Table2[[#This Row],[Close Price]]-Table2[[#This Row],[200D EMA]])/Table2[[#This Row],[200D EMA]]</f>
        <v>0.39713477728341418</v>
      </c>
      <c r="V112">
        <v>1.2057847100886701</v>
      </c>
      <c r="W112">
        <v>261.14999999999998</v>
      </c>
      <c r="X112">
        <v>295</v>
      </c>
      <c r="Y112">
        <v>252</v>
      </c>
      <c r="Z112">
        <v>295</v>
      </c>
      <c r="AA112">
        <v>248.4</v>
      </c>
      <c r="AB112">
        <v>295</v>
      </c>
      <c r="AC112" s="2">
        <f>(Table2[[#This Row],[Close Price]]/Table2[[#This Row],[Day Low]])-1</f>
        <v>0.1114302125215394</v>
      </c>
      <c r="AD112" s="2">
        <f>(Table2[[#This Row],[Day High]]/Table2[[#This Row],[Close Price]])-1</f>
        <v>1.6365202411714019E-2</v>
      </c>
      <c r="AE112" s="2">
        <f>(Table2[[#This Row],[Close Price]]/Table2[[#This Row],[Current Week Low]])-1</f>
        <v>0.15178571428571419</v>
      </c>
      <c r="AF112" s="2">
        <f>(Table2[[#This Row],[Current Week High]]/Table2[[#This Row],[Close Price]])-1</f>
        <v>1.6365202411714019E-2</v>
      </c>
      <c r="AG112" s="2">
        <f>(Table2[[#This Row],[Close Price]]/Table2[[#This Row],[Current Month Low]])-1</f>
        <v>0.16847826086956519</v>
      </c>
      <c r="AH112" s="2">
        <f>(Table2[[#This Row],[Current Month High]]/Table2[[#This Row],[Close Price]])-1</f>
        <v>1.6365202411714019E-2</v>
      </c>
      <c r="AI112">
        <v>1.6365202411713999</v>
      </c>
      <c r="AJ112">
        <v>149.248604551309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0.28000000000000003</v>
      </c>
      <c r="AM112" t="s">
        <v>10213</v>
      </c>
      <c r="AN112">
        <v>14.82</v>
      </c>
      <c r="AO112" t="s">
        <v>10213</v>
      </c>
      <c r="AP112">
        <v>0.13443468492286001</v>
      </c>
      <c r="AQ112">
        <f>(Table2[[#This Row],[Sharpe Ratio]]-AVERAGE(Table2[Sharpe Ratio]))/_xlfn.STDEV.P(Table2[Sharpe Ratio])</f>
        <v>0.90662065843465778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2.4191358881007741</v>
      </c>
      <c r="AS112">
        <f>_xlfn.RANK.AVG(Table2[[#This Row],[1Y Return vs Nifty Z-Score]],Table2[1Y Return vs Nifty Z-Score])</f>
        <v>109</v>
      </c>
      <c r="AT112">
        <f>_xlfn.RANK.AVG(Table2[[#This Row],[6M Return vs Nifty Z-Score]],Table2[6M Return vs Nifty Z-Score])</f>
        <v>201</v>
      </c>
      <c r="AU112">
        <f>_xlfn.RANK.AVG(Table2[[#This Row],[Sharpe Ratio Z-Score]],Table2[Sharpe Ratio Z-Score])</f>
        <v>142</v>
      </c>
      <c r="AV112">
        <f>(Table2[[#This Row],[Rank 1Y]]+Table2[[#This Row],[Rank 6M]]+Table2[[#This Row],[Rank Sharpe]])/3</f>
        <v>150.66666666666666</v>
      </c>
    </row>
    <row r="113" spans="1:48" x14ac:dyDescent="0.3">
      <c r="A113" t="s">
        <v>1468</v>
      </c>
      <c r="B113" t="s">
        <v>1469</v>
      </c>
      <c r="C113" t="s">
        <v>10170</v>
      </c>
      <c r="D113" t="s">
        <v>46</v>
      </c>
      <c r="E113">
        <v>6737.918654434</v>
      </c>
      <c r="F113">
        <v>240.02</v>
      </c>
      <c r="G113">
        <v>150.79914946998801</v>
      </c>
      <c r="H113">
        <f>(Table2[[#This Row],[1Y Return vs Nifty]]-AVERAGE(Table2[1Y Return vs Nifty]))/_xlfn.STDEV.P(Table2[1Y Return vs Nifty])</f>
        <v>1.2402295638918188</v>
      </c>
      <c r="I113">
        <v>1.39832481830266</v>
      </c>
      <c r="J113">
        <f>(Table2[[#This Row],[1M Return vs Nifty]]-AVERAGE(Table2[1M Return vs Nifty]))/_xlfn.STDEV.P(Table2[1M Return vs Nifty])</f>
        <v>-0.15481981692689822</v>
      </c>
      <c r="K113">
        <v>35.194664284216898</v>
      </c>
      <c r="L113">
        <f>(Table2[[#This Row],[6M Return vs Nifty]]-AVERAGE(Table2[6M Return vs Nifty]))/_xlfn.STDEV.P(Table2[6M Return vs Nifty])</f>
        <v>0.7530872031600796</v>
      </c>
      <c r="M113">
        <v>-1.1538329995518599</v>
      </c>
      <c r="N113">
        <f>(Table2[[#This Row],[1W Return vs Nifty]]-AVERAGE(Table2[1W Return vs Nifty]))/_xlfn.STDEV.P(Table2[1W Return vs Nifty])</f>
        <v>-0.25005989858799998</v>
      </c>
      <c r="O113">
        <v>227.72</v>
      </c>
      <c r="P113">
        <v>209.725436029458</v>
      </c>
      <c r="Q113">
        <v>168.51260570084901</v>
      </c>
      <c r="R113">
        <v>63.853405233508603</v>
      </c>
      <c r="S113" s="2">
        <f>(Table2[[#This Row],[Close Price]]-Table2[[#This Row],[20D EMA]])/Table2[[#This Row],[20D EMA]]</f>
        <v>5.4013701036360495E-2</v>
      </c>
      <c r="T113" s="2">
        <f>(Table2[[#This Row],[Close Price]]-Table2[[#This Row],[50D EMA]])/Table2[[#This Row],[50D EMA]]</f>
        <v>0.14444868750344067</v>
      </c>
      <c r="U113" s="2">
        <f>(Table2[[#This Row],[Close Price]]-Table2[[#This Row],[200D EMA]])/Table2[[#This Row],[200D EMA]]</f>
        <v>0.4243444815404141</v>
      </c>
      <c r="V113">
        <v>0.70755674517034395</v>
      </c>
      <c r="W113">
        <v>233.23</v>
      </c>
      <c r="X113">
        <v>242.5</v>
      </c>
      <c r="Y113">
        <v>227.31</v>
      </c>
      <c r="Z113">
        <v>242.5</v>
      </c>
      <c r="AA113">
        <v>224.56</v>
      </c>
      <c r="AB113">
        <v>242.5</v>
      </c>
      <c r="AC113" s="2">
        <f>(Table2[[#This Row],[Close Price]]/Table2[[#This Row],[Day Low]])-1</f>
        <v>2.9112892852549033E-2</v>
      </c>
      <c r="AD113" s="2">
        <f>(Table2[[#This Row],[Day High]]/Table2[[#This Row],[Close Price]])-1</f>
        <v>1.0332472293975492E-2</v>
      </c>
      <c r="AE113" s="2">
        <f>(Table2[[#This Row],[Close Price]]/Table2[[#This Row],[Current Week Low]])-1</f>
        <v>5.5914829967885327E-2</v>
      </c>
      <c r="AF113" s="2">
        <f>(Table2[[#This Row],[Current Week High]]/Table2[[#This Row],[Close Price]])-1</f>
        <v>1.0332472293975492E-2</v>
      </c>
      <c r="AG113" s="2">
        <f>(Table2[[#This Row],[Close Price]]/Table2[[#This Row],[Current Month Low]])-1</f>
        <v>6.8845742785892394E-2</v>
      </c>
      <c r="AH113" s="2">
        <f>(Table2[[#This Row],[Current Month High]]/Table2[[#This Row],[Close Price]])-1</f>
        <v>1.0332472293975492E-2</v>
      </c>
      <c r="AI113">
        <v>3.74135488709272</v>
      </c>
      <c r="AJ113">
        <v>182.37647058823501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0.25</v>
      </c>
      <c r="AM113" t="s">
        <v>10213</v>
      </c>
      <c r="AN113">
        <v>0.93</v>
      </c>
      <c r="AO113" t="s">
        <v>10213</v>
      </c>
      <c r="AP113">
        <v>7.5996302439828994E-2</v>
      </c>
      <c r="AQ113">
        <f>(Table2[[#This Row],[Sharpe Ratio]]-AVERAGE(Table2[Sharpe Ratio]))/_xlfn.STDEV.P(Table2[Sharpe Ratio])</f>
        <v>0.2436036385435478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1.8320406900805482</v>
      </c>
      <c r="AS113">
        <f>_xlfn.RANK.AVG(Table2[[#This Row],[1Y Return vs Nifty Z-Score]],Table2[1Y Return vs Nifty Z-Score])</f>
        <v>68</v>
      </c>
      <c r="AT113">
        <f>_xlfn.RANK.AVG(Table2[[#This Row],[6M Return vs Nifty Z-Score]],Table2[6M Return vs Nifty Z-Score])</f>
        <v>125</v>
      </c>
      <c r="AU113">
        <f>_xlfn.RANK.AVG(Table2[[#This Row],[Sharpe Ratio Z-Score]],Table2[Sharpe Ratio Z-Score])</f>
        <v>261</v>
      </c>
      <c r="AV113">
        <f>(Table2[[#This Row],[Rank 1Y]]+Table2[[#This Row],[Rank 6M]]+Table2[[#This Row],[Rank Sharpe]])/3</f>
        <v>151.33333333333334</v>
      </c>
    </row>
    <row r="114" spans="1:48" x14ac:dyDescent="0.3">
      <c r="A114" t="s">
        <v>939</v>
      </c>
      <c r="B114" t="s">
        <v>940</v>
      </c>
      <c r="C114" t="s">
        <v>10173</v>
      </c>
      <c r="D114" t="s">
        <v>130</v>
      </c>
      <c r="E114">
        <v>15539.871578279901</v>
      </c>
      <c r="F114">
        <v>1143.0999999999999</v>
      </c>
      <c r="G114">
        <v>96.918364673029899</v>
      </c>
      <c r="H114">
        <f>(Table2[[#This Row],[1Y Return vs Nifty]]-AVERAGE(Table2[1Y Return vs Nifty]))/_xlfn.STDEV.P(Table2[1Y Return vs Nifty])</f>
        <v>0.59945414592306079</v>
      </c>
      <c r="I114">
        <v>4.3256273547424797</v>
      </c>
      <c r="J114">
        <f>(Table2[[#This Row],[1M Return vs Nifty]]-AVERAGE(Table2[1M Return vs Nifty]))/_xlfn.STDEV.P(Table2[1M Return vs Nifty])</f>
        <v>0.10491452494694993</v>
      </c>
      <c r="K114">
        <v>34.429864541020798</v>
      </c>
      <c r="L114">
        <f>(Table2[[#This Row],[6M Return vs Nifty]]-AVERAGE(Table2[6M Return vs Nifty]))/_xlfn.STDEV.P(Table2[6M Return vs Nifty])</f>
        <v>0.73023068056500351</v>
      </c>
      <c r="M114">
        <v>2.8247274439294801</v>
      </c>
      <c r="N114">
        <f>(Table2[[#This Row],[1W Return vs Nifty]]-AVERAGE(Table2[1W Return vs Nifty]))/_xlfn.STDEV.P(Table2[1W Return vs Nifty])</f>
        <v>0.53699264086534337</v>
      </c>
      <c r="O114">
        <v>1092.02</v>
      </c>
      <c r="P114">
        <v>1013.5481924726899</v>
      </c>
      <c r="Q114">
        <v>809.236299020145</v>
      </c>
      <c r="R114">
        <v>65.495921439419604</v>
      </c>
      <c r="S114" s="2">
        <f>(Table2[[#This Row],[Close Price]]-Table2[[#This Row],[20D EMA]])/Table2[[#This Row],[20D EMA]]</f>
        <v>4.677570007875307E-2</v>
      </c>
      <c r="T114" s="2">
        <f>(Table2[[#This Row],[Close Price]]-Table2[[#This Row],[50D EMA]])/Table2[[#This Row],[50D EMA]]</f>
        <v>0.12782007652862618</v>
      </c>
      <c r="U114" s="2">
        <f>(Table2[[#This Row],[Close Price]]-Table2[[#This Row],[200D EMA]])/Table2[[#This Row],[200D EMA]]</f>
        <v>0.41256639301043485</v>
      </c>
      <c r="V114">
        <v>0.696369017554749</v>
      </c>
      <c r="W114">
        <v>1127.1500000000001</v>
      </c>
      <c r="X114">
        <v>1154.8</v>
      </c>
      <c r="Y114">
        <v>1066.55</v>
      </c>
      <c r="Z114">
        <v>1195.7</v>
      </c>
      <c r="AA114">
        <v>1066</v>
      </c>
      <c r="AB114">
        <v>1195.7</v>
      </c>
      <c r="AC114" s="2">
        <f>(Table2[[#This Row],[Close Price]]/Table2[[#This Row],[Day Low]])-1</f>
        <v>1.4150734152508448E-2</v>
      </c>
      <c r="AD114" s="2">
        <f>(Table2[[#This Row],[Day High]]/Table2[[#This Row],[Close Price]])-1</f>
        <v>1.0235324993439043E-2</v>
      </c>
      <c r="AE114" s="2">
        <f>(Table2[[#This Row],[Close Price]]/Table2[[#This Row],[Current Week Low]])-1</f>
        <v>7.1773475223852579E-2</v>
      </c>
      <c r="AF114" s="2">
        <f>(Table2[[#This Row],[Current Week High]]/Table2[[#This Row],[Close Price]])-1</f>
        <v>4.6015221765375092E-2</v>
      </c>
      <c r="AG114" s="2">
        <f>(Table2[[#This Row],[Close Price]]/Table2[[#This Row],[Current Month Low]])-1</f>
        <v>7.2326454033770915E-2</v>
      </c>
      <c r="AH114" s="2">
        <f>(Table2[[#This Row],[Current Month High]]/Table2[[#This Row],[Close Price]])-1</f>
        <v>4.6015221765375092E-2</v>
      </c>
      <c r="AI114">
        <v>4.6015221765375003</v>
      </c>
      <c r="AJ114">
        <v>123.567377273616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0.21</v>
      </c>
      <c r="AM114" t="s">
        <v>10213</v>
      </c>
      <c r="AN114">
        <v>1.79</v>
      </c>
      <c r="AO114" t="s">
        <v>10213</v>
      </c>
      <c r="AP114">
        <v>0.108396417900838</v>
      </c>
      <c r="AQ114">
        <f>(Table2[[#This Row],[Sharpe Ratio]]-AVERAGE(Table2[Sharpe Ratio]))/_xlfn.STDEV.P(Table2[Sharpe Ratio])</f>
        <v>0.61120156107885804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2.5827935533792159</v>
      </c>
      <c r="AS114">
        <f>_xlfn.RANK.AVG(Table2[[#This Row],[1Y Return vs Nifty Z-Score]],Table2[1Y Return vs Nifty Z-Score])</f>
        <v>135</v>
      </c>
      <c r="AT114">
        <f>_xlfn.RANK.AVG(Table2[[#This Row],[6M Return vs Nifty Z-Score]],Table2[6M Return vs Nifty Z-Score])</f>
        <v>129</v>
      </c>
      <c r="AU114">
        <f>_xlfn.RANK.AVG(Table2[[#This Row],[Sharpe Ratio Z-Score]],Table2[Sharpe Ratio Z-Score])</f>
        <v>191</v>
      </c>
      <c r="AV114">
        <f>(Table2[[#This Row],[Rank 1Y]]+Table2[[#This Row],[Rank 6M]]+Table2[[#This Row],[Rank Sharpe]])/3</f>
        <v>151.66666666666666</v>
      </c>
    </row>
    <row r="115" spans="1:48" x14ac:dyDescent="0.3">
      <c r="A115" t="s">
        <v>897</v>
      </c>
      <c r="B115" t="s">
        <v>898</v>
      </c>
      <c r="C115" t="s">
        <v>10181</v>
      </c>
      <c r="D115" t="s">
        <v>548</v>
      </c>
      <c r="E115">
        <v>16526.013341670001</v>
      </c>
      <c r="F115">
        <v>878.85</v>
      </c>
      <c r="G115">
        <v>80.565197649829898</v>
      </c>
      <c r="H115">
        <f>(Table2[[#This Row],[1Y Return vs Nifty]]-AVERAGE(Table2[1Y Return vs Nifty]))/_xlfn.STDEV.P(Table2[1Y Return vs Nifty])</f>
        <v>0.40497465803342875</v>
      </c>
      <c r="I115">
        <v>22.4064871858027</v>
      </c>
      <c r="J115">
        <f>(Table2[[#This Row],[1M Return vs Nifty]]-AVERAGE(Table2[1M Return vs Nifty]))/_xlfn.STDEV.P(Table2[1M Return vs Nifty])</f>
        <v>1.7091970240306487</v>
      </c>
      <c r="K115">
        <v>44.847686550376103</v>
      </c>
      <c r="L115">
        <f>(Table2[[#This Row],[6M Return vs Nifty]]-AVERAGE(Table2[6M Return vs Nifty]))/_xlfn.STDEV.P(Table2[6M Return vs Nifty])</f>
        <v>1.0415738606152836</v>
      </c>
      <c r="M115">
        <v>12.149560308354101</v>
      </c>
      <c r="N115">
        <f>(Table2[[#This Row],[1W Return vs Nifty]]-AVERAGE(Table2[1W Return vs Nifty]))/_xlfn.STDEV.P(Table2[1W Return vs Nifty])</f>
        <v>2.3816632171156482</v>
      </c>
      <c r="O115">
        <v>801.84</v>
      </c>
      <c r="P115">
        <v>747.12769289384403</v>
      </c>
      <c r="Q115">
        <v>636.70575344497104</v>
      </c>
      <c r="R115">
        <v>84.505909410217896</v>
      </c>
      <c r="S115" s="2">
        <f>(Table2[[#This Row],[Close Price]]-Table2[[#This Row],[20D EMA]])/Table2[[#This Row],[20D EMA]]</f>
        <v>9.6041604310086778E-2</v>
      </c>
      <c r="T115" s="2">
        <f>(Table2[[#This Row],[Close Price]]-Table2[[#This Row],[50D EMA]])/Table2[[#This Row],[50D EMA]]</f>
        <v>0.176304945404924</v>
      </c>
      <c r="U115" s="2">
        <f>(Table2[[#This Row],[Close Price]]-Table2[[#This Row],[200D EMA]])/Table2[[#This Row],[200D EMA]]</f>
        <v>0.380307929125627</v>
      </c>
      <c r="V115">
        <v>1.44705427789607</v>
      </c>
      <c r="W115">
        <v>872.85</v>
      </c>
      <c r="X115">
        <v>909.9</v>
      </c>
      <c r="Y115">
        <v>850</v>
      </c>
      <c r="Z115">
        <v>909.9</v>
      </c>
      <c r="AA115">
        <v>749</v>
      </c>
      <c r="AB115">
        <v>909.9</v>
      </c>
      <c r="AC115" s="2">
        <f>(Table2[[#This Row],[Close Price]]/Table2[[#This Row],[Day Low]])-1</f>
        <v>6.8740333390617803E-3</v>
      </c>
      <c r="AD115" s="2">
        <f>(Table2[[#This Row],[Day High]]/Table2[[#This Row],[Close Price]])-1</f>
        <v>3.5330261136712782E-2</v>
      </c>
      <c r="AE115" s="2">
        <f>(Table2[[#This Row],[Close Price]]/Table2[[#This Row],[Current Week Low]])-1</f>
        <v>3.3941176470588363E-2</v>
      </c>
      <c r="AF115" s="2">
        <f>(Table2[[#This Row],[Current Week High]]/Table2[[#This Row],[Close Price]])-1</f>
        <v>3.5330261136712782E-2</v>
      </c>
      <c r="AG115" s="2">
        <f>(Table2[[#This Row],[Close Price]]/Table2[[#This Row],[Current Month Low]])-1</f>
        <v>0.17336448598130838</v>
      </c>
      <c r="AH115" s="2">
        <f>(Table2[[#This Row],[Current Month High]]/Table2[[#This Row],[Close Price]])-1</f>
        <v>3.5330261136712782E-2</v>
      </c>
      <c r="AI115">
        <v>3.5330261136712702</v>
      </c>
      <c r="AJ115">
        <v>114.877750611246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0.25</v>
      </c>
      <c r="AM115" t="s">
        <v>10213</v>
      </c>
      <c r="AN115">
        <v>13.24</v>
      </c>
      <c r="AO115" t="s">
        <v>10213</v>
      </c>
      <c r="AP115">
        <v>0.10258030674292599</v>
      </c>
      <c r="AQ115">
        <f>(Table2[[#This Row],[Sharpe Ratio]]-AVERAGE(Table2[Sharpe Ratio]))/_xlfn.STDEV.P(Table2[Sharpe Ratio])</f>
        <v>0.54521443885838961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6.0826231986533994</v>
      </c>
      <c r="AS115">
        <f>_xlfn.RANK.AVG(Table2[[#This Row],[1Y Return vs Nifty Z-Score]],Table2[1Y Return vs Nifty Z-Score])</f>
        <v>166</v>
      </c>
      <c r="AT115">
        <f>_xlfn.RANK.AVG(Table2[[#This Row],[6M Return vs Nifty Z-Score]],Table2[6M Return vs Nifty Z-Score])</f>
        <v>86</v>
      </c>
      <c r="AU115">
        <f>_xlfn.RANK.AVG(Table2[[#This Row],[Sharpe Ratio Z-Score]],Table2[Sharpe Ratio Z-Score])</f>
        <v>204</v>
      </c>
      <c r="AV115">
        <f>(Table2[[#This Row],[Rank 1Y]]+Table2[[#This Row],[Rank 6M]]+Table2[[#This Row],[Rank Sharpe]])/3</f>
        <v>152</v>
      </c>
    </row>
    <row r="116" spans="1:48" x14ac:dyDescent="0.3">
      <c r="A116" t="s">
        <v>899</v>
      </c>
      <c r="B116" t="s">
        <v>900</v>
      </c>
      <c r="C116" t="s">
        <v>10170</v>
      </c>
      <c r="D116" t="s">
        <v>337</v>
      </c>
      <c r="E116">
        <v>16494.2505460049</v>
      </c>
      <c r="F116">
        <v>707.05</v>
      </c>
      <c r="G116">
        <v>120.801763707992</v>
      </c>
      <c r="H116">
        <f>(Table2[[#This Row],[1Y Return vs Nifty]]-AVERAGE(Table2[1Y Return vs Nifty]))/_xlfn.STDEV.P(Table2[1Y Return vs Nifty])</f>
        <v>0.88348666432109402</v>
      </c>
      <c r="I116">
        <v>-17.1009250259334</v>
      </c>
      <c r="J116">
        <f>(Table2[[#This Row],[1M Return vs Nifty]]-AVERAGE(Table2[1M Return vs Nifty]))/_xlfn.STDEV.P(Table2[1M Return vs Nifty])</f>
        <v>-1.7962253169187918</v>
      </c>
      <c r="K116">
        <v>38.4285453661197</v>
      </c>
      <c r="L116">
        <f>(Table2[[#This Row],[6M Return vs Nifty]]-AVERAGE(Table2[6M Return vs Nifty]))/_xlfn.STDEV.P(Table2[6M Return vs Nifty])</f>
        <v>0.84973377852294341</v>
      </c>
      <c r="M116">
        <v>-5.3023714456976796</v>
      </c>
      <c r="N116">
        <f>(Table2[[#This Row],[1W Return vs Nifty]]-AVERAGE(Table2[1W Return vs Nifty]))/_xlfn.STDEV.P(Table2[1W Return vs Nifty])</f>
        <v>-1.0707380723753599</v>
      </c>
      <c r="O116">
        <v>712.1</v>
      </c>
      <c r="P116">
        <v>701.14233393482698</v>
      </c>
      <c r="Q116">
        <v>563.11096295227503</v>
      </c>
      <c r="R116">
        <v>49.894328336755201</v>
      </c>
      <c r="S116" s="2">
        <f>(Table2[[#This Row],[Close Price]]-Table2[[#This Row],[20D EMA]])/Table2[[#This Row],[20D EMA]]</f>
        <v>-7.0917006038478695E-3</v>
      </c>
      <c r="T116" s="2">
        <f>(Table2[[#This Row],[Close Price]]-Table2[[#This Row],[50D EMA]])/Table2[[#This Row],[50D EMA]]</f>
        <v>8.4257728841147222E-3</v>
      </c>
      <c r="U116" s="2">
        <f>(Table2[[#This Row],[Close Price]]-Table2[[#This Row],[200D EMA]])/Table2[[#This Row],[200D EMA]]</f>
        <v>0.25561398466313306</v>
      </c>
      <c r="V116">
        <v>0.54054797989855197</v>
      </c>
      <c r="W116">
        <v>685.1</v>
      </c>
      <c r="X116">
        <v>712</v>
      </c>
      <c r="Y116">
        <v>659</v>
      </c>
      <c r="Z116">
        <v>712.8</v>
      </c>
      <c r="AA116">
        <v>659</v>
      </c>
      <c r="AB116">
        <v>734</v>
      </c>
      <c r="AC116" s="2">
        <f>(Table2[[#This Row],[Close Price]]/Table2[[#This Row],[Day Low]])-1</f>
        <v>3.2039118376879117E-2</v>
      </c>
      <c r="AD116" s="2">
        <f>(Table2[[#This Row],[Day High]]/Table2[[#This Row],[Close Price]])-1</f>
        <v>7.0009193126370217E-3</v>
      </c>
      <c r="AE116" s="2">
        <f>(Table2[[#This Row],[Close Price]]/Table2[[#This Row],[Current Week Low]])-1</f>
        <v>7.2913505311077431E-2</v>
      </c>
      <c r="AF116" s="2">
        <f>(Table2[[#This Row],[Current Week High]]/Table2[[#This Row],[Close Price]])-1</f>
        <v>8.1323810197297952E-3</v>
      </c>
      <c r="AG116" s="2">
        <f>(Table2[[#This Row],[Close Price]]/Table2[[#This Row],[Current Month Low]])-1</f>
        <v>7.2913505311077431E-2</v>
      </c>
      <c r="AH116" s="2">
        <f>(Table2[[#This Row],[Current Month High]]/Table2[[#This Row],[Close Price]])-1</f>
        <v>3.8116116257690402E-2</v>
      </c>
      <c r="AI116">
        <v>17.10628668411</v>
      </c>
      <c r="AJ116">
        <v>179.466403162055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0.02</v>
      </c>
      <c r="AM116" t="s">
        <v>10213</v>
      </c>
      <c r="AN116">
        <v>-1.88</v>
      </c>
      <c r="AO116" t="s">
        <v>10214</v>
      </c>
      <c r="AP116">
        <v>8.2089925374456002E-2</v>
      </c>
      <c r="AQ116">
        <f>(Table2[[#This Row],[Sharpe Ratio]]-AVERAGE(Table2[Sharpe Ratio]))/_xlfn.STDEV.P(Table2[Sharpe Ratio])</f>
        <v>0.31273929129077571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-0.8210036551593386</v>
      </c>
      <c r="AS116">
        <f>_xlfn.RANK.AVG(Table2[[#This Row],[1Y Return vs Nifty Z-Score]],Table2[1Y Return vs Nifty Z-Score])</f>
        <v>102</v>
      </c>
      <c r="AT116">
        <f>_xlfn.RANK.AVG(Table2[[#This Row],[6M Return vs Nifty Z-Score]],Table2[6M Return vs Nifty Z-Score])</f>
        <v>110</v>
      </c>
      <c r="AU116">
        <f>_xlfn.RANK.AVG(Table2[[#This Row],[Sharpe Ratio Z-Score]],Table2[Sharpe Ratio Z-Score])</f>
        <v>245</v>
      </c>
      <c r="AV116">
        <f>(Table2[[#This Row],[Rank 1Y]]+Table2[[#This Row],[Rank 6M]]+Table2[[#This Row],[Rank Sharpe]])/3</f>
        <v>152.33333333333334</v>
      </c>
    </row>
    <row r="117" spans="1:48" x14ac:dyDescent="0.3">
      <c r="A117" t="s">
        <v>688</v>
      </c>
      <c r="B117" t="s">
        <v>689</v>
      </c>
      <c r="C117" t="s">
        <v>10181</v>
      </c>
      <c r="D117" t="s">
        <v>166</v>
      </c>
      <c r="E117">
        <v>24785.832649960001</v>
      </c>
      <c r="F117">
        <v>5726.2</v>
      </c>
      <c r="G117">
        <v>95.819517996448099</v>
      </c>
      <c r="H117">
        <f>(Table2[[#This Row],[1Y Return vs Nifty]]-AVERAGE(Table2[1Y Return vs Nifty]))/_xlfn.STDEV.P(Table2[1Y Return vs Nifty])</f>
        <v>0.58638614884165907</v>
      </c>
      <c r="I117">
        <v>15.739661924476801</v>
      </c>
      <c r="J117">
        <f>(Table2[[#This Row],[1M Return vs Nifty]]-AVERAGE(Table2[1M Return vs Nifty]))/_xlfn.STDEV.P(Table2[1M Return vs Nifty])</f>
        <v>1.1176614891540924</v>
      </c>
      <c r="K117">
        <v>75.829207816129596</v>
      </c>
      <c r="L117">
        <f>(Table2[[#This Row],[6M Return vs Nifty]]-AVERAGE(Table2[6M Return vs Nifty]))/_xlfn.STDEV.P(Table2[6M Return vs Nifty])</f>
        <v>1.9674761600606931</v>
      </c>
      <c r="M117">
        <v>4.6063262753390299</v>
      </c>
      <c r="N117">
        <f>(Table2[[#This Row],[1W Return vs Nifty]]-AVERAGE(Table2[1W Return vs Nifty]))/_xlfn.STDEV.P(Table2[1W Return vs Nifty])</f>
        <v>0.88943466216112255</v>
      </c>
      <c r="O117">
        <v>5205.1499999999996</v>
      </c>
      <c r="P117">
        <v>4743.4402285669203</v>
      </c>
      <c r="Q117">
        <v>3728.6372607856501</v>
      </c>
      <c r="R117">
        <v>74.684815343568204</v>
      </c>
      <c r="S117" s="2">
        <f>(Table2[[#This Row],[Close Price]]-Table2[[#This Row],[20D EMA]])/Table2[[#This Row],[20D EMA]]</f>
        <v>0.10010278282086015</v>
      </c>
      <c r="T117" s="2">
        <f>(Table2[[#This Row],[Close Price]]-Table2[[#This Row],[50D EMA]])/Table2[[#This Row],[50D EMA]]</f>
        <v>0.20718291452572793</v>
      </c>
      <c r="U117" s="2">
        <f>(Table2[[#This Row],[Close Price]]-Table2[[#This Row],[200D EMA]])/Table2[[#This Row],[200D EMA]]</f>
        <v>0.53573533693471942</v>
      </c>
      <c r="V117">
        <v>0.96926179522909395</v>
      </c>
      <c r="W117">
        <v>5534</v>
      </c>
      <c r="X117">
        <v>5765.6</v>
      </c>
      <c r="Y117">
        <v>5390.2</v>
      </c>
      <c r="Z117">
        <v>5885</v>
      </c>
      <c r="AA117">
        <v>4991.05</v>
      </c>
      <c r="AB117">
        <v>5885</v>
      </c>
      <c r="AC117" s="2">
        <f>(Table2[[#This Row],[Close Price]]/Table2[[#This Row],[Day Low]])-1</f>
        <v>3.4730755330683039E-2</v>
      </c>
      <c r="AD117" s="2">
        <f>(Table2[[#This Row],[Day High]]/Table2[[#This Row],[Close Price]])-1</f>
        <v>6.8806538367505166E-3</v>
      </c>
      <c r="AE117" s="2">
        <f>(Table2[[#This Row],[Close Price]]/Table2[[#This Row],[Current Week Low]])-1</f>
        <v>6.2335349337686807E-2</v>
      </c>
      <c r="AF117" s="2">
        <f>(Table2[[#This Row],[Current Week High]]/Table2[[#This Row],[Close Price]])-1</f>
        <v>2.7732178408019337E-2</v>
      </c>
      <c r="AG117" s="2">
        <f>(Table2[[#This Row],[Close Price]]/Table2[[#This Row],[Current Month Low]])-1</f>
        <v>0.14729365564360197</v>
      </c>
      <c r="AH117" s="2">
        <f>(Table2[[#This Row],[Current Month High]]/Table2[[#This Row],[Close Price]])-1</f>
        <v>2.7732178408019337E-2</v>
      </c>
      <c r="AI117">
        <v>2.7732178408019301</v>
      </c>
      <c r="AJ117">
        <v>135.64609053497901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0.47</v>
      </c>
      <c r="AM117" t="s">
        <v>10213</v>
      </c>
      <c r="AN117">
        <v>9.74</v>
      </c>
      <c r="AO117" t="s">
        <v>10213</v>
      </c>
      <c r="AP117">
        <v>7.0188677452623E-2</v>
      </c>
      <c r="AQ117">
        <f>(Table2[[#This Row],[Sharpe Ratio]]-AVERAGE(Table2[Sharpe Ratio]))/_xlfn.STDEV.P(Table2[Sharpe Ratio])</f>
        <v>0.17771279680472032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4.738671257022288</v>
      </c>
      <c r="AS117">
        <f>_xlfn.RANK.AVG(Table2[[#This Row],[1Y Return vs Nifty Z-Score]],Table2[1Y Return vs Nifty Z-Score])</f>
        <v>138</v>
      </c>
      <c r="AT117">
        <f>_xlfn.RANK.AVG(Table2[[#This Row],[6M Return vs Nifty Z-Score]],Table2[6M Return vs Nifty Z-Score])</f>
        <v>32</v>
      </c>
      <c r="AU117">
        <f>_xlfn.RANK.AVG(Table2[[#This Row],[Sharpe Ratio Z-Score]],Table2[Sharpe Ratio Z-Score])</f>
        <v>290</v>
      </c>
      <c r="AV117">
        <f>(Table2[[#This Row],[Rank 1Y]]+Table2[[#This Row],[Rank 6M]]+Table2[[#This Row],[Rank Sharpe]])/3</f>
        <v>153.33333333333334</v>
      </c>
    </row>
    <row r="118" spans="1:48" x14ac:dyDescent="0.3">
      <c r="A118" t="s">
        <v>690</v>
      </c>
      <c r="B118" t="s">
        <v>691</v>
      </c>
      <c r="C118" t="s">
        <v>10173</v>
      </c>
      <c r="D118" t="s">
        <v>515</v>
      </c>
      <c r="E118">
        <v>24750.174201350001</v>
      </c>
      <c r="F118">
        <v>1618.3</v>
      </c>
      <c r="G118">
        <v>71.799547318390793</v>
      </c>
      <c r="H118">
        <f>(Table2[[#This Row],[1Y Return vs Nifty]]-AVERAGE(Table2[1Y Return vs Nifty]))/_xlfn.STDEV.P(Table2[1Y Return vs Nifty])</f>
        <v>0.30072945677917795</v>
      </c>
      <c r="I118">
        <v>-1.83704394873845</v>
      </c>
      <c r="J118">
        <f>(Table2[[#This Row],[1M Return vs Nifty]]-AVERAGE(Table2[1M Return vs Nifty]))/_xlfn.STDEV.P(Table2[1M Return vs Nifty])</f>
        <v>-0.44188832691720548</v>
      </c>
      <c r="K118">
        <v>42.421795025748203</v>
      </c>
      <c r="L118">
        <f>(Table2[[#This Row],[6M Return vs Nifty]]-AVERAGE(Table2[6M Return vs Nifty]))/_xlfn.STDEV.P(Table2[6M Return vs Nifty])</f>
        <v>0.96907456267600034</v>
      </c>
      <c r="M118">
        <v>-4.0616743409297902</v>
      </c>
      <c r="N118">
        <f>(Table2[[#This Row],[1W Return vs Nifty]]-AVERAGE(Table2[1W Return vs Nifty]))/_xlfn.STDEV.P(Table2[1W Return vs Nifty])</f>
        <v>-0.82529909491809605</v>
      </c>
      <c r="O118">
        <v>1583.55</v>
      </c>
      <c r="P118">
        <v>1432.4842029988599</v>
      </c>
      <c r="Q118">
        <v>1142.4447756895299</v>
      </c>
      <c r="R118">
        <v>53.226896347729401</v>
      </c>
      <c r="S118" s="2">
        <f>(Table2[[#This Row],[Close Price]]-Table2[[#This Row],[20D EMA]])/Table2[[#This Row],[20D EMA]]</f>
        <v>2.1944365507877869E-2</v>
      </c>
      <c r="T118" s="2">
        <f>(Table2[[#This Row],[Close Price]]-Table2[[#This Row],[50D EMA]])/Table2[[#This Row],[50D EMA]]</f>
        <v>0.12971577390671435</v>
      </c>
      <c r="U118" s="2">
        <f>(Table2[[#This Row],[Close Price]]-Table2[[#This Row],[200D EMA]])/Table2[[#This Row],[200D EMA]]</f>
        <v>0.41652361185096631</v>
      </c>
      <c r="V118">
        <v>0.26191174433576703</v>
      </c>
      <c r="W118">
        <v>1589.35</v>
      </c>
      <c r="X118">
        <v>1675</v>
      </c>
      <c r="Y118">
        <v>1556</v>
      </c>
      <c r="Z118">
        <v>1683.35</v>
      </c>
      <c r="AA118">
        <v>1556</v>
      </c>
      <c r="AB118">
        <v>1697.95</v>
      </c>
      <c r="AC118" s="2">
        <f>(Table2[[#This Row],[Close Price]]/Table2[[#This Row],[Day Low]])-1</f>
        <v>1.8214993550822678E-2</v>
      </c>
      <c r="AD118" s="2">
        <f>(Table2[[#This Row],[Day High]]/Table2[[#This Row],[Close Price]])-1</f>
        <v>3.5036766977692757E-2</v>
      </c>
      <c r="AE118" s="2">
        <f>(Table2[[#This Row],[Close Price]]/Table2[[#This Row],[Current Week Low]])-1</f>
        <v>4.0038560411310931E-2</v>
      </c>
      <c r="AF118" s="2">
        <f>(Table2[[#This Row],[Current Week High]]/Table2[[#This Row],[Close Price]])-1</f>
        <v>4.0196502502626075E-2</v>
      </c>
      <c r="AG118" s="2">
        <f>(Table2[[#This Row],[Close Price]]/Table2[[#This Row],[Current Month Low]])-1</f>
        <v>4.0038560411310931E-2</v>
      </c>
      <c r="AH118" s="2">
        <f>(Table2[[#This Row],[Current Month High]]/Table2[[#This Row],[Close Price]])-1</f>
        <v>4.921831551628264E-2</v>
      </c>
      <c r="AI118">
        <v>5.0485076932583501</v>
      </c>
      <c r="AJ118">
        <v>99.790123456790099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0.46</v>
      </c>
      <c r="AM118" t="s">
        <v>10213</v>
      </c>
      <c r="AN118">
        <v>-1.43</v>
      </c>
      <c r="AO118" t="s">
        <v>10214</v>
      </c>
      <c r="AP118">
        <v>0.115001649654561</v>
      </c>
      <c r="AQ118">
        <f>(Table2[[#This Row],[Sharpe Ratio]]-AVERAGE(Table2[Sharpe Ratio]))/_xlfn.STDEV.P(Table2[Sharpe Ratio])</f>
        <v>0.6861417097784771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0.68875830739835386</v>
      </c>
      <c r="AS118">
        <f>_xlfn.RANK.AVG(Table2[[#This Row],[1Y Return vs Nifty Z-Score]],Table2[1Y Return vs Nifty Z-Score])</f>
        <v>187</v>
      </c>
      <c r="AT118">
        <f>_xlfn.RANK.AVG(Table2[[#This Row],[6M Return vs Nifty Z-Score]],Table2[6M Return vs Nifty Z-Score])</f>
        <v>95</v>
      </c>
      <c r="AU118">
        <f>_xlfn.RANK.AVG(Table2[[#This Row],[Sharpe Ratio Z-Score]],Table2[Sharpe Ratio Z-Score])</f>
        <v>178</v>
      </c>
      <c r="AV118">
        <f>(Table2[[#This Row],[Rank 1Y]]+Table2[[#This Row],[Rank 6M]]+Table2[[#This Row],[Rank Sharpe]])/3</f>
        <v>153.33333333333334</v>
      </c>
    </row>
    <row r="119" spans="1:48" x14ac:dyDescent="0.3">
      <c r="A119" t="s">
        <v>1517</v>
      </c>
      <c r="B119" t="s">
        <v>1518</v>
      </c>
      <c r="C119" t="s">
        <v>10173</v>
      </c>
      <c r="D119" t="s">
        <v>153</v>
      </c>
      <c r="E119">
        <v>6363.7012709399996</v>
      </c>
      <c r="F119">
        <v>407.45</v>
      </c>
      <c r="G119">
        <v>42.210335069962099</v>
      </c>
      <c r="H119">
        <f>(Table2[[#This Row],[1Y Return vs Nifty]]-AVERAGE(Table2[1Y Return vs Nifty]))/_xlfn.STDEV.P(Table2[1Y Return vs Nifty])</f>
        <v>-5.1159253032702731E-2</v>
      </c>
      <c r="I119">
        <v>14.0977065024345</v>
      </c>
      <c r="J119">
        <f>(Table2[[#This Row],[1M Return vs Nifty]]-AVERAGE(Table2[1M Return vs Nifty]))/_xlfn.STDEV.P(Table2[1M Return vs Nifty])</f>
        <v>0.9719737081265023</v>
      </c>
      <c r="K119">
        <v>29.937677181106999</v>
      </c>
      <c r="L119">
        <f>(Table2[[#This Row],[6M Return vs Nifty]]-AVERAGE(Table2[6M Return vs Nifty]))/_xlfn.STDEV.P(Table2[6M Return vs Nifty])</f>
        <v>0.59597882861732498</v>
      </c>
      <c r="M119">
        <v>4.6089272655371998</v>
      </c>
      <c r="N119">
        <f>(Table2[[#This Row],[1W Return vs Nifty]]-AVERAGE(Table2[1W Return vs Nifty]))/_xlfn.STDEV.P(Table2[1W Return vs Nifty])</f>
        <v>0.88994919900670877</v>
      </c>
      <c r="O119">
        <v>378.15</v>
      </c>
      <c r="P119">
        <v>353.263562661062</v>
      </c>
      <c r="Q119">
        <v>299.28167599669899</v>
      </c>
      <c r="R119">
        <v>69.184609587360697</v>
      </c>
      <c r="S119" s="2">
        <f>(Table2[[#This Row],[Close Price]]-Table2[[#This Row],[20D EMA]])/Table2[[#This Row],[20D EMA]]</f>
        <v>7.7482480497157252E-2</v>
      </c>
      <c r="T119" s="2">
        <f>(Table2[[#This Row],[Close Price]]-Table2[[#This Row],[50D EMA]])/Table2[[#This Row],[50D EMA]]</f>
        <v>0.153388130184621</v>
      </c>
      <c r="U119" s="2">
        <f>(Table2[[#This Row],[Close Price]]-Table2[[#This Row],[200D EMA]])/Table2[[#This Row],[200D EMA]]</f>
        <v>0.36142648440826719</v>
      </c>
      <c r="V119">
        <v>1.09308404168644</v>
      </c>
      <c r="W119">
        <v>401.6</v>
      </c>
      <c r="X119">
        <v>417.9</v>
      </c>
      <c r="Y119">
        <v>397.3</v>
      </c>
      <c r="Z119">
        <v>423.5</v>
      </c>
      <c r="AA119">
        <v>348.85</v>
      </c>
      <c r="AB119">
        <v>423.5</v>
      </c>
      <c r="AC119" s="2">
        <f>(Table2[[#This Row],[Close Price]]/Table2[[#This Row],[Day Low]])-1</f>
        <v>1.4566733067729043E-2</v>
      </c>
      <c r="AD119" s="2">
        <f>(Table2[[#This Row],[Day High]]/Table2[[#This Row],[Close Price]])-1</f>
        <v>2.5647318689409726E-2</v>
      </c>
      <c r="AE119" s="2">
        <f>(Table2[[#This Row],[Close Price]]/Table2[[#This Row],[Current Week Low]])-1</f>
        <v>2.5547445255474477E-2</v>
      </c>
      <c r="AF119" s="2">
        <f>(Table2[[#This Row],[Current Week High]]/Table2[[#This Row],[Close Price]])-1</f>
        <v>3.9391336360289575E-2</v>
      </c>
      <c r="AG119" s="2">
        <f>(Table2[[#This Row],[Close Price]]/Table2[[#This Row],[Current Month Low]])-1</f>
        <v>0.1679805073813958</v>
      </c>
      <c r="AH119" s="2">
        <f>(Table2[[#This Row],[Current Month High]]/Table2[[#This Row],[Close Price]])-1</f>
        <v>3.9391336360289575E-2</v>
      </c>
      <c r="AI119">
        <v>3.9391336360289499</v>
      </c>
      <c r="AJ119">
        <v>80.247732802477302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0.09</v>
      </c>
      <c r="AM119" t="s">
        <v>10213</v>
      </c>
      <c r="AN119">
        <v>11.68</v>
      </c>
      <c r="AO119" t="s">
        <v>10213</v>
      </c>
      <c r="AP119">
        <v>0.214227834706469</v>
      </c>
      <c r="AQ119">
        <f>(Table2[[#This Row],[Sharpe Ratio]]-AVERAGE(Table2[Sharpe Ratio]))/_xlfn.STDEV.P(Table2[Sharpe Ratio])</f>
        <v>1.8119197808498857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4.2186622635677189</v>
      </c>
      <c r="AS119">
        <f>_xlfn.RANK.AVG(Table2[[#This Row],[1Y Return vs Nifty Z-Score]],Table2[1Y Return vs Nifty Z-Score])</f>
        <v>289</v>
      </c>
      <c r="AT119">
        <f>_xlfn.RANK.AVG(Table2[[#This Row],[6M Return vs Nifty Z-Score]],Table2[6M Return vs Nifty Z-Score])</f>
        <v>150</v>
      </c>
      <c r="AU119">
        <f>_xlfn.RANK.AVG(Table2[[#This Row],[Sharpe Ratio Z-Score]],Table2[Sharpe Ratio Z-Score])</f>
        <v>24</v>
      </c>
      <c r="AV119">
        <f>(Table2[[#This Row],[Rank 1Y]]+Table2[[#This Row],[Rank 6M]]+Table2[[#This Row],[Rank Sharpe]])/3</f>
        <v>154.33333333333334</v>
      </c>
    </row>
    <row r="120" spans="1:48" x14ac:dyDescent="0.3">
      <c r="A120" t="s">
        <v>537</v>
      </c>
      <c r="B120" t="s">
        <v>538</v>
      </c>
      <c r="C120" t="s">
        <v>10175</v>
      </c>
      <c r="D120" t="s">
        <v>173</v>
      </c>
      <c r="E120">
        <v>36530.606243429997</v>
      </c>
      <c r="F120">
        <v>198.9</v>
      </c>
      <c r="G120">
        <v>113.800319543634</v>
      </c>
      <c r="H120">
        <f>(Table2[[#This Row],[1Y Return vs Nifty]]-AVERAGE(Table2[1Y Return vs Nifty]))/_xlfn.STDEV.P(Table2[1Y Return vs Nifty])</f>
        <v>0.80022222547322674</v>
      </c>
      <c r="I120">
        <v>5.1110444202609902</v>
      </c>
      <c r="J120">
        <f>(Table2[[#This Row],[1M Return vs Nifty]]-AVERAGE(Table2[1M Return vs Nifty]))/_xlfn.STDEV.P(Table2[1M Return vs Nifty])</f>
        <v>0.17460318270251066</v>
      </c>
      <c r="K120">
        <v>40.202290575218797</v>
      </c>
      <c r="L120">
        <f>(Table2[[#This Row],[6M Return vs Nifty]]-AVERAGE(Table2[6M Return vs Nifty]))/_xlfn.STDEV.P(Table2[6M Return vs Nifty])</f>
        <v>0.90274327259031595</v>
      </c>
      <c r="M120">
        <v>1.7914605840569899</v>
      </c>
      <c r="N120">
        <f>(Table2[[#This Row],[1W Return vs Nifty]]-AVERAGE(Table2[1W Return vs Nifty]))/_xlfn.STDEV.P(Table2[1W Return vs Nifty])</f>
        <v>0.33258822938327881</v>
      </c>
      <c r="O120">
        <v>194.01</v>
      </c>
      <c r="P120">
        <v>187.623870562631</v>
      </c>
      <c r="Q120">
        <v>153.166903459438</v>
      </c>
      <c r="R120">
        <v>57.798644503789397</v>
      </c>
      <c r="S120" s="2">
        <f>(Table2[[#This Row],[Close Price]]-Table2[[#This Row],[20D EMA]])/Table2[[#This Row],[20D EMA]]</f>
        <v>2.5204886346064714E-2</v>
      </c>
      <c r="T120" s="2">
        <f>(Table2[[#This Row],[Close Price]]-Table2[[#This Row],[50D EMA]])/Table2[[#This Row],[50D EMA]]</f>
        <v>6.0099652584477019E-2</v>
      </c>
      <c r="U120" s="2">
        <f>(Table2[[#This Row],[Close Price]]-Table2[[#This Row],[200D EMA]])/Table2[[#This Row],[200D EMA]]</f>
        <v>0.29858341134821687</v>
      </c>
      <c r="V120">
        <v>0.71363608809767698</v>
      </c>
      <c r="W120">
        <v>198.2</v>
      </c>
      <c r="X120">
        <v>201.87</v>
      </c>
      <c r="Y120">
        <v>192.2</v>
      </c>
      <c r="Z120">
        <v>209</v>
      </c>
      <c r="AA120">
        <v>187.41</v>
      </c>
      <c r="AB120">
        <v>209</v>
      </c>
      <c r="AC120" s="2">
        <f>(Table2[[#This Row],[Close Price]]/Table2[[#This Row],[Day Low]])-1</f>
        <v>3.5317860746721941E-3</v>
      </c>
      <c r="AD120" s="2">
        <f>(Table2[[#This Row],[Day High]]/Table2[[#This Row],[Close Price]])-1</f>
        <v>1.4932126696832526E-2</v>
      </c>
      <c r="AE120" s="2">
        <f>(Table2[[#This Row],[Close Price]]/Table2[[#This Row],[Current Week Low]])-1</f>
        <v>3.4859521331946031E-2</v>
      </c>
      <c r="AF120" s="2">
        <f>(Table2[[#This Row],[Current Week High]]/Table2[[#This Row],[Close Price]])-1</f>
        <v>5.0779286073403762E-2</v>
      </c>
      <c r="AG120" s="2">
        <f>(Table2[[#This Row],[Close Price]]/Table2[[#This Row],[Current Month Low]])-1</f>
        <v>6.1309428525692322E-2</v>
      </c>
      <c r="AH120" s="2">
        <f>(Table2[[#This Row],[Current Month High]]/Table2[[#This Row],[Close Price]])-1</f>
        <v>5.0779286073403762E-2</v>
      </c>
      <c r="AI120">
        <v>5.07792860734037</v>
      </c>
      <c r="AJ120">
        <v>139.49428055388299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-0.01</v>
      </c>
      <c r="AM120" t="s">
        <v>10214</v>
      </c>
      <c r="AN120">
        <v>5.53</v>
      </c>
      <c r="AO120" t="s">
        <v>10213</v>
      </c>
      <c r="AP120">
        <v>7.7358593959638997E-2</v>
      </c>
      <c r="AQ120">
        <f>(Table2[[#This Row],[Sharpe Ratio]]-AVERAGE(Table2[Sharpe Ratio]))/_xlfn.STDEV.P(Table2[Sharpe Ratio])</f>
        <v>0.25905961842029457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2.4692165285696266</v>
      </c>
      <c r="AS120">
        <f>_xlfn.RANK.AVG(Table2[[#This Row],[1Y Return vs Nifty Z-Score]],Table2[1Y Return vs Nifty Z-Score])</f>
        <v>112</v>
      </c>
      <c r="AT120">
        <f>_xlfn.RANK.AVG(Table2[[#This Row],[6M Return vs Nifty Z-Score]],Table2[6M Return vs Nifty Z-Score])</f>
        <v>103</v>
      </c>
      <c r="AU120">
        <f>_xlfn.RANK.AVG(Table2[[#This Row],[Sharpe Ratio Z-Score]],Table2[Sharpe Ratio Z-Score])</f>
        <v>254</v>
      </c>
      <c r="AV120">
        <f>(Table2[[#This Row],[Rank 1Y]]+Table2[[#This Row],[Rank 6M]]+Table2[[#This Row],[Rank Sharpe]])/3</f>
        <v>156.33333333333334</v>
      </c>
    </row>
    <row r="121" spans="1:48" x14ac:dyDescent="0.3">
      <c r="A121" t="s">
        <v>1056</v>
      </c>
      <c r="B121" t="s">
        <v>1057</v>
      </c>
      <c r="C121" t="s">
        <v>10173</v>
      </c>
      <c r="D121" t="s">
        <v>246</v>
      </c>
      <c r="E121">
        <v>11945.78223368</v>
      </c>
      <c r="F121">
        <v>1795.4</v>
      </c>
      <c r="G121">
        <v>53.303480443257001</v>
      </c>
      <c r="H121">
        <f>(Table2[[#This Row],[1Y Return vs Nifty]]-AVERAGE(Table2[1Y Return vs Nifty]))/_xlfn.STDEV.P(Table2[1Y Return vs Nifty])</f>
        <v>8.0765604594139673E-2</v>
      </c>
      <c r="I121">
        <v>3.3425332958127298</v>
      </c>
      <c r="J121">
        <f>(Table2[[#This Row],[1M Return vs Nifty]]-AVERAGE(Table2[1M Return vs Nifty]))/_xlfn.STDEV.P(Table2[1M Return vs Nifty])</f>
        <v>1.768633953815486E-2</v>
      </c>
      <c r="K121">
        <v>43.333138183942403</v>
      </c>
      <c r="L121">
        <f>(Table2[[#This Row],[6M Return vs Nifty]]-AVERAGE(Table2[6M Return vs Nifty]))/_xlfn.STDEV.P(Table2[6M Return vs Nifty])</f>
        <v>0.99631062763607037</v>
      </c>
      <c r="M121">
        <v>9.5446923410625892</v>
      </c>
      <c r="N121">
        <f>(Table2[[#This Row],[1W Return vs Nifty]]-AVERAGE(Table2[1W Return vs Nifty]))/_xlfn.STDEV.P(Table2[1W Return vs Nifty])</f>
        <v>1.866359257876687</v>
      </c>
      <c r="O121">
        <v>1688.83</v>
      </c>
      <c r="P121">
        <v>1592.23883113788</v>
      </c>
      <c r="Q121">
        <v>1299.2207087491699</v>
      </c>
      <c r="R121">
        <v>64.238955800284103</v>
      </c>
      <c r="S121" s="2">
        <f>(Table2[[#This Row],[Close Price]]-Table2[[#This Row],[20D EMA]])/Table2[[#This Row],[20D EMA]]</f>
        <v>6.3102858191766004E-2</v>
      </c>
      <c r="T121" s="2">
        <f>(Table2[[#This Row],[Close Price]]-Table2[[#This Row],[50D EMA]])/Table2[[#This Row],[50D EMA]]</f>
        <v>0.12759465784221122</v>
      </c>
      <c r="U121" s="2">
        <f>(Table2[[#This Row],[Close Price]]-Table2[[#This Row],[200D EMA]])/Table2[[#This Row],[200D EMA]]</f>
        <v>0.3819053128613758</v>
      </c>
      <c r="V121">
        <v>1.32792909120344</v>
      </c>
      <c r="W121">
        <v>1790.1</v>
      </c>
      <c r="X121">
        <v>1833.25</v>
      </c>
      <c r="Y121">
        <v>1691</v>
      </c>
      <c r="Z121">
        <v>1917.85</v>
      </c>
      <c r="AA121">
        <v>1610</v>
      </c>
      <c r="AB121">
        <v>1917.85</v>
      </c>
      <c r="AC121" s="2">
        <f>(Table2[[#This Row],[Close Price]]/Table2[[#This Row],[Day Low]])-1</f>
        <v>2.9607284509245435E-3</v>
      </c>
      <c r="AD121" s="2">
        <f>(Table2[[#This Row],[Day High]]/Table2[[#This Row],[Close Price]])-1</f>
        <v>2.1081653113512289E-2</v>
      </c>
      <c r="AE121" s="2">
        <f>(Table2[[#This Row],[Close Price]]/Table2[[#This Row],[Current Week Low]])-1</f>
        <v>6.1738616203429908E-2</v>
      </c>
      <c r="AF121" s="2">
        <f>(Table2[[#This Row],[Current Week High]]/Table2[[#This Row],[Close Price]])-1</f>
        <v>6.8202071961679822E-2</v>
      </c>
      <c r="AG121" s="2">
        <f>(Table2[[#This Row],[Close Price]]/Table2[[#This Row],[Current Month Low]])-1</f>
        <v>0.11515527950310567</v>
      </c>
      <c r="AH121" s="2">
        <f>(Table2[[#This Row],[Current Month High]]/Table2[[#This Row],[Close Price]])-1</f>
        <v>6.8202071961679822E-2</v>
      </c>
      <c r="AI121">
        <v>6.8202071961679804</v>
      </c>
      <c r="AJ121">
        <v>113.306403706783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0.1</v>
      </c>
      <c r="AM121" t="s">
        <v>10213</v>
      </c>
      <c r="AN121">
        <v>12.28</v>
      </c>
      <c r="AO121" t="s">
        <v>10213</v>
      </c>
      <c r="AP121">
        <v>0.13964327629492901</v>
      </c>
      <c r="AQ121">
        <f>(Table2[[#This Row],[Sharpe Ratio]]-AVERAGE(Table2[Sharpe Ratio]))/_xlfn.STDEV.P(Table2[Sharpe Ratio])</f>
        <v>0.96571511968779922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3.9268369493328512</v>
      </c>
      <c r="AS121">
        <f>_xlfn.RANK.AVG(Table2[[#This Row],[1Y Return vs Nifty Z-Score]],Table2[1Y Return vs Nifty Z-Score])</f>
        <v>255</v>
      </c>
      <c r="AT121">
        <f>_xlfn.RANK.AVG(Table2[[#This Row],[6M Return vs Nifty Z-Score]],Table2[6M Return vs Nifty Z-Score])</f>
        <v>91</v>
      </c>
      <c r="AU121">
        <f>_xlfn.RANK.AVG(Table2[[#This Row],[Sharpe Ratio Z-Score]],Table2[Sharpe Ratio Z-Score])</f>
        <v>129</v>
      </c>
      <c r="AV121">
        <f>(Table2[[#This Row],[Rank 1Y]]+Table2[[#This Row],[Rank 6M]]+Table2[[#This Row],[Rank Sharpe]])/3</f>
        <v>158.33333333333334</v>
      </c>
    </row>
    <row r="122" spans="1:48" x14ac:dyDescent="0.3">
      <c r="A122" t="s">
        <v>215</v>
      </c>
      <c r="B122" t="s">
        <v>216</v>
      </c>
      <c r="C122" t="s">
        <v>10167</v>
      </c>
      <c r="D122" t="s">
        <v>32</v>
      </c>
      <c r="E122">
        <v>120332.756421696</v>
      </c>
      <c r="F122">
        <v>63.66</v>
      </c>
      <c r="G122">
        <v>116.508019892462</v>
      </c>
      <c r="H122">
        <f>(Table2[[#This Row],[1Y Return vs Nifty]]-AVERAGE(Table2[1Y Return vs Nifty]))/_xlfn.STDEV.P(Table2[1Y Return vs Nifty])</f>
        <v>0.83242346064997119</v>
      </c>
      <c r="I122">
        <v>-7.2995111520280496</v>
      </c>
      <c r="J122">
        <f>(Table2[[#This Row],[1M Return vs Nifty]]-AVERAGE(Table2[1M Return vs Nifty]))/_xlfn.STDEV.P(Table2[1M Return vs Nifty])</f>
        <v>-0.92656331571403638</v>
      </c>
      <c r="K122">
        <v>35.718127356499998</v>
      </c>
      <c r="L122">
        <f>(Table2[[#This Row],[6M Return vs Nifty]]-AVERAGE(Table2[6M Return vs Nifty]))/_xlfn.STDEV.P(Table2[6M Return vs Nifty])</f>
        <v>0.76873122716213649</v>
      </c>
      <c r="M122">
        <v>1.33324970532846</v>
      </c>
      <c r="N122">
        <f>(Table2[[#This Row],[1W Return vs Nifty]]-AVERAGE(Table2[1W Return vs Nifty]))/_xlfn.STDEV.P(Table2[1W Return vs Nifty])</f>
        <v>0.24194337408157779</v>
      </c>
      <c r="O122">
        <v>64.48</v>
      </c>
      <c r="P122">
        <v>64.742704472843002</v>
      </c>
      <c r="Q122">
        <v>55.406495571214698</v>
      </c>
      <c r="R122">
        <v>45.4259656332734</v>
      </c>
      <c r="S122" s="2">
        <f>(Table2[[#This Row],[Close Price]]-Table2[[#This Row],[20D EMA]])/Table2[[#This Row],[20D EMA]]</f>
        <v>-1.2717121588089443E-2</v>
      </c>
      <c r="T122" s="2">
        <f>(Table2[[#This Row],[Close Price]]-Table2[[#This Row],[50D EMA]])/Table2[[#This Row],[50D EMA]]</f>
        <v>-1.672318883893948E-2</v>
      </c>
      <c r="U122" s="2">
        <f>(Table2[[#This Row],[Close Price]]-Table2[[#This Row],[200D EMA]])/Table2[[#This Row],[200D EMA]]</f>
        <v>0.14896275867469294</v>
      </c>
      <c r="V122">
        <v>0.64052020682103805</v>
      </c>
      <c r="W122">
        <v>63.5</v>
      </c>
      <c r="X122">
        <v>65.44</v>
      </c>
      <c r="Y122">
        <v>62</v>
      </c>
      <c r="Z122">
        <v>67.900000000000006</v>
      </c>
      <c r="AA122">
        <v>62</v>
      </c>
      <c r="AB122">
        <v>67.900000000000006</v>
      </c>
      <c r="AC122" s="2">
        <f>(Table2[[#This Row],[Close Price]]/Table2[[#This Row],[Day Low]])-1</f>
        <v>2.5196850393700565E-3</v>
      </c>
      <c r="AD122" s="2">
        <f>(Table2[[#This Row],[Day High]]/Table2[[#This Row],[Close Price]])-1</f>
        <v>2.7961043041156097E-2</v>
      </c>
      <c r="AE122" s="2">
        <f>(Table2[[#This Row],[Close Price]]/Table2[[#This Row],[Current Week Low]])-1</f>
        <v>2.6774193548386949E-2</v>
      </c>
      <c r="AF122" s="2">
        <f>(Table2[[#This Row],[Current Week High]]/Table2[[#This Row],[Close Price]])-1</f>
        <v>6.6603832862079937E-2</v>
      </c>
      <c r="AG122" s="2">
        <f>(Table2[[#This Row],[Close Price]]/Table2[[#This Row],[Current Month Low]])-1</f>
        <v>2.6774193548386949E-2</v>
      </c>
      <c r="AH122" s="2">
        <f>(Table2[[#This Row],[Current Month High]]/Table2[[#This Row],[Close Price]])-1</f>
        <v>6.6603832862079937E-2</v>
      </c>
      <c r="AI122">
        <v>31.5582783537543</v>
      </c>
      <c r="AJ122">
        <v>149.15851272015601</v>
      </c>
      <c r="AK122" t="str">
        <f>IF(AND(Table2[[#This Row],[20D EMA]]&gt;Table2[[#This Row],[50D EMA]],Table2[[#This Row],[50D EMA]]&gt;Table2[[#This Row],[200D EMA]]),"Uptrend","Downtrend/NoTrend")</f>
        <v>Downtrend/NoTrend</v>
      </c>
      <c r="AL122">
        <v>-0.08</v>
      </c>
      <c r="AM122" t="s">
        <v>10214</v>
      </c>
      <c r="AN122">
        <v>-0.96</v>
      </c>
      <c r="AO122" t="s">
        <v>10214</v>
      </c>
      <c r="AP122">
        <v>8.1208770600987995E-2</v>
      </c>
      <c r="AQ122">
        <f>(Table2[[#This Row],[Sharpe Ratio]]-AVERAGE(Table2[Sharpe Ratio]))/_xlfn.STDEV.P(Table2[Sharpe Ratio])</f>
        <v>0.3027420841959827</v>
      </c>
      <c r="AR1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2">
        <f>_xlfn.RANK.AVG(Table2[[#This Row],[1Y Return vs Nifty Z-Score]],Table2[1Y Return vs Nifty Z-Score])</f>
        <v>108</v>
      </c>
      <c r="AT122">
        <f>_xlfn.RANK.AVG(Table2[[#This Row],[6M Return vs Nifty Z-Score]],Table2[6M Return vs Nifty Z-Score])</f>
        <v>121</v>
      </c>
      <c r="AU122">
        <f>_xlfn.RANK.AVG(Table2[[#This Row],[Sharpe Ratio Z-Score]],Table2[Sharpe Ratio Z-Score])</f>
        <v>247</v>
      </c>
      <c r="AV122">
        <f>(Table2[[#This Row],[Rank 1Y]]+Table2[[#This Row],[Rank 6M]]+Table2[[#This Row],[Rank Sharpe]])/3</f>
        <v>158.66666666666666</v>
      </c>
    </row>
    <row r="123" spans="1:48" x14ac:dyDescent="0.3">
      <c r="A123" t="s">
        <v>1438</v>
      </c>
      <c r="B123" t="s">
        <v>1439</v>
      </c>
      <c r="C123" t="s">
        <v>10184</v>
      </c>
      <c r="D123" t="s">
        <v>1440</v>
      </c>
      <c r="E123">
        <v>7022.9683346399997</v>
      </c>
      <c r="F123">
        <v>394.2</v>
      </c>
      <c r="G123">
        <v>107.61775197511101</v>
      </c>
      <c r="H123">
        <f>(Table2[[#This Row],[1Y Return vs Nifty]]-AVERAGE(Table2[1Y Return vs Nifty]))/_xlfn.STDEV.P(Table2[1Y Return vs Nifty])</f>
        <v>0.72669624895359608</v>
      </c>
      <c r="I123">
        <v>20.028951025350899</v>
      </c>
      <c r="J123">
        <f>(Table2[[#This Row],[1M Return vs Nifty]]-AVERAGE(Table2[1M Return vs Nifty]))/_xlfn.STDEV.P(Table2[1M Return vs Nifty])</f>
        <v>1.4982424738162181</v>
      </c>
      <c r="K123">
        <v>22.509994384313899</v>
      </c>
      <c r="L123">
        <f>(Table2[[#This Row],[6M Return vs Nifty]]-AVERAGE(Table2[6M Return vs Nifty]))/_xlfn.STDEV.P(Table2[6M Return vs Nifty])</f>
        <v>0.37399784446520334</v>
      </c>
      <c r="M123">
        <v>13.211305544346899</v>
      </c>
      <c r="N123">
        <f>(Table2[[#This Row],[1W Return vs Nifty]]-AVERAGE(Table2[1W Return vs Nifty]))/_xlfn.STDEV.P(Table2[1W Return vs Nifty])</f>
        <v>2.5917013191155283</v>
      </c>
      <c r="O123">
        <v>342.48</v>
      </c>
      <c r="P123">
        <v>316.441640997523</v>
      </c>
      <c r="Q123">
        <v>276.72766320496697</v>
      </c>
      <c r="R123">
        <v>85.170335690890099</v>
      </c>
      <c r="S123" s="2">
        <f>(Table2[[#This Row],[Close Price]]-Table2[[#This Row],[20D EMA]])/Table2[[#This Row],[20D EMA]]</f>
        <v>0.15101611772950235</v>
      </c>
      <c r="T123" s="2">
        <f>(Table2[[#This Row],[Close Price]]-Table2[[#This Row],[50D EMA]])/Table2[[#This Row],[50D EMA]]</f>
        <v>0.24572732829142946</v>
      </c>
      <c r="U123" s="2">
        <f>(Table2[[#This Row],[Close Price]]-Table2[[#This Row],[200D EMA]])/Table2[[#This Row],[200D EMA]]</f>
        <v>0.42450521727574259</v>
      </c>
      <c r="V123">
        <v>1.80209875181609</v>
      </c>
      <c r="W123">
        <v>384.85</v>
      </c>
      <c r="X123">
        <v>397</v>
      </c>
      <c r="Y123">
        <v>350.5</v>
      </c>
      <c r="Z123">
        <v>397</v>
      </c>
      <c r="AA123">
        <v>321.2</v>
      </c>
      <c r="AB123">
        <v>397</v>
      </c>
      <c r="AC123" s="2">
        <f>(Table2[[#This Row],[Close Price]]/Table2[[#This Row],[Day Low]])-1</f>
        <v>2.4295179940236444E-2</v>
      </c>
      <c r="AD123" s="2">
        <f>(Table2[[#This Row],[Day High]]/Table2[[#This Row],[Close Price]])-1</f>
        <v>7.102993404363378E-3</v>
      </c>
      <c r="AE123" s="2">
        <f>(Table2[[#This Row],[Close Price]]/Table2[[#This Row],[Current Week Low]])-1</f>
        <v>0.12467902995720404</v>
      </c>
      <c r="AF123" s="2">
        <f>(Table2[[#This Row],[Current Week High]]/Table2[[#This Row],[Close Price]])-1</f>
        <v>7.102993404363378E-3</v>
      </c>
      <c r="AG123" s="2">
        <f>(Table2[[#This Row],[Close Price]]/Table2[[#This Row],[Current Month Low]])-1</f>
        <v>0.22727272727272729</v>
      </c>
      <c r="AH123" s="2">
        <f>(Table2[[#This Row],[Current Month High]]/Table2[[#This Row],[Close Price]])-1</f>
        <v>7.102993404363378E-3</v>
      </c>
      <c r="AI123">
        <v>0.71029934043633702</v>
      </c>
      <c r="AJ123">
        <v>141.618142813361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0.27</v>
      </c>
      <c r="AM123" t="s">
        <v>10213</v>
      </c>
      <c r="AN123">
        <v>30.29</v>
      </c>
      <c r="AO123" t="s">
        <v>10213</v>
      </c>
      <c r="AP123">
        <v>0.118586612459168</v>
      </c>
      <c r="AQ123">
        <f>(Table2[[#This Row],[Sharpe Ratio]]-AVERAGE(Table2[Sharpe Ratio]))/_xlfn.STDEV.P(Table2[Sharpe Ratio])</f>
        <v>0.72681517222109682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5.9174530585716418</v>
      </c>
      <c r="AS123">
        <f>_xlfn.RANK.AVG(Table2[[#This Row],[1Y Return vs Nifty Z-Score]],Table2[1Y Return vs Nifty Z-Score])</f>
        <v>116</v>
      </c>
      <c r="AT123">
        <f>_xlfn.RANK.AVG(Table2[[#This Row],[6M Return vs Nifty Z-Score]],Table2[6M Return vs Nifty Z-Score])</f>
        <v>195</v>
      </c>
      <c r="AU123">
        <f>_xlfn.RANK.AVG(Table2[[#This Row],[Sharpe Ratio Z-Score]],Table2[Sharpe Ratio Z-Score])</f>
        <v>169</v>
      </c>
      <c r="AV123">
        <f>(Table2[[#This Row],[Rank 1Y]]+Table2[[#This Row],[Rank 6M]]+Table2[[#This Row],[Rank Sharpe]])/3</f>
        <v>160</v>
      </c>
    </row>
    <row r="124" spans="1:48" x14ac:dyDescent="0.3">
      <c r="A124" t="s">
        <v>1686</v>
      </c>
      <c r="B124" t="s">
        <v>1687</v>
      </c>
      <c r="C124" t="s">
        <v>10173</v>
      </c>
      <c r="D124" t="s">
        <v>613</v>
      </c>
      <c r="E124">
        <v>4712.9809999999998</v>
      </c>
      <c r="F124">
        <v>1088.75</v>
      </c>
      <c r="G124">
        <v>69.001247155990001</v>
      </c>
      <c r="H124">
        <f>(Table2[[#This Row],[1Y Return vs Nifty]]-AVERAGE(Table2[1Y Return vs Nifty]))/_xlfn.STDEV.P(Table2[1Y Return vs Nifty])</f>
        <v>0.26745076637180215</v>
      </c>
      <c r="I124">
        <v>-6.5968752502119603</v>
      </c>
      <c r="J124">
        <f>(Table2[[#This Row],[1M Return vs Nifty]]-AVERAGE(Table2[1M Return vs Nifty]))/_xlfn.STDEV.P(Table2[1M Return vs Nifty])</f>
        <v>-0.86421968321847131</v>
      </c>
      <c r="K124">
        <v>20.9743399404081</v>
      </c>
      <c r="L124">
        <f>(Table2[[#This Row],[6M Return vs Nifty]]-AVERAGE(Table2[6M Return vs Nifty]))/_xlfn.STDEV.P(Table2[6M Return vs Nifty])</f>
        <v>0.32810384305160428</v>
      </c>
      <c r="M124">
        <v>0.84408045997889003</v>
      </c>
      <c r="N124">
        <f>(Table2[[#This Row],[1W Return vs Nifty]]-AVERAGE(Table2[1W Return vs Nifty]))/_xlfn.STDEV.P(Table2[1W Return vs Nifty])</f>
        <v>0.14517422799366053</v>
      </c>
      <c r="O124">
        <v>1104.1500000000001</v>
      </c>
      <c r="P124">
        <v>1132.7039669578901</v>
      </c>
      <c r="Q124">
        <v>992.14173956282195</v>
      </c>
      <c r="R124">
        <v>44.077822015337702</v>
      </c>
      <c r="S124" s="2">
        <f>(Table2[[#This Row],[Close Price]]-Table2[[#This Row],[20D EMA]])/Table2[[#This Row],[20D EMA]]</f>
        <v>-1.3947380337816501E-2</v>
      </c>
      <c r="T124" s="2">
        <f>(Table2[[#This Row],[Close Price]]-Table2[[#This Row],[50D EMA]])/Table2[[#This Row],[50D EMA]]</f>
        <v>-3.8804461041959198E-2</v>
      </c>
      <c r="U124" s="2">
        <f>(Table2[[#This Row],[Close Price]]-Table2[[#This Row],[200D EMA]])/Table2[[#This Row],[200D EMA]]</f>
        <v>9.7373446338168954E-2</v>
      </c>
      <c r="V124">
        <v>0.69031478240669997</v>
      </c>
      <c r="W124">
        <v>1085.05</v>
      </c>
      <c r="X124">
        <v>1113.75</v>
      </c>
      <c r="Y124">
        <v>1078.7</v>
      </c>
      <c r="Z124">
        <v>1148</v>
      </c>
      <c r="AA124">
        <v>1064.75</v>
      </c>
      <c r="AB124">
        <v>1148</v>
      </c>
      <c r="AC124" s="2">
        <f>(Table2[[#This Row],[Close Price]]/Table2[[#This Row],[Day Low]])-1</f>
        <v>3.409981106861526E-3</v>
      </c>
      <c r="AD124" s="2">
        <f>(Table2[[#This Row],[Day High]]/Table2[[#This Row],[Close Price]])-1</f>
        <v>2.2962112514351318E-2</v>
      </c>
      <c r="AE124" s="2">
        <f>(Table2[[#This Row],[Close Price]]/Table2[[#This Row],[Current Week Low]])-1</f>
        <v>9.3167701863352548E-3</v>
      </c>
      <c r="AF124" s="2">
        <f>(Table2[[#This Row],[Current Week High]]/Table2[[#This Row],[Close Price]])-1</f>
        <v>5.4420206659012704E-2</v>
      </c>
      <c r="AG124" s="2">
        <f>(Table2[[#This Row],[Close Price]]/Table2[[#This Row],[Current Month Low]])-1</f>
        <v>2.254050246536754E-2</v>
      </c>
      <c r="AH124" s="2">
        <f>(Table2[[#This Row],[Current Month High]]/Table2[[#This Row],[Close Price]])-1</f>
        <v>5.4420206659012704E-2</v>
      </c>
      <c r="AI124">
        <v>37.308840413318002</v>
      </c>
      <c r="AJ124">
        <v>97.201593914145903</v>
      </c>
      <c r="AK124" t="str">
        <f>IF(AND(Table2[[#This Row],[20D EMA]]&gt;Table2[[#This Row],[50D EMA]],Table2[[#This Row],[50D EMA]]&gt;Table2[[#This Row],[200D EMA]]),"Uptrend","Downtrend/NoTrend")</f>
        <v>Downtrend/NoTrend</v>
      </c>
      <c r="AL124">
        <v>-0.28000000000000003</v>
      </c>
      <c r="AM124" t="s">
        <v>10214</v>
      </c>
      <c r="AN124">
        <v>-0.93</v>
      </c>
      <c r="AO124" t="s">
        <v>10214</v>
      </c>
      <c r="AP124">
        <v>0.165074212476676</v>
      </c>
      <c r="AQ124">
        <f>(Table2[[#This Row],[Sharpe Ratio]]-AVERAGE(Table2[Sharpe Ratio]))/_xlfn.STDEV.P(Table2[Sharpe Ratio])</f>
        <v>1.2542436997722828</v>
      </c>
      <c r="AR1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4">
        <f>_xlfn.RANK.AVG(Table2[[#This Row],[1Y Return vs Nifty Z-Score]],Table2[1Y Return vs Nifty Z-Score])</f>
        <v>194</v>
      </c>
      <c r="AT124">
        <f>_xlfn.RANK.AVG(Table2[[#This Row],[6M Return vs Nifty Z-Score]],Table2[6M Return vs Nifty Z-Score])</f>
        <v>207</v>
      </c>
      <c r="AU124">
        <f>_xlfn.RANK.AVG(Table2[[#This Row],[Sharpe Ratio Z-Score]],Table2[Sharpe Ratio Z-Score])</f>
        <v>79</v>
      </c>
      <c r="AV124">
        <f>(Table2[[#This Row],[Rank 1Y]]+Table2[[#This Row],[Rank 6M]]+Table2[[#This Row],[Rank Sharpe]])/3</f>
        <v>160</v>
      </c>
    </row>
    <row r="125" spans="1:48" x14ac:dyDescent="0.3">
      <c r="A125" t="s">
        <v>1434</v>
      </c>
      <c r="B125" t="s">
        <v>1435</v>
      </c>
      <c r="C125" t="s">
        <v>10171</v>
      </c>
      <c r="D125" t="s">
        <v>193</v>
      </c>
      <c r="E125">
        <v>7071.5911661999999</v>
      </c>
      <c r="F125">
        <v>492.3</v>
      </c>
      <c r="G125">
        <v>117.42640726966</v>
      </c>
      <c r="H125">
        <f>(Table2[[#This Row],[1Y Return vs Nifty]]-AVERAGE(Table2[1Y Return vs Nifty]))/_xlfn.STDEV.P(Table2[1Y Return vs Nifty])</f>
        <v>0.84334535159307611</v>
      </c>
      <c r="I125">
        <v>23.724512775255999</v>
      </c>
      <c r="J125">
        <f>(Table2[[#This Row],[1M Return vs Nifty]]-AVERAGE(Table2[1M Return vs Nifty]))/_xlfn.STDEV.P(Table2[1M Return vs Nifty])</f>
        <v>1.8261430877832161</v>
      </c>
      <c r="K125">
        <v>13.466939607473799</v>
      </c>
      <c r="L125">
        <f>(Table2[[#This Row],[6M Return vs Nifty]]-AVERAGE(Table2[6M Return vs Nifty]))/_xlfn.STDEV.P(Table2[6M Return vs Nifty])</f>
        <v>0.10374045006338567</v>
      </c>
      <c r="M125">
        <v>1.04046336096536</v>
      </c>
      <c r="N125">
        <f>(Table2[[#This Row],[1W Return vs Nifty]]-AVERAGE(Table2[1W Return vs Nifty]))/_xlfn.STDEV.P(Table2[1W Return vs Nifty])</f>
        <v>0.18402337032097141</v>
      </c>
      <c r="O125">
        <v>465.7</v>
      </c>
      <c r="P125">
        <v>425.83988354423701</v>
      </c>
      <c r="Q125">
        <v>363.15883189292498</v>
      </c>
      <c r="R125">
        <v>68.818704991769806</v>
      </c>
      <c r="S125" s="2">
        <f>(Table2[[#This Row],[Close Price]]-Table2[[#This Row],[20D EMA]])/Table2[[#This Row],[20D EMA]]</f>
        <v>5.7118316512776518E-2</v>
      </c>
      <c r="T125" s="2">
        <f>(Table2[[#This Row],[Close Price]]-Table2[[#This Row],[50D EMA]])/Table2[[#This Row],[50D EMA]]</f>
        <v>0.15606832291663211</v>
      </c>
      <c r="U125" s="2">
        <f>(Table2[[#This Row],[Close Price]]-Table2[[#This Row],[200D EMA]])/Table2[[#This Row],[200D EMA]]</f>
        <v>0.3556051974116699</v>
      </c>
      <c r="V125">
        <v>1.0671968345451399</v>
      </c>
      <c r="W125">
        <v>489</v>
      </c>
      <c r="X125">
        <v>496</v>
      </c>
      <c r="Y125">
        <v>483.15</v>
      </c>
      <c r="Z125">
        <v>509.8</v>
      </c>
      <c r="AA125">
        <v>469.55</v>
      </c>
      <c r="AB125">
        <v>514</v>
      </c>
      <c r="AC125" s="2">
        <f>(Table2[[#This Row],[Close Price]]/Table2[[#This Row],[Day Low]])-1</f>
        <v>6.7484662576686727E-3</v>
      </c>
      <c r="AD125" s="2">
        <f>(Table2[[#This Row],[Day High]]/Table2[[#This Row],[Close Price]])-1</f>
        <v>7.5157424334755252E-3</v>
      </c>
      <c r="AE125" s="2">
        <f>(Table2[[#This Row],[Close Price]]/Table2[[#This Row],[Current Week Low]])-1</f>
        <v>1.8938217944737712E-2</v>
      </c>
      <c r="AF125" s="2">
        <f>(Table2[[#This Row],[Current Week High]]/Table2[[#This Row],[Close Price]])-1</f>
        <v>3.5547430428600535E-2</v>
      </c>
      <c r="AG125" s="2">
        <f>(Table2[[#This Row],[Close Price]]/Table2[[#This Row],[Current Month Low]])-1</f>
        <v>4.8450644233840823E-2</v>
      </c>
      <c r="AH125" s="2">
        <f>(Table2[[#This Row],[Current Month High]]/Table2[[#This Row],[Close Price]])-1</f>
        <v>4.4078813731464495E-2</v>
      </c>
      <c r="AI125">
        <v>5.0172658947795901</v>
      </c>
      <c r="AJ125">
        <v>148.26021180030199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0.21</v>
      </c>
      <c r="AM125" t="s">
        <v>10213</v>
      </c>
      <c r="AN125">
        <v>3.34</v>
      </c>
      <c r="AO125" t="s">
        <v>10213</v>
      </c>
      <c r="AP125">
        <v>0.14586633038032201</v>
      </c>
      <c r="AQ125">
        <f>(Table2[[#This Row],[Sharpe Ratio]]-AVERAGE(Table2[Sharpe Ratio]))/_xlfn.STDEV.P(Table2[Sharpe Ratio])</f>
        <v>1.0363192431937251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3.9935715029543748</v>
      </c>
      <c r="AS125">
        <f>_xlfn.RANK.AVG(Table2[[#This Row],[1Y Return vs Nifty Z-Score]],Table2[1Y Return vs Nifty Z-Score])</f>
        <v>107</v>
      </c>
      <c r="AT125">
        <f>_xlfn.RANK.AVG(Table2[[#This Row],[6M Return vs Nifty Z-Score]],Table2[6M Return vs Nifty Z-Score])</f>
        <v>268</v>
      </c>
      <c r="AU125">
        <f>_xlfn.RANK.AVG(Table2[[#This Row],[Sharpe Ratio Z-Score]],Table2[Sharpe Ratio Z-Score])</f>
        <v>108</v>
      </c>
      <c r="AV125">
        <f>(Table2[[#This Row],[Rank 1Y]]+Table2[[#This Row],[Rank 6M]]+Table2[[#This Row],[Rank Sharpe]])/3</f>
        <v>161</v>
      </c>
    </row>
    <row r="126" spans="1:48" x14ac:dyDescent="0.3">
      <c r="A126" t="s">
        <v>745</v>
      </c>
      <c r="B126" t="s">
        <v>746</v>
      </c>
      <c r="C126" t="s">
        <v>10181</v>
      </c>
      <c r="D126" t="s">
        <v>243</v>
      </c>
      <c r="E126">
        <v>21142.188340559998</v>
      </c>
      <c r="F126">
        <v>428.4</v>
      </c>
      <c r="G126">
        <v>201.314091998724</v>
      </c>
      <c r="H126">
        <f>(Table2[[#This Row],[1Y Return vs Nifty]]-AVERAGE(Table2[1Y Return vs Nifty]))/_xlfn.STDEV.P(Table2[1Y Return vs Nifty])</f>
        <v>1.8409768160800606</v>
      </c>
      <c r="I126">
        <v>14.396860623843001</v>
      </c>
      <c r="J126">
        <f>(Table2[[#This Row],[1M Return vs Nifty]]-AVERAGE(Table2[1M Return vs Nifty]))/_xlfn.STDEV.P(Table2[1M Return vs Nifty])</f>
        <v>0.99851712066266796</v>
      </c>
      <c r="K126">
        <v>1.6229390428635799</v>
      </c>
      <c r="L126">
        <f>(Table2[[#This Row],[6M Return vs Nifty]]-AVERAGE(Table2[6M Return vs Nifty]))/_xlfn.STDEV.P(Table2[6M Return vs Nifty])</f>
        <v>-0.25022497543453559</v>
      </c>
      <c r="M126">
        <v>5.7201531434412702</v>
      </c>
      <c r="N126">
        <f>(Table2[[#This Row],[1W Return vs Nifty]]-AVERAGE(Table2[1W Return vs Nifty]))/_xlfn.STDEV.P(Table2[1W Return vs Nifty])</f>
        <v>1.109775732129674</v>
      </c>
      <c r="O126">
        <v>398</v>
      </c>
      <c r="P126">
        <v>375.71677586246</v>
      </c>
      <c r="Q126">
        <v>318.16868116630201</v>
      </c>
      <c r="R126">
        <v>77.422211344751204</v>
      </c>
      <c r="S126" s="2">
        <f>(Table2[[#This Row],[Close Price]]-Table2[[#This Row],[20D EMA]])/Table2[[#This Row],[20D EMA]]</f>
        <v>7.638190954773863E-2</v>
      </c>
      <c r="T126" s="2">
        <f>(Table2[[#This Row],[Close Price]]-Table2[[#This Row],[50D EMA]])/Table2[[#This Row],[50D EMA]]</f>
        <v>0.14022057976145819</v>
      </c>
      <c r="U126" s="2">
        <f>(Table2[[#This Row],[Close Price]]-Table2[[#This Row],[200D EMA]])/Table2[[#This Row],[200D EMA]]</f>
        <v>0.34645559213944666</v>
      </c>
      <c r="V126">
        <v>1.4576305784507599</v>
      </c>
      <c r="W126">
        <v>426</v>
      </c>
      <c r="X126">
        <v>438</v>
      </c>
      <c r="Y126">
        <v>401</v>
      </c>
      <c r="Z126">
        <v>442.9</v>
      </c>
      <c r="AA126">
        <v>393</v>
      </c>
      <c r="AB126">
        <v>442.9</v>
      </c>
      <c r="AC126" s="2">
        <f>(Table2[[#This Row],[Close Price]]/Table2[[#This Row],[Day Low]])-1</f>
        <v>5.6338028169014009E-3</v>
      </c>
      <c r="AD126" s="2">
        <f>(Table2[[#This Row],[Day High]]/Table2[[#This Row],[Close Price]])-1</f>
        <v>2.2408963585434316E-2</v>
      </c>
      <c r="AE126" s="2">
        <f>(Table2[[#This Row],[Close Price]]/Table2[[#This Row],[Current Week Low]])-1</f>
        <v>6.8329177057356638E-2</v>
      </c>
      <c r="AF126" s="2">
        <f>(Table2[[#This Row],[Current Week High]]/Table2[[#This Row],[Close Price]])-1</f>
        <v>3.3846872082166302E-2</v>
      </c>
      <c r="AG126" s="2">
        <f>(Table2[[#This Row],[Close Price]]/Table2[[#This Row],[Current Month Low]])-1</f>
        <v>9.0076335877862457E-2</v>
      </c>
      <c r="AH126" s="2">
        <f>(Table2[[#This Row],[Current Month High]]/Table2[[#This Row],[Close Price]])-1</f>
        <v>3.3846872082166302E-2</v>
      </c>
      <c r="AI126">
        <v>3.3846872082166302</v>
      </c>
      <c r="AJ126">
        <v>235.211267605633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7.0000000000000007E-2</v>
      </c>
      <c r="AM126" t="s">
        <v>10213</v>
      </c>
      <c r="AN126">
        <v>6.94</v>
      </c>
      <c r="AO126" t="s">
        <v>10213</v>
      </c>
      <c r="AP126">
        <v>0.192468734161061</v>
      </c>
      <c r="AQ126">
        <f>(Table2[[#This Row],[Sharpe Ratio]]-AVERAGE(Table2[Sharpe Ratio]))/_xlfn.STDEV.P(Table2[Sharpe Ratio])</f>
        <v>1.5650502853891486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5.264094978827015</v>
      </c>
      <c r="AS126">
        <f>_xlfn.RANK.AVG(Table2[[#This Row],[1Y Return vs Nifty Z-Score]],Table2[1Y Return vs Nifty Z-Score])</f>
        <v>34</v>
      </c>
      <c r="AT126">
        <f>_xlfn.RANK.AVG(Table2[[#This Row],[6M Return vs Nifty Z-Score]],Table2[6M Return vs Nifty Z-Score])</f>
        <v>407</v>
      </c>
      <c r="AU126">
        <f>_xlfn.RANK.AVG(Table2[[#This Row],[Sharpe Ratio Z-Score]],Table2[Sharpe Ratio Z-Score])</f>
        <v>43</v>
      </c>
      <c r="AV126">
        <f>(Table2[[#This Row],[Rank 1Y]]+Table2[[#This Row],[Rank 6M]]+Table2[[#This Row],[Rank Sharpe]])/3</f>
        <v>161.33333333333334</v>
      </c>
    </row>
    <row r="127" spans="1:48" x14ac:dyDescent="0.3">
      <c r="A127" t="s">
        <v>934</v>
      </c>
      <c r="B127" t="s">
        <v>935</v>
      </c>
      <c r="C127" t="s">
        <v>10165</v>
      </c>
      <c r="D127" t="s">
        <v>18</v>
      </c>
      <c r="E127">
        <v>15646.865355</v>
      </c>
      <c r="F127">
        <v>1050.75</v>
      </c>
      <c r="G127">
        <v>111.916460330741</v>
      </c>
      <c r="H127">
        <f>(Table2[[#This Row],[1Y Return vs Nifty]]-AVERAGE(Table2[1Y Return vs Nifty]))/_xlfn.STDEV.P(Table2[1Y Return vs Nifty])</f>
        <v>0.77781849325060393</v>
      </c>
      <c r="I127">
        <v>0.83160449995334895</v>
      </c>
      <c r="J127">
        <f>(Table2[[#This Row],[1M Return vs Nifty]]-AVERAGE(Table2[1M Return vs Nifty]))/_xlfn.STDEV.P(Table2[1M Return vs Nifty])</f>
        <v>-0.20510390170483048</v>
      </c>
      <c r="K127">
        <v>10.129514452443599</v>
      </c>
      <c r="L127">
        <f>(Table2[[#This Row],[6M Return vs Nifty]]-AVERAGE(Table2[6M Return vs Nifty]))/_xlfn.STDEV.P(Table2[6M Return vs Nifty])</f>
        <v>3.9993947819848361E-3</v>
      </c>
      <c r="M127">
        <v>3.5798635081218699</v>
      </c>
      <c r="N127">
        <f>(Table2[[#This Row],[1W Return vs Nifty]]-AVERAGE(Table2[1W Return vs Nifty]))/_xlfn.STDEV.P(Table2[1W Return vs Nifty])</f>
        <v>0.68637625973915095</v>
      </c>
      <c r="O127">
        <v>980.28</v>
      </c>
      <c r="P127">
        <v>957.38514679762795</v>
      </c>
      <c r="Q127">
        <v>807.43363202291198</v>
      </c>
      <c r="R127">
        <v>73.095050960856</v>
      </c>
      <c r="S127" s="2">
        <f>(Table2[[#This Row],[Close Price]]-Table2[[#This Row],[20D EMA]])/Table2[[#This Row],[20D EMA]]</f>
        <v>7.1887623944179246E-2</v>
      </c>
      <c r="T127" s="2">
        <f>(Table2[[#This Row],[Close Price]]-Table2[[#This Row],[50D EMA]])/Table2[[#This Row],[50D EMA]]</f>
        <v>9.7520682783380913E-2</v>
      </c>
      <c r="U127" s="2">
        <f>(Table2[[#This Row],[Close Price]]-Table2[[#This Row],[200D EMA]])/Table2[[#This Row],[200D EMA]]</f>
        <v>0.30134534694510173</v>
      </c>
      <c r="V127">
        <v>1.0743022122305601</v>
      </c>
      <c r="W127">
        <v>1013</v>
      </c>
      <c r="X127">
        <v>1068</v>
      </c>
      <c r="Y127">
        <v>958.05</v>
      </c>
      <c r="Z127">
        <v>1068</v>
      </c>
      <c r="AA127">
        <v>945.65</v>
      </c>
      <c r="AB127">
        <v>1068</v>
      </c>
      <c r="AC127" s="2">
        <f>(Table2[[#This Row],[Close Price]]/Table2[[#This Row],[Day Low]])-1</f>
        <v>3.7265547877591398E-2</v>
      </c>
      <c r="AD127" s="2">
        <f>(Table2[[#This Row],[Day High]]/Table2[[#This Row],[Close Price]])-1</f>
        <v>1.6416845110635236E-2</v>
      </c>
      <c r="AE127" s="2">
        <f>(Table2[[#This Row],[Close Price]]/Table2[[#This Row],[Current Week Low]])-1</f>
        <v>9.6759041803663681E-2</v>
      </c>
      <c r="AF127" s="2">
        <f>(Table2[[#This Row],[Current Week High]]/Table2[[#This Row],[Close Price]])-1</f>
        <v>1.6416845110635236E-2</v>
      </c>
      <c r="AG127" s="2">
        <f>(Table2[[#This Row],[Close Price]]/Table2[[#This Row],[Current Month Low]])-1</f>
        <v>0.11114048538042609</v>
      </c>
      <c r="AH127" s="2">
        <f>(Table2[[#This Row],[Current Month High]]/Table2[[#This Row],[Close Price]])-1</f>
        <v>1.6416845110635236E-2</v>
      </c>
      <c r="AI127">
        <v>6.8284558648584204</v>
      </c>
      <c r="AJ127">
        <v>202.02644438056899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0.04</v>
      </c>
      <c r="AM127" t="s">
        <v>10213</v>
      </c>
      <c r="AN127">
        <v>9.57</v>
      </c>
      <c r="AO127" t="s">
        <v>10213</v>
      </c>
      <c r="AP127">
        <v>0.177924308181098</v>
      </c>
      <c r="AQ127">
        <f>(Table2[[#This Row],[Sharpe Ratio]]-AVERAGE(Table2[Sharpe Ratio]))/_xlfn.STDEV.P(Table2[Sharpe Ratio])</f>
        <v>1.4000354174286598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2.6631256634955691</v>
      </c>
      <c r="AS127">
        <f>_xlfn.RANK.AVG(Table2[[#This Row],[1Y Return vs Nifty Z-Score]],Table2[1Y Return vs Nifty Z-Score])</f>
        <v>114</v>
      </c>
      <c r="AT127">
        <f>_xlfn.RANK.AVG(Table2[[#This Row],[6M Return vs Nifty Z-Score]],Table2[6M Return vs Nifty Z-Score])</f>
        <v>306</v>
      </c>
      <c r="AU127">
        <f>_xlfn.RANK.AVG(Table2[[#This Row],[Sharpe Ratio Z-Score]],Table2[Sharpe Ratio Z-Score])</f>
        <v>64</v>
      </c>
      <c r="AV127">
        <f>(Table2[[#This Row],[Rank 1Y]]+Table2[[#This Row],[Rank 6M]]+Table2[[#This Row],[Rank Sharpe]])/3</f>
        <v>161.33333333333334</v>
      </c>
    </row>
    <row r="128" spans="1:48" x14ac:dyDescent="0.3">
      <c r="A128" t="s">
        <v>520</v>
      </c>
      <c r="B128" t="s">
        <v>521</v>
      </c>
      <c r="C128" t="s">
        <v>10174</v>
      </c>
      <c r="D128" t="s">
        <v>163</v>
      </c>
      <c r="E128">
        <v>39900.468423974999</v>
      </c>
      <c r="F128">
        <v>287.75</v>
      </c>
      <c r="G128">
        <v>135.32133181772801</v>
      </c>
      <c r="H128">
        <f>(Table2[[#This Row],[1Y Return vs Nifty]]-AVERAGE(Table2[1Y Return vs Nifty]))/_xlfn.STDEV.P(Table2[1Y Return vs Nifty])</f>
        <v>1.0561601389058071</v>
      </c>
      <c r="I128">
        <v>15.569721907735801</v>
      </c>
      <c r="J128">
        <f>(Table2[[#This Row],[1M Return vs Nifty]]-AVERAGE(Table2[1M Return vs Nifty]))/_xlfn.STDEV.P(Table2[1M Return vs Nifty])</f>
        <v>1.1025830140539628</v>
      </c>
      <c r="K128">
        <v>9.1107379062676905</v>
      </c>
      <c r="L128">
        <f>(Table2[[#This Row],[6M Return vs Nifty]]-AVERAGE(Table2[6M Return vs Nifty]))/_xlfn.STDEV.P(Table2[6M Return vs Nifty])</f>
        <v>-2.6447384723578771E-2</v>
      </c>
      <c r="M128">
        <v>6.1377678756945704</v>
      </c>
      <c r="N128">
        <f>(Table2[[#This Row],[1W Return vs Nifty]]-AVERAGE(Table2[1W Return vs Nifty]))/_xlfn.STDEV.P(Table2[1W Return vs Nifty])</f>
        <v>1.1923897178167886</v>
      </c>
      <c r="O128">
        <v>253.59</v>
      </c>
      <c r="P128">
        <v>241.40291252451399</v>
      </c>
      <c r="Q128">
        <v>208.91761714505699</v>
      </c>
      <c r="R128">
        <v>83.916002683093396</v>
      </c>
      <c r="S128" s="2">
        <f>(Table2[[#This Row],[Close Price]]-Table2[[#This Row],[20D EMA]])/Table2[[#This Row],[20D EMA]]</f>
        <v>0.13470562719350129</v>
      </c>
      <c r="T128" s="2">
        <f>(Table2[[#This Row],[Close Price]]-Table2[[#This Row],[50D EMA]])/Table2[[#This Row],[50D EMA]]</f>
        <v>0.19199058947053735</v>
      </c>
      <c r="U128" s="2">
        <f>(Table2[[#This Row],[Close Price]]-Table2[[#This Row],[200D EMA]])/Table2[[#This Row],[200D EMA]]</f>
        <v>0.3773371720978782</v>
      </c>
      <c r="V128">
        <v>1.8675767763444899</v>
      </c>
      <c r="W128">
        <v>272.8</v>
      </c>
      <c r="X128">
        <v>290</v>
      </c>
      <c r="Y128">
        <v>253.3</v>
      </c>
      <c r="Z128">
        <v>290</v>
      </c>
      <c r="AA128">
        <v>236.25</v>
      </c>
      <c r="AB128">
        <v>290</v>
      </c>
      <c r="AC128" s="2">
        <f>(Table2[[#This Row],[Close Price]]/Table2[[#This Row],[Day Low]])-1</f>
        <v>5.4802052785923649E-2</v>
      </c>
      <c r="AD128" s="2">
        <f>(Table2[[#This Row],[Day High]]/Table2[[#This Row],[Close Price]])-1</f>
        <v>7.8192875760207947E-3</v>
      </c>
      <c r="AE128" s="2">
        <f>(Table2[[#This Row],[Close Price]]/Table2[[#This Row],[Current Week Low]])-1</f>
        <v>0.13600473746545583</v>
      </c>
      <c r="AF128" s="2">
        <f>(Table2[[#This Row],[Current Week High]]/Table2[[#This Row],[Close Price]])-1</f>
        <v>7.8192875760207947E-3</v>
      </c>
      <c r="AG128" s="2">
        <f>(Table2[[#This Row],[Close Price]]/Table2[[#This Row],[Current Month Low]])-1</f>
        <v>0.21798941798941796</v>
      </c>
      <c r="AH128" s="2">
        <f>(Table2[[#This Row],[Current Month High]]/Table2[[#This Row],[Close Price]])-1</f>
        <v>7.8192875760207947E-3</v>
      </c>
      <c r="AI128">
        <v>2.0851433536055599</v>
      </c>
      <c r="AJ128">
        <v>171.46226415094301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0.15</v>
      </c>
      <c r="AM128" t="s">
        <v>10213</v>
      </c>
      <c r="AN128">
        <v>23.05</v>
      </c>
      <c r="AO128" t="s">
        <v>10213</v>
      </c>
      <c r="AP128">
        <v>0.156904020291014</v>
      </c>
      <c r="AQ128">
        <f>(Table2[[#This Row],[Sharpe Ratio]]-AVERAGE(Table2[Sharpe Ratio]))/_xlfn.STDEV.P(Table2[Sharpe Ratio])</f>
        <v>1.1615481759622559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4.4862336620152359</v>
      </c>
      <c r="AS128">
        <f>_xlfn.RANK.AVG(Table2[[#This Row],[1Y Return vs Nifty Z-Score]],Table2[1Y Return vs Nifty Z-Score])</f>
        <v>83</v>
      </c>
      <c r="AT128">
        <f>_xlfn.RANK.AVG(Table2[[#This Row],[6M Return vs Nifty Z-Score]],Table2[6M Return vs Nifty Z-Score])</f>
        <v>313</v>
      </c>
      <c r="AU128">
        <f>_xlfn.RANK.AVG(Table2[[#This Row],[Sharpe Ratio Z-Score]],Table2[Sharpe Ratio Z-Score])</f>
        <v>93</v>
      </c>
      <c r="AV128">
        <f>(Table2[[#This Row],[Rank 1Y]]+Table2[[#This Row],[Rank 6M]]+Table2[[#This Row],[Rank Sharpe]])/3</f>
        <v>163</v>
      </c>
    </row>
    <row r="129" spans="1:48" x14ac:dyDescent="0.3">
      <c r="A129" t="s">
        <v>369</v>
      </c>
      <c r="B129" t="s">
        <v>370</v>
      </c>
      <c r="C129" t="s">
        <v>10181</v>
      </c>
      <c r="D129" t="s">
        <v>371</v>
      </c>
      <c r="E129">
        <v>67906.968311429999</v>
      </c>
      <c r="F129">
        <v>1049.45</v>
      </c>
      <c r="G129">
        <v>95.525822080708593</v>
      </c>
      <c r="H129">
        <f>(Table2[[#This Row],[1Y Return vs Nifty]]-AVERAGE(Table2[1Y Return vs Nifty]))/_xlfn.STDEV.P(Table2[1Y Return vs Nifty])</f>
        <v>0.58289338005826297</v>
      </c>
      <c r="I129">
        <v>27.2818995936838</v>
      </c>
      <c r="J129">
        <f>(Table2[[#This Row],[1M Return vs Nifty]]-AVERAGE(Table2[1M Return vs Nifty]))/_xlfn.STDEV.P(Table2[1M Return vs Nifty])</f>
        <v>2.1417836861064714</v>
      </c>
      <c r="K129">
        <v>16.890356109064601</v>
      </c>
      <c r="L129">
        <f>(Table2[[#This Row],[6M Return vs Nifty]]-AVERAGE(Table2[6M Return vs Nifty]))/_xlfn.STDEV.P(Table2[6M Return vs Nifty])</f>
        <v>0.20605141096142512</v>
      </c>
      <c r="M129">
        <v>2.6152715451085999</v>
      </c>
      <c r="N129">
        <f>(Table2[[#This Row],[1W Return vs Nifty]]-AVERAGE(Table2[1W Return vs Nifty]))/_xlfn.STDEV.P(Table2[1W Return vs Nifty])</f>
        <v>0.4955573530489778</v>
      </c>
      <c r="O129">
        <v>982.59</v>
      </c>
      <c r="P129">
        <v>870.82410554917999</v>
      </c>
      <c r="Q129">
        <v>720.474620432954</v>
      </c>
      <c r="R129">
        <v>58.149775753481997</v>
      </c>
      <c r="S129" s="2">
        <f>(Table2[[#This Row],[Close Price]]-Table2[[#This Row],[20D EMA]])/Table2[[#This Row],[20D EMA]]</f>
        <v>6.8044657486846002E-2</v>
      </c>
      <c r="T129" s="2">
        <f>(Table2[[#This Row],[Close Price]]-Table2[[#This Row],[50D EMA]])/Table2[[#This Row],[50D EMA]]</f>
        <v>0.20512281792908191</v>
      </c>
      <c r="U129" s="2">
        <f>(Table2[[#This Row],[Close Price]]-Table2[[#This Row],[200D EMA]])/Table2[[#This Row],[200D EMA]]</f>
        <v>0.45660925484003206</v>
      </c>
      <c r="V129">
        <v>0.96897496325546195</v>
      </c>
      <c r="W129">
        <v>1045</v>
      </c>
      <c r="X129">
        <v>1072.9000000000001</v>
      </c>
      <c r="Y129">
        <v>1020</v>
      </c>
      <c r="Z129">
        <v>1171</v>
      </c>
      <c r="AA129">
        <v>981</v>
      </c>
      <c r="AB129">
        <v>1171</v>
      </c>
      <c r="AC129" s="2">
        <f>(Table2[[#This Row],[Close Price]]/Table2[[#This Row],[Day Low]])-1</f>
        <v>4.2583732057417389E-3</v>
      </c>
      <c r="AD129" s="2">
        <f>(Table2[[#This Row],[Day High]]/Table2[[#This Row],[Close Price]])-1</f>
        <v>2.2345037876983165E-2</v>
      </c>
      <c r="AE129" s="2">
        <f>(Table2[[#This Row],[Close Price]]/Table2[[#This Row],[Current Week Low]])-1</f>
        <v>2.8872549019607785E-2</v>
      </c>
      <c r="AF129" s="2">
        <f>(Table2[[#This Row],[Current Week High]]/Table2[[#This Row],[Close Price]])-1</f>
        <v>0.1158225737290961</v>
      </c>
      <c r="AG129" s="2">
        <f>(Table2[[#This Row],[Close Price]]/Table2[[#This Row],[Current Month Low]])-1</f>
        <v>6.9775739041794127E-2</v>
      </c>
      <c r="AH129" s="2">
        <f>(Table2[[#This Row],[Current Month High]]/Table2[[#This Row],[Close Price]])-1</f>
        <v>0.1158225737290961</v>
      </c>
      <c r="AI129">
        <v>13.106865500976699</v>
      </c>
      <c r="AJ129">
        <v>154.011860099237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0.43</v>
      </c>
      <c r="AM129" t="s">
        <v>10213</v>
      </c>
      <c r="AN129">
        <v>5.04</v>
      </c>
      <c r="AO129" t="s">
        <v>10213</v>
      </c>
      <c r="AP129">
        <v>0.14352708363132999</v>
      </c>
      <c r="AQ129">
        <f>(Table2[[#This Row],[Sharpe Ratio]]-AVERAGE(Table2[Sharpe Ratio]))/_xlfn.STDEV.P(Table2[Sharpe Ratio])</f>
        <v>1.0097791450184033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4.4360649751935401</v>
      </c>
      <c r="AS129">
        <f>_xlfn.RANK.AVG(Table2[[#This Row],[1Y Return vs Nifty Z-Score]],Table2[1Y Return vs Nifty Z-Score])</f>
        <v>139</v>
      </c>
      <c r="AT129">
        <f>_xlfn.RANK.AVG(Table2[[#This Row],[6M Return vs Nifty Z-Score]],Table2[6M Return vs Nifty Z-Score])</f>
        <v>236</v>
      </c>
      <c r="AU129">
        <f>_xlfn.RANK.AVG(Table2[[#This Row],[Sharpe Ratio Z-Score]],Table2[Sharpe Ratio Z-Score])</f>
        <v>116</v>
      </c>
      <c r="AV129">
        <f>(Table2[[#This Row],[Rank 1Y]]+Table2[[#This Row],[Rank 6M]]+Table2[[#This Row],[Rank Sharpe]])/3</f>
        <v>163.66666666666666</v>
      </c>
    </row>
    <row r="130" spans="1:48" x14ac:dyDescent="0.3">
      <c r="A130" t="s">
        <v>551</v>
      </c>
      <c r="B130" t="s">
        <v>552</v>
      </c>
      <c r="C130" t="s">
        <v>10167</v>
      </c>
      <c r="D130" t="s">
        <v>553</v>
      </c>
      <c r="E130">
        <v>35150.907690959997</v>
      </c>
      <c r="F130">
        <v>968.7</v>
      </c>
      <c r="G130">
        <v>73.458875765889601</v>
      </c>
      <c r="H130">
        <f>(Table2[[#This Row],[1Y Return vs Nifty]]-AVERAGE(Table2[1Y Return vs Nifty]))/_xlfn.STDEV.P(Table2[1Y Return vs Nifty])</f>
        <v>0.32046296443873096</v>
      </c>
      <c r="I130">
        <v>22.619478170231101</v>
      </c>
      <c r="J130">
        <f>(Table2[[#This Row],[1M Return vs Nifty]]-AVERAGE(Table2[1M Return vs Nifty]))/_xlfn.STDEV.P(Table2[1M Return vs Nifty])</f>
        <v>1.7280953348396351</v>
      </c>
      <c r="K130">
        <v>30.0542129212145</v>
      </c>
      <c r="L130">
        <f>(Table2[[#This Row],[6M Return vs Nifty]]-AVERAGE(Table2[6M Return vs Nifty]))/_xlfn.STDEV.P(Table2[6M Return vs Nifty])</f>
        <v>0.59946157269588574</v>
      </c>
      <c r="M130">
        <v>6.6413375270569297</v>
      </c>
      <c r="N130">
        <f>(Table2[[#This Row],[1W Return vs Nifty]]-AVERAGE(Table2[1W Return vs Nifty]))/_xlfn.STDEV.P(Table2[1W Return vs Nifty])</f>
        <v>1.2920076018546582</v>
      </c>
      <c r="O130">
        <v>919.37</v>
      </c>
      <c r="P130">
        <v>850.94863406301499</v>
      </c>
      <c r="Q130">
        <v>708.82376507094295</v>
      </c>
      <c r="R130">
        <v>59.191543964313098</v>
      </c>
      <c r="S130" s="2">
        <f>(Table2[[#This Row],[Close Price]]-Table2[[#This Row],[20D EMA]])/Table2[[#This Row],[20D EMA]]</f>
        <v>5.3656308124041506E-2</v>
      </c>
      <c r="T130" s="2">
        <f>(Table2[[#This Row],[Close Price]]-Table2[[#This Row],[50D EMA]])/Table2[[#This Row],[50D EMA]]</f>
        <v>0.13837658493528443</v>
      </c>
      <c r="U130" s="2">
        <f>(Table2[[#This Row],[Close Price]]-Table2[[#This Row],[200D EMA]])/Table2[[#This Row],[200D EMA]]</f>
        <v>0.36663025103714919</v>
      </c>
      <c r="V130">
        <v>1.36966885328629</v>
      </c>
      <c r="W130">
        <v>961.25</v>
      </c>
      <c r="X130">
        <v>1008.55</v>
      </c>
      <c r="Y130">
        <v>961.25</v>
      </c>
      <c r="Z130">
        <v>1034.95</v>
      </c>
      <c r="AA130">
        <v>920.2</v>
      </c>
      <c r="AB130">
        <v>1034.95</v>
      </c>
      <c r="AC130" s="2">
        <f>(Table2[[#This Row],[Close Price]]/Table2[[#This Row],[Day Low]])-1</f>
        <v>7.7503250975292648E-3</v>
      </c>
      <c r="AD130" s="2">
        <f>(Table2[[#This Row],[Day High]]/Table2[[#This Row],[Close Price]])-1</f>
        <v>4.1137607102301965E-2</v>
      </c>
      <c r="AE130" s="2">
        <f>(Table2[[#This Row],[Close Price]]/Table2[[#This Row],[Current Week Low]])-1</f>
        <v>7.7503250975292648E-3</v>
      </c>
      <c r="AF130" s="2">
        <f>(Table2[[#This Row],[Current Week High]]/Table2[[#This Row],[Close Price]])-1</f>
        <v>6.839062661298656E-2</v>
      </c>
      <c r="AG130" s="2">
        <f>(Table2[[#This Row],[Close Price]]/Table2[[#This Row],[Current Month Low]])-1</f>
        <v>5.2705933492718904E-2</v>
      </c>
      <c r="AH130" s="2">
        <f>(Table2[[#This Row],[Current Month High]]/Table2[[#This Row],[Close Price]])-1</f>
        <v>6.839062661298656E-2</v>
      </c>
      <c r="AI130">
        <v>9.9411582533291902</v>
      </c>
      <c r="AJ130">
        <v>103.936842105263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0.14000000000000001</v>
      </c>
      <c r="AM130" t="s">
        <v>10213</v>
      </c>
      <c r="AN130">
        <v>15.79</v>
      </c>
      <c r="AO130" t="s">
        <v>10213</v>
      </c>
      <c r="AP130">
        <v>0.121825015998642</v>
      </c>
      <c r="AQ130">
        <f>(Table2[[#This Row],[Sharpe Ratio]]-AVERAGE(Table2[Sharpe Ratio]))/_xlfn.STDEV.P(Table2[Sharpe Ratio])</f>
        <v>0.76355672071570713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4.7035841945446171</v>
      </c>
      <c r="AS130">
        <f>_xlfn.RANK.AVG(Table2[[#This Row],[1Y Return vs Nifty Z-Score]],Table2[1Y Return vs Nifty Z-Score])</f>
        <v>183</v>
      </c>
      <c r="AT130">
        <f>_xlfn.RANK.AVG(Table2[[#This Row],[6M Return vs Nifty Z-Score]],Table2[6M Return vs Nifty Z-Score])</f>
        <v>149</v>
      </c>
      <c r="AU130">
        <f>_xlfn.RANK.AVG(Table2[[#This Row],[Sharpe Ratio Z-Score]],Table2[Sharpe Ratio Z-Score])</f>
        <v>161</v>
      </c>
      <c r="AV130">
        <f>(Table2[[#This Row],[Rank 1Y]]+Table2[[#This Row],[Rank 6M]]+Table2[[#This Row],[Rank Sharpe]])/3</f>
        <v>164.33333333333334</v>
      </c>
    </row>
    <row r="131" spans="1:48" x14ac:dyDescent="0.3">
      <c r="A131" t="s">
        <v>90</v>
      </c>
      <c r="B131" t="s">
        <v>91</v>
      </c>
      <c r="C131" t="s">
        <v>10165</v>
      </c>
      <c r="D131" t="s">
        <v>92</v>
      </c>
      <c r="E131">
        <v>308167.22999163502</v>
      </c>
      <c r="F131">
        <v>500.05</v>
      </c>
      <c r="G131">
        <v>88.610673195305395</v>
      </c>
      <c r="H131">
        <f>(Table2[[#This Row],[1Y Return vs Nifty]]-AVERAGE(Table2[1Y Return vs Nifty]))/_xlfn.STDEV.P(Table2[1Y Return vs Nifty])</f>
        <v>0.500655204908101</v>
      </c>
      <c r="I131">
        <v>-2.4272734800393199</v>
      </c>
      <c r="J131">
        <f>(Table2[[#This Row],[1M Return vs Nifty]]-AVERAGE(Table2[1M Return vs Nifty]))/_xlfn.STDEV.P(Table2[1M Return vs Nifty])</f>
        <v>-0.49425834230119386</v>
      </c>
      <c r="K131">
        <v>17.774386640522199</v>
      </c>
      <c r="L131">
        <f>(Table2[[#This Row],[6M Return vs Nifty]]-AVERAGE(Table2[6M Return vs Nifty]))/_xlfn.STDEV.P(Table2[6M Return vs Nifty])</f>
        <v>0.23247122084859562</v>
      </c>
      <c r="M131">
        <v>0.37298709296064098</v>
      </c>
      <c r="N131">
        <f>(Table2[[#This Row],[1W Return vs Nifty]]-AVERAGE(Table2[1W Return vs Nifty]))/_xlfn.STDEV.P(Table2[1W Return vs Nifty])</f>
        <v>5.198091445764666E-2</v>
      </c>
      <c r="O131">
        <v>484.6</v>
      </c>
      <c r="P131">
        <v>475.21426464311099</v>
      </c>
      <c r="Q131">
        <v>410.27879353648501</v>
      </c>
      <c r="R131">
        <v>73.249013849388902</v>
      </c>
      <c r="S131" s="2">
        <f>(Table2[[#This Row],[Close Price]]-Table2[[#This Row],[20D EMA]])/Table2[[#This Row],[20D EMA]]</f>
        <v>3.1881964506809718E-2</v>
      </c>
      <c r="T131" s="2">
        <f>(Table2[[#This Row],[Close Price]]-Table2[[#This Row],[50D EMA]])/Table2[[#This Row],[50D EMA]]</f>
        <v>5.2262184039321327E-2</v>
      </c>
      <c r="U131" s="2">
        <f>(Table2[[#This Row],[Close Price]]-Table2[[#This Row],[200D EMA]])/Table2[[#This Row],[200D EMA]]</f>
        <v>0.21880537789855786</v>
      </c>
      <c r="V131">
        <v>0.76776330375479396</v>
      </c>
      <c r="W131">
        <v>488.55</v>
      </c>
      <c r="X131">
        <v>506</v>
      </c>
      <c r="Y131">
        <v>480.55</v>
      </c>
      <c r="Z131">
        <v>506</v>
      </c>
      <c r="AA131">
        <v>471.25</v>
      </c>
      <c r="AB131">
        <v>506</v>
      </c>
      <c r="AC131" s="2">
        <f>(Table2[[#This Row],[Close Price]]/Table2[[#This Row],[Day Low]])-1</f>
        <v>2.3539044110121754E-2</v>
      </c>
      <c r="AD131" s="2">
        <f>(Table2[[#This Row],[Day High]]/Table2[[#This Row],[Close Price]])-1</f>
        <v>1.1898810118988079E-2</v>
      </c>
      <c r="AE131" s="2">
        <f>(Table2[[#This Row],[Close Price]]/Table2[[#This Row],[Current Week Low]])-1</f>
        <v>4.0578503797731758E-2</v>
      </c>
      <c r="AF131" s="2">
        <f>(Table2[[#This Row],[Current Week High]]/Table2[[#This Row],[Close Price]])-1</f>
        <v>1.1898810118988079E-2</v>
      </c>
      <c r="AG131" s="2">
        <f>(Table2[[#This Row],[Close Price]]/Table2[[#This Row],[Current Month Low]])-1</f>
        <v>6.1114058355437706E-2</v>
      </c>
      <c r="AH131" s="2">
        <f>(Table2[[#This Row],[Current Month High]]/Table2[[#This Row],[Close Price]])-1</f>
        <v>1.1898810118988079E-2</v>
      </c>
      <c r="AI131">
        <v>5.4694530546945197</v>
      </c>
      <c r="AJ131">
        <v>120.432003526559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0.04</v>
      </c>
      <c r="AM131" t="s">
        <v>10213</v>
      </c>
      <c r="AN131">
        <v>6.56</v>
      </c>
      <c r="AO131" t="s">
        <v>10213</v>
      </c>
      <c r="AP131">
        <v>0.14316305992355099</v>
      </c>
      <c r="AQ131">
        <f>(Table2[[#This Row],[Sharpe Ratio]]-AVERAGE(Table2[Sharpe Ratio]))/_xlfn.STDEV.P(Table2[Sharpe Ratio])</f>
        <v>1.0056490869359191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1.2964980848490686</v>
      </c>
      <c r="AS131">
        <f>_xlfn.RANK.AVG(Table2[[#This Row],[1Y Return vs Nifty Z-Score]],Table2[1Y Return vs Nifty Z-Score])</f>
        <v>149</v>
      </c>
      <c r="AT131">
        <f>_xlfn.RANK.AVG(Table2[[#This Row],[6M Return vs Nifty Z-Score]],Table2[6M Return vs Nifty Z-Score])</f>
        <v>230</v>
      </c>
      <c r="AU131">
        <f>_xlfn.RANK.AVG(Table2[[#This Row],[Sharpe Ratio Z-Score]],Table2[Sharpe Ratio Z-Score])</f>
        <v>117</v>
      </c>
      <c r="AV131">
        <f>(Table2[[#This Row],[Rank 1Y]]+Table2[[#This Row],[Rank 6M]]+Table2[[#This Row],[Rank Sharpe]])/3</f>
        <v>165.33333333333334</v>
      </c>
    </row>
    <row r="132" spans="1:48" x14ac:dyDescent="0.3">
      <c r="A132" t="s">
        <v>1422</v>
      </c>
      <c r="B132" t="s">
        <v>1423</v>
      </c>
      <c r="C132" t="s">
        <v>10179</v>
      </c>
      <c r="D132" t="s">
        <v>98</v>
      </c>
      <c r="E132">
        <v>7231.2780577699996</v>
      </c>
      <c r="F132">
        <v>2953.9</v>
      </c>
      <c r="G132">
        <v>73.109207403984499</v>
      </c>
      <c r="H132">
        <f>(Table2[[#This Row],[1Y Return vs Nifty]]-AVERAGE(Table2[1Y Return vs Nifty]))/_xlfn.STDEV.P(Table2[1Y Return vs Nifty])</f>
        <v>0.31630454522500706</v>
      </c>
      <c r="I132">
        <v>9.6560082132460003</v>
      </c>
      <c r="J132">
        <f>(Table2[[#This Row],[1M Return vs Nifty]]-AVERAGE(Table2[1M Return vs Nifty]))/_xlfn.STDEV.P(Table2[1M Return vs Nifty])</f>
        <v>0.57786972755616683</v>
      </c>
      <c r="K132">
        <v>13.297320111181801</v>
      </c>
      <c r="L132">
        <f>(Table2[[#This Row],[6M Return vs Nifty]]-AVERAGE(Table2[6M Return vs Nifty]))/_xlfn.STDEV.P(Table2[6M Return vs Nifty])</f>
        <v>9.8671264457540833E-2</v>
      </c>
      <c r="M132">
        <v>1.0494399405610999</v>
      </c>
      <c r="N132">
        <f>(Table2[[#This Row],[1W Return vs Nifty]]-AVERAGE(Table2[1W Return vs Nifty]))/_xlfn.STDEV.P(Table2[1W Return vs Nifty])</f>
        <v>0.18579914823531926</v>
      </c>
      <c r="O132">
        <v>2762.1</v>
      </c>
      <c r="P132">
        <v>2626.5974138353599</v>
      </c>
      <c r="Q132">
        <v>2277.7157689978599</v>
      </c>
      <c r="R132">
        <v>69.5671334916631</v>
      </c>
      <c r="S132" s="2">
        <f>(Table2[[#This Row],[Close Price]]-Table2[[#This Row],[20D EMA]])/Table2[[#This Row],[20D EMA]]</f>
        <v>6.9439918902284556E-2</v>
      </c>
      <c r="T132" s="2">
        <f>(Table2[[#This Row],[Close Price]]-Table2[[#This Row],[50D EMA]])/Table2[[#This Row],[50D EMA]]</f>
        <v>0.1246108689670537</v>
      </c>
      <c r="U132" s="2">
        <f>(Table2[[#This Row],[Close Price]]-Table2[[#This Row],[200D EMA]])/Table2[[#This Row],[200D EMA]]</f>
        <v>0.29686945149422439</v>
      </c>
      <c r="V132">
        <v>1.22419844325494</v>
      </c>
      <c r="W132">
        <v>2891.5</v>
      </c>
      <c r="X132">
        <v>2975</v>
      </c>
      <c r="Y132">
        <v>2664.55</v>
      </c>
      <c r="Z132">
        <v>2975</v>
      </c>
      <c r="AA132">
        <v>2664.55</v>
      </c>
      <c r="AB132">
        <v>2975</v>
      </c>
      <c r="AC132" s="2">
        <f>(Table2[[#This Row],[Close Price]]/Table2[[#This Row],[Day Low]])-1</f>
        <v>2.1580494553000262E-2</v>
      </c>
      <c r="AD132" s="2">
        <f>(Table2[[#This Row],[Day High]]/Table2[[#This Row],[Close Price]])-1</f>
        <v>7.1430989539253975E-3</v>
      </c>
      <c r="AE132" s="2">
        <f>(Table2[[#This Row],[Close Price]]/Table2[[#This Row],[Current Week Low]])-1</f>
        <v>0.10859244525341993</v>
      </c>
      <c r="AF132" s="2">
        <f>(Table2[[#This Row],[Current Week High]]/Table2[[#This Row],[Close Price]])-1</f>
        <v>7.1430989539253975E-3</v>
      </c>
      <c r="AG132" s="2">
        <f>(Table2[[#This Row],[Close Price]]/Table2[[#This Row],[Current Month Low]])-1</f>
        <v>0.10859244525341993</v>
      </c>
      <c r="AH132" s="2">
        <f>(Table2[[#This Row],[Current Month High]]/Table2[[#This Row],[Close Price]])-1</f>
        <v>7.1430989539253975E-3</v>
      </c>
      <c r="AI132">
        <v>3.0502048139747302</v>
      </c>
      <c r="AJ132">
        <v>113.26258031911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0.13</v>
      </c>
      <c r="AM132" t="s">
        <v>10213</v>
      </c>
      <c r="AN132">
        <v>7.83</v>
      </c>
      <c r="AO132" t="s">
        <v>10213</v>
      </c>
      <c r="AP132">
        <v>0.19601524894299399</v>
      </c>
      <c r="AQ132">
        <f>(Table2[[#This Row],[Sharpe Ratio]]-AVERAGE(Table2[Sharpe Ratio]))/_xlfn.STDEV.P(Table2[Sharpe Ratio])</f>
        <v>1.6052875329276095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2.7839322184016435</v>
      </c>
      <c r="AS132">
        <f>_xlfn.RANK.AVG(Table2[[#This Row],[1Y Return vs Nifty Z-Score]],Table2[1Y Return vs Nifty Z-Score])</f>
        <v>184</v>
      </c>
      <c r="AT132">
        <f>_xlfn.RANK.AVG(Table2[[#This Row],[6M Return vs Nifty Z-Score]],Table2[6M Return vs Nifty Z-Score])</f>
        <v>271</v>
      </c>
      <c r="AU132">
        <f>_xlfn.RANK.AVG(Table2[[#This Row],[Sharpe Ratio Z-Score]],Table2[Sharpe Ratio Z-Score])</f>
        <v>41</v>
      </c>
      <c r="AV132">
        <f>(Table2[[#This Row],[Rank 1Y]]+Table2[[#This Row],[Rank 6M]]+Table2[[#This Row],[Rank Sharpe]])/3</f>
        <v>165.33333333333334</v>
      </c>
    </row>
    <row r="133" spans="1:48" x14ac:dyDescent="0.3">
      <c r="A133" t="s">
        <v>1188</v>
      </c>
      <c r="B133" t="s">
        <v>1189</v>
      </c>
      <c r="C133" t="s">
        <v>10169</v>
      </c>
      <c r="D133" t="s">
        <v>416</v>
      </c>
      <c r="E133">
        <v>9740.4450792000007</v>
      </c>
      <c r="F133">
        <v>280.5</v>
      </c>
      <c r="G133">
        <v>91.851446987123296</v>
      </c>
      <c r="H133">
        <f>(Table2[[#This Row],[1Y Return vs Nifty]]-AVERAGE(Table2[1Y Return vs Nifty]))/_xlfn.STDEV.P(Table2[1Y Return vs Nifty])</f>
        <v>0.53919599804650298</v>
      </c>
      <c r="I133">
        <v>7.3152840874256402</v>
      </c>
      <c r="J133">
        <f>(Table2[[#This Row],[1M Return vs Nifty]]-AVERAGE(Table2[1M Return vs Nifty]))/_xlfn.STDEV.P(Table2[1M Return vs Nifty])</f>
        <v>0.37018144362921834</v>
      </c>
      <c r="K133">
        <v>21.978534569866699</v>
      </c>
      <c r="L133">
        <f>(Table2[[#This Row],[6M Return vs Nifty]]-AVERAGE(Table2[6M Return vs Nifty]))/_xlfn.STDEV.P(Table2[6M Return vs Nifty])</f>
        <v>0.3581148327809634</v>
      </c>
      <c r="M133">
        <v>7.4544860793358998</v>
      </c>
      <c r="N133">
        <f>(Table2[[#This Row],[1W Return vs Nifty]]-AVERAGE(Table2[1W Return vs Nifty]))/_xlfn.STDEV.P(Table2[1W Return vs Nifty])</f>
        <v>1.4528674510678488</v>
      </c>
      <c r="O133">
        <v>259.14</v>
      </c>
      <c r="P133">
        <v>241.21834075292799</v>
      </c>
      <c r="Q133">
        <v>203.68557111112</v>
      </c>
      <c r="R133">
        <v>76.263706093639598</v>
      </c>
      <c r="S133" s="2">
        <f>(Table2[[#This Row],[Close Price]]-Table2[[#This Row],[20D EMA]])/Table2[[#This Row],[20D EMA]]</f>
        <v>8.2426487612873411E-2</v>
      </c>
      <c r="T133" s="2">
        <f>(Table2[[#This Row],[Close Price]]-Table2[[#This Row],[50D EMA]])/Table2[[#This Row],[50D EMA]]</f>
        <v>0.16284690096308607</v>
      </c>
      <c r="U133" s="2">
        <f>(Table2[[#This Row],[Close Price]]-Table2[[#This Row],[200D EMA]])/Table2[[#This Row],[200D EMA]]</f>
        <v>0.37712258394078457</v>
      </c>
      <c r="V133">
        <v>1.4191800826546499</v>
      </c>
      <c r="W133">
        <v>270.3</v>
      </c>
      <c r="X133">
        <v>282.55</v>
      </c>
      <c r="Y133">
        <v>257</v>
      </c>
      <c r="Z133">
        <v>296</v>
      </c>
      <c r="AA133">
        <v>244.85</v>
      </c>
      <c r="AB133">
        <v>296</v>
      </c>
      <c r="AC133" s="2">
        <f>(Table2[[#This Row],[Close Price]]/Table2[[#This Row],[Day Low]])-1</f>
        <v>3.7735849056603765E-2</v>
      </c>
      <c r="AD133" s="2">
        <f>(Table2[[#This Row],[Day High]]/Table2[[#This Row],[Close Price]])-1</f>
        <v>7.3083778966132051E-3</v>
      </c>
      <c r="AE133" s="2">
        <f>(Table2[[#This Row],[Close Price]]/Table2[[#This Row],[Current Week Low]])-1</f>
        <v>9.1439688715953205E-2</v>
      </c>
      <c r="AF133" s="2">
        <f>(Table2[[#This Row],[Current Week High]]/Table2[[#This Row],[Close Price]])-1</f>
        <v>5.525846702317283E-2</v>
      </c>
      <c r="AG133" s="2">
        <f>(Table2[[#This Row],[Close Price]]/Table2[[#This Row],[Current Month Low]])-1</f>
        <v>0.14559934653869711</v>
      </c>
      <c r="AH133" s="2">
        <f>(Table2[[#This Row],[Current Month High]]/Table2[[#This Row],[Close Price]])-1</f>
        <v>5.525846702317283E-2</v>
      </c>
      <c r="AI133">
        <v>5.5258467023172804</v>
      </c>
      <c r="AJ133">
        <v>126.118500604594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0.18</v>
      </c>
      <c r="AM133" t="s">
        <v>10213</v>
      </c>
      <c r="AN133">
        <v>6.48</v>
      </c>
      <c r="AO133" t="s">
        <v>10213</v>
      </c>
      <c r="AP133">
        <v>0.12480575394818801</v>
      </c>
      <c r="AQ133">
        <f>(Table2[[#This Row],[Sharpe Ratio]]-AVERAGE(Table2[Sharpe Ratio]))/_xlfn.STDEV.P(Table2[Sharpe Ratio])</f>
        <v>0.79737490507353381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3.5177346305980675</v>
      </c>
      <c r="AS133">
        <f>_xlfn.RANK.AVG(Table2[[#This Row],[1Y Return vs Nifty Z-Score]],Table2[1Y Return vs Nifty Z-Score])</f>
        <v>144</v>
      </c>
      <c r="AT133">
        <f>_xlfn.RANK.AVG(Table2[[#This Row],[6M Return vs Nifty Z-Score]],Table2[6M Return vs Nifty Z-Score])</f>
        <v>198</v>
      </c>
      <c r="AU133">
        <f>_xlfn.RANK.AVG(Table2[[#This Row],[Sharpe Ratio Z-Score]],Table2[Sharpe Ratio Z-Score])</f>
        <v>155</v>
      </c>
      <c r="AV133">
        <f>(Table2[[#This Row],[Rank 1Y]]+Table2[[#This Row],[Rank 6M]]+Table2[[#This Row],[Rank Sharpe]])/3</f>
        <v>165.66666666666666</v>
      </c>
    </row>
    <row r="134" spans="1:48" x14ac:dyDescent="0.3">
      <c r="A134" t="s">
        <v>1470</v>
      </c>
      <c r="B134" t="s">
        <v>1471</v>
      </c>
      <c r="C134" t="s">
        <v>10184</v>
      </c>
      <c r="D134" t="s">
        <v>1175</v>
      </c>
      <c r="E134">
        <v>6727.1374237500004</v>
      </c>
      <c r="F134">
        <v>526.25</v>
      </c>
      <c r="G134">
        <v>66.696161969569701</v>
      </c>
      <c r="H134">
        <f>(Table2[[#This Row],[1Y Return vs Nifty]]-AVERAGE(Table2[1Y Return vs Nifty]))/_xlfn.STDEV.P(Table2[1Y Return vs Nifty])</f>
        <v>0.24003761844999522</v>
      </c>
      <c r="I134">
        <v>3.2172552183076699</v>
      </c>
      <c r="J134">
        <f>(Table2[[#This Row],[1M Return vs Nifty]]-AVERAGE(Table2[1M Return vs Nifty]))/_xlfn.STDEV.P(Table2[1M Return vs Nifty])</f>
        <v>6.570638783981504E-3</v>
      </c>
      <c r="K134">
        <v>22.832781774567099</v>
      </c>
      <c r="L134">
        <f>(Table2[[#This Row],[6M Return vs Nifty]]-AVERAGE(Table2[6M Return vs Nifty]))/_xlfn.STDEV.P(Table2[6M Return vs Nifty])</f>
        <v>0.38364454916713764</v>
      </c>
      <c r="M134">
        <v>8.7601366734803907</v>
      </c>
      <c r="N134">
        <f>(Table2[[#This Row],[1W Return vs Nifty]]-AVERAGE(Table2[1W Return vs Nifty]))/_xlfn.STDEV.P(Table2[1W Return vs Nifty])</f>
        <v>1.7111557516625735</v>
      </c>
      <c r="O134">
        <v>459.66</v>
      </c>
      <c r="P134">
        <v>449.31205917095599</v>
      </c>
      <c r="Q134">
        <v>404.58925496740801</v>
      </c>
      <c r="R134">
        <v>81.314643507386506</v>
      </c>
      <c r="S134" s="2">
        <f>(Table2[[#This Row],[Close Price]]-Table2[[#This Row],[20D EMA]])/Table2[[#This Row],[20D EMA]]</f>
        <v>0.14486794587303653</v>
      </c>
      <c r="T134" s="2">
        <f>(Table2[[#This Row],[Close Price]]-Table2[[#This Row],[50D EMA]])/Table2[[#This Row],[50D EMA]]</f>
        <v>0.17123497858260325</v>
      </c>
      <c r="U134" s="2">
        <f>(Table2[[#This Row],[Close Price]]-Table2[[#This Row],[200D EMA]])/Table2[[#This Row],[200D EMA]]</f>
        <v>0.3007018687196536</v>
      </c>
      <c r="V134">
        <v>2.0144566755542401</v>
      </c>
      <c r="W134">
        <v>491.55</v>
      </c>
      <c r="X134">
        <v>536.95000000000005</v>
      </c>
      <c r="Y134">
        <v>454.7</v>
      </c>
      <c r="Z134">
        <v>536.95000000000005</v>
      </c>
      <c r="AA134">
        <v>412</v>
      </c>
      <c r="AB134">
        <v>536.95000000000005</v>
      </c>
      <c r="AC134" s="2">
        <f>(Table2[[#This Row],[Close Price]]/Table2[[#This Row],[Day Low]])-1</f>
        <v>7.0593022073034195E-2</v>
      </c>
      <c r="AD134" s="2">
        <f>(Table2[[#This Row],[Day High]]/Table2[[#This Row],[Close Price]])-1</f>
        <v>2.0332541567696039E-2</v>
      </c>
      <c r="AE134" s="2">
        <f>(Table2[[#This Row],[Close Price]]/Table2[[#This Row],[Current Week Low]])-1</f>
        <v>0.15735649879041125</v>
      </c>
      <c r="AF134" s="2">
        <f>(Table2[[#This Row],[Current Week High]]/Table2[[#This Row],[Close Price]])-1</f>
        <v>2.0332541567696039E-2</v>
      </c>
      <c r="AG134" s="2">
        <f>(Table2[[#This Row],[Close Price]]/Table2[[#This Row],[Current Month Low]])-1</f>
        <v>0.27730582524271852</v>
      </c>
      <c r="AH134" s="2">
        <f>(Table2[[#This Row],[Current Month High]]/Table2[[#This Row],[Close Price]])-1</f>
        <v>2.0332541567696039E-2</v>
      </c>
      <c r="AI134">
        <v>2.0332541567695999</v>
      </c>
      <c r="AJ134">
        <v>99.110858872493296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0.06</v>
      </c>
      <c r="AM134" t="s">
        <v>10213</v>
      </c>
      <c r="AN134">
        <v>15.18</v>
      </c>
      <c r="AO134" t="s">
        <v>10213</v>
      </c>
      <c r="AP134">
        <v>0.14948398776213201</v>
      </c>
      <c r="AQ134">
        <f>(Table2[[#This Row],[Sharpe Ratio]]-AVERAGE(Table2[Sharpe Ratio]))/_xlfn.STDEV.P(Table2[Sharpe Ratio])</f>
        <v>1.0773636443965002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3.4187722024601879</v>
      </c>
      <c r="AS134">
        <f>_xlfn.RANK.AVG(Table2[[#This Row],[1Y Return vs Nifty Z-Score]],Table2[1Y Return vs Nifty Z-Score])</f>
        <v>203</v>
      </c>
      <c r="AT134">
        <f>_xlfn.RANK.AVG(Table2[[#This Row],[6M Return vs Nifty Z-Score]],Table2[6M Return vs Nifty Z-Score])</f>
        <v>192</v>
      </c>
      <c r="AU134">
        <f>_xlfn.RANK.AVG(Table2[[#This Row],[Sharpe Ratio Z-Score]],Table2[Sharpe Ratio Z-Score])</f>
        <v>102</v>
      </c>
      <c r="AV134">
        <f>(Table2[[#This Row],[Rank 1Y]]+Table2[[#This Row],[Rank 6M]]+Table2[[#This Row],[Rank Sharpe]])/3</f>
        <v>165.66666666666666</v>
      </c>
    </row>
    <row r="135" spans="1:48" x14ac:dyDescent="0.3">
      <c r="A135" t="s">
        <v>788</v>
      </c>
      <c r="B135" t="s">
        <v>789</v>
      </c>
      <c r="C135" t="s">
        <v>10173</v>
      </c>
      <c r="D135" t="s">
        <v>153</v>
      </c>
      <c r="E135">
        <v>20021.477365305</v>
      </c>
      <c r="F135">
        <v>629.85</v>
      </c>
      <c r="G135">
        <v>36.476231283064301</v>
      </c>
      <c r="H135">
        <f>(Table2[[#This Row],[1Y Return vs Nifty]]-AVERAGE(Table2[1Y Return vs Nifty]))/_xlfn.STDEV.P(Table2[1Y Return vs Nifty])</f>
        <v>-0.11935188913797913</v>
      </c>
      <c r="I135">
        <v>7.88338844322596</v>
      </c>
      <c r="J135">
        <f>(Table2[[#This Row],[1M Return vs Nifty]]-AVERAGE(Table2[1M Return vs Nifty]))/_xlfn.STDEV.P(Table2[1M Return vs Nifty])</f>
        <v>0.42058833158584219</v>
      </c>
      <c r="K135">
        <v>45.925384572814103</v>
      </c>
      <c r="L135">
        <f>(Table2[[#This Row],[6M Return vs Nifty]]-AVERAGE(Table2[6M Return vs Nifty]))/_xlfn.STDEV.P(Table2[6M Return vs Nifty])</f>
        <v>1.0737815455938169</v>
      </c>
      <c r="M135">
        <v>-2.0555613283785101</v>
      </c>
      <c r="N135">
        <f>(Table2[[#This Row],[1W Return vs Nifty]]-AVERAGE(Table2[1W Return vs Nifty]))/_xlfn.STDEV.P(Table2[1W Return vs Nifty])</f>
        <v>-0.42844290449729888</v>
      </c>
      <c r="O135">
        <v>612.76</v>
      </c>
      <c r="P135">
        <v>585.70752830713104</v>
      </c>
      <c r="Q135">
        <v>494.96430642178098</v>
      </c>
      <c r="R135">
        <v>59.538769369761901</v>
      </c>
      <c r="S135" s="2">
        <f>(Table2[[#This Row],[Close Price]]-Table2[[#This Row],[20D EMA]])/Table2[[#This Row],[20D EMA]]</f>
        <v>2.7890201710294459E-2</v>
      </c>
      <c r="T135" s="2">
        <f>(Table2[[#This Row],[Close Price]]-Table2[[#This Row],[50D EMA]])/Table2[[#This Row],[50D EMA]]</f>
        <v>7.5366065074242525E-2</v>
      </c>
      <c r="U135" s="2">
        <f>(Table2[[#This Row],[Close Price]]-Table2[[#This Row],[200D EMA]])/Table2[[#This Row],[200D EMA]]</f>
        <v>0.2725160013119754</v>
      </c>
      <c r="V135">
        <v>0.49143158524179398</v>
      </c>
      <c r="W135">
        <v>620</v>
      </c>
      <c r="X135">
        <v>632.70000000000005</v>
      </c>
      <c r="Y135">
        <v>612</v>
      </c>
      <c r="Z135">
        <v>645.79999999999995</v>
      </c>
      <c r="AA135">
        <v>604</v>
      </c>
      <c r="AB135">
        <v>651.95000000000005</v>
      </c>
      <c r="AC135" s="2">
        <f>(Table2[[#This Row],[Close Price]]/Table2[[#This Row],[Day Low]])-1</f>
        <v>1.5887096774193532E-2</v>
      </c>
      <c r="AD135" s="2">
        <f>(Table2[[#This Row],[Day High]]/Table2[[#This Row],[Close Price]])-1</f>
        <v>4.5248868778280382E-3</v>
      </c>
      <c r="AE135" s="2">
        <f>(Table2[[#This Row],[Close Price]]/Table2[[#This Row],[Current Week Low]])-1</f>
        <v>2.9166666666666785E-2</v>
      </c>
      <c r="AF135" s="2">
        <f>(Table2[[#This Row],[Current Week High]]/Table2[[#This Row],[Close Price]])-1</f>
        <v>2.5323489719774495E-2</v>
      </c>
      <c r="AG135" s="2">
        <f>(Table2[[#This Row],[Close Price]]/Table2[[#This Row],[Current Month Low]])-1</f>
        <v>4.2798013245033184E-2</v>
      </c>
      <c r="AH135" s="2">
        <f>(Table2[[#This Row],[Current Month High]]/Table2[[#This Row],[Close Price]])-1</f>
        <v>3.5087719298245723E-2</v>
      </c>
      <c r="AI135">
        <v>7.3430181789314801</v>
      </c>
      <c r="AJ135">
        <v>101.875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0.08</v>
      </c>
      <c r="AM135" t="s">
        <v>10213</v>
      </c>
      <c r="AN135">
        <v>5.47</v>
      </c>
      <c r="AO135" t="s">
        <v>10213</v>
      </c>
      <c r="AP135">
        <v>0.149299197268422</v>
      </c>
      <c r="AQ135">
        <f>(Table2[[#This Row],[Sharpe Ratio]]-AVERAGE(Table2[Sharpe Ratio]))/_xlfn.STDEV.P(Table2[Sharpe Ratio])</f>
        <v>1.0752670900902719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2.0218421736346528</v>
      </c>
      <c r="AS135">
        <f>_xlfn.RANK.AVG(Table2[[#This Row],[1Y Return vs Nifty Z-Score]],Table2[1Y Return vs Nifty Z-Score])</f>
        <v>315</v>
      </c>
      <c r="AT135">
        <f>_xlfn.RANK.AVG(Table2[[#This Row],[6M Return vs Nifty Z-Score]],Table2[6M Return vs Nifty Z-Score])</f>
        <v>80</v>
      </c>
      <c r="AU135">
        <f>_xlfn.RANK.AVG(Table2[[#This Row],[Sharpe Ratio Z-Score]],Table2[Sharpe Ratio Z-Score])</f>
        <v>103</v>
      </c>
      <c r="AV135">
        <f>(Table2[[#This Row],[Rank 1Y]]+Table2[[#This Row],[Rank 6M]]+Table2[[#This Row],[Rank Sharpe]])/3</f>
        <v>166</v>
      </c>
    </row>
    <row r="136" spans="1:48" x14ac:dyDescent="0.3">
      <c r="A136" t="s">
        <v>260</v>
      </c>
      <c r="B136" t="s">
        <v>261</v>
      </c>
      <c r="C136" t="s">
        <v>10171</v>
      </c>
      <c r="D136" t="s">
        <v>193</v>
      </c>
      <c r="E136">
        <v>105030.538745</v>
      </c>
      <c r="F136">
        <v>35611.25</v>
      </c>
      <c r="G136">
        <v>59.441248043317998</v>
      </c>
      <c r="H136">
        <f>(Table2[[#This Row],[1Y Return vs Nifty]]-AVERAGE(Table2[1Y Return vs Nifty]))/_xlfn.STDEV.P(Table2[1Y Return vs Nifty])</f>
        <v>0.15375879899813474</v>
      </c>
      <c r="I136">
        <v>10.7587355567277</v>
      </c>
      <c r="J136">
        <f>(Table2[[#This Row],[1M Return vs Nifty]]-AVERAGE(Table2[1M Return vs Nifty]))/_xlfn.STDEV.P(Table2[1M Return vs Nifty])</f>
        <v>0.67571276129119551</v>
      </c>
      <c r="K136">
        <v>41.957769454769597</v>
      </c>
      <c r="L136">
        <f>(Table2[[#This Row],[6M Return vs Nifty]]-AVERAGE(Table2[6M Return vs Nifty]))/_xlfn.STDEV.P(Table2[6M Return vs Nifty])</f>
        <v>0.95520686588070192</v>
      </c>
      <c r="M136">
        <v>2.3223998420320502</v>
      </c>
      <c r="N136">
        <f>(Table2[[#This Row],[1W Return vs Nifty]]-AVERAGE(Table2[1W Return vs Nifty]))/_xlfn.STDEV.P(Table2[1W Return vs Nifty])</f>
        <v>0.43762046333347909</v>
      </c>
      <c r="O136">
        <v>34048.76</v>
      </c>
      <c r="P136">
        <v>32406.5520471257</v>
      </c>
      <c r="Q136">
        <v>27340.490197104398</v>
      </c>
      <c r="R136">
        <v>67.631937082096698</v>
      </c>
      <c r="S136" s="2">
        <f>(Table2[[#This Row],[Close Price]]-Table2[[#This Row],[20D EMA]])/Table2[[#This Row],[20D EMA]]</f>
        <v>4.5889776896427294E-2</v>
      </c>
      <c r="T136" s="2">
        <f>(Table2[[#This Row],[Close Price]]-Table2[[#This Row],[50D EMA]])/Table2[[#This Row],[50D EMA]]</f>
        <v>9.8890432657384175E-2</v>
      </c>
      <c r="U136" s="2">
        <f>(Table2[[#This Row],[Close Price]]-Table2[[#This Row],[200D EMA]])/Table2[[#This Row],[200D EMA]]</f>
        <v>0.30250956523711303</v>
      </c>
      <c r="V136">
        <v>0.64937045516685199</v>
      </c>
      <c r="W136">
        <v>35300.65</v>
      </c>
      <c r="X136">
        <v>35777.800000000003</v>
      </c>
      <c r="Y136">
        <v>34342.5</v>
      </c>
      <c r="Z136">
        <v>35777.800000000003</v>
      </c>
      <c r="AA136">
        <v>33702.15</v>
      </c>
      <c r="AB136">
        <v>35777.800000000003</v>
      </c>
      <c r="AC136" s="2">
        <f>(Table2[[#This Row],[Close Price]]/Table2[[#This Row],[Day Low]])-1</f>
        <v>8.7987048397124568E-3</v>
      </c>
      <c r="AD136" s="2">
        <f>(Table2[[#This Row],[Day High]]/Table2[[#This Row],[Close Price]])-1</f>
        <v>4.6768928358313921E-3</v>
      </c>
      <c r="AE136" s="2">
        <f>(Table2[[#This Row],[Close Price]]/Table2[[#This Row],[Current Week Low]])-1</f>
        <v>3.694401980053863E-2</v>
      </c>
      <c r="AF136" s="2">
        <f>(Table2[[#This Row],[Current Week High]]/Table2[[#This Row],[Close Price]])-1</f>
        <v>4.6768928358313921E-3</v>
      </c>
      <c r="AG136" s="2">
        <f>(Table2[[#This Row],[Close Price]]/Table2[[#This Row],[Current Month Low]])-1</f>
        <v>5.6646237702935753E-2</v>
      </c>
      <c r="AH136" s="2">
        <f>(Table2[[#This Row],[Current Month High]]/Table2[[#This Row],[Close Price]])-1</f>
        <v>4.6768928358313921E-3</v>
      </c>
      <c r="AI136">
        <v>2.9955421390712198</v>
      </c>
      <c r="AJ136">
        <v>98.599922481268607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0.06</v>
      </c>
      <c r="AM136" t="s">
        <v>10213</v>
      </c>
      <c r="AN136">
        <v>5.3</v>
      </c>
      <c r="AO136" t="s">
        <v>10213</v>
      </c>
      <c r="AP136">
        <v>0.11574491191881101</v>
      </c>
      <c r="AQ136">
        <f>(Table2[[#This Row],[Sharpe Ratio]]-AVERAGE(Table2[Sharpe Ratio]))/_xlfn.STDEV.P(Table2[Sharpe Ratio])</f>
        <v>0.69457444714220629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2.9168733366457174</v>
      </c>
      <c r="AS136">
        <f>_xlfn.RANK.AVG(Table2[[#This Row],[1Y Return vs Nifty Z-Score]],Table2[1Y Return vs Nifty Z-Score])</f>
        <v>227</v>
      </c>
      <c r="AT136">
        <f>_xlfn.RANK.AVG(Table2[[#This Row],[6M Return vs Nifty Z-Score]],Table2[6M Return vs Nifty Z-Score])</f>
        <v>97</v>
      </c>
      <c r="AU136">
        <f>_xlfn.RANK.AVG(Table2[[#This Row],[Sharpe Ratio Z-Score]],Table2[Sharpe Ratio Z-Score])</f>
        <v>175</v>
      </c>
      <c r="AV136">
        <f>(Table2[[#This Row],[Rank 1Y]]+Table2[[#This Row],[Rank 6M]]+Table2[[#This Row],[Rank Sharpe]])/3</f>
        <v>166.33333333333334</v>
      </c>
    </row>
    <row r="137" spans="1:48" x14ac:dyDescent="0.3">
      <c r="A137" t="s">
        <v>680</v>
      </c>
      <c r="B137" t="s">
        <v>681</v>
      </c>
      <c r="C137" t="s">
        <v>10174</v>
      </c>
      <c r="D137" t="s">
        <v>72</v>
      </c>
      <c r="E137">
        <v>25437.696551699999</v>
      </c>
      <c r="F137">
        <v>191.9</v>
      </c>
      <c r="G137">
        <v>131.46489413776101</v>
      </c>
      <c r="H137">
        <f>(Table2[[#This Row],[1Y Return vs Nifty]]-AVERAGE(Table2[1Y Return vs Nifty]))/_xlfn.STDEV.P(Table2[1Y Return vs Nifty])</f>
        <v>1.0102975837191419</v>
      </c>
      <c r="I137">
        <v>22.416122880211301</v>
      </c>
      <c r="J137">
        <f>(Table2[[#This Row],[1M Return vs Nifty]]-AVERAGE(Table2[1M Return vs Nifty]))/_xlfn.STDEV.P(Table2[1M Return vs Nifty])</f>
        <v>1.7100519820387674</v>
      </c>
      <c r="K137">
        <v>25.928099878448901</v>
      </c>
      <c r="L137">
        <f>(Table2[[#This Row],[6M Return vs Nifty]]-AVERAGE(Table2[6M Return vs Nifty]))/_xlfn.STDEV.P(Table2[6M Return vs Nifty])</f>
        <v>0.47615008255639563</v>
      </c>
      <c r="M137">
        <v>15.878740484086</v>
      </c>
      <c r="N137">
        <f>(Table2[[#This Row],[1W Return vs Nifty]]-AVERAGE(Table2[1W Return vs Nifty]))/_xlfn.STDEV.P(Table2[1W Return vs Nifty])</f>
        <v>3.1193824924876736</v>
      </c>
      <c r="O137">
        <v>165.16</v>
      </c>
      <c r="P137">
        <v>154.07357793241201</v>
      </c>
      <c r="Q137">
        <v>129.02965103650601</v>
      </c>
      <c r="R137">
        <v>88.621810854139895</v>
      </c>
      <c r="S137" s="2">
        <f>(Table2[[#This Row],[Close Price]]-Table2[[#This Row],[20D EMA]])/Table2[[#This Row],[20D EMA]]</f>
        <v>0.16190360862194242</v>
      </c>
      <c r="T137" s="2">
        <f>(Table2[[#This Row],[Close Price]]-Table2[[#This Row],[50D EMA]])/Table2[[#This Row],[50D EMA]]</f>
        <v>0.24550881841779157</v>
      </c>
      <c r="U137" s="2">
        <f>(Table2[[#This Row],[Close Price]]-Table2[[#This Row],[200D EMA]])/Table2[[#This Row],[200D EMA]]</f>
        <v>0.48725504919567875</v>
      </c>
      <c r="V137">
        <v>1.60114735707762</v>
      </c>
      <c r="W137">
        <v>181.41</v>
      </c>
      <c r="X137">
        <v>192.6</v>
      </c>
      <c r="Y137">
        <v>169</v>
      </c>
      <c r="Z137">
        <v>192.6</v>
      </c>
      <c r="AA137">
        <v>156.87</v>
      </c>
      <c r="AB137">
        <v>192.6</v>
      </c>
      <c r="AC137" s="2">
        <f>(Table2[[#This Row],[Close Price]]/Table2[[#This Row],[Day Low]])-1</f>
        <v>5.7824816713521798E-2</v>
      </c>
      <c r="AD137" s="2">
        <f>(Table2[[#This Row],[Day High]]/Table2[[#This Row],[Close Price]])-1</f>
        <v>3.6477331943720603E-3</v>
      </c>
      <c r="AE137" s="2">
        <f>(Table2[[#This Row],[Close Price]]/Table2[[#This Row],[Current Week Low]])-1</f>
        <v>0.1355029585798817</v>
      </c>
      <c r="AF137" s="2">
        <f>(Table2[[#This Row],[Current Week High]]/Table2[[#This Row],[Close Price]])-1</f>
        <v>3.6477331943720603E-3</v>
      </c>
      <c r="AG137" s="2">
        <f>(Table2[[#This Row],[Close Price]]/Table2[[#This Row],[Current Month Low]])-1</f>
        <v>0.22330592210110289</v>
      </c>
      <c r="AH137" s="2">
        <f>(Table2[[#This Row],[Current Month High]]/Table2[[#This Row],[Close Price]])-1</f>
        <v>3.6477331943720603E-3</v>
      </c>
      <c r="AI137">
        <v>0.36477331943720598</v>
      </c>
      <c r="AJ137">
        <v>158.27725437415799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0.24</v>
      </c>
      <c r="AM137" t="s">
        <v>10213</v>
      </c>
      <c r="AN137">
        <v>26.7</v>
      </c>
      <c r="AO137" t="s">
        <v>10213</v>
      </c>
      <c r="AP137">
        <v>8.5917697487726999E-2</v>
      </c>
      <c r="AQ137">
        <f>(Table2[[#This Row],[Sharpe Ratio]]-AVERAGE(Table2[Sharpe Ratio]))/_xlfn.STDEV.P(Table2[Sharpe Ratio])</f>
        <v>0.35616756482487233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6.6720497056268506</v>
      </c>
      <c r="AS137">
        <f>_xlfn.RANK.AVG(Table2[[#This Row],[1Y Return vs Nifty Z-Score]],Table2[1Y Return vs Nifty Z-Score])</f>
        <v>88</v>
      </c>
      <c r="AT137">
        <f>_xlfn.RANK.AVG(Table2[[#This Row],[6M Return vs Nifty Z-Score]],Table2[6M Return vs Nifty Z-Score])</f>
        <v>172</v>
      </c>
      <c r="AU137">
        <f>_xlfn.RANK.AVG(Table2[[#This Row],[Sharpe Ratio Z-Score]],Table2[Sharpe Ratio Z-Score])</f>
        <v>239</v>
      </c>
      <c r="AV137">
        <f>(Table2[[#This Row],[Rank 1Y]]+Table2[[#This Row],[Rank 6M]]+Table2[[#This Row],[Rank Sharpe]])/3</f>
        <v>166.33333333333334</v>
      </c>
    </row>
    <row r="138" spans="1:48" x14ac:dyDescent="0.3">
      <c r="A138" t="s">
        <v>1552</v>
      </c>
      <c r="B138" t="s">
        <v>1553</v>
      </c>
      <c r="C138" t="s">
        <v>10165</v>
      </c>
      <c r="D138" t="s">
        <v>243</v>
      </c>
      <c r="E138">
        <v>6064.6292569500001</v>
      </c>
      <c r="F138">
        <v>1232.75</v>
      </c>
      <c r="G138">
        <v>131.57659460126399</v>
      </c>
      <c r="H138">
        <f>(Table2[[#This Row],[1Y Return vs Nifty]]-AVERAGE(Table2[1Y Return vs Nifty]))/_xlfn.STDEV.P(Table2[1Y Return vs Nifty])</f>
        <v>1.0116259777181926</v>
      </c>
      <c r="I138">
        <v>20.583577380682701</v>
      </c>
      <c r="J138">
        <f>(Table2[[#This Row],[1M Return vs Nifty]]-AVERAGE(Table2[1M Return vs Nifty]))/_xlfn.STDEV.P(Table2[1M Return vs Nifty])</f>
        <v>1.5474534827894131</v>
      </c>
      <c r="K138">
        <v>55.609767080680797</v>
      </c>
      <c r="L138">
        <f>(Table2[[#This Row],[6M Return vs Nifty]]-AVERAGE(Table2[6M Return vs Nifty]))/_xlfn.STDEV.P(Table2[6M Return vs Nifty])</f>
        <v>1.3632054236476823</v>
      </c>
      <c r="M138">
        <v>-9.2466745940970103</v>
      </c>
      <c r="N138">
        <f>(Table2[[#This Row],[1W Return vs Nifty]]-AVERAGE(Table2[1W Return vs Nifty]))/_xlfn.STDEV.P(Table2[1W Return vs Nifty])</f>
        <v>-1.8510137156442366</v>
      </c>
      <c r="O138">
        <v>1170.1099999999999</v>
      </c>
      <c r="P138">
        <v>1078.63563176653</v>
      </c>
      <c r="Q138">
        <v>878.47568438845701</v>
      </c>
      <c r="R138">
        <v>57.398058872057902</v>
      </c>
      <c r="S138" s="2">
        <f>(Table2[[#This Row],[Close Price]]-Table2[[#This Row],[20D EMA]])/Table2[[#This Row],[20D EMA]]</f>
        <v>5.3533428481083063E-2</v>
      </c>
      <c r="T138" s="2">
        <f>(Table2[[#This Row],[Close Price]]-Table2[[#This Row],[50D EMA]])/Table2[[#This Row],[50D EMA]]</f>
        <v>0.1428789886915473</v>
      </c>
      <c r="U138" s="2">
        <f>(Table2[[#This Row],[Close Price]]-Table2[[#This Row],[200D EMA]])/Table2[[#This Row],[200D EMA]]</f>
        <v>0.40328300703982251</v>
      </c>
      <c r="V138">
        <v>1.9732467233964499</v>
      </c>
      <c r="W138">
        <v>1205</v>
      </c>
      <c r="X138">
        <v>1245</v>
      </c>
      <c r="Y138">
        <v>1159.95</v>
      </c>
      <c r="Z138">
        <v>1302</v>
      </c>
      <c r="AA138">
        <v>1159.95</v>
      </c>
      <c r="AB138">
        <v>1349</v>
      </c>
      <c r="AC138" s="2">
        <f>(Table2[[#This Row],[Close Price]]/Table2[[#This Row],[Day Low]])-1</f>
        <v>2.3029045643153445E-2</v>
      </c>
      <c r="AD138" s="2">
        <f>(Table2[[#This Row],[Day High]]/Table2[[#This Row],[Close Price]])-1</f>
        <v>9.9371324274994954E-3</v>
      </c>
      <c r="AE138" s="2">
        <f>(Table2[[#This Row],[Close Price]]/Table2[[#This Row],[Current Week Low]])-1</f>
        <v>6.2761325919220567E-2</v>
      </c>
      <c r="AF138" s="2">
        <f>(Table2[[#This Row],[Current Week High]]/Table2[[#This Row],[Close Price]])-1</f>
        <v>5.6175218008517547E-2</v>
      </c>
      <c r="AG138" s="2">
        <f>(Table2[[#This Row],[Close Price]]/Table2[[#This Row],[Current Month Low]])-1</f>
        <v>6.2761325919220567E-2</v>
      </c>
      <c r="AH138" s="2">
        <f>(Table2[[#This Row],[Current Month High]]/Table2[[#This Row],[Close Price]])-1</f>
        <v>9.43013587507604E-2</v>
      </c>
      <c r="AI138">
        <v>9.43013587507604</v>
      </c>
      <c r="AJ138">
        <v>159.389794844818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7.0000000000000007E-2</v>
      </c>
      <c r="AM138" t="s">
        <v>10213</v>
      </c>
      <c r="AN138">
        <v>7.15</v>
      </c>
      <c r="AO138" t="s">
        <v>10213</v>
      </c>
      <c r="AP138">
        <v>4.8699542856100002E-2</v>
      </c>
      <c r="AQ138">
        <f>(Table2[[#This Row],[Sharpe Ratio]]-AVERAGE(Table2[Sharpe Ratio]))/_xlfn.STDEV.P(Table2[Sharpe Ratio])</f>
        <v>-6.6093779880778775E-2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2.0051773886302726</v>
      </c>
      <c r="AS138">
        <f>_xlfn.RANK.AVG(Table2[[#This Row],[1Y Return vs Nifty Z-Score]],Table2[1Y Return vs Nifty Z-Score])</f>
        <v>87</v>
      </c>
      <c r="AT138">
        <f>_xlfn.RANK.AVG(Table2[[#This Row],[6M Return vs Nifty Z-Score]],Table2[6M Return vs Nifty Z-Score])</f>
        <v>61</v>
      </c>
      <c r="AU138">
        <f>_xlfn.RANK.AVG(Table2[[#This Row],[Sharpe Ratio Z-Score]],Table2[Sharpe Ratio Z-Score])</f>
        <v>351</v>
      </c>
      <c r="AV138">
        <f>(Table2[[#This Row],[Rank 1Y]]+Table2[[#This Row],[Rank 6M]]+Table2[[#This Row],[Rank Sharpe]])/3</f>
        <v>166.33333333333334</v>
      </c>
    </row>
    <row r="139" spans="1:48" x14ac:dyDescent="0.3">
      <c r="A139" t="s">
        <v>135</v>
      </c>
      <c r="B139" t="s">
        <v>136</v>
      </c>
      <c r="C139" t="s">
        <v>10169</v>
      </c>
      <c r="D139" t="s">
        <v>137</v>
      </c>
      <c r="E139">
        <v>206929.38856818501</v>
      </c>
      <c r="F139">
        <v>1592.45</v>
      </c>
      <c r="G139">
        <v>67.879859947830496</v>
      </c>
      <c r="H139">
        <f>(Table2[[#This Row],[1Y Return vs Nifty]]-AVERAGE(Table2[1Y Return vs Nifty]))/_xlfn.STDEV.P(Table2[1Y Return vs Nifty])</f>
        <v>0.25411470677799697</v>
      </c>
      <c r="I139">
        <v>-1.9462253025762</v>
      </c>
      <c r="J139">
        <f>(Table2[[#This Row],[1M Return vs Nifty]]-AVERAGE(Table2[1M Return vs Nifty]))/_xlfn.STDEV.P(Table2[1M Return vs Nifty])</f>
        <v>-0.45157579404126746</v>
      </c>
      <c r="K139">
        <v>12.266717833279699</v>
      </c>
      <c r="L139">
        <f>(Table2[[#This Row],[6M Return vs Nifty]]-AVERAGE(Table2[6M Return vs Nifty]))/_xlfn.STDEV.P(Table2[6M Return vs Nifty])</f>
        <v>6.7871065502235428E-2</v>
      </c>
      <c r="M139">
        <v>-0.67094947989890896</v>
      </c>
      <c r="N139">
        <f>(Table2[[#This Row],[1W Return vs Nifty]]-AVERAGE(Table2[1W Return vs Nifty]))/_xlfn.STDEV.P(Table2[1W Return vs Nifty])</f>
        <v>-0.15453421642179768</v>
      </c>
      <c r="O139">
        <v>1590.91</v>
      </c>
      <c r="P139">
        <v>1538.10409657384</v>
      </c>
      <c r="Q139">
        <v>1310.79999247864</v>
      </c>
      <c r="R139">
        <v>46.619561646603501</v>
      </c>
      <c r="S139" s="2">
        <f>(Table2[[#This Row],[Close Price]]-Table2[[#This Row],[20D EMA]])/Table2[[#This Row],[20D EMA]]</f>
        <v>9.6799944685743602E-4</v>
      </c>
      <c r="T139" s="2">
        <f>(Table2[[#This Row],[Close Price]]-Table2[[#This Row],[50D EMA]])/Table2[[#This Row],[50D EMA]]</f>
        <v>3.533304640902829E-2</v>
      </c>
      <c r="U139" s="2">
        <f>(Table2[[#This Row],[Close Price]]-Table2[[#This Row],[200D EMA]])/Table2[[#This Row],[200D EMA]]</f>
        <v>0.21486878939385534</v>
      </c>
      <c r="V139">
        <v>0.67658246338278105</v>
      </c>
      <c r="W139">
        <v>1585</v>
      </c>
      <c r="X139">
        <v>1607.5</v>
      </c>
      <c r="Y139">
        <v>1585</v>
      </c>
      <c r="Z139">
        <v>1657.75</v>
      </c>
      <c r="AA139">
        <v>1575</v>
      </c>
      <c r="AB139">
        <v>1657.75</v>
      </c>
      <c r="AC139" s="2">
        <f>(Table2[[#This Row],[Close Price]]/Table2[[#This Row],[Day Low]])-1</f>
        <v>4.7003154574132289E-3</v>
      </c>
      <c r="AD139" s="2">
        <f>(Table2[[#This Row],[Day High]]/Table2[[#This Row],[Close Price]])-1</f>
        <v>9.4508461804136967E-3</v>
      </c>
      <c r="AE139" s="2">
        <f>(Table2[[#This Row],[Close Price]]/Table2[[#This Row],[Current Week Low]])-1</f>
        <v>4.7003154574132289E-3</v>
      </c>
      <c r="AF139" s="2">
        <f>(Table2[[#This Row],[Current Week High]]/Table2[[#This Row],[Close Price]])-1</f>
        <v>4.1005997048572995E-2</v>
      </c>
      <c r="AG139" s="2">
        <f>(Table2[[#This Row],[Close Price]]/Table2[[#This Row],[Current Month Low]])-1</f>
        <v>1.1079365079365022E-2</v>
      </c>
      <c r="AH139" s="2">
        <f>(Table2[[#This Row],[Current Month High]]/Table2[[#This Row],[Close Price]])-1</f>
        <v>4.1005997048572995E-2</v>
      </c>
      <c r="AI139">
        <v>4.9954472667901504</v>
      </c>
      <c r="AJ139">
        <v>102.88571792585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0.01</v>
      </c>
      <c r="AM139" t="s">
        <v>10213</v>
      </c>
      <c r="AN139">
        <v>0.23</v>
      </c>
      <c r="AO139" t="s">
        <v>10213</v>
      </c>
      <c r="AP139">
        <v>0.22219361111507099</v>
      </c>
      <c r="AQ139">
        <f>(Table2[[#This Row],[Sharpe Ratio]]-AVERAGE(Table2[Sharpe Ratio]))/_xlfn.STDEV.P(Table2[Sharpe Ratio])</f>
        <v>1.9022960902401018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1.618171852057269</v>
      </c>
      <c r="AS139">
        <f>_xlfn.RANK.AVG(Table2[[#This Row],[1Y Return vs Nifty Z-Score]],Table2[1Y Return vs Nifty Z-Score])</f>
        <v>198</v>
      </c>
      <c r="AT139">
        <f>_xlfn.RANK.AVG(Table2[[#This Row],[6M Return vs Nifty Z-Score]],Table2[6M Return vs Nifty Z-Score])</f>
        <v>289</v>
      </c>
      <c r="AU139">
        <f>_xlfn.RANK.AVG(Table2[[#This Row],[Sharpe Ratio Z-Score]],Table2[Sharpe Ratio Z-Score])</f>
        <v>18</v>
      </c>
      <c r="AV139">
        <f>(Table2[[#This Row],[Rank 1Y]]+Table2[[#This Row],[Rank 6M]]+Table2[[#This Row],[Rank Sharpe]])/3</f>
        <v>168.33333333333334</v>
      </c>
    </row>
    <row r="140" spans="1:48" x14ac:dyDescent="0.3">
      <c r="A140" t="s">
        <v>1801</v>
      </c>
      <c r="B140" t="s">
        <v>1802</v>
      </c>
      <c r="C140" t="s">
        <v>10175</v>
      </c>
      <c r="D140" t="s">
        <v>130</v>
      </c>
      <c r="E140">
        <v>3993.4131555899999</v>
      </c>
      <c r="F140">
        <v>740.15</v>
      </c>
      <c r="G140">
        <v>93.311849449299601</v>
      </c>
      <c r="H140">
        <f>(Table2[[#This Row],[1Y Return vs Nifty]]-AVERAGE(Table2[1Y Return vs Nifty]))/_xlfn.STDEV.P(Table2[1Y Return vs Nifty])</f>
        <v>0.5565637851273707</v>
      </c>
      <c r="I140">
        <v>-7.4168150048065797</v>
      </c>
      <c r="J140">
        <f>(Table2[[#This Row],[1M Return vs Nifty]]-AVERAGE(Table2[1M Return vs Nifty]))/_xlfn.STDEV.P(Table2[1M Return vs Nifty])</f>
        <v>-0.936971477706665</v>
      </c>
      <c r="K140">
        <v>40.044235388912099</v>
      </c>
      <c r="L140">
        <f>(Table2[[#This Row],[6M Return vs Nifty]]-AVERAGE(Table2[6M Return vs Nifty]))/_xlfn.STDEV.P(Table2[6M Return vs Nifty])</f>
        <v>0.89801969368063828</v>
      </c>
      <c r="M140">
        <v>-2.2479831936618799</v>
      </c>
      <c r="N140">
        <f>(Table2[[#This Row],[1W Return vs Nifty]]-AVERAGE(Table2[1W Return vs Nifty]))/_xlfn.STDEV.P(Table2[1W Return vs Nifty])</f>
        <v>-0.46650846108969946</v>
      </c>
      <c r="O140">
        <v>745.93</v>
      </c>
      <c r="P140">
        <v>730.72647187495295</v>
      </c>
      <c r="Q140">
        <v>607.89439663939004</v>
      </c>
      <c r="R140">
        <v>46.851444079456499</v>
      </c>
      <c r="S140" s="2">
        <f>(Table2[[#This Row],[Close Price]]-Table2[[#This Row],[20D EMA]])/Table2[[#This Row],[20D EMA]]</f>
        <v>-7.7487163674875301E-3</v>
      </c>
      <c r="T140" s="2">
        <f>(Table2[[#This Row],[Close Price]]-Table2[[#This Row],[50D EMA]])/Table2[[#This Row],[50D EMA]]</f>
        <v>1.2896108855708252E-2</v>
      </c>
      <c r="U140" s="2">
        <f>(Table2[[#This Row],[Close Price]]-Table2[[#This Row],[200D EMA]])/Table2[[#This Row],[200D EMA]]</f>
        <v>0.21756345196099164</v>
      </c>
      <c r="V140">
        <v>0.28374187475698298</v>
      </c>
      <c r="W140">
        <v>723.3</v>
      </c>
      <c r="X140">
        <v>742.95</v>
      </c>
      <c r="Y140">
        <v>720</v>
      </c>
      <c r="Z140">
        <v>758.7</v>
      </c>
      <c r="AA140">
        <v>720</v>
      </c>
      <c r="AB140">
        <v>760</v>
      </c>
      <c r="AC140" s="2">
        <f>(Table2[[#This Row],[Close Price]]/Table2[[#This Row],[Day Low]])-1</f>
        <v>2.3296004424167016E-2</v>
      </c>
      <c r="AD140" s="2">
        <f>(Table2[[#This Row],[Day High]]/Table2[[#This Row],[Close Price]])-1</f>
        <v>3.7830169560224558E-3</v>
      </c>
      <c r="AE140" s="2">
        <f>(Table2[[#This Row],[Close Price]]/Table2[[#This Row],[Current Week Low]])-1</f>
        <v>2.7986111111111045E-2</v>
      </c>
      <c r="AF140" s="2">
        <f>(Table2[[#This Row],[Current Week High]]/Table2[[#This Row],[Close Price]])-1</f>
        <v>2.5062487333648686E-2</v>
      </c>
      <c r="AG140" s="2">
        <f>(Table2[[#This Row],[Close Price]]/Table2[[#This Row],[Current Month Low]])-1</f>
        <v>2.7986111111111045E-2</v>
      </c>
      <c r="AH140" s="2">
        <f>(Table2[[#This Row],[Current Month High]]/Table2[[#This Row],[Close Price]])-1</f>
        <v>2.6818888063230517E-2</v>
      </c>
      <c r="AI140">
        <v>18.894818617847701</v>
      </c>
      <c r="AJ140">
        <v>128.40611016818301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-0.02</v>
      </c>
      <c r="AM140" t="s">
        <v>10214</v>
      </c>
      <c r="AN140">
        <v>-2.44</v>
      </c>
      <c r="AO140" t="s">
        <v>10214</v>
      </c>
      <c r="AP140">
        <v>7.6195841793034999E-2</v>
      </c>
      <c r="AQ140">
        <f>(Table2[[#This Row],[Sharpe Ratio]]-AVERAGE(Table2[Sharpe Ratio]))/_xlfn.STDEV.P(Table2[Sharpe Ratio])</f>
        <v>0.24586752713341525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0.29697106714505983</v>
      </c>
      <c r="AS140">
        <f>_xlfn.RANK.AVG(Table2[[#This Row],[1Y Return vs Nifty Z-Score]],Table2[1Y Return vs Nifty Z-Score])</f>
        <v>142</v>
      </c>
      <c r="AT140">
        <f>_xlfn.RANK.AVG(Table2[[#This Row],[6M Return vs Nifty Z-Score]],Table2[6M Return vs Nifty Z-Score])</f>
        <v>105</v>
      </c>
      <c r="AU140">
        <f>_xlfn.RANK.AVG(Table2[[#This Row],[Sharpe Ratio Z-Score]],Table2[Sharpe Ratio Z-Score])</f>
        <v>260</v>
      </c>
      <c r="AV140">
        <f>(Table2[[#This Row],[Rank 1Y]]+Table2[[#This Row],[Rank 6M]]+Table2[[#This Row],[Rank Sharpe]])/3</f>
        <v>169</v>
      </c>
    </row>
    <row r="141" spans="1:48" x14ac:dyDescent="0.3">
      <c r="A141" t="s">
        <v>99</v>
      </c>
      <c r="B141" t="s">
        <v>100</v>
      </c>
      <c r="C141" t="s">
        <v>10175</v>
      </c>
      <c r="D141" t="s">
        <v>101</v>
      </c>
      <c r="E141">
        <v>283772.42404000001</v>
      </c>
      <c r="F141">
        <v>671.6</v>
      </c>
      <c r="G141">
        <v>77.845048336539605</v>
      </c>
      <c r="H141">
        <f>(Table2[[#This Row],[1Y Return vs Nifty]]-AVERAGE(Table2[1Y Return vs Nifty]))/_xlfn.STDEV.P(Table2[1Y Return vs Nifty])</f>
        <v>0.37262537396621859</v>
      </c>
      <c r="I141">
        <v>-6.81529186721116</v>
      </c>
      <c r="J141">
        <f>(Table2[[#This Row],[1M Return vs Nifty]]-AVERAGE(Table2[1M Return vs Nifty]))/_xlfn.STDEV.P(Table2[1M Return vs Nifty])</f>
        <v>-0.88359940074489918</v>
      </c>
      <c r="K141">
        <v>99.332504477411206</v>
      </c>
      <c r="L141">
        <f>(Table2[[#This Row],[6M Return vs Nifty]]-AVERAGE(Table2[6M Return vs Nifty]))/_xlfn.STDEV.P(Table2[6M Return vs Nifty])</f>
        <v>2.6698870015606997</v>
      </c>
      <c r="M141">
        <v>-5.1907481431465898</v>
      </c>
      <c r="N141">
        <f>(Table2[[#This Row],[1W Return vs Nifty]]-AVERAGE(Table2[1W Return vs Nifty]))/_xlfn.STDEV.P(Table2[1W Return vs Nifty])</f>
        <v>-1.0486563659433394</v>
      </c>
      <c r="O141">
        <v>667.24</v>
      </c>
      <c r="P141">
        <v>618.33429419827701</v>
      </c>
      <c r="Q141">
        <v>450.98983033129502</v>
      </c>
      <c r="R141">
        <v>50.740312203222501</v>
      </c>
      <c r="S141" s="2">
        <f>(Table2[[#This Row],[Close Price]]-Table2[[#This Row],[20D EMA]])/Table2[[#This Row],[20D EMA]]</f>
        <v>6.5343804328277886E-3</v>
      </c>
      <c r="T141" s="2">
        <f>(Table2[[#This Row],[Close Price]]-Table2[[#This Row],[50D EMA]])/Table2[[#This Row],[50D EMA]]</f>
        <v>8.6143864737094247E-2</v>
      </c>
      <c r="U141" s="2">
        <f>(Table2[[#This Row],[Close Price]]-Table2[[#This Row],[200D EMA]])/Table2[[#This Row],[200D EMA]]</f>
        <v>0.48916883448712312</v>
      </c>
      <c r="V141">
        <v>0.22178548790885899</v>
      </c>
      <c r="W141">
        <v>661</v>
      </c>
      <c r="X141">
        <v>680.4</v>
      </c>
      <c r="Y141">
        <v>651</v>
      </c>
      <c r="Z141">
        <v>717</v>
      </c>
      <c r="AA141">
        <v>650</v>
      </c>
      <c r="AB141">
        <v>717</v>
      </c>
      <c r="AC141" s="2">
        <f>(Table2[[#This Row],[Close Price]]/Table2[[#This Row],[Day Low]])-1</f>
        <v>1.6036308623297968E-2</v>
      </c>
      <c r="AD141" s="2">
        <f>(Table2[[#This Row],[Day High]]/Table2[[#This Row],[Close Price]])-1</f>
        <v>1.310303752233466E-2</v>
      </c>
      <c r="AE141" s="2">
        <f>(Table2[[#This Row],[Close Price]]/Table2[[#This Row],[Current Week Low]])-1</f>
        <v>3.1643625192012248E-2</v>
      </c>
      <c r="AF141" s="2">
        <f>(Table2[[#This Row],[Current Week High]]/Table2[[#This Row],[Close Price]])-1</f>
        <v>6.7599761762954014E-2</v>
      </c>
      <c r="AG141" s="2">
        <f>(Table2[[#This Row],[Close Price]]/Table2[[#This Row],[Current Month Low]])-1</f>
        <v>3.3230769230769175E-2</v>
      </c>
      <c r="AH141" s="2">
        <f>(Table2[[#This Row],[Current Month High]]/Table2[[#This Row],[Close Price]])-1</f>
        <v>6.7599761762954014E-2</v>
      </c>
      <c r="AI141">
        <v>20.2650387135199</v>
      </c>
      <c r="AJ141">
        <v>135.98032326071601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0.52</v>
      </c>
      <c r="AM141" t="s">
        <v>10213</v>
      </c>
      <c r="AN141">
        <v>1.1599999999999999</v>
      </c>
      <c r="AO141" t="s">
        <v>10213</v>
      </c>
      <c r="AP141">
        <v>5.5652930478431999E-2</v>
      </c>
      <c r="AQ141">
        <f>(Table2[[#This Row],[Sharpe Ratio]]-AVERAGE(Table2[Sharpe Ratio]))/_xlfn.STDEV.P(Table2[Sharpe Ratio])</f>
        <v>1.2796397150472524E-2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1.1230530059891524</v>
      </c>
      <c r="AS141">
        <f>_xlfn.RANK.AVG(Table2[[#This Row],[1Y Return vs Nifty Z-Score]],Table2[1Y Return vs Nifty Z-Score])</f>
        <v>173</v>
      </c>
      <c r="AT141">
        <f>_xlfn.RANK.AVG(Table2[[#This Row],[6M Return vs Nifty Z-Score]],Table2[6M Return vs Nifty Z-Score])</f>
        <v>11</v>
      </c>
      <c r="AU141">
        <f>_xlfn.RANK.AVG(Table2[[#This Row],[Sharpe Ratio Z-Score]],Table2[Sharpe Ratio Z-Score])</f>
        <v>330</v>
      </c>
      <c r="AV141">
        <f>(Table2[[#This Row],[Rank 1Y]]+Table2[[#This Row],[Rank 6M]]+Table2[[#This Row],[Rank Sharpe]])/3</f>
        <v>171.33333333333334</v>
      </c>
    </row>
    <row r="142" spans="1:48" x14ac:dyDescent="0.3">
      <c r="A142" t="s">
        <v>146</v>
      </c>
      <c r="B142" t="s">
        <v>147</v>
      </c>
      <c r="C142" t="s">
        <v>10178</v>
      </c>
      <c r="D142" t="s">
        <v>148</v>
      </c>
      <c r="E142">
        <v>188639.432634114</v>
      </c>
      <c r="F142">
        <v>217.14</v>
      </c>
      <c r="G142">
        <v>150.13544616538999</v>
      </c>
      <c r="H142">
        <f>(Table2[[#This Row],[1Y Return vs Nifty]]-AVERAGE(Table2[1Y Return vs Nifty]))/_xlfn.STDEV.P(Table2[1Y Return vs Nifty])</f>
        <v>1.2323364947018718</v>
      </c>
      <c r="I142">
        <v>12.1643329389968</v>
      </c>
      <c r="J142">
        <f>(Table2[[#This Row],[1M Return vs Nifty]]-AVERAGE(Table2[1M Return vs Nifty]))/_xlfn.STDEV.P(Table2[1M Return vs Nifty])</f>
        <v>0.80042891429507346</v>
      </c>
      <c r="K142">
        <v>44.621380817136597</v>
      </c>
      <c r="L142">
        <f>(Table2[[#This Row],[6M Return vs Nifty]]-AVERAGE(Table2[6M Return vs Nifty]))/_xlfn.STDEV.P(Table2[6M Return vs Nifty])</f>
        <v>1.0348105710728894</v>
      </c>
      <c r="M142">
        <v>1.38838542642271</v>
      </c>
      <c r="N142">
        <f>(Table2[[#This Row],[1W Return vs Nifty]]-AVERAGE(Table2[1W Return vs Nifty]))/_xlfn.STDEV.P(Table2[1W Return vs Nifty])</f>
        <v>0.25285051245946033</v>
      </c>
      <c r="O142">
        <v>203</v>
      </c>
      <c r="P142">
        <v>193.58164044891299</v>
      </c>
      <c r="Q142">
        <v>156.714873998321</v>
      </c>
      <c r="R142">
        <v>80.258935846945803</v>
      </c>
      <c r="S142" s="2">
        <f>(Table2[[#This Row],[Close Price]]-Table2[[#This Row],[20D EMA]])/Table2[[#This Row],[20D EMA]]</f>
        <v>6.9655172413793043E-2</v>
      </c>
      <c r="T142" s="2">
        <f>(Table2[[#This Row],[Close Price]]-Table2[[#This Row],[50D EMA]])/Table2[[#This Row],[50D EMA]]</f>
        <v>0.12169728232726773</v>
      </c>
      <c r="U142" s="2">
        <f>(Table2[[#This Row],[Close Price]]-Table2[[#This Row],[200D EMA]])/Table2[[#This Row],[200D EMA]]</f>
        <v>0.38557365015860823</v>
      </c>
      <c r="V142">
        <v>0.90441257388832996</v>
      </c>
      <c r="W142">
        <v>211.37</v>
      </c>
      <c r="X142">
        <v>218.95</v>
      </c>
      <c r="Y142">
        <v>205.74</v>
      </c>
      <c r="Z142">
        <v>218.95</v>
      </c>
      <c r="AA142">
        <v>194.56</v>
      </c>
      <c r="AB142">
        <v>218.95</v>
      </c>
      <c r="AC142" s="2">
        <f>(Table2[[#This Row],[Close Price]]/Table2[[#This Row],[Day Low]])-1</f>
        <v>2.7298102852817197E-2</v>
      </c>
      <c r="AD142" s="2">
        <f>(Table2[[#This Row],[Day High]]/Table2[[#This Row],[Close Price]])-1</f>
        <v>8.3356359952104775E-3</v>
      </c>
      <c r="AE142" s="2">
        <f>(Table2[[#This Row],[Close Price]]/Table2[[#This Row],[Current Week Low]])-1</f>
        <v>5.5409740449110512E-2</v>
      </c>
      <c r="AF142" s="2">
        <f>(Table2[[#This Row],[Current Week High]]/Table2[[#This Row],[Close Price]])-1</f>
        <v>8.3356359952104775E-3</v>
      </c>
      <c r="AG142" s="2">
        <f>(Table2[[#This Row],[Close Price]]/Table2[[#This Row],[Current Month Low]])-1</f>
        <v>0.11605674342105265</v>
      </c>
      <c r="AH142" s="2">
        <f>(Table2[[#This Row],[Current Month High]]/Table2[[#This Row],[Close Price]])-1</f>
        <v>8.3356359952104775E-3</v>
      </c>
      <c r="AI142">
        <v>0.83356359952104697</v>
      </c>
      <c r="AJ142">
        <v>189.90654205607399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0.05</v>
      </c>
      <c r="AM142" t="s">
        <v>10213</v>
      </c>
      <c r="AN142">
        <v>7.35</v>
      </c>
      <c r="AO142" t="s">
        <v>10213</v>
      </c>
      <c r="AP142">
        <v>4.7036294863532002E-2</v>
      </c>
      <c r="AQ142">
        <f>(Table2[[#This Row],[Sharpe Ratio]]-AVERAGE(Table2[Sharpe Ratio]))/_xlfn.STDEV.P(Table2[Sharpe Ratio])</f>
        <v>-8.4964283828976167E-2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3.2354622087003184</v>
      </c>
      <c r="AS142">
        <f>_xlfn.RANK.AVG(Table2[[#This Row],[1Y Return vs Nifty Z-Score]],Table2[1Y Return vs Nifty Z-Score])</f>
        <v>70</v>
      </c>
      <c r="AT142">
        <f>_xlfn.RANK.AVG(Table2[[#This Row],[6M Return vs Nifty Z-Score]],Table2[6M Return vs Nifty Z-Score])</f>
        <v>87</v>
      </c>
      <c r="AU142">
        <f>_xlfn.RANK.AVG(Table2[[#This Row],[Sharpe Ratio Z-Score]],Table2[Sharpe Ratio Z-Score])</f>
        <v>361</v>
      </c>
      <c r="AV142">
        <f>(Table2[[#This Row],[Rank 1Y]]+Table2[[#This Row],[Rank 6M]]+Table2[[#This Row],[Rank Sharpe]])/3</f>
        <v>172.66666666666666</v>
      </c>
    </row>
    <row r="143" spans="1:48" x14ac:dyDescent="0.3">
      <c r="A143" t="s">
        <v>175</v>
      </c>
      <c r="B143" t="s">
        <v>176</v>
      </c>
      <c r="C143" t="s">
        <v>10165</v>
      </c>
      <c r="D143" t="s">
        <v>177</v>
      </c>
      <c r="E143">
        <v>150832.32701042001</v>
      </c>
      <c r="F143">
        <v>229.4</v>
      </c>
      <c r="G143">
        <v>84.795153297900796</v>
      </c>
      <c r="H143">
        <f>(Table2[[#This Row],[1Y Return vs Nifty]]-AVERAGE(Table2[1Y Return vs Nifty]))/_xlfn.STDEV.P(Table2[1Y Return vs Nifty])</f>
        <v>0.45527926307205019</v>
      </c>
      <c r="I143">
        <v>6.3818803211269</v>
      </c>
      <c r="J143">
        <f>(Table2[[#This Row],[1M Return vs Nifty]]-AVERAGE(Table2[1M Return vs Nifty]))/_xlfn.STDEV.P(Table2[1M Return vs Nifty])</f>
        <v>0.28736218940993091</v>
      </c>
      <c r="K143">
        <v>31.9029895104226</v>
      </c>
      <c r="L143">
        <f>(Table2[[#This Row],[6M Return vs Nifty]]-AVERAGE(Table2[6M Return vs Nifty]))/_xlfn.STDEV.P(Table2[6M Return vs Nifty])</f>
        <v>0.65471342687132306</v>
      </c>
      <c r="M143">
        <v>3.62119859031161</v>
      </c>
      <c r="N143">
        <f>(Table2[[#This Row],[1W Return vs Nifty]]-AVERAGE(Table2[1W Return vs Nifty]))/_xlfn.STDEV.P(Table2[1W Return vs Nifty])</f>
        <v>0.69455330816360072</v>
      </c>
      <c r="O143">
        <v>220.72</v>
      </c>
      <c r="P143">
        <v>211.730857855511</v>
      </c>
      <c r="Q143">
        <v>177.44363030892001</v>
      </c>
      <c r="R143">
        <v>70.397340163389003</v>
      </c>
      <c r="S143" s="2">
        <f>(Table2[[#This Row],[Close Price]]-Table2[[#This Row],[20D EMA]])/Table2[[#This Row],[20D EMA]]</f>
        <v>3.9325842696629247E-2</v>
      </c>
      <c r="T143" s="2">
        <f>(Table2[[#This Row],[Close Price]]-Table2[[#This Row],[50D EMA]])/Table2[[#This Row],[50D EMA]]</f>
        <v>8.3450954307976902E-2</v>
      </c>
      <c r="U143" s="2">
        <f>(Table2[[#This Row],[Close Price]]-Table2[[#This Row],[200D EMA]])/Table2[[#This Row],[200D EMA]]</f>
        <v>0.29280492965922023</v>
      </c>
      <c r="V143">
        <v>0.75954862090779796</v>
      </c>
      <c r="W143">
        <v>226</v>
      </c>
      <c r="X143">
        <v>230.75</v>
      </c>
      <c r="Y143">
        <v>219.86</v>
      </c>
      <c r="Z143">
        <v>234.1</v>
      </c>
      <c r="AA143">
        <v>217.28</v>
      </c>
      <c r="AB143">
        <v>234.1</v>
      </c>
      <c r="AC143" s="2">
        <f>(Table2[[#This Row],[Close Price]]/Table2[[#This Row],[Day Low]])-1</f>
        <v>1.5044247787610709E-2</v>
      </c>
      <c r="AD143" s="2">
        <f>(Table2[[#This Row],[Day High]]/Table2[[#This Row],[Close Price]])-1</f>
        <v>5.8849171752397567E-3</v>
      </c>
      <c r="AE143" s="2">
        <f>(Table2[[#This Row],[Close Price]]/Table2[[#This Row],[Current Week Low]])-1</f>
        <v>4.3391248976621499E-2</v>
      </c>
      <c r="AF143" s="2">
        <f>(Table2[[#This Row],[Current Week High]]/Table2[[#This Row],[Close Price]])-1</f>
        <v>2.048823016564949E-2</v>
      </c>
      <c r="AG143" s="2">
        <f>(Table2[[#This Row],[Close Price]]/Table2[[#This Row],[Current Month Low]])-1</f>
        <v>5.5780559646539052E-2</v>
      </c>
      <c r="AH143" s="2">
        <f>(Table2[[#This Row],[Current Month High]]/Table2[[#This Row],[Close Price]])-1</f>
        <v>2.048823016564949E-2</v>
      </c>
      <c r="AI143">
        <v>2.0488230165649401</v>
      </c>
      <c r="AJ143">
        <v>113.395348837209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0.06</v>
      </c>
      <c r="AM143" t="s">
        <v>10213</v>
      </c>
      <c r="AN143">
        <v>7.62</v>
      </c>
      <c r="AO143" t="s">
        <v>10213</v>
      </c>
      <c r="AP143">
        <v>9.4176680688534006E-2</v>
      </c>
      <c r="AQ143">
        <f>(Table2[[#This Row],[Sharpe Ratio]]-AVERAGE(Table2[Sharpe Ratio]))/_xlfn.STDEV.P(Table2[Sharpe Ratio])</f>
        <v>0.44987047370876976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2.5417786612256745</v>
      </c>
      <c r="AS143">
        <f>_xlfn.RANK.AVG(Table2[[#This Row],[1Y Return vs Nifty Z-Score]],Table2[1Y Return vs Nifty Z-Score])</f>
        <v>157</v>
      </c>
      <c r="AT143">
        <f>_xlfn.RANK.AVG(Table2[[#This Row],[6M Return vs Nifty Z-Score]],Table2[6M Return vs Nifty Z-Score])</f>
        <v>137</v>
      </c>
      <c r="AU143">
        <f>_xlfn.RANK.AVG(Table2[[#This Row],[Sharpe Ratio Z-Score]],Table2[Sharpe Ratio Z-Score])</f>
        <v>227</v>
      </c>
      <c r="AV143">
        <f>(Table2[[#This Row],[Rank 1Y]]+Table2[[#This Row],[Rank 6M]]+Table2[[#This Row],[Rank Sharpe]])/3</f>
        <v>173.66666666666666</v>
      </c>
    </row>
    <row r="144" spans="1:48" x14ac:dyDescent="0.3">
      <c r="A144" t="s">
        <v>967</v>
      </c>
      <c r="B144" t="s">
        <v>968</v>
      </c>
      <c r="C144" t="s">
        <v>10173</v>
      </c>
      <c r="D144" t="s">
        <v>153</v>
      </c>
      <c r="E144">
        <v>14501.845476250001</v>
      </c>
      <c r="F144">
        <v>1292.5</v>
      </c>
      <c r="G144">
        <v>53.9059213852358</v>
      </c>
      <c r="H144">
        <f>(Table2[[#This Row],[1Y Return vs Nifty]]-AVERAGE(Table2[1Y Return vs Nifty]))/_xlfn.STDEV.P(Table2[1Y Return vs Nifty])</f>
        <v>8.793011320055015E-2</v>
      </c>
      <c r="I144">
        <v>4.2223522001944804</v>
      </c>
      <c r="J144">
        <f>(Table2[[#This Row],[1M Return vs Nifty]]-AVERAGE(Table2[1M Return vs Nifty]))/_xlfn.STDEV.P(Table2[1M Return vs Nifty])</f>
        <v>9.575110436963305E-2</v>
      </c>
      <c r="K144">
        <v>15.1308139929784</v>
      </c>
      <c r="L144">
        <f>(Table2[[#This Row],[6M Return vs Nifty]]-AVERAGE(Table2[6M Return vs Nifty]))/_xlfn.STDEV.P(Table2[6M Return vs Nifty])</f>
        <v>0.15346638528497103</v>
      </c>
      <c r="M144">
        <v>-5.53208786949165</v>
      </c>
      <c r="N144">
        <f>(Table2[[#This Row],[1W Return vs Nifty]]-AVERAGE(Table2[1W Return vs Nifty]))/_xlfn.STDEV.P(Table2[1W Return vs Nifty])</f>
        <v>-1.1161813670719163</v>
      </c>
      <c r="O144">
        <v>1289.6500000000001</v>
      </c>
      <c r="P144">
        <v>1213.8334275376201</v>
      </c>
      <c r="Q144">
        <v>1010.6009457674</v>
      </c>
      <c r="R144">
        <v>46.717049260741099</v>
      </c>
      <c r="S144" s="2">
        <f>(Table2[[#This Row],[Close Price]]-Table2[[#This Row],[20D EMA]])/Table2[[#This Row],[20D EMA]]</f>
        <v>2.2099019113712317E-3</v>
      </c>
      <c r="T144" s="2">
        <f>(Table2[[#This Row],[Close Price]]-Table2[[#This Row],[50D EMA]])/Table2[[#This Row],[50D EMA]]</f>
        <v>6.4808375414378533E-2</v>
      </c>
      <c r="U144" s="2">
        <f>(Table2[[#This Row],[Close Price]]-Table2[[#This Row],[200D EMA]])/Table2[[#This Row],[200D EMA]]</f>
        <v>0.27894200516361067</v>
      </c>
      <c r="V144">
        <v>0.93024256543926798</v>
      </c>
      <c r="W144">
        <v>1269</v>
      </c>
      <c r="X144">
        <v>1300</v>
      </c>
      <c r="Y144">
        <v>1216.55</v>
      </c>
      <c r="Z144">
        <v>1409</v>
      </c>
      <c r="AA144">
        <v>1216.55</v>
      </c>
      <c r="AB144">
        <v>1409</v>
      </c>
      <c r="AC144" s="2">
        <f>(Table2[[#This Row],[Close Price]]/Table2[[#This Row],[Day Low]])-1</f>
        <v>1.8518518518518601E-2</v>
      </c>
      <c r="AD144" s="2">
        <f>(Table2[[#This Row],[Day High]]/Table2[[#This Row],[Close Price]])-1</f>
        <v>5.8027079303675233E-3</v>
      </c>
      <c r="AE144" s="2">
        <f>(Table2[[#This Row],[Close Price]]/Table2[[#This Row],[Current Week Low]])-1</f>
        <v>6.2430644034359606E-2</v>
      </c>
      <c r="AF144" s="2">
        <f>(Table2[[#This Row],[Current Week High]]/Table2[[#This Row],[Close Price]])-1</f>
        <v>9.0135396518375321E-2</v>
      </c>
      <c r="AG144" s="2">
        <f>(Table2[[#This Row],[Close Price]]/Table2[[#This Row],[Current Month Low]])-1</f>
        <v>6.2430644034359606E-2</v>
      </c>
      <c r="AH144" s="2">
        <f>(Table2[[#This Row],[Current Month High]]/Table2[[#This Row],[Close Price]])-1</f>
        <v>9.0135396518375321E-2</v>
      </c>
      <c r="AI144">
        <v>9.0135396518375295</v>
      </c>
      <c r="AJ144">
        <v>103.896513645685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0.05</v>
      </c>
      <c r="AM144" t="s">
        <v>10213</v>
      </c>
      <c r="AN144">
        <v>-3.01</v>
      </c>
      <c r="AO144" t="s">
        <v>10214</v>
      </c>
      <c r="AP144">
        <v>0.21335918723481501</v>
      </c>
      <c r="AQ144">
        <f>(Table2[[#This Row],[Sharpe Ratio]]-AVERAGE(Table2[Sharpe Ratio]))/_xlfn.STDEV.P(Table2[Sharpe Ratio])</f>
        <v>1.8020644762791402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1.0230307120623781</v>
      </c>
      <c r="AS144">
        <f>_xlfn.RANK.AVG(Table2[[#This Row],[1Y Return vs Nifty Z-Score]],Table2[1Y Return vs Nifty Z-Score])</f>
        <v>251</v>
      </c>
      <c r="AT144">
        <f>_xlfn.RANK.AVG(Table2[[#This Row],[6M Return vs Nifty Z-Score]],Table2[6M Return vs Nifty Z-Score])</f>
        <v>254</v>
      </c>
      <c r="AU144">
        <f>_xlfn.RANK.AVG(Table2[[#This Row],[Sharpe Ratio Z-Score]],Table2[Sharpe Ratio Z-Score])</f>
        <v>25</v>
      </c>
      <c r="AV144">
        <f>(Table2[[#This Row],[Rank 1Y]]+Table2[[#This Row],[Rank 6M]]+Table2[[#This Row],[Rank Sharpe]])/3</f>
        <v>176.66666666666666</v>
      </c>
    </row>
    <row r="145" spans="1:48" x14ac:dyDescent="0.3">
      <c r="A145" t="s">
        <v>976</v>
      </c>
      <c r="B145" t="s">
        <v>977</v>
      </c>
      <c r="C145" t="s">
        <v>10173</v>
      </c>
      <c r="D145" t="s">
        <v>246</v>
      </c>
      <c r="E145">
        <v>14139.622880000001</v>
      </c>
      <c r="F145">
        <v>4479.1000000000004</v>
      </c>
      <c r="G145">
        <v>32.169296857762902</v>
      </c>
      <c r="H145">
        <f>(Table2[[#This Row],[1Y Return vs Nifty]]-AVERAGE(Table2[1Y Return vs Nifty]))/_xlfn.STDEV.P(Table2[1Y Return vs Nifty])</f>
        <v>-0.17057196169142014</v>
      </c>
      <c r="I145">
        <v>-7.6790196301217897</v>
      </c>
      <c r="J145">
        <f>(Table2[[#This Row],[1M Return vs Nifty]]-AVERAGE(Table2[1M Return vs Nifty]))/_xlfn.STDEV.P(Table2[1M Return vs Nifty])</f>
        <v>-0.96023642724459435</v>
      </c>
      <c r="K145">
        <v>29.5859430842739</v>
      </c>
      <c r="L145">
        <f>(Table2[[#This Row],[6M Return vs Nifty]]-AVERAGE(Table2[6M Return vs Nifty]))/_xlfn.STDEV.P(Table2[6M Return vs Nifty])</f>
        <v>0.58546703333595151</v>
      </c>
      <c r="M145">
        <v>-3.0634704951572398</v>
      </c>
      <c r="N145">
        <f>(Table2[[#This Row],[1W Return vs Nifty]]-AVERAGE(Table2[1W Return vs Nifty]))/_xlfn.STDEV.P(Table2[1W Return vs Nifty])</f>
        <v>-0.62783096973361963</v>
      </c>
      <c r="O145">
        <v>4545.8</v>
      </c>
      <c r="P145">
        <v>4427.7261323781004</v>
      </c>
      <c r="Q145">
        <v>3730.1776964047699</v>
      </c>
      <c r="R145">
        <v>39.5749188660022</v>
      </c>
      <c r="S145" s="2">
        <f>(Table2[[#This Row],[Close Price]]-Table2[[#This Row],[20D EMA]])/Table2[[#This Row],[20D EMA]]</f>
        <v>-1.4672884860750543E-2</v>
      </c>
      <c r="T145" s="2">
        <f>(Table2[[#This Row],[Close Price]]-Table2[[#This Row],[50D EMA]])/Table2[[#This Row],[50D EMA]]</f>
        <v>1.1602765411849772E-2</v>
      </c>
      <c r="U145" s="2">
        <f>(Table2[[#This Row],[Close Price]]-Table2[[#This Row],[200D EMA]])/Table2[[#This Row],[200D EMA]]</f>
        <v>0.20077389458337569</v>
      </c>
      <c r="V145">
        <v>0.99211291554244496</v>
      </c>
      <c r="W145">
        <v>4382</v>
      </c>
      <c r="X145">
        <v>4508.1000000000004</v>
      </c>
      <c r="Y145">
        <v>4382</v>
      </c>
      <c r="Z145">
        <v>4654</v>
      </c>
      <c r="AA145">
        <v>4382</v>
      </c>
      <c r="AB145">
        <v>4683.3</v>
      </c>
      <c r="AC145" s="2">
        <f>(Table2[[#This Row],[Close Price]]/Table2[[#This Row],[Day Low]])-1</f>
        <v>2.2158831583751759E-2</v>
      </c>
      <c r="AD145" s="2">
        <f>(Table2[[#This Row],[Day High]]/Table2[[#This Row],[Close Price]])-1</f>
        <v>6.4745149695251136E-3</v>
      </c>
      <c r="AE145" s="2">
        <f>(Table2[[#This Row],[Close Price]]/Table2[[#This Row],[Current Week Low]])-1</f>
        <v>2.2158831583751759E-2</v>
      </c>
      <c r="AF145" s="2">
        <f>(Table2[[#This Row],[Current Week High]]/Table2[[#This Row],[Close Price]])-1</f>
        <v>3.9048023040342938E-2</v>
      </c>
      <c r="AG145" s="2">
        <f>(Table2[[#This Row],[Close Price]]/Table2[[#This Row],[Current Month Low]])-1</f>
        <v>2.2158831583751759E-2</v>
      </c>
      <c r="AH145" s="2">
        <f>(Table2[[#This Row],[Current Month High]]/Table2[[#This Row],[Close Price]])-1</f>
        <v>4.5589515750932064E-2</v>
      </c>
      <c r="AI145">
        <v>11.6295684400884</v>
      </c>
      <c r="AJ145">
        <v>63.259280858741398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0.05</v>
      </c>
      <c r="AM145" t="s">
        <v>10213</v>
      </c>
      <c r="AN145">
        <v>-4.09</v>
      </c>
      <c r="AO145" t="s">
        <v>10214</v>
      </c>
      <c r="AP145">
        <v>0.187743995102605</v>
      </c>
      <c r="AQ145">
        <f>(Table2[[#This Row],[Sharpe Ratio]]-AVERAGE(Table2[Sharpe Ratio]))/_xlfn.STDEV.P(Table2[Sharpe Ratio])</f>
        <v>1.5114454065886402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0.3382730812549577</v>
      </c>
      <c r="AS145">
        <f>_xlfn.RANK.AVG(Table2[[#This Row],[1Y Return vs Nifty Z-Score]],Table2[1Y Return vs Nifty Z-Score])</f>
        <v>333</v>
      </c>
      <c r="AT145">
        <f>_xlfn.RANK.AVG(Table2[[#This Row],[6M Return vs Nifty Z-Score]],Table2[6M Return vs Nifty Z-Score])</f>
        <v>152</v>
      </c>
      <c r="AU145">
        <f>_xlfn.RANK.AVG(Table2[[#This Row],[Sharpe Ratio Z-Score]],Table2[Sharpe Ratio Z-Score])</f>
        <v>49</v>
      </c>
      <c r="AV145">
        <f>(Table2[[#This Row],[Rank 1Y]]+Table2[[#This Row],[Rank 6M]]+Table2[[#This Row],[Rank Sharpe]])/3</f>
        <v>178</v>
      </c>
    </row>
    <row r="146" spans="1:48" x14ac:dyDescent="0.3">
      <c r="A146" t="s">
        <v>181</v>
      </c>
      <c r="B146" t="s">
        <v>182</v>
      </c>
      <c r="C146" t="s">
        <v>10180</v>
      </c>
      <c r="D146" t="s">
        <v>140</v>
      </c>
      <c r="E146">
        <v>146485.66960674</v>
      </c>
      <c r="F146">
        <v>1472.3</v>
      </c>
      <c r="G146">
        <v>97.383115873006503</v>
      </c>
      <c r="H146">
        <f>(Table2[[#This Row],[1Y Return vs Nifty]]-AVERAGE(Table2[1Y Return vs Nifty]))/_xlfn.STDEV.P(Table2[1Y Return vs Nifty])</f>
        <v>0.6049811839114404</v>
      </c>
      <c r="I146">
        <v>-2.41246473313242</v>
      </c>
      <c r="J146">
        <f>(Table2[[#This Row],[1M Return vs Nifty]]-AVERAGE(Table2[1M Return vs Nifty]))/_xlfn.STDEV.P(Table2[1M Return vs Nifty])</f>
        <v>-0.49294438855573713</v>
      </c>
      <c r="K146">
        <v>17.687511171899299</v>
      </c>
      <c r="L146">
        <f>(Table2[[#This Row],[6M Return vs Nifty]]-AVERAGE(Table2[6M Return vs Nifty]))/_xlfn.STDEV.P(Table2[6M Return vs Nifty])</f>
        <v>0.22987489268661296</v>
      </c>
      <c r="M146">
        <v>2.28852881393018</v>
      </c>
      <c r="N146">
        <f>(Table2[[#This Row],[1W Return vs Nifty]]-AVERAGE(Table2[1W Return vs Nifty]))/_xlfn.STDEV.P(Table2[1W Return vs Nifty])</f>
        <v>0.43091997981433322</v>
      </c>
      <c r="O146">
        <v>1498.13</v>
      </c>
      <c r="P146">
        <v>1408.4911135104501</v>
      </c>
      <c r="Q146">
        <v>1132.8277850924801</v>
      </c>
      <c r="R146">
        <v>40.703538665458296</v>
      </c>
      <c r="S146" s="2">
        <f>(Table2[[#This Row],[Close Price]]-Table2[[#This Row],[20D EMA]])/Table2[[#This Row],[20D EMA]]</f>
        <v>-1.7241494396347548E-2</v>
      </c>
      <c r="T146" s="2">
        <f>(Table2[[#This Row],[Close Price]]-Table2[[#This Row],[50D EMA]])/Table2[[#This Row],[50D EMA]]</f>
        <v>4.530300963739553E-2</v>
      </c>
      <c r="U146" s="2">
        <f>(Table2[[#This Row],[Close Price]]-Table2[[#This Row],[200D EMA]])/Table2[[#This Row],[200D EMA]]</f>
        <v>0.29966798076002921</v>
      </c>
      <c r="V146">
        <v>0.64233404078705902</v>
      </c>
      <c r="W146">
        <v>1468.85</v>
      </c>
      <c r="X146">
        <v>1537.4</v>
      </c>
      <c r="Y146">
        <v>1468.85</v>
      </c>
      <c r="Z146">
        <v>1595</v>
      </c>
      <c r="AA146">
        <v>1468</v>
      </c>
      <c r="AB146">
        <v>1595</v>
      </c>
      <c r="AC146" s="2">
        <f>(Table2[[#This Row],[Close Price]]/Table2[[#This Row],[Day Low]])-1</f>
        <v>2.3487762535316925E-3</v>
      </c>
      <c r="AD146" s="2">
        <f>(Table2[[#This Row],[Day High]]/Table2[[#This Row],[Close Price]])-1</f>
        <v>4.4216531956802418E-2</v>
      </c>
      <c r="AE146" s="2">
        <f>(Table2[[#This Row],[Close Price]]/Table2[[#This Row],[Current Week Low]])-1</f>
        <v>2.3487762535316925E-3</v>
      </c>
      <c r="AF146" s="2">
        <f>(Table2[[#This Row],[Current Week High]]/Table2[[#This Row],[Close Price]])-1</f>
        <v>8.3338993411668838E-2</v>
      </c>
      <c r="AG146" s="2">
        <f>(Table2[[#This Row],[Close Price]]/Table2[[#This Row],[Current Month Low]])-1</f>
        <v>2.9291553133514725E-3</v>
      </c>
      <c r="AH146" s="2">
        <f>(Table2[[#This Row],[Current Month High]]/Table2[[#This Row],[Close Price]])-1</f>
        <v>8.3338993411668838E-2</v>
      </c>
      <c r="AI146">
        <v>12.0661549955851</v>
      </c>
      <c r="AJ146">
        <v>129.67007253724299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0.03</v>
      </c>
      <c r="AM146" t="s">
        <v>10213</v>
      </c>
      <c r="AN146">
        <v>-0.54</v>
      </c>
      <c r="AO146" t="s">
        <v>10214</v>
      </c>
      <c r="AP146">
        <v>0.1139969036399</v>
      </c>
      <c r="AQ146">
        <f>(Table2[[#This Row],[Sharpe Ratio]]-AVERAGE(Table2[Sharpe Ratio]))/_xlfn.STDEV.P(Table2[Sharpe Ratio])</f>
        <v>0.67474228905389699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1.4475739569105464</v>
      </c>
      <c r="AS146">
        <f>_xlfn.RANK.AVG(Table2[[#This Row],[1Y Return vs Nifty Z-Score]],Table2[1Y Return vs Nifty Z-Score])</f>
        <v>133</v>
      </c>
      <c r="AT146">
        <f>_xlfn.RANK.AVG(Table2[[#This Row],[6M Return vs Nifty Z-Score]],Table2[6M Return vs Nifty Z-Score])</f>
        <v>231</v>
      </c>
      <c r="AU146">
        <f>_xlfn.RANK.AVG(Table2[[#This Row],[Sharpe Ratio Z-Score]],Table2[Sharpe Ratio Z-Score])</f>
        <v>180</v>
      </c>
      <c r="AV146">
        <f>(Table2[[#This Row],[Rank 1Y]]+Table2[[#This Row],[Rank 6M]]+Table2[[#This Row],[Rank Sharpe]])/3</f>
        <v>181.33333333333334</v>
      </c>
    </row>
    <row r="147" spans="1:48" x14ac:dyDescent="0.3">
      <c r="A147" t="s">
        <v>1489</v>
      </c>
      <c r="B147" t="s">
        <v>1490</v>
      </c>
      <c r="C147" t="s">
        <v>10176</v>
      </c>
      <c r="D147" t="s">
        <v>400</v>
      </c>
      <c r="E147">
        <v>6561.2165625600001</v>
      </c>
      <c r="F147">
        <v>211.2</v>
      </c>
      <c r="G147">
        <v>207.51251719557399</v>
      </c>
      <c r="H147">
        <f>(Table2[[#This Row],[1Y Return vs Nifty]]-AVERAGE(Table2[1Y Return vs Nifty]))/_xlfn.STDEV.P(Table2[1Y Return vs Nifty])</f>
        <v>1.9146913789103308</v>
      </c>
      <c r="I147">
        <v>2.8122409937781101</v>
      </c>
      <c r="J147">
        <f>(Table2[[#This Row],[1M Return vs Nifty]]-AVERAGE(Table2[1M Return vs Nifty]))/_xlfn.STDEV.P(Table2[1M Return vs Nifty])</f>
        <v>-2.9365552213779702E-2</v>
      </c>
      <c r="K147">
        <v>11.5425834705285</v>
      </c>
      <c r="L147">
        <f>(Table2[[#This Row],[6M Return vs Nifty]]-AVERAGE(Table2[6M Return vs Nifty]))/_xlfn.STDEV.P(Table2[6M Return vs Nifty])</f>
        <v>4.6229853444649749E-2</v>
      </c>
      <c r="M147">
        <v>-1.8646749789555801</v>
      </c>
      <c r="N147">
        <f>(Table2[[#This Row],[1W Return vs Nifty]]-AVERAGE(Table2[1W Return vs Nifty]))/_xlfn.STDEV.P(Table2[1W Return vs Nifty])</f>
        <v>-0.39068110894472613</v>
      </c>
      <c r="O147">
        <v>205.58</v>
      </c>
      <c r="P147">
        <v>194.771069792893</v>
      </c>
      <c r="Q147">
        <v>159.503061149594</v>
      </c>
      <c r="R147">
        <v>61.110391815309498</v>
      </c>
      <c r="S147" s="2">
        <f>(Table2[[#This Row],[Close Price]]-Table2[[#This Row],[20D EMA]])/Table2[[#This Row],[20D EMA]]</f>
        <v>2.7337289619612685E-2</v>
      </c>
      <c r="T147" s="2">
        <f>(Table2[[#This Row],[Close Price]]-Table2[[#This Row],[50D EMA]])/Table2[[#This Row],[50D EMA]]</f>
        <v>8.4349951071154727E-2</v>
      </c>
      <c r="U147" s="2">
        <f>(Table2[[#This Row],[Close Price]]-Table2[[#This Row],[200D EMA]])/Table2[[#This Row],[200D EMA]]</f>
        <v>0.32411251845455613</v>
      </c>
      <c r="V147">
        <v>1.1529264191625599</v>
      </c>
      <c r="W147">
        <v>208.01</v>
      </c>
      <c r="X147">
        <v>212.04</v>
      </c>
      <c r="Y147">
        <v>207.55</v>
      </c>
      <c r="Z147">
        <v>214.07</v>
      </c>
      <c r="AA147">
        <v>207.55</v>
      </c>
      <c r="AB147">
        <v>217.97</v>
      </c>
      <c r="AC147" s="2">
        <f>(Table2[[#This Row],[Close Price]]/Table2[[#This Row],[Day Low]])-1</f>
        <v>1.5335801163405494E-2</v>
      </c>
      <c r="AD147" s="2">
        <f>(Table2[[#This Row],[Day High]]/Table2[[#This Row],[Close Price]])-1</f>
        <v>3.9772727272726627E-3</v>
      </c>
      <c r="AE147" s="2">
        <f>(Table2[[#This Row],[Close Price]]/Table2[[#This Row],[Current Week Low]])-1</f>
        <v>1.758612382558411E-2</v>
      </c>
      <c r="AF147" s="2">
        <f>(Table2[[#This Row],[Current Week High]]/Table2[[#This Row],[Close Price]])-1</f>
        <v>1.3589015151515227E-2</v>
      </c>
      <c r="AG147" s="2">
        <f>(Table2[[#This Row],[Close Price]]/Table2[[#This Row],[Current Month Low]])-1</f>
        <v>1.758612382558411E-2</v>
      </c>
      <c r="AH147" s="2">
        <f>(Table2[[#This Row],[Current Month High]]/Table2[[#This Row],[Close Price]])-1</f>
        <v>3.2054924242424399E-2</v>
      </c>
      <c r="AI147">
        <v>3.2054924242424399</v>
      </c>
      <c r="AJ147">
        <v>236.038186157517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0.12</v>
      </c>
      <c r="AM147" t="s">
        <v>10213</v>
      </c>
      <c r="AN147">
        <v>8.7200000000000006</v>
      </c>
      <c r="AO147" t="s">
        <v>10213</v>
      </c>
      <c r="AP147">
        <v>9.6412480806993994E-2</v>
      </c>
      <c r="AQ147">
        <f>(Table2[[#This Row],[Sharpe Ratio]]-AVERAGE(Table2[Sharpe Ratio]))/_xlfn.STDEV.P(Table2[Sharpe Ratio])</f>
        <v>0.4752369104345634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2.0161114816310381</v>
      </c>
      <c r="AS147">
        <f>_xlfn.RANK.AVG(Table2[[#This Row],[1Y Return vs Nifty Z-Score]],Table2[1Y Return vs Nifty Z-Score])</f>
        <v>32</v>
      </c>
      <c r="AT147">
        <f>_xlfn.RANK.AVG(Table2[[#This Row],[6M Return vs Nifty Z-Score]],Table2[6M Return vs Nifty Z-Score])</f>
        <v>294</v>
      </c>
      <c r="AU147">
        <f>_xlfn.RANK.AVG(Table2[[#This Row],[Sharpe Ratio Z-Score]],Table2[Sharpe Ratio Z-Score])</f>
        <v>218</v>
      </c>
      <c r="AV147">
        <f>(Table2[[#This Row],[Rank 1Y]]+Table2[[#This Row],[Rank 6M]]+Table2[[#This Row],[Rank Sharpe]])/3</f>
        <v>181.33333333333334</v>
      </c>
    </row>
    <row r="148" spans="1:48" x14ac:dyDescent="0.3">
      <c r="A148" t="s">
        <v>257</v>
      </c>
      <c r="B148" t="s">
        <v>258</v>
      </c>
      <c r="C148" t="s">
        <v>10168</v>
      </c>
      <c r="D148" t="s">
        <v>259</v>
      </c>
      <c r="E148">
        <v>106209.738351475</v>
      </c>
      <c r="F148">
        <v>394.25</v>
      </c>
      <c r="G148">
        <v>113.99838550994301</v>
      </c>
      <c r="H148">
        <f>(Table2[[#This Row],[1Y Return vs Nifty]]-AVERAGE(Table2[1Y Return vs Nifty]))/_xlfn.STDEV.P(Table2[1Y Return vs Nifty])</f>
        <v>0.80257771830476776</v>
      </c>
      <c r="I148">
        <v>4.9915349685174002</v>
      </c>
      <c r="J148">
        <f>(Table2[[#This Row],[1M Return vs Nifty]]-AVERAGE(Table2[1M Return vs Nifty]))/_xlfn.STDEV.P(Table2[1M Return vs Nifty])</f>
        <v>0.16399932184087337</v>
      </c>
      <c r="K148">
        <v>71.342708204716899</v>
      </c>
      <c r="L148">
        <f>(Table2[[#This Row],[6M Return vs Nifty]]-AVERAGE(Table2[6M Return vs Nifty]))/_xlfn.STDEV.P(Table2[6M Return vs Nifty])</f>
        <v>1.8333942900635674</v>
      </c>
      <c r="M148">
        <v>-3.9249919683550401</v>
      </c>
      <c r="N148">
        <f>(Table2[[#This Row],[1W Return vs Nifty]]-AVERAGE(Table2[1W Return vs Nifty]))/_xlfn.STDEV.P(Table2[1W Return vs Nifty])</f>
        <v>-0.79826011688529452</v>
      </c>
      <c r="O148">
        <v>372.88</v>
      </c>
      <c r="P148">
        <v>351.59575164379203</v>
      </c>
      <c r="Q148">
        <v>278.048892455832</v>
      </c>
      <c r="R148">
        <v>65.859198941582093</v>
      </c>
      <c r="S148" s="2">
        <f>(Table2[[#This Row],[Close Price]]-Table2[[#This Row],[20D EMA]])/Table2[[#This Row],[20D EMA]]</f>
        <v>5.7310662947865278E-2</v>
      </c>
      <c r="T148" s="2">
        <f>(Table2[[#This Row],[Close Price]]-Table2[[#This Row],[50D EMA]])/Table2[[#This Row],[50D EMA]]</f>
        <v>0.12131616538820343</v>
      </c>
      <c r="U148" s="2">
        <f>(Table2[[#This Row],[Close Price]]-Table2[[#This Row],[200D EMA]])/Table2[[#This Row],[200D EMA]]</f>
        <v>0.41791609568315946</v>
      </c>
      <c r="V148">
        <v>0.916627119047284</v>
      </c>
      <c r="W148">
        <v>383</v>
      </c>
      <c r="X148">
        <v>395.6</v>
      </c>
      <c r="Y148">
        <v>373.55</v>
      </c>
      <c r="Z148">
        <v>398.85</v>
      </c>
      <c r="AA148">
        <v>372.75</v>
      </c>
      <c r="AB148">
        <v>408.4</v>
      </c>
      <c r="AC148" s="2">
        <f>(Table2[[#This Row],[Close Price]]/Table2[[#This Row],[Day Low]])-1</f>
        <v>2.9373368146214052E-2</v>
      </c>
      <c r="AD148" s="2">
        <f>(Table2[[#This Row],[Day High]]/Table2[[#This Row],[Close Price]])-1</f>
        <v>3.424223208624122E-3</v>
      </c>
      <c r="AE148" s="2">
        <f>(Table2[[#This Row],[Close Price]]/Table2[[#This Row],[Current Week Low]])-1</f>
        <v>5.5414268504885511E-2</v>
      </c>
      <c r="AF148" s="2">
        <f>(Table2[[#This Row],[Current Week High]]/Table2[[#This Row],[Close Price]])-1</f>
        <v>1.1667723525681684E-2</v>
      </c>
      <c r="AG148" s="2">
        <f>(Table2[[#This Row],[Close Price]]/Table2[[#This Row],[Current Month Low]])-1</f>
        <v>5.7679409792085856E-2</v>
      </c>
      <c r="AH148" s="2">
        <f>(Table2[[#This Row],[Current Month High]]/Table2[[#This Row],[Close Price]])-1</f>
        <v>3.5890932149651222E-2</v>
      </c>
      <c r="AI148">
        <v>3.58909321496512</v>
      </c>
      <c r="AJ148">
        <v>150.55608516046999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0.01</v>
      </c>
      <c r="AM148" t="s">
        <v>10213</v>
      </c>
      <c r="AN148">
        <v>14.54</v>
      </c>
      <c r="AO148" t="s">
        <v>10213</v>
      </c>
      <c r="AP148">
        <v>3.6115685452906998E-2</v>
      </c>
      <c r="AQ148">
        <f>(Table2[[#This Row],[Sharpe Ratio]]-AVERAGE(Table2[Sharpe Ratio]))/_xlfn.STDEV.P(Table2[Sharpe Ratio])</f>
        <v>-0.20886487106596666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1.7928463422579475</v>
      </c>
      <c r="AS148">
        <f>_xlfn.RANK.AVG(Table2[[#This Row],[1Y Return vs Nifty Z-Score]],Table2[1Y Return vs Nifty Z-Score])</f>
        <v>111</v>
      </c>
      <c r="AT148">
        <f>_xlfn.RANK.AVG(Table2[[#This Row],[6M Return vs Nifty Z-Score]],Table2[6M Return vs Nifty Z-Score])</f>
        <v>38</v>
      </c>
      <c r="AU148">
        <f>_xlfn.RANK.AVG(Table2[[#This Row],[Sharpe Ratio Z-Score]],Table2[Sharpe Ratio Z-Score])</f>
        <v>400</v>
      </c>
      <c r="AV148">
        <f>(Table2[[#This Row],[Rank 1Y]]+Table2[[#This Row],[Rank 6M]]+Table2[[#This Row],[Rank Sharpe]])/3</f>
        <v>183</v>
      </c>
    </row>
    <row r="149" spans="1:48" x14ac:dyDescent="0.3">
      <c r="A149" t="s">
        <v>401</v>
      </c>
      <c r="B149" t="s">
        <v>402</v>
      </c>
      <c r="C149" t="s">
        <v>10171</v>
      </c>
      <c r="D149" t="s">
        <v>193</v>
      </c>
      <c r="E149">
        <v>60623.089574325</v>
      </c>
      <c r="F149">
        <v>1055.8499999999999</v>
      </c>
      <c r="G149">
        <v>56.393981995286602</v>
      </c>
      <c r="H149">
        <f>(Table2[[#This Row],[1Y Return vs Nifty]]-AVERAGE(Table2[1Y Return vs Nifty]))/_xlfn.STDEV.P(Table2[1Y Return vs Nifty])</f>
        <v>0.1175192901834903</v>
      </c>
      <c r="I149">
        <v>5.8557502143691202</v>
      </c>
      <c r="J149">
        <f>(Table2[[#This Row],[1M Return vs Nifty]]-AVERAGE(Table2[1M Return vs Nifty]))/_xlfn.STDEV.P(Table2[1M Return vs Nifty])</f>
        <v>0.24067960183394782</v>
      </c>
      <c r="K149">
        <v>34.053149071168903</v>
      </c>
      <c r="L149">
        <f>(Table2[[#This Row],[6M Return vs Nifty]]-AVERAGE(Table2[6M Return vs Nifty]))/_xlfn.STDEV.P(Table2[6M Return vs Nifty])</f>
        <v>0.71897230119813593</v>
      </c>
      <c r="M149">
        <v>-9.7317438102903502</v>
      </c>
      <c r="N149">
        <f>(Table2[[#This Row],[1W Return vs Nifty]]-AVERAGE(Table2[1W Return vs Nifty]))/_xlfn.STDEV.P(Table2[1W Return vs Nifty])</f>
        <v>-1.94697177983329</v>
      </c>
      <c r="O149">
        <v>1070.21</v>
      </c>
      <c r="P149">
        <v>951.68812387031005</v>
      </c>
      <c r="Q149">
        <v>755.91596273756795</v>
      </c>
      <c r="R149">
        <v>36.456949082231397</v>
      </c>
      <c r="S149" s="2">
        <f>(Table2[[#This Row],[Close Price]]-Table2[[#This Row],[20D EMA]])/Table2[[#This Row],[20D EMA]]</f>
        <v>-1.3417927322675107E-2</v>
      </c>
      <c r="T149" s="2">
        <f>(Table2[[#This Row],[Close Price]]-Table2[[#This Row],[50D EMA]])/Table2[[#This Row],[50D EMA]]</f>
        <v>0.10944959122331589</v>
      </c>
      <c r="U149" s="2">
        <f>(Table2[[#This Row],[Close Price]]-Table2[[#This Row],[200D EMA]])/Table2[[#This Row],[200D EMA]]</f>
        <v>0.39678225100077735</v>
      </c>
      <c r="V149">
        <v>1.2145026028907</v>
      </c>
      <c r="W149">
        <v>1042.5999999999999</v>
      </c>
      <c r="X149">
        <v>1069.5</v>
      </c>
      <c r="Y149">
        <v>1042.5999999999999</v>
      </c>
      <c r="Z149">
        <v>1198.8</v>
      </c>
      <c r="AA149">
        <v>1042.5999999999999</v>
      </c>
      <c r="AB149">
        <v>1207.3</v>
      </c>
      <c r="AC149" s="2">
        <f>(Table2[[#This Row],[Close Price]]/Table2[[#This Row],[Day Low]])-1</f>
        <v>1.27086130826779E-2</v>
      </c>
      <c r="AD149" s="2">
        <f>(Table2[[#This Row],[Day High]]/Table2[[#This Row],[Close Price]])-1</f>
        <v>1.2927972723398407E-2</v>
      </c>
      <c r="AE149" s="2">
        <f>(Table2[[#This Row],[Close Price]]/Table2[[#This Row],[Current Week Low]])-1</f>
        <v>1.27086130826779E-2</v>
      </c>
      <c r="AF149" s="2">
        <f>(Table2[[#This Row],[Current Week High]]/Table2[[#This Row],[Close Price]])-1</f>
        <v>0.13538854950987367</v>
      </c>
      <c r="AG149" s="2">
        <f>(Table2[[#This Row],[Close Price]]/Table2[[#This Row],[Current Month Low]])-1</f>
        <v>1.27086130826779E-2</v>
      </c>
      <c r="AH149" s="2">
        <f>(Table2[[#This Row],[Current Month High]]/Table2[[#This Row],[Close Price]])-1</f>
        <v>0.14343893545484687</v>
      </c>
      <c r="AI149">
        <v>14.343893545484599</v>
      </c>
      <c r="AJ149">
        <v>92.462632154575203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0.26</v>
      </c>
      <c r="AM149" t="s">
        <v>10213</v>
      </c>
      <c r="AN149">
        <v>0.28999999999999998</v>
      </c>
      <c r="AO149" t="s">
        <v>10213</v>
      </c>
      <c r="AP149">
        <v>0.11616758760227899</v>
      </c>
      <c r="AQ149">
        <f>(Table2[[#This Row],[Sharpe Ratio]]-AVERAGE(Table2[Sharpe Ratio]))/_xlfn.STDEV.P(Table2[Sharpe Ratio])</f>
        <v>0.69936994558220433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-0.17043064103551164</v>
      </c>
      <c r="AS149">
        <f>_xlfn.RANK.AVG(Table2[[#This Row],[1Y Return vs Nifty Z-Score]],Table2[1Y Return vs Nifty Z-Score])</f>
        <v>245</v>
      </c>
      <c r="AT149">
        <f>_xlfn.RANK.AVG(Table2[[#This Row],[6M Return vs Nifty Z-Score]],Table2[6M Return vs Nifty Z-Score])</f>
        <v>132</v>
      </c>
      <c r="AU149">
        <f>_xlfn.RANK.AVG(Table2[[#This Row],[Sharpe Ratio Z-Score]],Table2[Sharpe Ratio Z-Score])</f>
        <v>173</v>
      </c>
      <c r="AV149">
        <f>(Table2[[#This Row],[Rank 1Y]]+Table2[[#This Row],[Rank 6M]]+Table2[[#This Row],[Rank Sharpe]])/3</f>
        <v>183.33333333333334</v>
      </c>
    </row>
    <row r="150" spans="1:48" x14ac:dyDescent="0.3">
      <c r="A150" t="s">
        <v>57</v>
      </c>
      <c r="B150" t="s">
        <v>58</v>
      </c>
      <c r="C150" t="s">
        <v>10165</v>
      </c>
      <c r="D150" t="s">
        <v>59</v>
      </c>
      <c r="E150">
        <v>383384.00880284997</v>
      </c>
      <c r="F150">
        <v>304.75</v>
      </c>
      <c r="G150">
        <v>60.059900018165301</v>
      </c>
      <c r="H150">
        <f>(Table2[[#This Row],[1Y Return vs Nifty]]-AVERAGE(Table2[1Y Return vs Nifty]))/_xlfn.STDEV.P(Table2[1Y Return vs Nifty])</f>
        <v>0.16111609676678859</v>
      </c>
      <c r="I150">
        <v>6.8983184335968097</v>
      </c>
      <c r="J150">
        <f>(Table2[[#This Row],[1M Return vs Nifty]]-AVERAGE(Table2[1M Return vs Nifty]))/_xlfn.STDEV.P(Table2[1M Return vs Nifty])</f>
        <v>0.33318482358975204</v>
      </c>
      <c r="K150">
        <v>31.523397649763702</v>
      </c>
      <c r="L150">
        <f>(Table2[[#This Row],[6M Return vs Nifty]]-AVERAGE(Table2[6M Return vs Nifty]))/_xlfn.STDEV.P(Table2[6M Return vs Nifty])</f>
        <v>0.64336908475138521</v>
      </c>
      <c r="M150">
        <v>7.9006465930278296</v>
      </c>
      <c r="N150">
        <f>(Table2[[#This Row],[1W Return vs Nifty]]-AVERAGE(Table2[1W Return vs Nifty]))/_xlfn.STDEV.P(Table2[1W Return vs Nifty])</f>
        <v>1.5411284616251686</v>
      </c>
      <c r="O150">
        <v>282.07</v>
      </c>
      <c r="P150">
        <v>275.61182554312001</v>
      </c>
      <c r="Q150">
        <v>244.82317800277801</v>
      </c>
      <c r="R150">
        <v>85.159288180292904</v>
      </c>
      <c r="S150" s="2">
        <f>(Table2[[#This Row],[Close Price]]-Table2[[#This Row],[20D EMA]])/Table2[[#This Row],[20D EMA]]</f>
        <v>8.0405573084695314E-2</v>
      </c>
      <c r="T150" s="2">
        <f>(Table2[[#This Row],[Close Price]]-Table2[[#This Row],[50D EMA]])/Table2[[#This Row],[50D EMA]]</f>
        <v>0.10572178606436926</v>
      </c>
      <c r="U150" s="2">
        <f>(Table2[[#This Row],[Close Price]]-Table2[[#This Row],[200D EMA]])/Table2[[#This Row],[200D EMA]]</f>
        <v>0.24477593374162476</v>
      </c>
      <c r="V150">
        <v>1.18151896236798</v>
      </c>
      <c r="W150">
        <v>295.14999999999998</v>
      </c>
      <c r="X150">
        <v>307.2</v>
      </c>
      <c r="Y150">
        <v>287.35000000000002</v>
      </c>
      <c r="Z150">
        <v>307.2</v>
      </c>
      <c r="AA150">
        <v>271.5</v>
      </c>
      <c r="AB150">
        <v>307.2</v>
      </c>
      <c r="AC150" s="2">
        <f>(Table2[[#This Row],[Close Price]]/Table2[[#This Row],[Day Low]])-1</f>
        <v>3.2525834321531555E-2</v>
      </c>
      <c r="AD150" s="2">
        <f>(Table2[[#This Row],[Day High]]/Table2[[#This Row],[Close Price]])-1</f>
        <v>8.0393765381459037E-3</v>
      </c>
      <c r="AE150" s="2">
        <f>(Table2[[#This Row],[Close Price]]/Table2[[#This Row],[Current Week Low]])-1</f>
        <v>6.0553332173307828E-2</v>
      </c>
      <c r="AF150" s="2">
        <f>(Table2[[#This Row],[Current Week High]]/Table2[[#This Row],[Close Price]])-1</f>
        <v>8.0393765381459037E-3</v>
      </c>
      <c r="AG150" s="2">
        <f>(Table2[[#This Row],[Close Price]]/Table2[[#This Row],[Current Month Low]])-1</f>
        <v>0.12246777163904232</v>
      </c>
      <c r="AH150" s="2">
        <f>(Table2[[#This Row],[Current Month High]]/Table2[[#This Row],[Close Price]])-1</f>
        <v>8.0393765381459037E-3</v>
      </c>
      <c r="AI150">
        <v>0.80393765381459004</v>
      </c>
      <c r="AJ150">
        <v>87.077961939840307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0.02</v>
      </c>
      <c r="AM150" t="s">
        <v>10213</v>
      </c>
      <c r="AN150">
        <v>14.14</v>
      </c>
      <c r="AO150" t="s">
        <v>10213</v>
      </c>
      <c r="AP150">
        <v>0.11066281633076901</v>
      </c>
      <c r="AQ150">
        <f>(Table2[[#This Row],[Sharpe Ratio]]-AVERAGE(Table2[Sharpe Ratio]))/_xlfn.STDEV.P(Table2[Sharpe Ratio])</f>
        <v>0.6369151532258529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3.315713619958947</v>
      </c>
      <c r="AS150">
        <f>_xlfn.RANK.AVG(Table2[[#This Row],[1Y Return vs Nifty Z-Score]],Table2[1Y Return vs Nifty Z-Score])</f>
        <v>226</v>
      </c>
      <c r="AT150">
        <f>_xlfn.RANK.AVG(Table2[[#This Row],[6M Return vs Nifty Z-Score]],Table2[6M Return vs Nifty Z-Score])</f>
        <v>138</v>
      </c>
      <c r="AU150">
        <f>_xlfn.RANK.AVG(Table2[[#This Row],[Sharpe Ratio Z-Score]],Table2[Sharpe Ratio Z-Score])</f>
        <v>187</v>
      </c>
      <c r="AV150">
        <f>(Table2[[#This Row],[Rank 1Y]]+Table2[[#This Row],[Rank 6M]]+Table2[[#This Row],[Rank Sharpe]])/3</f>
        <v>183.66666666666666</v>
      </c>
    </row>
    <row r="151" spans="1:48" x14ac:dyDescent="0.3">
      <c r="A151" t="s">
        <v>522</v>
      </c>
      <c r="B151" t="s">
        <v>523</v>
      </c>
      <c r="C151" t="s">
        <v>10172</v>
      </c>
      <c r="D151" t="s">
        <v>62</v>
      </c>
      <c r="E151">
        <v>39066.128316640003</v>
      </c>
      <c r="F151">
        <v>1384.4</v>
      </c>
      <c r="G151">
        <v>81.356084244474303</v>
      </c>
      <c r="H151">
        <f>(Table2[[#This Row],[1Y Return vs Nifty]]-AVERAGE(Table2[1Y Return vs Nifty]))/_xlfn.STDEV.P(Table2[1Y Return vs Nifty])</f>
        <v>0.41438025021548186</v>
      </c>
      <c r="I151">
        <v>9.7269335563750001</v>
      </c>
      <c r="J151">
        <f>(Table2[[#This Row],[1M Return vs Nifty]]-AVERAGE(Table2[1M Return vs Nifty]))/_xlfn.STDEV.P(Table2[1M Return vs Nifty])</f>
        <v>0.58416280696646661</v>
      </c>
      <c r="K151">
        <v>44.9987365877328</v>
      </c>
      <c r="L151">
        <f>(Table2[[#This Row],[6M Return vs Nifty]]-AVERAGE(Table2[6M Return vs Nifty]))/_xlfn.STDEV.P(Table2[6M Return vs Nifty])</f>
        <v>1.0460880862312631</v>
      </c>
      <c r="M151">
        <v>7.45613626542701</v>
      </c>
      <c r="N151">
        <f>(Table2[[#This Row],[1W Return vs Nifty]]-AVERAGE(Table2[1W Return vs Nifty]))/_xlfn.STDEV.P(Table2[1W Return vs Nifty])</f>
        <v>1.453193896567931</v>
      </c>
      <c r="O151">
        <v>1279.71</v>
      </c>
      <c r="P151">
        <v>1189.35203588594</v>
      </c>
      <c r="Q151">
        <v>973.20132209929602</v>
      </c>
      <c r="R151">
        <v>86.744920456763097</v>
      </c>
      <c r="S151" s="2">
        <f>(Table2[[#This Row],[Close Price]]-Table2[[#This Row],[20D EMA]])/Table2[[#This Row],[20D EMA]]</f>
        <v>8.1807597033702995E-2</v>
      </c>
      <c r="T151" s="2">
        <f>(Table2[[#This Row],[Close Price]]-Table2[[#This Row],[50D EMA]])/Table2[[#This Row],[50D EMA]]</f>
        <v>0.163995148811235</v>
      </c>
      <c r="U151" s="2">
        <f>(Table2[[#This Row],[Close Price]]-Table2[[#This Row],[200D EMA]])/Table2[[#This Row],[200D EMA]]</f>
        <v>0.42252170086833207</v>
      </c>
      <c r="V151">
        <v>1.08906437707102</v>
      </c>
      <c r="W151">
        <v>1350</v>
      </c>
      <c r="X151">
        <v>1397</v>
      </c>
      <c r="Y151">
        <v>1330.85</v>
      </c>
      <c r="Z151">
        <v>1397</v>
      </c>
      <c r="AA151">
        <v>1232.0999999999999</v>
      </c>
      <c r="AB151">
        <v>1397</v>
      </c>
      <c r="AC151" s="2">
        <f>(Table2[[#This Row],[Close Price]]/Table2[[#This Row],[Day Low]])-1</f>
        <v>2.5481481481481438E-2</v>
      </c>
      <c r="AD151" s="2">
        <f>(Table2[[#This Row],[Day High]]/Table2[[#This Row],[Close Price]])-1</f>
        <v>9.1014157757873804E-3</v>
      </c>
      <c r="AE151" s="2">
        <f>(Table2[[#This Row],[Close Price]]/Table2[[#This Row],[Current Week Low]])-1</f>
        <v>4.02374422361651E-2</v>
      </c>
      <c r="AF151" s="2">
        <f>(Table2[[#This Row],[Current Week High]]/Table2[[#This Row],[Close Price]])-1</f>
        <v>9.1014157757873804E-3</v>
      </c>
      <c r="AG151" s="2">
        <f>(Table2[[#This Row],[Close Price]]/Table2[[#This Row],[Current Month Low]])-1</f>
        <v>0.12361009658306976</v>
      </c>
      <c r="AH151" s="2">
        <f>(Table2[[#This Row],[Current Month High]]/Table2[[#This Row],[Close Price]])-1</f>
        <v>9.1014157757873804E-3</v>
      </c>
      <c r="AI151">
        <v>0.91014157757873804</v>
      </c>
      <c r="AJ151">
        <v>109.44024205748801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0.2</v>
      </c>
      <c r="AM151" t="s">
        <v>10213</v>
      </c>
      <c r="AN151">
        <v>14.1</v>
      </c>
      <c r="AO151" t="s">
        <v>10213</v>
      </c>
      <c r="AP151">
        <v>6.4669148795973005E-2</v>
      </c>
      <c r="AQ151">
        <f>(Table2[[#This Row],[Sharpe Ratio]]-AVERAGE(Table2[Sharpe Ratio]))/_xlfn.STDEV.P(Table2[Sharpe Ratio])</f>
        <v>0.11509057343640076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3.6129156134175435</v>
      </c>
      <c r="AS151">
        <f>_xlfn.RANK.AVG(Table2[[#This Row],[1Y Return vs Nifty Z-Score]],Table2[1Y Return vs Nifty Z-Score])</f>
        <v>163</v>
      </c>
      <c r="AT151">
        <f>_xlfn.RANK.AVG(Table2[[#This Row],[6M Return vs Nifty Z-Score]],Table2[6M Return vs Nifty Z-Score])</f>
        <v>85</v>
      </c>
      <c r="AU151">
        <f>_xlfn.RANK.AVG(Table2[[#This Row],[Sharpe Ratio Z-Score]],Table2[Sharpe Ratio Z-Score])</f>
        <v>303</v>
      </c>
      <c r="AV151">
        <f>(Table2[[#This Row],[Rank 1Y]]+Table2[[#This Row],[Rank 6M]]+Table2[[#This Row],[Rank Sharpe]])/3</f>
        <v>183.66666666666666</v>
      </c>
    </row>
    <row r="152" spans="1:48" x14ac:dyDescent="0.3">
      <c r="A152" t="s">
        <v>1420</v>
      </c>
      <c r="B152" t="s">
        <v>1421</v>
      </c>
      <c r="C152" t="s">
        <v>10181</v>
      </c>
      <c r="D152" t="s">
        <v>371</v>
      </c>
      <c r="E152">
        <v>7263.0132119999998</v>
      </c>
      <c r="F152">
        <v>148.05000000000001</v>
      </c>
      <c r="G152">
        <v>78.699363850066305</v>
      </c>
      <c r="H152">
        <f>(Table2[[#This Row],[1Y Return vs Nifty]]-AVERAGE(Table2[1Y Return vs Nifty]))/_xlfn.STDEV.P(Table2[1Y Return vs Nifty])</f>
        <v>0.38278529242917625</v>
      </c>
      <c r="I152">
        <v>23.8047133582116</v>
      </c>
      <c r="J152">
        <f>(Table2[[#This Row],[1M Return vs Nifty]]-AVERAGE(Table2[1M Return vs Nifty]))/_xlfn.STDEV.P(Table2[1M Return vs Nifty])</f>
        <v>1.8332591427083782</v>
      </c>
      <c r="K152">
        <v>32.747558893708202</v>
      </c>
      <c r="L152">
        <f>(Table2[[#This Row],[6M Return vs Nifty]]-AVERAGE(Table2[6M Return vs Nifty]))/_xlfn.STDEV.P(Table2[6M Return vs Nifty])</f>
        <v>0.67995391546184714</v>
      </c>
      <c r="M152">
        <v>9.3849349842791998</v>
      </c>
      <c r="N152">
        <f>(Table2[[#This Row],[1W Return vs Nifty]]-AVERAGE(Table2[1W Return vs Nifty]))/_xlfn.STDEV.P(Table2[1W Return vs Nifty])</f>
        <v>1.8347555069373906</v>
      </c>
      <c r="O152">
        <v>133.85</v>
      </c>
      <c r="P152">
        <v>120.757701402271</v>
      </c>
      <c r="Q152">
        <v>99.865299089918494</v>
      </c>
      <c r="R152">
        <v>65.670673709325797</v>
      </c>
      <c r="S152" s="2">
        <f>(Table2[[#This Row],[Close Price]]-Table2[[#This Row],[20D EMA]])/Table2[[#This Row],[20D EMA]]</f>
        <v>0.10608890549122164</v>
      </c>
      <c r="T152" s="2">
        <f>(Table2[[#This Row],[Close Price]]-Table2[[#This Row],[50D EMA]])/Table2[[#This Row],[50D EMA]]</f>
        <v>0.2260087620152047</v>
      </c>
      <c r="U152" s="2">
        <f>(Table2[[#This Row],[Close Price]]-Table2[[#This Row],[200D EMA]])/Table2[[#This Row],[200D EMA]]</f>
        <v>0.4824969368658889</v>
      </c>
      <c r="V152">
        <v>1.5938948585304</v>
      </c>
      <c r="W152">
        <v>146.85</v>
      </c>
      <c r="X152">
        <v>151.21</v>
      </c>
      <c r="Y152">
        <v>135.52000000000001</v>
      </c>
      <c r="Z152">
        <v>160.9</v>
      </c>
      <c r="AA152">
        <v>129.25</v>
      </c>
      <c r="AB152">
        <v>160.9</v>
      </c>
      <c r="AC152" s="2">
        <f>(Table2[[#This Row],[Close Price]]/Table2[[#This Row],[Day Low]])-1</f>
        <v>8.1716036772216949E-3</v>
      </c>
      <c r="AD152" s="2">
        <f>(Table2[[#This Row],[Day High]]/Table2[[#This Row],[Close Price]])-1</f>
        <v>2.1344140493076535E-2</v>
      </c>
      <c r="AE152" s="2">
        <f>(Table2[[#This Row],[Close Price]]/Table2[[#This Row],[Current Week Low]])-1</f>
        <v>9.2458677685950397E-2</v>
      </c>
      <c r="AF152" s="2">
        <f>(Table2[[#This Row],[Current Week High]]/Table2[[#This Row],[Close Price]])-1</f>
        <v>8.6795001688618756E-2</v>
      </c>
      <c r="AG152" s="2">
        <f>(Table2[[#This Row],[Close Price]]/Table2[[#This Row],[Current Month Low]])-1</f>
        <v>0.1454545454545455</v>
      </c>
      <c r="AH152" s="2">
        <f>(Table2[[#This Row],[Current Month High]]/Table2[[#This Row],[Close Price]])-1</f>
        <v>8.6795001688618756E-2</v>
      </c>
      <c r="AI152">
        <v>8.6795001688618694</v>
      </c>
      <c r="AJ152">
        <v>127.594158339738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0.33</v>
      </c>
      <c r="AM152" t="s">
        <v>10213</v>
      </c>
      <c r="AN152">
        <v>16.47</v>
      </c>
      <c r="AO152" t="s">
        <v>10213</v>
      </c>
      <c r="AP152">
        <v>7.6799633758113994E-2</v>
      </c>
      <c r="AQ152">
        <f>(Table2[[#This Row],[Sharpe Ratio]]-AVERAGE(Table2[Sharpe Ratio]))/_xlfn.STDEV.P(Table2[Sharpe Ratio])</f>
        <v>0.25271789383268378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4.9834717513694766</v>
      </c>
      <c r="AS152">
        <f>_xlfn.RANK.AVG(Table2[[#This Row],[1Y Return vs Nifty Z-Score]],Table2[1Y Return vs Nifty Z-Score])</f>
        <v>169</v>
      </c>
      <c r="AT152">
        <f>_xlfn.RANK.AVG(Table2[[#This Row],[6M Return vs Nifty Z-Score]],Table2[6M Return vs Nifty Z-Score])</f>
        <v>135</v>
      </c>
      <c r="AU152">
        <f>_xlfn.RANK.AVG(Table2[[#This Row],[Sharpe Ratio Z-Score]],Table2[Sharpe Ratio Z-Score])</f>
        <v>257</v>
      </c>
      <c r="AV152">
        <f>(Table2[[#This Row],[Rank 1Y]]+Table2[[#This Row],[Rank 6M]]+Table2[[#This Row],[Rank Sharpe]])/3</f>
        <v>187</v>
      </c>
    </row>
    <row r="153" spans="1:48" x14ac:dyDescent="0.3">
      <c r="A153" t="s">
        <v>592</v>
      </c>
      <c r="B153" t="s">
        <v>593</v>
      </c>
      <c r="C153" t="s">
        <v>10167</v>
      </c>
      <c r="D153" t="s">
        <v>413</v>
      </c>
      <c r="E153">
        <v>31819.439301539998</v>
      </c>
      <c r="F153">
        <v>532.95000000000005</v>
      </c>
      <c r="G153">
        <v>162.19931536642099</v>
      </c>
      <c r="H153">
        <f>(Table2[[#This Row],[1Y Return vs Nifty]]-AVERAGE(Table2[1Y Return vs Nifty]))/_xlfn.STDEV.P(Table2[1Y Return vs Nifty])</f>
        <v>1.3758056527466425</v>
      </c>
      <c r="I153">
        <v>-25.011728259017001</v>
      </c>
      <c r="J153">
        <f>(Table2[[#This Row],[1M Return vs Nifty]]-AVERAGE(Table2[1M Return vs Nifty]))/_xlfn.STDEV.P(Table2[1M Return vs Nifty])</f>
        <v>-2.4981368022746619</v>
      </c>
      <c r="K153">
        <v>27.498455555432901</v>
      </c>
      <c r="L153">
        <f>(Table2[[#This Row],[6M Return vs Nifty]]-AVERAGE(Table2[6M Return vs Nifty]))/_xlfn.STDEV.P(Table2[6M Return vs Nifty])</f>
        <v>0.52308115220254181</v>
      </c>
      <c r="M153">
        <v>-5.4772378980813698</v>
      </c>
      <c r="N153">
        <f>(Table2[[#This Row],[1W Return vs Nifty]]-AVERAGE(Table2[1W Return vs Nifty]))/_xlfn.STDEV.P(Table2[1W Return vs Nifty])</f>
        <v>-1.1053307566813828</v>
      </c>
      <c r="O153">
        <v>582.49</v>
      </c>
      <c r="P153">
        <v>577.59566863355997</v>
      </c>
      <c r="Q153">
        <v>447.033240645408</v>
      </c>
      <c r="R153">
        <v>17.8757790526513</v>
      </c>
      <c r="S153" s="2">
        <f>(Table2[[#This Row],[Close Price]]-Table2[[#This Row],[20D EMA]])/Table2[[#This Row],[20D EMA]]</f>
        <v>-8.5048670363439646E-2</v>
      </c>
      <c r="T153" s="2">
        <f>(Table2[[#This Row],[Close Price]]-Table2[[#This Row],[50D EMA]])/Table2[[#This Row],[50D EMA]]</f>
        <v>-7.7295712308888806E-2</v>
      </c>
      <c r="U153" s="2">
        <f>(Table2[[#This Row],[Close Price]]-Table2[[#This Row],[200D EMA]])/Table2[[#This Row],[200D EMA]]</f>
        <v>0.19219322310472706</v>
      </c>
      <c r="V153">
        <v>0.76439113476331699</v>
      </c>
      <c r="W153">
        <v>532</v>
      </c>
      <c r="X153">
        <v>539.29999999999995</v>
      </c>
      <c r="Y153">
        <v>531</v>
      </c>
      <c r="Z153">
        <v>561</v>
      </c>
      <c r="AA153">
        <v>531</v>
      </c>
      <c r="AB153">
        <v>614.54999999999995</v>
      </c>
      <c r="AC153" s="2">
        <f>(Table2[[#This Row],[Close Price]]/Table2[[#This Row],[Day Low]])-1</f>
        <v>1.7857142857142794E-3</v>
      </c>
      <c r="AD153" s="2">
        <f>(Table2[[#This Row],[Day High]]/Table2[[#This Row],[Close Price]])-1</f>
        <v>1.191481377239878E-2</v>
      </c>
      <c r="AE153" s="2">
        <f>(Table2[[#This Row],[Close Price]]/Table2[[#This Row],[Current Week Low]])-1</f>
        <v>3.6723163841809736E-3</v>
      </c>
      <c r="AF153" s="2">
        <f>(Table2[[#This Row],[Current Week High]]/Table2[[#This Row],[Close Price]])-1</f>
        <v>5.2631578947368363E-2</v>
      </c>
      <c r="AG153" s="2">
        <f>(Table2[[#This Row],[Close Price]]/Table2[[#This Row],[Current Month Low]])-1</f>
        <v>3.6723163841809736E-3</v>
      </c>
      <c r="AH153" s="2">
        <f>(Table2[[#This Row],[Current Month High]]/Table2[[#This Row],[Close Price]])-1</f>
        <v>0.15311004784688986</v>
      </c>
      <c r="AI153">
        <v>35.472370766488297</v>
      </c>
      <c r="AJ153">
        <v>193.85898407884699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-0.17</v>
      </c>
      <c r="AM153" t="s">
        <v>10214</v>
      </c>
      <c r="AN153">
        <v>-15.78</v>
      </c>
      <c r="AO153" t="s">
        <v>10214</v>
      </c>
      <c r="AP153">
        <v>5.1673578685153002E-2</v>
      </c>
      <c r="AQ153">
        <f>(Table2[[#This Row],[Sharpe Ratio]]-AVERAGE(Table2[Sharpe Ratio]))/_xlfn.STDEV.P(Table2[Sharpe Ratio])</f>
        <v>-3.2351634930057792E-2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-1.7369323889369184</v>
      </c>
      <c r="AS153">
        <f>_xlfn.RANK.AVG(Table2[[#This Row],[1Y Return vs Nifty Z-Score]],Table2[1Y Return vs Nifty Z-Score])</f>
        <v>57</v>
      </c>
      <c r="AT153">
        <f>_xlfn.RANK.AVG(Table2[[#This Row],[6M Return vs Nifty Z-Score]],Table2[6M Return vs Nifty Z-Score])</f>
        <v>162</v>
      </c>
      <c r="AU153">
        <f>_xlfn.RANK.AVG(Table2[[#This Row],[Sharpe Ratio Z-Score]],Table2[Sharpe Ratio Z-Score])</f>
        <v>344</v>
      </c>
      <c r="AV153">
        <f>(Table2[[#This Row],[Rank 1Y]]+Table2[[#This Row],[Rank 6M]]+Table2[[#This Row],[Rank Sharpe]])/3</f>
        <v>187.66666666666666</v>
      </c>
    </row>
    <row r="154" spans="1:48" x14ac:dyDescent="0.3">
      <c r="A154" t="s">
        <v>1002</v>
      </c>
      <c r="B154" t="s">
        <v>1003</v>
      </c>
      <c r="C154" t="s">
        <v>10166</v>
      </c>
      <c r="D154" t="s">
        <v>299</v>
      </c>
      <c r="E154">
        <v>13407.63227848</v>
      </c>
      <c r="F154">
        <v>959.2</v>
      </c>
      <c r="G154">
        <v>184.783256915539</v>
      </c>
      <c r="H154">
        <f>(Table2[[#This Row],[1Y Return vs Nifty]]-AVERAGE(Table2[1Y Return vs Nifty]))/_xlfn.STDEV.P(Table2[1Y Return vs Nifty])</f>
        <v>1.6443844167726458</v>
      </c>
      <c r="I154">
        <v>-2.4239529725699498</v>
      </c>
      <c r="J154">
        <f>(Table2[[#This Row],[1M Return vs Nifty]]-AVERAGE(Table2[1M Return vs Nifty]))/_xlfn.STDEV.P(Table2[1M Return vs Nifty])</f>
        <v>-0.49396371958573893</v>
      </c>
      <c r="K154">
        <v>10.901914554359401</v>
      </c>
      <c r="L154">
        <f>(Table2[[#This Row],[6M Return vs Nifty]]-AVERAGE(Table2[6M Return vs Nifty]))/_xlfn.STDEV.P(Table2[6M Return vs Nifty])</f>
        <v>2.7083058890055734E-2</v>
      </c>
      <c r="M154">
        <v>-5.2891927380537602</v>
      </c>
      <c r="N154">
        <f>(Table2[[#This Row],[1W Return vs Nifty]]-AVERAGE(Table2[1W Return vs Nifty]))/_xlfn.STDEV.P(Table2[1W Return vs Nifty])</f>
        <v>-1.0681310150074483</v>
      </c>
      <c r="O154">
        <v>960.94</v>
      </c>
      <c r="P154">
        <v>930.47772051674804</v>
      </c>
      <c r="Q154">
        <v>768.17659600586603</v>
      </c>
      <c r="R154">
        <v>47.3832257664819</v>
      </c>
      <c r="S154" s="2">
        <f>(Table2[[#This Row],[Close Price]]-Table2[[#This Row],[20D EMA]])/Table2[[#This Row],[20D EMA]]</f>
        <v>-1.8107269964826201E-3</v>
      </c>
      <c r="T154" s="2">
        <f>(Table2[[#This Row],[Close Price]]-Table2[[#This Row],[50D EMA]])/Table2[[#This Row],[50D EMA]]</f>
        <v>3.0868315113768516E-2</v>
      </c>
      <c r="U154" s="2">
        <f>(Table2[[#This Row],[Close Price]]-Table2[[#This Row],[200D EMA]])/Table2[[#This Row],[200D EMA]]</f>
        <v>0.24867121048383944</v>
      </c>
      <c r="V154">
        <v>0.52261710523081095</v>
      </c>
      <c r="W154">
        <v>955</v>
      </c>
      <c r="X154">
        <v>993.75</v>
      </c>
      <c r="Y154">
        <v>930</v>
      </c>
      <c r="Z154">
        <v>993.75</v>
      </c>
      <c r="AA154">
        <v>930</v>
      </c>
      <c r="AB154">
        <v>1035</v>
      </c>
      <c r="AC154" s="2">
        <f>(Table2[[#This Row],[Close Price]]/Table2[[#This Row],[Day Low]])-1</f>
        <v>4.3979057591623238E-3</v>
      </c>
      <c r="AD154" s="2">
        <f>(Table2[[#This Row],[Day High]]/Table2[[#This Row],[Close Price]])-1</f>
        <v>3.6019599666388569E-2</v>
      </c>
      <c r="AE154" s="2">
        <f>(Table2[[#This Row],[Close Price]]/Table2[[#This Row],[Current Week Low]])-1</f>
        <v>3.1397849462365679E-2</v>
      </c>
      <c r="AF154" s="2">
        <f>(Table2[[#This Row],[Current Week High]]/Table2[[#This Row],[Close Price]])-1</f>
        <v>3.6019599666388569E-2</v>
      </c>
      <c r="AG154" s="2">
        <f>(Table2[[#This Row],[Close Price]]/Table2[[#This Row],[Current Month Low]])-1</f>
        <v>3.1397849462365679E-2</v>
      </c>
      <c r="AH154" s="2">
        <f>(Table2[[#This Row],[Current Month High]]/Table2[[#This Row],[Close Price]])-1</f>
        <v>7.9024186822352016E-2</v>
      </c>
      <c r="AI154">
        <v>10.3106755629691</v>
      </c>
      <c r="AJ154">
        <v>217.064705396248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0.16</v>
      </c>
      <c r="AM154" t="s">
        <v>10213</v>
      </c>
      <c r="AN154">
        <v>-5.28</v>
      </c>
      <c r="AO154" t="s">
        <v>10214</v>
      </c>
      <c r="AP154">
        <v>9.6178423653399001E-2</v>
      </c>
      <c r="AQ154">
        <f>(Table2[[#This Row],[Sharpe Ratio]]-AVERAGE(Table2[Sharpe Ratio]))/_xlfn.STDEV.P(Table2[Sharpe Ratio])</f>
        <v>0.47258139757012346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0.58195413863963763</v>
      </c>
      <c r="AS154">
        <f>_xlfn.RANK.AVG(Table2[[#This Row],[1Y Return vs Nifty Z-Score]],Table2[1Y Return vs Nifty Z-Score])</f>
        <v>43</v>
      </c>
      <c r="AT154">
        <f>_xlfn.RANK.AVG(Table2[[#This Row],[6M Return vs Nifty Z-Score]],Table2[6M Return vs Nifty Z-Score])</f>
        <v>301</v>
      </c>
      <c r="AU154">
        <f>_xlfn.RANK.AVG(Table2[[#This Row],[Sharpe Ratio Z-Score]],Table2[Sharpe Ratio Z-Score])</f>
        <v>221</v>
      </c>
      <c r="AV154">
        <f>(Table2[[#This Row],[Rank 1Y]]+Table2[[#This Row],[Rank 6M]]+Table2[[#This Row],[Rank Sharpe]])/3</f>
        <v>188.33333333333334</v>
      </c>
    </row>
    <row r="155" spans="1:48" x14ac:dyDescent="0.3">
      <c r="A155" t="s">
        <v>376</v>
      </c>
      <c r="B155" t="s">
        <v>377</v>
      </c>
      <c r="C155" t="s">
        <v>10167</v>
      </c>
      <c r="D155" t="s">
        <v>32</v>
      </c>
      <c r="E155">
        <v>64992.588644735901</v>
      </c>
      <c r="F155">
        <v>54.36</v>
      </c>
      <c r="G155">
        <v>66.998897652434493</v>
      </c>
      <c r="H155">
        <f>(Table2[[#This Row],[1Y Return vs Nifty]]-AVERAGE(Table2[1Y Return vs Nifty]))/_xlfn.STDEV.P(Table2[1Y Return vs Nifty])</f>
        <v>0.24363789235938146</v>
      </c>
      <c r="I155">
        <v>-7.6684170188682099</v>
      </c>
      <c r="J155">
        <f>(Table2[[#This Row],[1M Return vs Nifty]]-AVERAGE(Table2[1M Return vs Nifty]))/_xlfn.STDEV.P(Table2[1M Return vs Nifty])</f>
        <v>-0.95929567642645652</v>
      </c>
      <c r="K155">
        <v>23.232712985450899</v>
      </c>
      <c r="L155">
        <f>(Table2[[#This Row],[6M Return vs Nifty]]-AVERAGE(Table2[6M Return vs Nifty]))/_xlfn.STDEV.P(Table2[6M Return vs Nifty])</f>
        <v>0.39559674559419361</v>
      </c>
      <c r="M155">
        <v>0.70843226732419096</v>
      </c>
      <c r="N155">
        <f>(Table2[[#This Row],[1W Return vs Nifty]]-AVERAGE(Table2[1W Return vs Nifty]))/_xlfn.STDEV.P(Table2[1W Return vs Nifty])</f>
        <v>0.11833983499705253</v>
      </c>
      <c r="O155">
        <v>55.04</v>
      </c>
      <c r="P155">
        <v>55.116619016808798</v>
      </c>
      <c r="Q155">
        <v>48.473040519952697</v>
      </c>
      <c r="R155">
        <v>43.795701881083197</v>
      </c>
      <c r="S155" s="2">
        <f>(Table2[[#This Row],[Close Price]]-Table2[[#This Row],[20D EMA]])/Table2[[#This Row],[20D EMA]]</f>
        <v>-1.2354651162790692E-2</v>
      </c>
      <c r="T155" s="2">
        <f>(Table2[[#This Row],[Close Price]]-Table2[[#This Row],[50D EMA]])/Table2[[#This Row],[50D EMA]]</f>
        <v>-1.3727602133542589E-2</v>
      </c>
      <c r="U155" s="2">
        <f>(Table2[[#This Row],[Close Price]]-Table2[[#This Row],[200D EMA]])/Table2[[#This Row],[200D EMA]]</f>
        <v>0.12144811666237618</v>
      </c>
      <c r="V155">
        <v>0.64157634095784299</v>
      </c>
      <c r="W155">
        <v>54.2</v>
      </c>
      <c r="X155">
        <v>55.19</v>
      </c>
      <c r="Y155">
        <v>53.81</v>
      </c>
      <c r="Z155">
        <v>57.4</v>
      </c>
      <c r="AA155">
        <v>53.75</v>
      </c>
      <c r="AB155">
        <v>57.52</v>
      </c>
      <c r="AC155" s="2">
        <f>(Table2[[#This Row],[Close Price]]/Table2[[#This Row],[Day Low]])-1</f>
        <v>2.952029520295163E-3</v>
      </c>
      <c r="AD155" s="2">
        <f>(Table2[[#This Row],[Day High]]/Table2[[#This Row],[Close Price]])-1</f>
        <v>1.5268579838116247E-2</v>
      </c>
      <c r="AE155" s="2">
        <f>(Table2[[#This Row],[Close Price]]/Table2[[#This Row],[Current Week Low]])-1</f>
        <v>1.0221148485411558E-2</v>
      </c>
      <c r="AF155" s="2">
        <f>(Table2[[#This Row],[Current Week High]]/Table2[[#This Row],[Close Price]])-1</f>
        <v>5.5923473142016178E-2</v>
      </c>
      <c r="AG155" s="2">
        <f>(Table2[[#This Row],[Close Price]]/Table2[[#This Row],[Current Month Low]])-1</f>
        <v>1.1348837209302243E-2</v>
      </c>
      <c r="AH155" s="2">
        <f>(Table2[[#This Row],[Current Month High]]/Table2[[#This Row],[Close Price]])-1</f>
        <v>5.8130978660779986E-2</v>
      </c>
      <c r="AI155">
        <v>29.966887417218501</v>
      </c>
      <c r="AJ155">
        <v>101.333333333333</v>
      </c>
      <c r="AK155" t="str">
        <f>IF(AND(Table2[[#This Row],[20D EMA]]&gt;Table2[[#This Row],[50D EMA]],Table2[[#This Row],[50D EMA]]&gt;Table2[[#This Row],[200D EMA]]),"Uptrend","Downtrend/NoTrend")</f>
        <v>Downtrend/NoTrend</v>
      </c>
      <c r="AL155">
        <v>-0.09</v>
      </c>
      <c r="AM155" t="s">
        <v>10214</v>
      </c>
      <c r="AN155">
        <v>-2.23</v>
      </c>
      <c r="AO155" t="s">
        <v>10214</v>
      </c>
      <c r="AP155">
        <v>0.115399132311377</v>
      </c>
      <c r="AQ155">
        <f>(Table2[[#This Row],[Sharpe Ratio]]-AVERAGE(Table2[Sharpe Ratio]))/_xlfn.STDEV.P(Table2[Sharpe Ratio])</f>
        <v>0.69065137885867556</v>
      </c>
      <c r="AR1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5">
        <f>_xlfn.RANK.AVG(Table2[[#This Row],[1Y Return vs Nifty Z-Score]],Table2[1Y Return vs Nifty Z-Score])</f>
        <v>201</v>
      </c>
      <c r="AT155">
        <f>_xlfn.RANK.AVG(Table2[[#This Row],[6M Return vs Nifty Z-Score]],Table2[6M Return vs Nifty Z-Score])</f>
        <v>189</v>
      </c>
      <c r="AU155">
        <f>_xlfn.RANK.AVG(Table2[[#This Row],[Sharpe Ratio Z-Score]],Table2[Sharpe Ratio Z-Score])</f>
        <v>176</v>
      </c>
      <c r="AV155">
        <f>(Table2[[#This Row],[Rank 1Y]]+Table2[[#This Row],[Rank 6M]]+Table2[[#This Row],[Rank Sharpe]])/3</f>
        <v>188.66666666666666</v>
      </c>
    </row>
    <row r="156" spans="1:48" x14ac:dyDescent="0.3">
      <c r="A156" t="s">
        <v>470</v>
      </c>
      <c r="B156" t="s">
        <v>471</v>
      </c>
      <c r="C156" t="s">
        <v>10167</v>
      </c>
      <c r="D156" t="s">
        <v>32</v>
      </c>
      <c r="E156">
        <v>44924.234365815901</v>
      </c>
      <c r="F156">
        <v>63.44</v>
      </c>
      <c r="G156">
        <v>75.040274964023894</v>
      </c>
      <c r="H156">
        <f>(Table2[[#This Row],[1Y Return vs Nifty]]-AVERAGE(Table2[1Y Return vs Nifty]))/_xlfn.STDEV.P(Table2[1Y Return vs Nifty])</f>
        <v>0.33926970112563176</v>
      </c>
      <c r="I156">
        <v>-8.2054462048881405</v>
      </c>
      <c r="J156">
        <f>(Table2[[#This Row],[1M Return vs Nifty]]-AVERAGE(Table2[1M Return vs Nifty]))/_xlfn.STDEV.P(Table2[1M Return vs Nifty])</f>
        <v>-1.0069453198991043</v>
      </c>
      <c r="K156">
        <v>25.734727806938999</v>
      </c>
      <c r="L156">
        <f>(Table2[[#This Row],[6M Return vs Nifty]]-AVERAGE(Table2[6M Return vs Nifty]))/_xlfn.STDEV.P(Table2[6M Return vs Nifty])</f>
        <v>0.47037103626219529</v>
      </c>
      <c r="M156">
        <v>-0.54610284071130699</v>
      </c>
      <c r="N156">
        <f>(Table2[[#This Row],[1W Return vs Nifty]]-AVERAGE(Table2[1W Return vs Nifty]))/_xlfn.STDEV.P(Table2[1W Return vs Nifty])</f>
        <v>-0.12983662396073237</v>
      </c>
      <c r="O156">
        <v>64.62</v>
      </c>
      <c r="P156">
        <v>64.849578583304407</v>
      </c>
      <c r="Q156">
        <v>56.3411608426958</v>
      </c>
      <c r="R156">
        <v>40.387442359304302</v>
      </c>
      <c r="S156" s="2">
        <f>(Table2[[#This Row],[Close Price]]-Table2[[#This Row],[20D EMA]])/Table2[[#This Row],[20D EMA]]</f>
        <v>-1.8260600433302486E-2</v>
      </c>
      <c r="T156" s="2">
        <f>(Table2[[#This Row],[Close Price]]-Table2[[#This Row],[50D EMA]])/Table2[[#This Row],[50D EMA]]</f>
        <v>-2.1736125570865412E-2</v>
      </c>
      <c r="U156" s="2">
        <f>(Table2[[#This Row],[Close Price]]-Table2[[#This Row],[200D EMA]])/Table2[[#This Row],[200D EMA]]</f>
        <v>0.12599738896264698</v>
      </c>
      <c r="V156">
        <v>0.52702692518476402</v>
      </c>
      <c r="W156">
        <v>63.15</v>
      </c>
      <c r="X156">
        <v>64.400000000000006</v>
      </c>
      <c r="Y156">
        <v>63.05</v>
      </c>
      <c r="Z156">
        <v>66.849999999999994</v>
      </c>
      <c r="AA156">
        <v>63.05</v>
      </c>
      <c r="AB156">
        <v>66.849999999999994</v>
      </c>
      <c r="AC156" s="2">
        <f>(Table2[[#This Row],[Close Price]]/Table2[[#This Row],[Day Low]])-1</f>
        <v>4.592240696753791E-3</v>
      </c>
      <c r="AD156" s="2">
        <f>(Table2[[#This Row],[Day High]]/Table2[[#This Row],[Close Price]])-1</f>
        <v>1.5132408575031731E-2</v>
      </c>
      <c r="AE156" s="2">
        <f>(Table2[[#This Row],[Close Price]]/Table2[[#This Row],[Current Week Low]])-1</f>
        <v>6.1855670103092564E-3</v>
      </c>
      <c r="AF156" s="2">
        <f>(Table2[[#This Row],[Current Week High]]/Table2[[#This Row],[Close Price]])-1</f>
        <v>5.3751576292559777E-2</v>
      </c>
      <c r="AG156" s="2">
        <f>(Table2[[#This Row],[Close Price]]/Table2[[#This Row],[Current Month Low]])-1</f>
        <v>6.1855670103092564E-3</v>
      </c>
      <c r="AH156" s="2">
        <f>(Table2[[#This Row],[Current Month High]]/Table2[[#This Row],[Close Price]])-1</f>
        <v>5.3751576292559777E-2</v>
      </c>
      <c r="AI156">
        <v>15.8575031525851</v>
      </c>
      <c r="AJ156">
        <v>112.52931323283001</v>
      </c>
      <c r="AK156" t="str">
        <f>IF(AND(Table2[[#This Row],[20D EMA]]&gt;Table2[[#This Row],[50D EMA]],Table2[[#This Row],[50D EMA]]&gt;Table2[[#This Row],[200D EMA]]),"Uptrend","Downtrend/NoTrend")</f>
        <v>Downtrend/NoTrend</v>
      </c>
      <c r="AL156">
        <v>-0.1</v>
      </c>
      <c r="AM156" t="s">
        <v>10214</v>
      </c>
      <c r="AN156">
        <v>-2.37</v>
      </c>
      <c r="AO156" t="s">
        <v>10214</v>
      </c>
      <c r="AP156">
        <v>9.8756922668389993E-2</v>
      </c>
      <c r="AQ156">
        <f>(Table2[[#This Row],[Sharpe Ratio]]-AVERAGE(Table2[Sharpe Ratio]))/_xlfn.STDEV.P(Table2[Sharpe Ratio])</f>
        <v>0.50183595014450233</v>
      </c>
      <c r="AR1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6">
        <f>_xlfn.RANK.AVG(Table2[[#This Row],[1Y Return vs Nifty Z-Score]],Table2[1Y Return vs Nifty Z-Score])</f>
        <v>178</v>
      </c>
      <c r="AT156">
        <f>_xlfn.RANK.AVG(Table2[[#This Row],[6M Return vs Nifty Z-Score]],Table2[6M Return vs Nifty Z-Score])</f>
        <v>175</v>
      </c>
      <c r="AU156">
        <f>_xlfn.RANK.AVG(Table2[[#This Row],[Sharpe Ratio Z-Score]],Table2[Sharpe Ratio Z-Score])</f>
        <v>213</v>
      </c>
      <c r="AV156">
        <f>(Table2[[#This Row],[Rank 1Y]]+Table2[[#This Row],[Rank 6M]]+Table2[[#This Row],[Rank Sharpe]])/3</f>
        <v>188.66666666666666</v>
      </c>
    </row>
    <row r="157" spans="1:48" x14ac:dyDescent="0.3">
      <c r="A157" t="s">
        <v>489</v>
      </c>
      <c r="B157" t="s">
        <v>490</v>
      </c>
      <c r="C157" t="s">
        <v>10173</v>
      </c>
      <c r="D157" t="s">
        <v>491</v>
      </c>
      <c r="E157">
        <v>43250.357783384999</v>
      </c>
      <c r="F157">
        <v>3988.35</v>
      </c>
      <c r="G157">
        <v>48.705978355428201</v>
      </c>
      <c r="H157">
        <f>(Table2[[#This Row],[1Y Return vs Nifty]]-AVERAGE(Table2[1Y Return vs Nifty]))/_xlfn.STDEV.P(Table2[1Y Return vs Nifty])</f>
        <v>2.6089965903237498E-2</v>
      </c>
      <c r="I157">
        <v>-4.9334018903689598</v>
      </c>
      <c r="J157">
        <f>(Table2[[#This Row],[1M Return vs Nifty]]-AVERAGE(Table2[1M Return vs Nifty]))/_xlfn.STDEV.P(Table2[1M Return vs Nifty])</f>
        <v>-0.71662265388341218</v>
      </c>
      <c r="K157">
        <v>26.985586072830401</v>
      </c>
      <c r="L157">
        <f>(Table2[[#This Row],[6M Return vs Nifty]]-AVERAGE(Table2[6M Return vs Nifty]))/_xlfn.STDEV.P(Table2[6M Return vs Nifty])</f>
        <v>0.50775372430822663</v>
      </c>
      <c r="M157">
        <v>-1.6805832421140501</v>
      </c>
      <c r="N157">
        <f>(Table2[[#This Row],[1W Return vs Nifty]]-AVERAGE(Table2[1W Return vs Nifty]))/_xlfn.STDEV.P(Table2[1W Return vs Nifty])</f>
        <v>-0.35426344707134749</v>
      </c>
      <c r="O157">
        <v>4099.0200000000004</v>
      </c>
      <c r="P157">
        <v>3901.0776935147701</v>
      </c>
      <c r="Q157">
        <v>3293.3448307116801</v>
      </c>
      <c r="R157">
        <v>31.325631621736001</v>
      </c>
      <c r="S157" s="2">
        <f>(Table2[[#This Row],[Close Price]]-Table2[[#This Row],[20D EMA]])/Table2[[#This Row],[20D EMA]]</f>
        <v>-2.699913637893948E-2</v>
      </c>
      <c r="T157" s="2">
        <f>(Table2[[#This Row],[Close Price]]-Table2[[#This Row],[50D EMA]])/Table2[[#This Row],[50D EMA]]</f>
        <v>2.2371332575691343E-2</v>
      </c>
      <c r="U157" s="2">
        <f>(Table2[[#This Row],[Close Price]]-Table2[[#This Row],[200D EMA]])/Table2[[#This Row],[200D EMA]]</f>
        <v>0.21103322154641538</v>
      </c>
      <c r="V157">
        <v>0.67528710341624198</v>
      </c>
      <c r="W157">
        <v>3972.95</v>
      </c>
      <c r="X157">
        <v>4093.55</v>
      </c>
      <c r="Y157">
        <v>3972.95</v>
      </c>
      <c r="Z157">
        <v>4191.75</v>
      </c>
      <c r="AA157">
        <v>3972.95</v>
      </c>
      <c r="AB157">
        <v>4223</v>
      </c>
      <c r="AC157" s="2">
        <f>(Table2[[#This Row],[Close Price]]/Table2[[#This Row],[Day Low]])-1</f>
        <v>3.8762128896663306E-3</v>
      </c>
      <c r="AD157" s="2">
        <f>(Table2[[#This Row],[Day High]]/Table2[[#This Row],[Close Price]])-1</f>
        <v>2.6376822495518315E-2</v>
      </c>
      <c r="AE157" s="2">
        <f>(Table2[[#This Row],[Close Price]]/Table2[[#This Row],[Current Week Low]])-1</f>
        <v>3.8762128896663306E-3</v>
      </c>
      <c r="AF157" s="2">
        <f>(Table2[[#This Row],[Current Week High]]/Table2[[#This Row],[Close Price]])-1</f>
        <v>5.0998533228026721E-2</v>
      </c>
      <c r="AG157" s="2">
        <f>(Table2[[#This Row],[Close Price]]/Table2[[#This Row],[Current Month Low]])-1</f>
        <v>3.8762128896663306E-3</v>
      </c>
      <c r="AH157" s="2">
        <f>(Table2[[#This Row],[Current Month High]]/Table2[[#This Row],[Close Price]])-1</f>
        <v>5.8833853598605934E-2</v>
      </c>
      <c r="AI157">
        <v>10.5607582082816</v>
      </c>
      <c r="AJ157">
        <v>74.175164312072795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0.08</v>
      </c>
      <c r="AM157" t="s">
        <v>10213</v>
      </c>
      <c r="AN157">
        <v>-5.01</v>
      </c>
      <c r="AO157" t="s">
        <v>10214</v>
      </c>
      <c r="AP157">
        <v>0.13909943435904801</v>
      </c>
      <c r="AQ157">
        <f>(Table2[[#This Row],[Sharpe Ratio]]-AVERAGE(Table2[Sharpe Ratio]))/_xlfn.STDEV.P(Table2[Sharpe Ratio])</f>
        <v>0.95954492050878637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0.42250250976549086</v>
      </c>
      <c r="AS157">
        <f>_xlfn.RANK.AVG(Table2[[#This Row],[1Y Return vs Nifty Z-Score]],Table2[1Y Return vs Nifty Z-Score])</f>
        <v>271</v>
      </c>
      <c r="AT157">
        <f>_xlfn.RANK.AVG(Table2[[#This Row],[6M Return vs Nifty Z-Score]],Table2[6M Return vs Nifty Z-Score])</f>
        <v>166</v>
      </c>
      <c r="AU157">
        <f>_xlfn.RANK.AVG(Table2[[#This Row],[Sharpe Ratio Z-Score]],Table2[Sharpe Ratio Z-Score])</f>
        <v>131</v>
      </c>
      <c r="AV157">
        <f>(Table2[[#This Row],[Rank 1Y]]+Table2[[#This Row],[Rank 6M]]+Table2[[#This Row],[Rank Sharpe]])/3</f>
        <v>189.33333333333334</v>
      </c>
    </row>
    <row r="158" spans="1:48" x14ac:dyDescent="0.3">
      <c r="A158" t="s">
        <v>558</v>
      </c>
      <c r="B158" t="s">
        <v>559</v>
      </c>
      <c r="C158" t="s">
        <v>10175</v>
      </c>
      <c r="D158" t="s">
        <v>130</v>
      </c>
      <c r="E158">
        <v>34609.414185324997</v>
      </c>
      <c r="F158">
        <v>745.25</v>
      </c>
      <c r="G158">
        <v>37.917154115959498</v>
      </c>
      <c r="H158">
        <f>(Table2[[#This Row],[1Y Return vs Nifty]]-AVERAGE(Table2[1Y Return vs Nifty]))/_xlfn.STDEV.P(Table2[1Y Return vs Nifty])</f>
        <v>-0.10221576289207351</v>
      </c>
      <c r="I158">
        <v>-8.8602266094190002E-2</v>
      </c>
      <c r="J158">
        <f>(Table2[[#This Row],[1M Return vs Nifty]]-AVERAGE(Table2[1M Return vs Nifty]))/_xlfn.STDEV.P(Table2[1M Return vs Nifty])</f>
        <v>-0.28675220958963915</v>
      </c>
      <c r="K158">
        <v>15.556643613620899</v>
      </c>
      <c r="L158">
        <f>(Table2[[#This Row],[6M Return vs Nifty]]-AVERAGE(Table2[6M Return vs Nifty]))/_xlfn.STDEV.P(Table2[6M Return vs Nifty])</f>
        <v>0.16619257201876078</v>
      </c>
      <c r="M158">
        <v>0.56696286376448501</v>
      </c>
      <c r="N158">
        <f>(Table2[[#This Row],[1W Return vs Nifty]]-AVERAGE(Table2[1W Return vs Nifty]))/_xlfn.STDEV.P(Table2[1W Return vs Nifty])</f>
        <v>9.0353869995805039E-2</v>
      </c>
      <c r="O158">
        <v>738.22</v>
      </c>
      <c r="P158">
        <v>713.56177123434395</v>
      </c>
      <c r="Q158">
        <v>618.39666643690703</v>
      </c>
      <c r="R158">
        <v>36.841270988496802</v>
      </c>
      <c r="S158" s="2">
        <f>(Table2[[#This Row],[Close Price]]-Table2[[#This Row],[20D EMA]])/Table2[[#This Row],[20D EMA]]</f>
        <v>9.5229064506515294E-3</v>
      </c>
      <c r="T158" s="2">
        <f>(Table2[[#This Row],[Close Price]]-Table2[[#This Row],[50D EMA]])/Table2[[#This Row],[50D EMA]]</f>
        <v>4.4408529216525501E-2</v>
      </c>
      <c r="U158" s="2">
        <f>(Table2[[#This Row],[Close Price]]-Table2[[#This Row],[200D EMA]])/Table2[[#This Row],[200D EMA]]</f>
        <v>0.20513262837265861</v>
      </c>
      <c r="V158">
        <v>2.0514042215489798</v>
      </c>
      <c r="W158">
        <v>743.05</v>
      </c>
      <c r="X158">
        <v>760.5</v>
      </c>
      <c r="Y158">
        <v>741</v>
      </c>
      <c r="Z158">
        <v>777.95</v>
      </c>
      <c r="AA158">
        <v>726.4</v>
      </c>
      <c r="AB158">
        <v>786</v>
      </c>
      <c r="AC158" s="2">
        <f>(Table2[[#This Row],[Close Price]]/Table2[[#This Row],[Day Low]])-1</f>
        <v>2.9607698001481442E-3</v>
      </c>
      <c r="AD158" s="2">
        <f>(Table2[[#This Row],[Day High]]/Table2[[#This Row],[Close Price]])-1</f>
        <v>2.04629319020464E-2</v>
      </c>
      <c r="AE158" s="2">
        <f>(Table2[[#This Row],[Close Price]]/Table2[[#This Row],[Current Week Low]])-1</f>
        <v>5.7354925775978671E-3</v>
      </c>
      <c r="AF158" s="2">
        <f>(Table2[[#This Row],[Current Week High]]/Table2[[#This Row],[Close Price]])-1</f>
        <v>4.387789332438774E-2</v>
      </c>
      <c r="AG158" s="2">
        <f>(Table2[[#This Row],[Close Price]]/Table2[[#This Row],[Current Month Low]])-1</f>
        <v>2.5949889867841414E-2</v>
      </c>
      <c r="AH158" s="2">
        <f>(Table2[[#This Row],[Current Month High]]/Table2[[#This Row],[Close Price]])-1</f>
        <v>5.4679637705467909E-2</v>
      </c>
      <c r="AI158">
        <v>5.4679637705467901</v>
      </c>
      <c r="AJ158">
        <v>66.6666666666666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-0.05</v>
      </c>
      <c r="AM158" t="s">
        <v>10214</v>
      </c>
      <c r="AN158">
        <v>2.63</v>
      </c>
      <c r="AO158" t="s">
        <v>10213</v>
      </c>
      <c r="AP158">
        <v>0.25204291888257702</v>
      </c>
      <c r="AQ158">
        <f>(Table2[[#This Row],[Sharpe Ratio]]-AVERAGE(Table2[Sharpe Ratio]))/_xlfn.STDEV.P(Table2[Sharpe Ratio])</f>
        <v>2.2409536341509222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2.1085321036837752</v>
      </c>
      <c r="AS158">
        <f>_xlfn.RANK.AVG(Table2[[#This Row],[1Y Return vs Nifty Z-Score]],Table2[1Y Return vs Nifty Z-Score])</f>
        <v>306</v>
      </c>
      <c r="AT158">
        <f>_xlfn.RANK.AVG(Table2[[#This Row],[6M Return vs Nifty Z-Score]],Table2[6M Return vs Nifty Z-Score])</f>
        <v>252</v>
      </c>
      <c r="AU158">
        <f>_xlfn.RANK.AVG(Table2[[#This Row],[Sharpe Ratio Z-Score]],Table2[Sharpe Ratio Z-Score])</f>
        <v>10</v>
      </c>
      <c r="AV158">
        <f>(Table2[[#This Row],[Rank 1Y]]+Table2[[#This Row],[Rank 6M]]+Table2[[#This Row],[Rank Sharpe]])/3</f>
        <v>189.33333333333334</v>
      </c>
    </row>
    <row r="159" spans="1:48" x14ac:dyDescent="0.3">
      <c r="A159" t="s">
        <v>858</v>
      </c>
      <c r="B159" t="s">
        <v>859</v>
      </c>
      <c r="C159" t="s">
        <v>10173</v>
      </c>
      <c r="D159" t="s">
        <v>130</v>
      </c>
      <c r="E159">
        <v>17531.80134464</v>
      </c>
      <c r="F159">
        <v>668.8</v>
      </c>
      <c r="G159">
        <v>95.421840102911403</v>
      </c>
      <c r="H159">
        <f>(Table2[[#This Row],[1Y Return vs Nifty]]-AVERAGE(Table2[1Y Return vs Nifty]))/_xlfn.STDEV.P(Table2[1Y Return vs Nifty])</f>
        <v>0.58165677789043468</v>
      </c>
      <c r="I159">
        <v>17.674991417255001</v>
      </c>
      <c r="J159">
        <f>(Table2[[#This Row],[1M Return vs Nifty]]-AVERAGE(Table2[1M Return vs Nifty]))/_xlfn.STDEV.P(Table2[1M Return vs Nifty])</f>
        <v>1.2893798291132899</v>
      </c>
      <c r="K159">
        <v>11.48907384208</v>
      </c>
      <c r="L159">
        <f>(Table2[[#This Row],[6M Return vs Nifty]]-AVERAGE(Table2[6M Return vs Nifty]))/_xlfn.STDEV.P(Table2[6M Return vs Nifty])</f>
        <v>4.4630684456208179E-2</v>
      </c>
      <c r="M159">
        <v>9.1467841501506193</v>
      </c>
      <c r="N159">
        <f>(Table2[[#This Row],[1W Return vs Nifty]]-AVERAGE(Table2[1W Return vs Nifty]))/_xlfn.STDEV.P(Table2[1W Return vs Nifty])</f>
        <v>1.7876436881183659</v>
      </c>
      <c r="O159">
        <v>590.34</v>
      </c>
      <c r="P159">
        <v>573.69797350571605</v>
      </c>
      <c r="Q159">
        <v>512.89495413464397</v>
      </c>
      <c r="R159">
        <v>86.237188552879999</v>
      </c>
      <c r="S159" s="2">
        <f>(Table2[[#This Row],[Close Price]]-Table2[[#This Row],[20D EMA]])/Table2[[#This Row],[20D EMA]]</f>
        <v>0.13290646068367368</v>
      </c>
      <c r="T159" s="2">
        <f>(Table2[[#This Row],[Close Price]]-Table2[[#This Row],[50D EMA]])/Table2[[#This Row],[50D EMA]]</f>
        <v>0.1657701977107234</v>
      </c>
      <c r="U159" s="2">
        <f>(Table2[[#This Row],[Close Price]]-Table2[[#This Row],[200D EMA]])/Table2[[#This Row],[200D EMA]]</f>
        <v>0.30397071487747207</v>
      </c>
      <c r="V159">
        <v>1.40661140171221</v>
      </c>
      <c r="W159">
        <v>648</v>
      </c>
      <c r="X159">
        <v>670.95</v>
      </c>
      <c r="Y159">
        <v>605.54999999999995</v>
      </c>
      <c r="Z159">
        <v>670.95</v>
      </c>
      <c r="AA159">
        <v>544.85</v>
      </c>
      <c r="AB159">
        <v>670.95</v>
      </c>
      <c r="AC159" s="2">
        <f>(Table2[[#This Row],[Close Price]]/Table2[[#This Row],[Day Low]])-1</f>
        <v>3.2098765432098775E-2</v>
      </c>
      <c r="AD159" s="2">
        <f>(Table2[[#This Row],[Day High]]/Table2[[#This Row],[Close Price]])-1</f>
        <v>3.2147129186603784E-3</v>
      </c>
      <c r="AE159" s="2">
        <f>(Table2[[#This Row],[Close Price]]/Table2[[#This Row],[Current Week Low]])-1</f>
        <v>0.10445049954586749</v>
      </c>
      <c r="AF159" s="2">
        <f>(Table2[[#This Row],[Current Week High]]/Table2[[#This Row],[Close Price]])-1</f>
        <v>3.2147129186603784E-3</v>
      </c>
      <c r="AG159" s="2">
        <f>(Table2[[#This Row],[Close Price]]/Table2[[#This Row],[Current Month Low]])-1</f>
        <v>0.22749380563457811</v>
      </c>
      <c r="AH159" s="2">
        <f>(Table2[[#This Row],[Current Month High]]/Table2[[#This Row],[Close Price]])-1</f>
        <v>3.2147129186603784E-3</v>
      </c>
      <c r="AI159">
        <v>0.32147129186603701</v>
      </c>
      <c r="AJ159">
        <v>127.05822441011701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0.09</v>
      </c>
      <c r="AM159" t="s">
        <v>10213</v>
      </c>
      <c r="AN159">
        <v>23.45</v>
      </c>
      <c r="AO159" t="s">
        <v>10213</v>
      </c>
      <c r="AP159">
        <v>0.13538886546989001</v>
      </c>
      <c r="AQ159">
        <f>(Table2[[#This Row],[Sharpe Ratio]]-AVERAGE(Table2[Sharpe Ratio]))/_xlfn.STDEV.P(Table2[Sharpe Ratio])</f>
        <v>0.91744638488103236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4.6207573644593314</v>
      </c>
      <c r="AS159">
        <f>_xlfn.RANK.AVG(Table2[[#This Row],[1Y Return vs Nifty Z-Score]],Table2[1Y Return vs Nifty Z-Score])</f>
        <v>140</v>
      </c>
      <c r="AT159">
        <f>_xlfn.RANK.AVG(Table2[[#This Row],[6M Return vs Nifty Z-Score]],Table2[6M Return vs Nifty Z-Score])</f>
        <v>295</v>
      </c>
      <c r="AU159">
        <f>_xlfn.RANK.AVG(Table2[[#This Row],[Sharpe Ratio Z-Score]],Table2[Sharpe Ratio Z-Score])</f>
        <v>141</v>
      </c>
      <c r="AV159">
        <f>(Table2[[#This Row],[Rank 1Y]]+Table2[[#This Row],[Rank 6M]]+Table2[[#This Row],[Rank Sharpe]])/3</f>
        <v>192</v>
      </c>
    </row>
    <row r="160" spans="1:48" x14ac:dyDescent="0.3">
      <c r="A160" t="s">
        <v>291</v>
      </c>
      <c r="B160" t="s">
        <v>292</v>
      </c>
      <c r="C160" t="s">
        <v>10180</v>
      </c>
      <c r="D160" t="s">
        <v>140</v>
      </c>
      <c r="E160">
        <v>91594.744840650004</v>
      </c>
      <c r="F160">
        <v>3294.1</v>
      </c>
      <c r="G160">
        <v>80.879015248794502</v>
      </c>
      <c r="H160">
        <f>(Table2[[#This Row],[1Y Return vs Nifty]]-AVERAGE(Table2[1Y Return vs Nifty]))/_xlfn.STDEV.P(Table2[1Y Return vs Nifty])</f>
        <v>0.40870672325668528</v>
      </c>
      <c r="I160">
        <v>11.4885365821766</v>
      </c>
      <c r="J160">
        <f>(Table2[[#This Row],[1M Return vs Nifty]]-AVERAGE(Table2[1M Return vs Nifty]))/_xlfn.STDEV.P(Table2[1M Return vs Nifty])</f>
        <v>0.74046670683806248</v>
      </c>
      <c r="K160">
        <v>34.154184209560597</v>
      </c>
      <c r="L160">
        <f>(Table2[[#This Row],[6M Return vs Nifty]]-AVERAGE(Table2[6M Return vs Nifty]))/_xlfn.STDEV.P(Table2[6M Return vs Nifty])</f>
        <v>0.72199180002000496</v>
      </c>
      <c r="M160">
        <v>-0.378828985372616</v>
      </c>
      <c r="N160">
        <f>(Table2[[#This Row],[1W Return vs Nifty]]-AVERAGE(Table2[1W Return vs Nifty]))/_xlfn.STDEV.P(Table2[1W Return vs Nifty])</f>
        <v>-9.6745933370829443E-2</v>
      </c>
      <c r="O160">
        <v>3165.81</v>
      </c>
      <c r="P160">
        <v>2963.2131062159901</v>
      </c>
      <c r="Q160">
        <v>2411.4915685933702</v>
      </c>
      <c r="R160">
        <v>62.757444113472502</v>
      </c>
      <c r="S160" s="2">
        <f>(Table2[[#This Row],[Close Price]]-Table2[[#This Row],[20D EMA]])/Table2[[#This Row],[20D EMA]]</f>
        <v>4.0523594277609827E-2</v>
      </c>
      <c r="T160" s="2">
        <f>(Table2[[#This Row],[Close Price]]-Table2[[#This Row],[50D EMA]])/Table2[[#This Row],[50D EMA]]</f>
        <v>0.11166489952744264</v>
      </c>
      <c r="U160" s="2">
        <f>(Table2[[#This Row],[Close Price]]-Table2[[#This Row],[200D EMA]])/Table2[[#This Row],[200D EMA]]</f>
        <v>0.36600104387736165</v>
      </c>
      <c r="V160">
        <v>0.82883028338356202</v>
      </c>
      <c r="W160">
        <v>3263.05</v>
      </c>
      <c r="X160">
        <v>3332</v>
      </c>
      <c r="Y160">
        <v>3220</v>
      </c>
      <c r="Z160">
        <v>3332</v>
      </c>
      <c r="AA160">
        <v>3154.05</v>
      </c>
      <c r="AB160">
        <v>3358.05</v>
      </c>
      <c r="AC160" s="2">
        <f>(Table2[[#This Row],[Close Price]]/Table2[[#This Row],[Day Low]])-1</f>
        <v>9.5156372105851261E-3</v>
      </c>
      <c r="AD160" s="2">
        <f>(Table2[[#This Row],[Day High]]/Table2[[#This Row],[Close Price]])-1</f>
        <v>1.1505418779029108E-2</v>
      </c>
      <c r="AE160" s="2">
        <f>(Table2[[#This Row],[Close Price]]/Table2[[#This Row],[Current Week Low]])-1</f>
        <v>2.3012422360248364E-2</v>
      </c>
      <c r="AF160" s="2">
        <f>(Table2[[#This Row],[Current Week High]]/Table2[[#This Row],[Close Price]])-1</f>
        <v>1.1505418779029108E-2</v>
      </c>
      <c r="AG160" s="2">
        <f>(Table2[[#This Row],[Close Price]]/Table2[[#This Row],[Current Month Low]])-1</f>
        <v>4.4403227596265138E-2</v>
      </c>
      <c r="AH160" s="2">
        <f>(Table2[[#This Row],[Current Month High]]/Table2[[#This Row],[Close Price]])-1</f>
        <v>1.9413496858019075E-2</v>
      </c>
      <c r="AI160">
        <v>1.9413496858018999</v>
      </c>
      <c r="AJ160">
        <v>120.29693038186301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0.12</v>
      </c>
      <c r="AM160" t="s">
        <v>10213</v>
      </c>
      <c r="AN160">
        <v>7.05</v>
      </c>
      <c r="AO160" t="s">
        <v>10213</v>
      </c>
      <c r="AP160">
        <v>7.0197238052432998E-2</v>
      </c>
      <c r="AQ160">
        <f>(Table2[[#This Row],[Sharpe Ratio]]-AVERAGE(Table2[Sharpe Ratio]))/_xlfn.STDEV.P(Table2[Sharpe Ratio])</f>
        <v>0.17780992172730273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1.952229218471226</v>
      </c>
      <c r="AS160">
        <f>_xlfn.RANK.AVG(Table2[[#This Row],[1Y Return vs Nifty Z-Score]],Table2[1Y Return vs Nifty Z-Score])</f>
        <v>164</v>
      </c>
      <c r="AT160">
        <f>_xlfn.RANK.AVG(Table2[[#This Row],[6M Return vs Nifty Z-Score]],Table2[6M Return vs Nifty Z-Score])</f>
        <v>130</v>
      </c>
      <c r="AU160">
        <f>_xlfn.RANK.AVG(Table2[[#This Row],[Sharpe Ratio Z-Score]],Table2[Sharpe Ratio Z-Score])</f>
        <v>289</v>
      </c>
      <c r="AV160">
        <f>(Table2[[#This Row],[Rank 1Y]]+Table2[[#This Row],[Rank 6M]]+Table2[[#This Row],[Rank Sharpe]])/3</f>
        <v>194.33333333333334</v>
      </c>
    </row>
    <row r="161" spans="1:48" x14ac:dyDescent="0.3">
      <c r="A161" t="s">
        <v>84</v>
      </c>
      <c r="B161" t="s">
        <v>85</v>
      </c>
      <c r="C161" t="s">
        <v>10174</v>
      </c>
      <c r="D161" t="s">
        <v>86</v>
      </c>
      <c r="E161">
        <v>318824.69891531998</v>
      </c>
      <c r="F161">
        <v>342.8</v>
      </c>
      <c r="G161">
        <v>55.216524608849099</v>
      </c>
      <c r="H161">
        <f>(Table2[[#This Row],[1Y Return vs Nifty]]-AVERAGE(Table2[1Y Return vs Nifty]))/_xlfn.STDEV.P(Table2[1Y Return vs Nifty])</f>
        <v>0.10351641788350319</v>
      </c>
      <c r="I161">
        <v>4.4913182610239604</v>
      </c>
      <c r="J161">
        <f>(Table2[[#This Row],[1M Return vs Nifty]]-AVERAGE(Table2[1M Return vs Nifty]))/_xlfn.STDEV.P(Table2[1M Return vs Nifty])</f>
        <v>0.11961598404172517</v>
      </c>
      <c r="K161">
        <v>29.3537814653155</v>
      </c>
      <c r="L161">
        <f>(Table2[[#This Row],[6M Return vs Nifty]]-AVERAGE(Table2[6M Return vs Nifty]))/_xlfn.STDEV.P(Table2[6M Return vs Nifty])</f>
        <v>0.57852873695622642</v>
      </c>
      <c r="M161">
        <v>2.7915454722128699</v>
      </c>
      <c r="N161">
        <f>(Table2[[#This Row],[1W Return vs Nifty]]-AVERAGE(Table2[1W Return vs Nifty]))/_xlfn.STDEV.P(Table2[1W Return vs Nifty])</f>
        <v>0.53042846885523431</v>
      </c>
      <c r="O161">
        <v>332.37</v>
      </c>
      <c r="P161">
        <v>319.32392865915699</v>
      </c>
      <c r="Q161">
        <v>271.470698780568</v>
      </c>
      <c r="R161">
        <v>68.068888564430495</v>
      </c>
      <c r="S161" s="2">
        <f>(Table2[[#This Row],[Close Price]]-Table2[[#This Row],[20D EMA]])/Table2[[#This Row],[20D EMA]]</f>
        <v>3.1380690194662594E-2</v>
      </c>
      <c r="T161" s="2">
        <f>(Table2[[#This Row],[Close Price]]-Table2[[#This Row],[50D EMA]])/Table2[[#This Row],[50D EMA]]</f>
        <v>7.3518046202861079E-2</v>
      </c>
      <c r="U161" s="2">
        <f>(Table2[[#This Row],[Close Price]]-Table2[[#This Row],[200D EMA]])/Table2[[#This Row],[200D EMA]]</f>
        <v>0.26275138178757212</v>
      </c>
      <c r="V161">
        <v>0.68689579358878405</v>
      </c>
      <c r="W161">
        <v>342</v>
      </c>
      <c r="X161">
        <v>348.75</v>
      </c>
      <c r="Y161">
        <v>335.5</v>
      </c>
      <c r="Z161">
        <v>348.75</v>
      </c>
      <c r="AA161">
        <v>325.25</v>
      </c>
      <c r="AB161">
        <v>348.75</v>
      </c>
      <c r="AC161" s="2">
        <f>(Table2[[#This Row],[Close Price]]/Table2[[#This Row],[Day Low]])-1</f>
        <v>2.3391812865496409E-3</v>
      </c>
      <c r="AD161" s="2">
        <f>(Table2[[#This Row],[Day High]]/Table2[[#This Row],[Close Price]])-1</f>
        <v>1.7357059509918393E-2</v>
      </c>
      <c r="AE161" s="2">
        <f>(Table2[[#This Row],[Close Price]]/Table2[[#This Row],[Current Week Low]])-1</f>
        <v>2.1758569299552999E-2</v>
      </c>
      <c r="AF161" s="2">
        <f>(Table2[[#This Row],[Current Week High]]/Table2[[#This Row],[Close Price]])-1</f>
        <v>1.7357059509918393E-2</v>
      </c>
      <c r="AG161" s="2">
        <f>(Table2[[#This Row],[Close Price]]/Table2[[#This Row],[Current Month Low]])-1</f>
        <v>5.3958493466564228E-2</v>
      </c>
      <c r="AH161" s="2">
        <f>(Table2[[#This Row],[Current Month High]]/Table2[[#This Row],[Close Price]])-1</f>
        <v>1.7357059509918393E-2</v>
      </c>
      <c r="AI161">
        <v>1.73570595099183</v>
      </c>
      <c r="AJ161">
        <v>93.099563441768794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0.11</v>
      </c>
      <c r="AM161" t="s">
        <v>10213</v>
      </c>
      <c r="AN161">
        <v>4.7</v>
      </c>
      <c r="AO161" t="s">
        <v>10213</v>
      </c>
      <c r="AP161">
        <v>0.113177962577376</v>
      </c>
      <c r="AQ161">
        <f>(Table2[[#This Row],[Sharpe Ratio]]-AVERAGE(Table2[Sharpe Ratio]))/_xlfn.STDEV.P(Table2[Sharpe Ratio])</f>
        <v>0.66545093224916696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1.9975405399858559</v>
      </c>
      <c r="AS161">
        <f>_xlfn.RANK.AVG(Table2[[#This Row],[1Y Return vs Nifty Z-Score]],Table2[1Y Return vs Nifty Z-Score])</f>
        <v>248</v>
      </c>
      <c r="AT161">
        <f>_xlfn.RANK.AVG(Table2[[#This Row],[6M Return vs Nifty Z-Score]],Table2[6M Return vs Nifty Z-Score])</f>
        <v>155</v>
      </c>
      <c r="AU161">
        <f>_xlfn.RANK.AVG(Table2[[#This Row],[Sharpe Ratio Z-Score]],Table2[Sharpe Ratio Z-Score])</f>
        <v>181</v>
      </c>
      <c r="AV161">
        <f>(Table2[[#This Row],[Rank 1Y]]+Table2[[#This Row],[Rank 6M]]+Table2[[#This Row],[Rank Sharpe]])/3</f>
        <v>194.66666666666666</v>
      </c>
    </row>
    <row r="162" spans="1:48" x14ac:dyDescent="0.3">
      <c r="A162" t="s">
        <v>580</v>
      </c>
      <c r="B162" t="s">
        <v>581</v>
      </c>
      <c r="C162" t="s">
        <v>10175</v>
      </c>
      <c r="D162" t="s">
        <v>582</v>
      </c>
      <c r="E162">
        <v>32279.2617876</v>
      </c>
      <c r="F162">
        <v>333.8</v>
      </c>
      <c r="G162">
        <v>155.772316651648</v>
      </c>
      <c r="H162">
        <f>(Table2[[#This Row],[1Y Return vs Nifty]]-AVERAGE(Table2[1Y Return vs Nifty]))/_xlfn.STDEV.P(Table2[1Y Return vs Nifty])</f>
        <v>1.2993727870550529</v>
      </c>
      <c r="I162">
        <v>-5.1872190383151198</v>
      </c>
      <c r="J162">
        <f>(Table2[[#This Row],[1M Return vs Nifty]]-AVERAGE(Table2[1M Return vs Nifty]))/_xlfn.STDEV.P(Table2[1M Return vs Nifty])</f>
        <v>-0.73914339748863955</v>
      </c>
      <c r="K162">
        <v>13.1839300733947</v>
      </c>
      <c r="L162">
        <f>(Table2[[#This Row],[6M Return vs Nifty]]-AVERAGE(Table2[6M Return vs Nifty]))/_xlfn.STDEV.P(Table2[6M Return vs Nifty])</f>
        <v>9.5282531676451399E-2</v>
      </c>
      <c r="M162">
        <v>1.87629029718443</v>
      </c>
      <c r="N162">
        <f>(Table2[[#This Row],[1W Return vs Nifty]]-AVERAGE(Table2[1W Return vs Nifty]))/_xlfn.STDEV.P(Table2[1W Return vs Nifty])</f>
        <v>0.34936953560861012</v>
      </c>
      <c r="O162">
        <v>333.67</v>
      </c>
      <c r="P162">
        <v>337.22948557980402</v>
      </c>
      <c r="Q162">
        <v>277.36150910967001</v>
      </c>
      <c r="R162">
        <v>51.629449418219103</v>
      </c>
      <c r="S162" s="2">
        <f>(Table2[[#This Row],[Close Price]]-Table2[[#This Row],[20D EMA]])/Table2[[#This Row],[20D EMA]]</f>
        <v>3.8960649743757439E-4</v>
      </c>
      <c r="T162" s="2">
        <f>(Table2[[#This Row],[Close Price]]-Table2[[#This Row],[50D EMA]])/Table2[[#This Row],[50D EMA]]</f>
        <v>-1.0169589927487033E-2</v>
      </c>
      <c r="U162" s="2">
        <f>(Table2[[#This Row],[Close Price]]-Table2[[#This Row],[200D EMA]])/Table2[[#This Row],[200D EMA]]</f>
        <v>0.20348350090644324</v>
      </c>
      <c r="V162">
        <v>0.71641723402231094</v>
      </c>
      <c r="W162">
        <v>332.4</v>
      </c>
      <c r="X162">
        <v>339.8</v>
      </c>
      <c r="Y162">
        <v>324.2</v>
      </c>
      <c r="Z162">
        <v>348.8</v>
      </c>
      <c r="AA162">
        <v>315.60000000000002</v>
      </c>
      <c r="AB162">
        <v>348.8</v>
      </c>
      <c r="AC162" s="2">
        <f>(Table2[[#This Row],[Close Price]]/Table2[[#This Row],[Day Low]])-1</f>
        <v>4.2117930204574883E-3</v>
      </c>
      <c r="AD162" s="2">
        <f>(Table2[[#This Row],[Day High]]/Table2[[#This Row],[Close Price]])-1</f>
        <v>1.7974835230677E-2</v>
      </c>
      <c r="AE162" s="2">
        <f>(Table2[[#This Row],[Close Price]]/Table2[[#This Row],[Current Week Low]])-1</f>
        <v>2.9611351017890364E-2</v>
      </c>
      <c r="AF162" s="2">
        <f>(Table2[[#This Row],[Current Week High]]/Table2[[#This Row],[Close Price]])-1</f>
        <v>4.4937088076692611E-2</v>
      </c>
      <c r="AG162" s="2">
        <f>(Table2[[#This Row],[Close Price]]/Table2[[#This Row],[Current Month Low]])-1</f>
        <v>5.7667934093789563E-2</v>
      </c>
      <c r="AH162" s="2">
        <f>(Table2[[#This Row],[Current Month High]]/Table2[[#This Row],[Close Price]])-1</f>
        <v>4.4937088076692611E-2</v>
      </c>
      <c r="AI162">
        <v>24.565608148591899</v>
      </c>
      <c r="AJ162">
        <v>188.13120414328799</v>
      </c>
      <c r="AK162" t="str">
        <f>IF(AND(Table2[[#This Row],[20D EMA]]&gt;Table2[[#This Row],[50D EMA]],Table2[[#This Row],[50D EMA]]&gt;Table2[[#This Row],[200D EMA]]),"Uptrend","Downtrend/NoTrend")</f>
        <v>Downtrend/NoTrend</v>
      </c>
      <c r="AL162">
        <v>-0.18</v>
      </c>
      <c r="AM162" t="s">
        <v>10214</v>
      </c>
      <c r="AN162">
        <v>1.29</v>
      </c>
      <c r="AO162" t="s">
        <v>10213</v>
      </c>
      <c r="AP162">
        <v>7.8470329125926996E-2</v>
      </c>
      <c r="AQ162">
        <f>(Table2[[#This Row],[Sharpe Ratio]]-AVERAGE(Table2[Sharpe Ratio]))/_xlfn.STDEV.P(Table2[Sharpe Ratio])</f>
        <v>0.27167289253126869</v>
      </c>
      <c r="AR1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2">
        <f>_xlfn.RANK.AVG(Table2[[#This Row],[1Y Return vs Nifty Z-Score]],Table2[1Y Return vs Nifty Z-Score])</f>
        <v>64</v>
      </c>
      <c r="AT162">
        <f>_xlfn.RANK.AVG(Table2[[#This Row],[6M Return vs Nifty Z-Score]],Table2[6M Return vs Nifty Z-Score])</f>
        <v>273</v>
      </c>
      <c r="AU162">
        <f>_xlfn.RANK.AVG(Table2[[#This Row],[Sharpe Ratio Z-Score]],Table2[Sharpe Ratio Z-Score])</f>
        <v>252</v>
      </c>
      <c r="AV162">
        <f>(Table2[[#This Row],[Rank 1Y]]+Table2[[#This Row],[Rank 6M]]+Table2[[#This Row],[Rank Sharpe]])/3</f>
        <v>196.33333333333334</v>
      </c>
    </row>
    <row r="163" spans="1:48" x14ac:dyDescent="0.3">
      <c r="A163" t="s">
        <v>27</v>
      </c>
      <c r="B163" t="s">
        <v>28</v>
      </c>
      <c r="C163" t="s">
        <v>10168</v>
      </c>
      <c r="D163" t="s">
        <v>29</v>
      </c>
      <c r="E163">
        <v>858770.34638114995</v>
      </c>
      <c r="F163">
        <v>1437.95</v>
      </c>
      <c r="G163">
        <v>36.137323302682098</v>
      </c>
      <c r="H163">
        <f>(Table2[[#This Row],[1Y Return vs Nifty]]-AVERAGE(Table2[1Y Return vs Nifty]))/_xlfn.STDEV.P(Table2[1Y Return vs Nifty])</f>
        <v>-0.12338234087695629</v>
      </c>
      <c r="I163">
        <v>-2.8541220012425699</v>
      </c>
      <c r="J163">
        <f>(Table2[[#This Row],[1M Return vs Nifty]]-AVERAGE(Table2[1M Return vs Nifty]))/_xlfn.STDEV.P(Table2[1M Return vs Nifty])</f>
        <v>-0.53213185156593412</v>
      </c>
      <c r="K163">
        <v>22.963519572032901</v>
      </c>
      <c r="L163">
        <f>(Table2[[#This Row],[6M Return vs Nifty]]-AVERAGE(Table2[6M Return vs Nifty]))/_xlfn.STDEV.P(Table2[6M Return vs Nifty])</f>
        <v>0.38755173068542614</v>
      </c>
      <c r="M163">
        <v>1.4638155744304799</v>
      </c>
      <c r="N163">
        <f>(Table2[[#This Row],[1W Return vs Nifty]]-AVERAGE(Table2[1W Return vs Nifty]))/_xlfn.STDEV.P(Table2[1W Return vs Nifty])</f>
        <v>0.26777236431623613</v>
      </c>
      <c r="O163">
        <v>1424.96</v>
      </c>
      <c r="P163">
        <v>1380.13178358137</v>
      </c>
      <c r="Q163">
        <v>1186.8870282130199</v>
      </c>
      <c r="R163">
        <v>54.5215708946495</v>
      </c>
      <c r="S163" s="2">
        <f>(Table2[[#This Row],[Close Price]]-Table2[[#This Row],[20D EMA]])/Table2[[#This Row],[20D EMA]]</f>
        <v>9.1160453626768535E-3</v>
      </c>
      <c r="T163" s="2">
        <f>(Table2[[#This Row],[Close Price]]-Table2[[#This Row],[50D EMA]])/Table2[[#This Row],[50D EMA]]</f>
        <v>4.189325766311592E-2</v>
      </c>
      <c r="U163" s="2">
        <f>(Table2[[#This Row],[Close Price]]-Table2[[#This Row],[200D EMA]])/Table2[[#This Row],[200D EMA]]</f>
        <v>0.21153063924287824</v>
      </c>
      <c r="V163">
        <v>1.0784802470155499</v>
      </c>
      <c r="W163">
        <v>1428</v>
      </c>
      <c r="X163">
        <v>1450.85</v>
      </c>
      <c r="Y163">
        <v>1423.15</v>
      </c>
      <c r="Z163">
        <v>1450.85</v>
      </c>
      <c r="AA163">
        <v>1408.45</v>
      </c>
      <c r="AB163">
        <v>1473.4</v>
      </c>
      <c r="AC163" s="2">
        <f>(Table2[[#This Row],[Close Price]]/Table2[[#This Row],[Day Low]])-1</f>
        <v>6.9677871148459136E-3</v>
      </c>
      <c r="AD163" s="2">
        <f>(Table2[[#This Row],[Day High]]/Table2[[#This Row],[Close Price]])-1</f>
        <v>8.9711046976597153E-3</v>
      </c>
      <c r="AE163" s="2">
        <f>(Table2[[#This Row],[Close Price]]/Table2[[#This Row],[Current Week Low]])-1</f>
        <v>1.0399465973368827E-2</v>
      </c>
      <c r="AF163" s="2">
        <f>(Table2[[#This Row],[Current Week High]]/Table2[[#This Row],[Close Price]])-1</f>
        <v>8.9711046976597153E-3</v>
      </c>
      <c r="AG163" s="2">
        <f>(Table2[[#This Row],[Close Price]]/Table2[[#This Row],[Current Month Low]])-1</f>
        <v>2.0945010472505299E-2</v>
      </c>
      <c r="AH163" s="2">
        <f>(Table2[[#This Row],[Current Month High]]/Table2[[#This Row],[Close Price]])-1</f>
        <v>2.4653152056747452E-2</v>
      </c>
      <c r="AI163">
        <v>6.83612086651135</v>
      </c>
      <c r="AJ163">
        <v>69.7597544418865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-0.01</v>
      </c>
      <c r="AM163" t="s">
        <v>10214</v>
      </c>
      <c r="AN163">
        <v>1.63</v>
      </c>
      <c r="AO163" t="s">
        <v>10213</v>
      </c>
      <c r="AP163">
        <v>0.162765587907234</v>
      </c>
      <c r="AQ163">
        <f>(Table2[[#This Row],[Sharpe Ratio]]-AVERAGE(Table2[Sharpe Ratio]))/_xlfn.STDEV.P(Table2[Sharpe Ratio])</f>
        <v>1.2280510278152297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1.2278609303740016</v>
      </c>
      <c r="AS163">
        <f>_xlfn.RANK.AVG(Table2[[#This Row],[1Y Return vs Nifty Z-Score]],Table2[1Y Return vs Nifty Z-Score])</f>
        <v>317</v>
      </c>
      <c r="AT163">
        <f>_xlfn.RANK.AVG(Table2[[#This Row],[6M Return vs Nifty Z-Score]],Table2[6M Return vs Nifty Z-Score])</f>
        <v>191</v>
      </c>
      <c r="AU163">
        <f>_xlfn.RANK.AVG(Table2[[#This Row],[Sharpe Ratio Z-Score]],Table2[Sharpe Ratio Z-Score])</f>
        <v>82</v>
      </c>
      <c r="AV163">
        <f>(Table2[[#This Row],[Rank 1Y]]+Table2[[#This Row],[Rank 6M]]+Table2[[#This Row],[Rank Sharpe]])/3</f>
        <v>196.66666666666666</v>
      </c>
    </row>
    <row r="164" spans="1:48" x14ac:dyDescent="0.3">
      <c r="A164" t="s">
        <v>70</v>
      </c>
      <c r="B164" t="s">
        <v>71</v>
      </c>
      <c r="C164" t="s">
        <v>10174</v>
      </c>
      <c r="D164" t="s">
        <v>72</v>
      </c>
      <c r="E164">
        <v>365661.27991314</v>
      </c>
      <c r="F164">
        <v>377.1</v>
      </c>
      <c r="G164">
        <v>70.912012996645203</v>
      </c>
      <c r="H164">
        <f>(Table2[[#This Row],[1Y Return vs Nifty]]-AVERAGE(Table2[1Y Return vs Nifty]))/_xlfn.STDEV.P(Table2[1Y Return vs Nifty])</f>
        <v>0.2901744847586098</v>
      </c>
      <c r="I164">
        <v>-1.3253338483514201</v>
      </c>
      <c r="J164">
        <f>(Table2[[#This Row],[1M Return vs Nifty]]-AVERAGE(Table2[1M Return vs Nifty]))/_xlfn.STDEV.P(Table2[1M Return vs Nifty])</f>
        <v>-0.3964852008310753</v>
      </c>
      <c r="K164">
        <v>8.1893530248538706</v>
      </c>
      <c r="L164">
        <f>(Table2[[#This Row],[6M Return vs Nifty]]-AVERAGE(Table2[6M Return vs Nifty]))/_xlfn.STDEV.P(Table2[6M Return vs Nifty])</f>
        <v>-5.3983552914206312E-2</v>
      </c>
      <c r="M164">
        <v>1.9730333873070101</v>
      </c>
      <c r="N164">
        <f>(Table2[[#This Row],[1W Return vs Nifty]]-AVERAGE(Table2[1W Return vs Nifty]))/_xlfn.STDEV.P(Table2[1W Return vs Nifty])</f>
        <v>0.36850758713181736</v>
      </c>
      <c r="O164">
        <v>371.84</v>
      </c>
      <c r="P164">
        <v>364.61015857825902</v>
      </c>
      <c r="Q164">
        <v>318.42353383308603</v>
      </c>
      <c r="R164">
        <v>56.6592385156357</v>
      </c>
      <c r="S164" s="2">
        <f>(Table2[[#This Row],[Close Price]]-Table2[[#This Row],[20D EMA]])/Table2[[#This Row],[20D EMA]]</f>
        <v>1.4145869191050044E-2</v>
      </c>
      <c r="T164" s="2">
        <f>(Table2[[#This Row],[Close Price]]-Table2[[#This Row],[50D EMA]])/Table2[[#This Row],[50D EMA]]</f>
        <v>3.4255330324429831E-2</v>
      </c>
      <c r="U164" s="2">
        <f>(Table2[[#This Row],[Close Price]]-Table2[[#This Row],[200D EMA]])/Table2[[#This Row],[200D EMA]]</f>
        <v>0.18427176364945289</v>
      </c>
      <c r="V164">
        <v>1.0690553147455699</v>
      </c>
      <c r="W164">
        <v>374.6</v>
      </c>
      <c r="X164">
        <v>383.3</v>
      </c>
      <c r="Y164">
        <v>370</v>
      </c>
      <c r="Z164">
        <v>383.8</v>
      </c>
      <c r="AA164">
        <v>365.15</v>
      </c>
      <c r="AB164">
        <v>383.8</v>
      </c>
      <c r="AC164" s="2">
        <f>(Table2[[#This Row],[Close Price]]/Table2[[#This Row],[Day Low]])-1</f>
        <v>6.6737853710625572E-3</v>
      </c>
      <c r="AD164" s="2">
        <f>(Table2[[#This Row],[Day High]]/Table2[[#This Row],[Close Price]])-1</f>
        <v>1.6441262264651257E-2</v>
      </c>
      <c r="AE164" s="2">
        <f>(Table2[[#This Row],[Close Price]]/Table2[[#This Row],[Current Week Low]])-1</f>
        <v>1.9189189189189326E-2</v>
      </c>
      <c r="AF164" s="2">
        <f>(Table2[[#This Row],[Current Week High]]/Table2[[#This Row],[Close Price]])-1</f>
        <v>1.7767170511800545E-2</v>
      </c>
      <c r="AG164" s="2">
        <f>(Table2[[#This Row],[Close Price]]/Table2[[#This Row],[Current Month Low]])-1</f>
        <v>3.2726276872518278E-2</v>
      </c>
      <c r="AH164" s="2">
        <f>(Table2[[#This Row],[Current Month High]]/Table2[[#This Row],[Close Price]])-1</f>
        <v>1.7767170511800545E-2</v>
      </c>
      <c r="AI164">
        <v>4.2694245558207298</v>
      </c>
      <c r="AJ164">
        <v>104.113667117726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</v>
      </c>
      <c r="AM164" t="s">
        <v>10212</v>
      </c>
      <c r="AN164">
        <v>4.5</v>
      </c>
      <c r="AO164" t="s">
        <v>10213</v>
      </c>
      <c r="AP164">
        <v>0.16521216919906601</v>
      </c>
      <c r="AQ164">
        <f>(Table2[[#This Row],[Sharpe Ratio]]-AVERAGE(Table2[Sharpe Ratio]))/_xlfn.STDEV.P(Table2[Sharpe Ratio])</f>
        <v>1.2558088980386708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1.4640222161838163</v>
      </c>
      <c r="AS164">
        <f>_xlfn.RANK.AVG(Table2[[#This Row],[1Y Return vs Nifty Z-Score]],Table2[1Y Return vs Nifty Z-Score])</f>
        <v>188</v>
      </c>
      <c r="AT164">
        <f>_xlfn.RANK.AVG(Table2[[#This Row],[6M Return vs Nifty Z-Score]],Table2[6M Return vs Nifty Z-Score])</f>
        <v>324</v>
      </c>
      <c r="AU164">
        <f>_xlfn.RANK.AVG(Table2[[#This Row],[Sharpe Ratio Z-Score]],Table2[Sharpe Ratio Z-Score])</f>
        <v>78</v>
      </c>
      <c r="AV164">
        <f>(Table2[[#This Row],[Rank 1Y]]+Table2[[#This Row],[Rank 6M]]+Table2[[#This Row],[Rank Sharpe]])/3</f>
        <v>196.66666666666666</v>
      </c>
    </row>
    <row r="165" spans="1:48" x14ac:dyDescent="0.3">
      <c r="A165" t="s">
        <v>185</v>
      </c>
      <c r="B165" t="s">
        <v>186</v>
      </c>
      <c r="C165" t="s">
        <v>10174</v>
      </c>
      <c r="D165" t="s">
        <v>86</v>
      </c>
      <c r="E165">
        <v>140722.75364988</v>
      </c>
      <c r="F165">
        <v>440.4</v>
      </c>
      <c r="G165">
        <v>70.213426810254106</v>
      </c>
      <c r="H165">
        <f>(Table2[[#This Row],[1Y Return vs Nifty]]-AVERAGE(Table2[1Y Return vs Nifty]))/_xlfn.STDEV.P(Table2[1Y Return vs Nifty])</f>
        <v>0.28186657207213334</v>
      </c>
      <c r="I165">
        <v>-7.4692671183803103</v>
      </c>
      <c r="J165">
        <f>(Table2[[#This Row],[1M Return vs Nifty]]-AVERAGE(Table2[1M Return vs Nifty]))/_xlfn.STDEV.P(Table2[1M Return vs Nifty])</f>
        <v>-0.94162546035088268</v>
      </c>
      <c r="K165">
        <v>10.9293823112966</v>
      </c>
      <c r="L165">
        <f>(Table2[[#This Row],[6M Return vs Nifty]]-AVERAGE(Table2[6M Return vs Nifty]))/_xlfn.STDEV.P(Table2[6M Return vs Nifty])</f>
        <v>2.7903950126822494E-2</v>
      </c>
      <c r="M165">
        <v>0.62101748487016695</v>
      </c>
      <c r="N165">
        <f>(Table2[[#This Row],[1W Return vs Nifty]]-AVERAGE(Table2[1W Return vs Nifty]))/_xlfn.STDEV.P(Table2[1W Return vs Nifty])</f>
        <v>0.10104714144782509</v>
      </c>
      <c r="O165">
        <v>437.86</v>
      </c>
      <c r="P165">
        <v>433.60692757226798</v>
      </c>
      <c r="Q165">
        <v>372.847834797605</v>
      </c>
      <c r="R165">
        <v>55.184760566762698</v>
      </c>
      <c r="S165" s="2">
        <f>(Table2[[#This Row],[Close Price]]-Table2[[#This Row],[20D EMA]])/Table2[[#This Row],[20D EMA]]</f>
        <v>5.8009409400264092E-3</v>
      </c>
      <c r="T165" s="2">
        <f>(Table2[[#This Row],[Close Price]]-Table2[[#This Row],[50D EMA]])/Table2[[#This Row],[50D EMA]]</f>
        <v>1.5666429652694647E-2</v>
      </c>
      <c r="U165" s="2">
        <f>(Table2[[#This Row],[Close Price]]-Table2[[#This Row],[200D EMA]])/Table2[[#This Row],[200D EMA]]</f>
        <v>0.181178912408234</v>
      </c>
      <c r="V165">
        <v>0.68596966726460296</v>
      </c>
      <c r="W165">
        <v>436.1</v>
      </c>
      <c r="X165">
        <v>444.5</v>
      </c>
      <c r="Y165">
        <v>426.85</v>
      </c>
      <c r="Z165">
        <v>444.5</v>
      </c>
      <c r="AA165">
        <v>426.85</v>
      </c>
      <c r="AB165">
        <v>444.5</v>
      </c>
      <c r="AC165" s="2">
        <f>(Table2[[#This Row],[Close Price]]/Table2[[#This Row],[Day Low]])-1</f>
        <v>9.8601238248108292E-3</v>
      </c>
      <c r="AD165" s="2">
        <f>(Table2[[#This Row],[Day High]]/Table2[[#This Row],[Close Price]])-1</f>
        <v>9.3097184377839426E-3</v>
      </c>
      <c r="AE165" s="2">
        <f>(Table2[[#This Row],[Close Price]]/Table2[[#This Row],[Current Week Low]])-1</f>
        <v>3.1744172425910655E-2</v>
      </c>
      <c r="AF165" s="2">
        <f>(Table2[[#This Row],[Current Week High]]/Table2[[#This Row],[Close Price]])-1</f>
        <v>9.3097184377839426E-3</v>
      </c>
      <c r="AG165" s="2">
        <f>(Table2[[#This Row],[Close Price]]/Table2[[#This Row],[Current Month Low]])-1</f>
        <v>3.1744172425910655E-2</v>
      </c>
      <c r="AH165" s="2">
        <f>(Table2[[#This Row],[Current Month High]]/Table2[[#This Row],[Close Price]])-1</f>
        <v>9.3097184377839426E-3</v>
      </c>
      <c r="AI165">
        <v>5.4041780199818303</v>
      </c>
      <c r="AJ165">
        <v>103.18339100346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-0.05</v>
      </c>
      <c r="AM165" t="s">
        <v>10214</v>
      </c>
      <c r="AN165">
        <v>2.2400000000000002</v>
      </c>
      <c r="AO165" t="s">
        <v>10213</v>
      </c>
      <c r="AP165">
        <v>0.15225267505743201</v>
      </c>
      <c r="AQ165">
        <f>(Table2[[#This Row],[Sharpe Ratio]]-AVERAGE(Table2[Sharpe Ratio]))/_xlfn.STDEV.P(Table2[Sharpe Ratio])</f>
        <v>1.1087759922668954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0.57796819556279366</v>
      </c>
      <c r="AS165">
        <f>_xlfn.RANK.AVG(Table2[[#This Row],[1Y Return vs Nifty Z-Score]],Table2[1Y Return vs Nifty Z-Score])</f>
        <v>192</v>
      </c>
      <c r="AT165">
        <f>_xlfn.RANK.AVG(Table2[[#This Row],[6M Return vs Nifty Z-Score]],Table2[6M Return vs Nifty Z-Score])</f>
        <v>300</v>
      </c>
      <c r="AU165">
        <f>_xlfn.RANK.AVG(Table2[[#This Row],[Sharpe Ratio Z-Score]],Table2[Sharpe Ratio Z-Score])</f>
        <v>99</v>
      </c>
      <c r="AV165">
        <f>(Table2[[#This Row],[Rank 1Y]]+Table2[[#This Row],[Rank 6M]]+Table2[[#This Row],[Rank Sharpe]])/3</f>
        <v>197</v>
      </c>
    </row>
    <row r="166" spans="1:48" x14ac:dyDescent="0.3">
      <c r="A166" t="s">
        <v>1085</v>
      </c>
      <c r="B166" t="s">
        <v>1086</v>
      </c>
      <c r="C166" t="s">
        <v>10177</v>
      </c>
      <c r="D166" t="s">
        <v>83</v>
      </c>
      <c r="E166">
        <v>11439.63859033</v>
      </c>
      <c r="F166">
        <v>236.63</v>
      </c>
      <c r="G166">
        <v>68.555663193486893</v>
      </c>
      <c r="H166">
        <f>(Table2[[#This Row],[1Y Return vs Nifty]]-AVERAGE(Table2[1Y Return vs Nifty]))/_xlfn.STDEV.P(Table2[1Y Return vs Nifty])</f>
        <v>0.26215167410933715</v>
      </c>
      <c r="I166">
        <v>7.5541619666200202</v>
      </c>
      <c r="J166">
        <f>(Table2[[#This Row],[1M Return vs Nifty]]-AVERAGE(Table2[1M Return vs Nifty]))/_xlfn.STDEV.P(Table2[1M Return vs Nifty])</f>
        <v>0.39137665251809245</v>
      </c>
      <c r="K166">
        <v>30.996873148338601</v>
      </c>
      <c r="L166">
        <f>(Table2[[#This Row],[6M Return vs Nifty]]-AVERAGE(Table2[6M Return vs Nifty]))/_xlfn.STDEV.P(Table2[6M Return vs Nifty])</f>
        <v>0.62763356800893477</v>
      </c>
      <c r="M166">
        <v>-6.3586861994241897</v>
      </c>
      <c r="N166">
        <f>(Table2[[#This Row],[1W Return vs Nifty]]-AVERAGE(Table2[1W Return vs Nifty]))/_xlfn.STDEV.P(Table2[1W Return vs Nifty])</f>
        <v>-1.2797018976565988</v>
      </c>
      <c r="O166">
        <v>216.34</v>
      </c>
      <c r="P166">
        <v>208.87828731952499</v>
      </c>
      <c r="Q166">
        <v>181.13551628811399</v>
      </c>
      <c r="R166">
        <v>70.498992066038497</v>
      </c>
      <c r="S166" s="2">
        <f>(Table2[[#This Row],[Close Price]]-Table2[[#This Row],[20D EMA]])/Table2[[#This Row],[20D EMA]]</f>
        <v>9.3787556623832813E-2</v>
      </c>
      <c r="T166" s="2">
        <f>(Table2[[#This Row],[Close Price]]-Table2[[#This Row],[50D EMA]])/Table2[[#This Row],[50D EMA]]</f>
        <v>0.13286068665443768</v>
      </c>
      <c r="U166" s="2">
        <f>(Table2[[#This Row],[Close Price]]-Table2[[#This Row],[200D EMA]])/Table2[[#This Row],[200D EMA]]</f>
        <v>0.3063699756353499</v>
      </c>
      <c r="V166">
        <v>2.11087357267267</v>
      </c>
      <c r="W166">
        <v>220.79</v>
      </c>
      <c r="X166">
        <v>241</v>
      </c>
      <c r="Y166">
        <v>215.05</v>
      </c>
      <c r="Z166">
        <v>241</v>
      </c>
      <c r="AA166">
        <v>209.51</v>
      </c>
      <c r="AB166">
        <v>241</v>
      </c>
      <c r="AC166" s="2">
        <f>(Table2[[#This Row],[Close Price]]/Table2[[#This Row],[Day Low]])-1</f>
        <v>7.1742379636758891E-2</v>
      </c>
      <c r="AD166" s="2">
        <f>(Table2[[#This Row],[Day High]]/Table2[[#This Row],[Close Price]])-1</f>
        <v>1.8467649917592865E-2</v>
      </c>
      <c r="AE166" s="2">
        <f>(Table2[[#This Row],[Close Price]]/Table2[[#This Row],[Current Week Low]])-1</f>
        <v>0.10034875610323168</v>
      </c>
      <c r="AF166" s="2">
        <f>(Table2[[#This Row],[Current Week High]]/Table2[[#This Row],[Close Price]])-1</f>
        <v>1.8467649917592865E-2</v>
      </c>
      <c r="AG166" s="2">
        <f>(Table2[[#This Row],[Close Price]]/Table2[[#This Row],[Current Month Low]])-1</f>
        <v>0.12944489523173131</v>
      </c>
      <c r="AH166" s="2">
        <f>(Table2[[#This Row],[Current Month High]]/Table2[[#This Row],[Close Price]])-1</f>
        <v>1.8467649917592865E-2</v>
      </c>
      <c r="AI166">
        <v>1.8467649917592801</v>
      </c>
      <c r="AJ166">
        <v>104.78580700995199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0.04</v>
      </c>
      <c r="AM166" t="s">
        <v>10213</v>
      </c>
      <c r="AN166">
        <v>11.08</v>
      </c>
      <c r="AO166" t="s">
        <v>10213</v>
      </c>
      <c r="AP166">
        <v>7.7532542706053004E-2</v>
      </c>
      <c r="AQ166">
        <f>(Table2[[#This Row],[Sharpe Ratio]]-AVERAGE(Table2[Sharpe Ratio]))/_xlfn.STDEV.P(Table2[Sharpe Ratio])</f>
        <v>0.26103316687527961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0.26249316385504495</v>
      </c>
      <c r="AS166">
        <f>_xlfn.RANK.AVG(Table2[[#This Row],[1Y Return vs Nifty Z-Score]],Table2[1Y Return vs Nifty Z-Score])</f>
        <v>196</v>
      </c>
      <c r="AT166">
        <f>_xlfn.RANK.AVG(Table2[[#This Row],[6M Return vs Nifty Z-Score]],Table2[6M Return vs Nifty Z-Score])</f>
        <v>143</v>
      </c>
      <c r="AU166">
        <f>_xlfn.RANK.AVG(Table2[[#This Row],[Sharpe Ratio Z-Score]],Table2[Sharpe Ratio Z-Score])</f>
        <v>253</v>
      </c>
      <c r="AV166">
        <f>(Table2[[#This Row],[Rank 1Y]]+Table2[[#This Row],[Rank 6M]]+Table2[[#This Row],[Rank Sharpe]])/3</f>
        <v>197.33333333333334</v>
      </c>
    </row>
    <row r="167" spans="1:48" x14ac:dyDescent="0.3">
      <c r="A167" t="s">
        <v>221</v>
      </c>
      <c r="B167" t="s">
        <v>222</v>
      </c>
      <c r="C167" t="s">
        <v>10172</v>
      </c>
      <c r="D167" t="s">
        <v>62</v>
      </c>
      <c r="E167">
        <v>117060.23122664999</v>
      </c>
      <c r="F167">
        <v>1163.3499999999999</v>
      </c>
      <c r="G167">
        <v>76.700874934519703</v>
      </c>
      <c r="H167">
        <f>(Table2[[#This Row],[1Y Return vs Nifty]]-AVERAGE(Table2[1Y Return vs Nifty]))/_xlfn.STDEV.P(Table2[1Y Return vs Nifty])</f>
        <v>0.35901833032958935</v>
      </c>
      <c r="I167">
        <v>4.1314454553253297</v>
      </c>
      <c r="J167">
        <f>(Table2[[#This Row],[1M Return vs Nifty]]-AVERAGE(Table2[1M Return vs Nifty]))/_xlfn.STDEV.P(Table2[1M Return vs Nifty])</f>
        <v>8.7685110760650262E-2</v>
      </c>
      <c r="K167">
        <v>52.861534081450699</v>
      </c>
      <c r="L167">
        <f>(Table2[[#This Row],[6M Return vs Nifty]]-AVERAGE(Table2[6M Return vs Nifty]))/_xlfn.STDEV.P(Table2[6M Return vs Nifty])</f>
        <v>1.2810727474768817</v>
      </c>
      <c r="M167">
        <v>7.3326069711583699</v>
      </c>
      <c r="N167">
        <f>(Table2[[#This Row],[1W Return vs Nifty]]-AVERAGE(Table2[1W Return vs Nifty]))/_xlfn.STDEV.P(Table2[1W Return vs Nifty])</f>
        <v>1.4287569058191014</v>
      </c>
      <c r="O167">
        <v>1111.97</v>
      </c>
      <c r="P167">
        <v>1061.94615821716</v>
      </c>
      <c r="Q167">
        <v>875.95297319752694</v>
      </c>
      <c r="R167">
        <v>69.4861499425093</v>
      </c>
      <c r="S167" s="2">
        <f>(Table2[[#This Row],[Close Price]]-Table2[[#This Row],[20D EMA]])/Table2[[#This Row],[20D EMA]]</f>
        <v>4.6206282543593692E-2</v>
      </c>
      <c r="T167" s="2">
        <f>(Table2[[#This Row],[Close Price]]-Table2[[#This Row],[50D EMA]])/Table2[[#This Row],[50D EMA]]</f>
        <v>9.5488684617571318E-2</v>
      </c>
      <c r="U167" s="2">
        <f>(Table2[[#This Row],[Close Price]]-Table2[[#This Row],[200D EMA]])/Table2[[#This Row],[200D EMA]]</f>
        <v>0.3280964111045549</v>
      </c>
      <c r="V167">
        <v>1.19635663871409</v>
      </c>
      <c r="W167">
        <v>1155.2</v>
      </c>
      <c r="X167">
        <v>1203</v>
      </c>
      <c r="Y167">
        <v>1134</v>
      </c>
      <c r="Z167">
        <v>1203</v>
      </c>
      <c r="AA167">
        <v>1059</v>
      </c>
      <c r="AB167">
        <v>1203</v>
      </c>
      <c r="AC167" s="2">
        <f>(Table2[[#This Row],[Close Price]]/Table2[[#This Row],[Day Low]])-1</f>
        <v>7.0550554016619582E-3</v>
      </c>
      <c r="AD167" s="2">
        <f>(Table2[[#This Row],[Day High]]/Table2[[#This Row],[Close Price]])-1</f>
        <v>3.4082606266385929E-2</v>
      </c>
      <c r="AE167" s="2">
        <f>(Table2[[#This Row],[Close Price]]/Table2[[#This Row],[Current Week Low]])-1</f>
        <v>2.5881834215167432E-2</v>
      </c>
      <c r="AF167" s="2">
        <f>(Table2[[#This Row],[Current Week High]]/Table2[[#This Row],[Close Price]])-1</f>
        <v>3.4082606266385929E-2</v>
      </c>
      <c r="AG167" s="2">
        <f>(Table2[[#This Row],[Close Price]]/Table2[[#This Row],[Current Month Low]])-1</f>
        <v>9.8536355051935809E-2</v>
      </c>
      <c r="AH167" s="2">
        <f>(Table2[[#This Row],[Current Month High]]/Table2[[#This Row],[Close Price]])-1</f>
        <v>3.4082606266385929E-2</v>
      </c>
      <c r="AI167">
        <v>3.4082606266385902</v>
      </c>
      <c r="AJ167">
        <v>104.90532804931701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0.09</v>
      </c>
      <c r="AM167" t="s">
        <v>10213</v>
      </c>
      <c r="AN167">
        <v>8.5500000000000007</v>
      </c>
      <c r="AO167" t="s">
        <v>10213</v>
      </c>
      <c r="AP167">
        <v>4.7407430019009003E-2</v>
      </c>
      <c r="AQ167">
        <f>(Table2[[#This Row],[Sharpe Ratio]]-AVERAGE(Table2[Sharpe Ratio]))/_xlfn.STDEV.P(Table2[Sharpe Ratio])</f>
        <v>-8.075354228710277E-2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3.07577955209912</v>
      </c>
      <c r="AS167">
        <f>_xlfn.RANK.AVG(Table2[[#This Row],[1Y Return vs Nifty Z-Score]],Table2[1Y Return vs Nifty Z-Score])</f>
        <v>175</v>
      </c>
      <c r="AT167">
        <f>_xlfn.RANK.AVG(Table2[[#This Row],[6M Return vs Nifty Z-Score]],Table2[6M Return vs Nifty Z-Score])</f>
        <v>65</v>
      </c>
      <c r="AU167">
        <f>_xlfn.RANK.AVG(Table2[[#This Row],[Sharpe Ratio Z-Score]],Table2[Sharpe Ratio Z-Score])</f>
        <v>356</v>
      </c>
      <c r="AV167">
        <f>(Table2[[#This Row],[Rank 1Y]]+Table2[[#This Row],[Rank 6M]]+Table2[[#This Row],[Rank Sharpe]])/3</f>
        <v>198.66666666666666</v>
      </c>
    </row>
    <row r="168" spans="1:48" x14ac:dyDescent="0.3">
      <c r="A168" t="s">
        <v>340</v>
      </c>
      <c r="B168" t="s">
        <v>341</v>
      </c>
      <c r="C168" t="s">
        <v>10167</v>
      </c>
      <c r="D168" t="s">
        <v>32</v>
      </c>
      <c r="E168">
        <v>74130.162694334998</v>
      </c>
      <c r="F168">
        <v>550.35</v>
      </c>
      <c r="G168">
        <v>52.389100060639699</v>
      </c>
      <c r="H168">
        <f>(Table2[[#This Row],[1Y Return vs Nifty]]-AVERAGE(Table2[1Y Return vs Nifty]))/_xlfn.STDEV.P(Table2[1Y Return vs Nifty])</f>
        <v>6.9891366699091184E-2</v>
      </c>
      <c r="I168">
        <v>-2.4119196331319999</v>
      </c>
      <c r="J168">
        <f>(Table2[[#This Row],[1M Return vs Nifty]]-AVERAGE(Table2[1M Return vs Nifty]))/_xlfn.STDEV.P(Table2[1M Return vs Nifty])</f>
        <v>-0.49289602280327316</v>
      </c>
      <c r="K168">
        <v>16.559203550607101</v>
      </c>
      <c r="L168">
        <f>(Table2[[#This Row],[6M Return vs Nifty]]-AVERAGE(Table2[6M Return vs Nifty]))/_xlfn.STDEV.P(Table2[6M Return vs Nifty])</f>
        <v>0.19615470793277312</v>
      </c>
      <c r="M168">
        <v>0.67693477467420604</v>
      </c>
      <c r="N168">
        <f>(Table2[[#This Row],[1W Return vs Nifty]]-AVERAGE(Table2[1W Return vs Nifty]))/_xlfn.STDEV.P(Table2[1W Return vs Nifty])</f>
        <v>0.11210889244163628</v>
      </c>
      <c r="O168">
        <v>541.84</v>
      </c>
      <c r="P168">
        <v>539.76008399275304</v>
      </c>
      <c r="Q168">
        <v>484.05678284767998</v>
      </c>
      <c r="R168">
        <v>60.771692493112099</v>
      </c>
      <c r="S168" s="2">
        <f>(Table2[[#This Row],[Close Price]]-Table2[[#This Row],[20D EMA]])/Table2[[#This Row],[20D EMA]]</f>
        <v>1.5705743392883491E-2</v>
      </c>
      <c r="T168" s="2">
        <f>(Table2[[#This Row],[Close Price]]-Table2[[#This Row],[50D EMA]])/Table2[[#This Row],[50D EMA]]</f>
        <v>1.9619672371677575E-2</v>
      </c>
      <c r="U168" s="2">
        <f>(Table2[[#This Row],[Close Price]]-Table2[[#This Row],[200D EMA]])/Table2[[#This Row],[200D EMA]]</f>
        <v>0.13695338956376277</v>
      </c>
      <c r="V168">
        <v>0.55607596015696203</v>
      </c>
      <c r="W168">
        <v>543</v>
      </c>
      <c r="X168">
        <v>554.9</v>
      </c>
      <c r="Y168">
        <v>524.79999999999995</v>
      </c>
      <c r="Z168">
        <v>554.9</v>
      </c>
      <c r="AA168">
        <v>524.79999999999995</v>
      </c>
      <c r="AB168">
        <v>554.9</v>
      </c>
      <c r="AC168" s="2">
        <f>(Table2[[#This Row],[Close Price]]/Table2[[#This Row],[Day Low]])-1</f>
        <v>1.3535911602210016E-2</v>
      </c>
      <c r="AD168" s="2">
        <f>(Table2[[#This Row],[Day High]]/Table2[[#This Row],[Close Price]])-1</f>
        <v>8.2674661578994169E-3</v>
      </c>
      <c r="AE168" s="2">
        <f>(Table2[[#This Row],[Close Price]]/Table2[[#This Row],[Current Week Low]])-1</f>
        <v>4.8685213414634276E-2</v>
      </c>
      <c r="AF168" s="2">
        <f>(Table2[[#This Row],[Current Week High]]/Table2[[#This Row],[Close Price]])-1</f>
        <v>8.2674661578994169E-3</v>
      </c>
      <c r="AG168" s="2">
        <f>(Table2[[#This Row],[Close Price]]/Table2[[#This Row],[Current Month Low]])-1</f>
        <v>4.8685213414634276E-2</v>
      </c>
      <c r="AH168" s="2">
        <f>(Table2[[#This Row],[Current Month High]]/Table2[[#This Row],[Close Price]])-1</f>
        <v>8.2674661578994169E-3</v>
      </c>
      <c r="AI168">
        <v>14.9632052330335</v>
      </c>
      <c r="AJ168">
        <v>77.819063004846498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-0.02</v>
      </c>
      <c r="AM168" t="s">
        <v>10214</v>
      </c>
      <c r="AN168">
        <v>3.34</v>
      </c>
      <c r="AO168" t="s">
        <v>10213</v>
      </c>
      <c r="AP168">
        <v>0.15302185021666301</v>
      </c>
      <c r="AQ168">
        <f>(Table2[[#This Row],[Sharpe Ratio]]-AVERAGE(Table2[Sharpe Ratio]))/_xlfn.STDEV.P(Table2[Sharpe Ratio])</f>
        <v>1.1175027263101536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1.002761670580381</v>
      </c>
      <c r="AS168">
        <f>_xlfn.RANK.AVG(Table2[[#This Row],[1Y Return vs Nifty Z-Score]],Table2[1Y Return vs Nifty Z-Score])</f>
        <v>262</v>
      </c>
      <c r="AT168">
        <f>_xlfn.RANK.AVG(Table2[[#This Row],[6M Return vs Nifty Z-Score]],Table2[6M Return vs Nifty Z-Score])</f>
        <v>240</v>
      </c>
      <c r="AU168">
        <f>_xlfn.RANK.AVG(Table2[[#This Row],[Sharpe Ratio Z-Score]],Table2[Sharpe Ratio Z-Score])</f>
        <v>97</v>
      </c>
      <c r="AV168">
        <f>(Table2[[#This Row],[Rank 1Y]]+Table2[[#This Row],[Rank 6M]]+Table2[[#This Row],[Rank Sharpe]])/3</f>
        <v>199.66666666666666</v>
      </c>
    </row>
    <row r="169" spans="1:48" x14ac:dyDescent="0.3">
      <c r="A169" t="s">
        <v>349</v>
      </c>
      <c r="B169" t="s">
        <v>350</v>
      </c>
      <c r="C169" t="s">
        <v>10167</v>
      </c>
      <c r="D169" t="s">
        <v>37</v>
      </c>
      <c r="E169">
        <v>72360.228000000003</v>
      </c>
      <c r="F169">
        <v>412.45</v>
      </c>
      <c r="G169">
        <v>93.141605226237402</v>
      </c>
      <c r="H169">
        <f>(Table2[[#This Row],[1Y Return vs Nifty]]-AVERAGE(Table2[1Y Return vs Nifty]))/_xlfn.STDEV.P(Table2[1Y Return vs Nifty])</f>
        <v>0.5545391614400853</v>
      </c>
      <c r="I169">
        <v>2.9285564970882199</v>
      </c>
      <c r="J169">
        <f>(Table2[[#This Row],[1M Return vs Nifty]]-AVERAGE(Table2[1M Return vs Nifty]))/_xlfn.STDEV.P(Table2[1M Return vs Nifty])</f>
        <v>-1.9045084709686501E-2</v>
      </c>
      <c r="K169">
        <v>23.479979245221301</v>
      </c>
      <c r="L169">
        <f>(Table2[[#This Row],[6M Return vs Nifty]]-AVERAGE(Table2[6M Return vs Nifty]))/_xlfn.STDEV.P(Table2[6M Return vs Nifty])</f>
        <v>0.40298645368931396</v>
      </c>
      <c r="M169">
        <v>6.27690340652524</v>
      </c>
      <c r="N169">
        <f>(Table2[[#This Row],[1W Return vs Nifty]]-AVERAGE(Table2[1W Return vs Nifty]))/_xlfn.STDEV.P(Table2[1W Return vs Nifty])</f>
        <v>1.2199139880708421</v>
      </c>
      <c r="O169">
        <v>393.34</v>
      </c>
      <c r="P169">
        <v>376.10511002579</v>
      </c>
      <c r="Q169">
        <v>325.20769164512501</v>
      </c>
      <c r="R169">
        <v>69.173668407136503</v>
      </c>
      <c r="S169" s="2">
        <f>(Table2[[#This Row],[Close Price]]-Table2[[#This Row],[20D EMA]])/Table2[[#This Row],[20D EMA]]</f>
        <v>4.8583922306401621E-2</v>
      </c>
      <c r="T169" s="2">
        <f>(Table2[[#This Row],[Close Price]]-Table2[[#This Row],[50D EMA]])/Table2[[#This Row],[50D EMA]]</f>
        <v>9.6634927325815315E-2</v>
      </c>
      <c r="U169" s="2">
        <f>(Table2[[#This Row],[Close Price]]-Table2[[#This Row],[200D EMA]])/Table2[[#This Row],[200D EMA]]</f>
        <v>0.26826643586916149</v>
      </c>
      <c r="V169">
        <v>1.3390337133275301</v>
      </c>
      <c r="W169">
        <v>409.2</v>
      </c>
      <c r="X169">
        <v>425.9</v>
      </c>
      <c r="Y169">
        <v>393.25</v>
      </c>
      <c r="Z169">
        <v>425.9</v>
      </c>
      <c r="AA169">
        <v>377.05</v>
      </c>
      <c r="AB169">
        <v>425.9</v>
      </c>
      <c r="AC169" s="2">
        <f>(Table2[[#This Row],[Close Price]]/Table2[[#This Row],[Day Low]])-1</f>
        <v>7.9423264907136915E-3</v>
      </c>
      <c r="AD169" s="2">
        <f>(Table2[[#This Row],[Day High]]/Table2[[#This Row],[Close Price]])-1</f>
        <v>3.2610013334949617E-2</v>
      </c>
      <c r="AE169" s="2">
        <f>(Table2[[#This Row],[Close Price]]/Table2[[#This Row],[Current Week Low]])-1</f>
        <v>4.8823903369357824E-2</v>
      </c>
      <c r="AF169" s="2">
        <f>(Table2[[#This Row],[Current Week High]]/Table2[[#This Row],[Close Price]])-1</f>
        <v>3.2610013334949617E-2</v>
      </c>
      <c r="AG169" s="2">
        <f>(Table2[[#This Row],[Close Price]]/Table2[[#This Row],[Current Month Low]])-1</f>
        <v>9.388675242010347E-2</v>
      </c>
      <c r="AH169" s="2">
        <f>(Table2[[#This Row],[Current Month High]]/Table2[[#This Row],[Close Price]])-1</f>
        <v>3.2610013334949617E-2</v>
      </c>
      <c r="AI169">
        <v>13.4198084616317</v>
      </c>
      <c r="AJ169">
        <v>125.320950559956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0.14000000000000001</v>
      </c>
      <c r="AM169" t="s">
        <v>10213</v>
      </c>
      <c r="AN169">
        <v>5.66</v>
      </c>
      <c r="AO169" t="s">
        <v>10213</v>
      </c>
      <c r="AP169">
        <v>7.3006639732161996E-2</v>
      </c>
      <c r="AQ169">
        <f>(Table2[[#This Row],[Sharpe Ratio]]-AVERAGE(Table2[Sharpe Ratio]))/_xlfn.STDEV.P(Table2[Sharpe Ratio])</f>
        <v>0.20968419767790544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2.3680787161684602</v>
      </c>
      <c r="AS169">
        <f>_xlfn.RANK.AVG(Table2[[#This Row],[1Y Return vs Nifty Z-Score]],Table2[1Y Return vs Nifty Z-Score])</f>
        <v>143</v>
      </c>
      <c r="AT169">
        <f>_xlfn.RANK.AVG(Table2[[#This Row],[6M Return vs Nifty Z-Score]],Table2[6M Return vs Nifty Z-Score])</f>
        <v>187</v>
      </c>
      <c r="AU169">
        <f>_xlfn.RANK.AVG(Table2[[#This Row],[Sharpe Ratio Z-Score]],Table2[Sharpe Ratio Z-Score])</f>
        <v>271</v>
      </c>
      <c r="AV169">
        <f>(Table2[[#This Row],[Rank 1Y]]+Table2[[#This Row],[Rank 6M]]+Table2[[#This Row],[Rank Sharpe]])/3</f>
        <v>200.33333333333334</v>
      </c>
    </row>
    <row r="170" spans="1:48" x14ac:dyDescent="0.3">
      <c r="A170" t="s">
        <v>363</v>
      </c>
      <c r="B170" t="s">
        <v>364</v>
      </c>
      <c r="C170" t="s">
        <v>10166</v>
      </c>
      <c r="D170" t="s">
        <v>299</v>
      </c>
      <c r="E170">
        <v>70346.807036219994</v>
      </c>
      <c r="F170">
        <v>4618.1000000000004</v>
      </c>
      <c r="G170">
        <v>70.683396138277899</v>
      </c>
      <c r="H170">
        <f>(Table2[[#This Row],[1Y Return vs Nifty]]-AVERAGE(Table2[1Y Return vs Nifty]))/_xlfn.STDEV.P(Table2[1Y Return vs Nifty])</f>
        <v>0.28745566647251675</v>
      </c>
      <c r="I170">
        <v>16.567090868397599</v>
      </c>
      <c r="J170">
        <f>(Table2[[#This Row],[1M Return vs Nifty]]-AVERAGE(Table2[1M Return vs Nifty]))/_xlfn.STDEV.P(Table2[1M Return vs Nifty])</f>
        <v>1.1910777860763835</v>
      </c>
      <c r="K170">
        <v>12.6379597033189</v>
      </c>
      <c r="L170">
        <f>(Table2[[#This Row],[6M Return vs Nifty]]-AVERAGE(Table2[6M Return vs Nifty]))/_xlfn.STDEV.P(Table2[6M Return vs Nifty])</f>
        <v>7.8965862887142038E-2</v>
      </c>
      <c r="M170">
        <v>-1.41927550607881</v>
      </c>
      <c r="N170">
        <f>(Table2[[#This Row],[1W Return vs Nifty]]-AVERAGE(Table2[1W Return vs Nifty]))/_xlfn.STDEV.P(Table2[1W Return vs Nifty])</f>
        <v>-0.30257065010446782</v>
      </c>
      <c r="O170">
        <v>4306.34</v>
      </c>
      <c r="P170">
        <v>4018.6212765383102</v>
      </c>
      <c r="Q170">
        <v>3622.1312778628899</v>
      </c>
      <c r="R170">
        <v>67.483116959033694</v>
      </c>
      <c r="S170" s="2">
        <f>(Table2[[#This Row],[Close Price]]-Table2[[#This Row],[20D EMA]])/Table2[[#This Row],[20D EMA]]</f>
        <v>7.2395584185178177E-2</v>
      </c>
      <c r="T170" s="2">
        <f>(Table2[[#This Row],[Close Price]]-Table2[[#This Row],[50D EMA]])/Table2[[#This Row],[50D EMA]]</f>
        <v>0.14917522259726065</v>
      </c>
      <c r="U170" s="2">
        <f>(Table2[[#This Row],[Close Price]]-Table2[[#This Row],[200D EMA]])/Table2[[#This Row],[200D EMA]]</f>
        <v>0.27496759386499831</v>
      </c>
      <c r="V170">
        <v>1.23009717047484</v>
      </c>
      <c r="W170">
        <v>4520.5</v>
      </c>
      <c r="X170">
        <v>4636.95</v>
      </c>
      <c r="Y170">
        <v>4520.5</v>
      </c>
      <c r="Z170">
        <v>4784.95</v>
      </c>
      <c r="AA170">
        <v>4227.2</v>
      </c>
      <c r="AB170">
        <v>4845.7</v>
      </c>
      <c r="AC170" s="2">
        <f>(Table2[[#This Row],[Close Price]]/Table2[[#This Row],[Day Low]])-1</f>
        <v>2.1590532020794306E-2</v>
      </c>
      <c r="AD170" s="2">
        <f>(Table2[[#This Row],[Day High]]/Table2[[#This Row],[Close Price]])-1</f>
        <v>4.0817652281239791E-3</v>
      </c>
      <c r="AE170" s="2">
        <f>(Table2[[#This Row],[Close Price]]/Table2[[#This Row],[Current Week Low]])-1</f>
        <v>2.1590532020794306E-2</v>
      </c>
      <c r="AF170" s="2">
        <f>(Table2[[#This Row],[Current Week High]]/Table2[[#This Row],[Close Price]])-1</f>
        <v>3.612957709880682E-2</v>
      </c>
      <c r="AG170" s="2">
        <f>(Table2[[#This Row],[Close Price]]/Table2[[#This Row],[Current Month Low]])-1</f>
        <v>9.247255866767623E-2</v>
      </c>
      <c r="AH170" s="2">
        <f>(Table2[[#This Row],[Current Month High]]/Table2[[#This Row],[Close Price]])-1</f>
        <v>4.9284337714644355E-2</v>
      </c>
      <c r="AI170">
        <v>4.9284337714644302</v>
      </c>
      <c r="AJ170">
        <v>99.298715030155194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0.18</v>
      </c>
      <c r="AM170" t="s">
        <v>10213</v>
      </c>
      <c r="AN170">
        <v>16.2</v>
      </c>
      <c r="AO170" t="s">
        <v>10213</v>
      </c>
      <c r="AP170">
        <v>0.137491469591595</v>
      </c>
      <c r="AQ170">
        <f>(Table2[[#This Row],[Sharpe Ratio]]-AVERAGE(Table2[Sharpe Ratio]))/_xlfn.STDEV.P(Table2[Sharpe Ratio])</f>
        <v>0.94130163650762222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2.1962303018391967</v>
      </c>
      <c r="AS170">
        <f>_xlfn.RANK.AVG(Table2[[#This Row],[1Y Return vs Nifty Z-Score]],Table2[1Y Return vs Nifty Z-Score])</f>
        <v>191</v>
      </c>
      <c r="AT170">
        <f>_xlfn.RANK.AVG(Table2[[#This Row],[6M Return vs Nifty Z-Score]],Table2[6M Return vs Nifty Z-Score])</f>
        <v>281</v>
      </c>
      <c r="AU170">
        <f>_xlfn.RANK.AVG(Table2[[#This Row],[Sharpe Ratio Z-Score]],Table2[Sharpe Ratio Z-Score])</f>
        <v>136</v>
      </c>
      <c r="AV170">
        <f>(Table2[[#This Row],[Rank 1Y]]+Table2[[#This Row],[Rank 6M]]+Table2[[#This Row],[Rank Sharpe]])/3</f>
        <v>202.66666666666666</v>
      </c>
    </row>
    <row r="171" spans="1:48" x14ac:dyDescent="0.3">
      <c r="A171" t="s">
        <v>342</v>
      </c>
      <c r="B171" t="s">
        <v>343</v>
      </c>
      <c r="C171" t="s">
        <v>10173</v>
      </c>
      <c r="D171" t="s">
        <v>344</v>
      </c>
      <c r="E171">
        <v>74078.259777900006</v>
      </c>
      <c r="F171">
        <v>5831.7</v>
      </c>
      <c r="G171">
        <v>57.737466504962804</v>
      </c>
      <c r="H171">
        <f>(Table2[[#This Row],[1Y Return vs Nifty]]-AVERAGE(Table2[1Y Return vs Nifty]))/_xlfn.STDEV.P(Table2[1Y Return vs Nifty])</f>
        <v>0.1334966344531848</v>
      </c>
      <c r="I171">
        <v>-3.9238949394248901</v>
      </c>
      <c r="J171">
        <f>(Table2[[#This Row],[1M Return vs Nifty]]-AVERAGE(Table2[1M Return vs Nifty]))/_xlfn.STDEV.P(Table2[1M Return vs Nifty])</f>
        <v>-0.62705089959544424</v>
      </c>
      <c r="K171">
        <v>25.572724764039599</v>
      </c>
      <c r="L171">
        <f>(Table2[[#This Row],[6M Return vs Nifty]]-AVERAGE(Table2[6M Return vs Nifty]))/_xlfn.STDEV.P(Table2[6M Return vs Nifty])</f>
        <v>0.46552947316879373</v>
      </c>
      <c r="M171">
        <v>-3.2839032327162001</v>
      </c>
      <c r="N171">
        <f>(Table2[[#This Row],[1W Return vs Nifty]]-AVERAGE(Table2[1W Return vs Nifty]))/_xlfn.STDEV.P(Table2[1W Return vs Nifty])</f>
        <v>-0.67143773362197268</v>
      </c>
      <c r="O171">
        <v>5910.91</v>
      </c>
      <c r="P171">
        <v>5602.7005217102496</v>
      </c>
      <c r="Q171">
        <v>4658.5431724585796</v>
      </c>
      <c r="R171">
        <v>41.623621285080297</v>
      </c>
      <c r="S171" s="2">
        <f>(Table2[[#This Row],[Close Price]]-Table2[[#This Row],[20D EMA]])/Table2[[#This Row],[20D EMA]]</f>
        <v>-1.3400643894087381E-2</v>
      </c>
      <c r="T171" s="2">
        <f>(Table2[[#This Row],[Close Price]]-Table2[[#This Row],[50D EMA]])/Table2[[#This Row],[50D EMA]]</f>
        <v>4.0873053521669769E-2</v>
      </c>
      <c r="U171" s="2">
        <f>(Table2[[#This Row],[Close Price]]-Table2[[#This Row],[200D EMA]])/Table2[[#This Row],[200D EMA]]</f>
        <v>0.2518291199869418</v>
      </c>
      <c r="V171">
        <v>0.51305711417966504</v>
      </c>
      <c r="W171">
        <v>5757</v>
      </c>
      <c r="X171">
        <v>6006.05</v>
      </c>
      <c r="Y171">
        <v>5757</v>
      </c>
      <c r="Z171">
        <v>6270.05</v>
      </c>
      <c r="AA171">
        <v>5757</v>
      </c>
      <c r="AB171">
        <v>6320.35</v>
      </c>
      <c r="AC171" s="2">
        <f>(Table2[[#This Row],[Close Price]]/Table2[[#This Row],[Day Low]])-1</f>
        <v>1.2975508077123443E-2</v>
      </c>
      <c r="AD171" s="2">
        <f>(Table2[[#This Row],[Day High]]/Table2[[#This Row],[Close Price]])-1</f>
        <v>2.9896942572491758E-2</v>
      </c>
      <c r="AE171" s="2">
        <f>(Table2[[#This Row],[Close Price]]/Table2[[#This Row],[Current Week Low]])-1</f>
        <v>1.2975508077123443E-2</v>
      </c>
      <c r="AF171" s="2">
        <f>(Table2[[#This Row],[Current Week High]]/Table2[[#This Row],[Close Price]])-1</f>
        <v>7.5166760978788494E-2</v>
      </c>
      <c r="AG171" s="2">
        <f>(Table2[[#This Row],[Close Price]]/Table2[[#This Row],[Current Month Low]])-1</f>
        <v>1.2975508077123443E-2</v>
      </c>
      <c r="AH171" s="2">
        <f>(Table2[[#This Row],[Current Month High]]/Table2[[#This Row],[Close Price]])-1</f>
        <v>8.3792033197866989E-2</v>
      </c>
      <c r="AI171">
        <v>10.773873827528799</v>
      </c>
      <c r="AJ171">
        <v>83.5281899576717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0.27</v>
      </c>
      <c r="AM171" t="s">
        <v>10213</v>
      </c>
      <c r="AN171">
        <v>-0.96</v>
      </c>
      <c r="AO171" t="s">
        <v>10214</v>
      </c>
      <c r="AP171">
        <v>0.107964093626583</v>
      </c>
      <c r="AQ171">
        <f>(Table2[[#This Row],[Sharpe Ratio]]-AVERAGE(Table2[Sharpe Ratio]))/_xlfn.STDEV.P(Table2[Sharpe Ratio])</f>
        <v>0.60629659383363421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-9.316593176180421E-2</v>
      </c>
      <c r="AS171">
        <f>_xlfn.RANK.AVG(Table2[[#This Row],[1Y Return vs Nifty Z-Score]],Table2[1Y Return vs Nifty Z-Score])</f>
        <v>238</v>
      </c>
      <c r="AT171">
        <f>_xlfn.RANK.AVG(Table2[[#This Row],[6M Return vs Nifty Z-Score]],Table2[6M Return vs Nifty Z-Score])</f>
        <v>177</v>
      </c>
      <c r="AU171">
        <f>_xlfn.RANK.AVG(Table2[[#This Row],[Sharpe Ratio Z-Score]],Table2[Sharpe Ratio Z-Score])</f>
        <v>194</v>
      </c>
      <c r="AV171">
        <f>(Table2[[#This Row],[Rank 1Y]]+Table2[[#This Row],[Rank 6M]]+Table2[[#This Row],[Rank Sharpe]])/3</f>
        <v>203</v>
      </c>
    </row>
    <row r="172" spans="1:48" x14ac:dyDescent="0.3">
      <c r="A172" t="s">
        <v>63</v>
      </c>
      <c r="B172" t="s">
        <v>174</v>
      </c>
      <c r="C172" t="s">
        <v>10171</v>
      </c>
      <c r="D172" t="s">
        <v>56</v>
      </c>
      <c r="E172">
        <v>151860.11489632499</v>
      </c>
      <c r="F172">
        <v>692.8</v>
      </c>
      <c r="G172">
        <v>79.733012915206103</v>
      </c>
      <c r="H172">
        <f>(Table2[[#This Row],[1Y Return vs Nifty]]-AVERAGE(Table2[1Y Return vs Nifty]))/_xlfn.STDEV.P(Table2[1Y Return vs Nifty])</f>
        <v>0.39507792911299389</v>
      </c>
      <c r="I172">
        <v>-8.7110285131712893E-3</v>
      </c>
      <c r="J172">
        <f>(Table2[[#This Row],[1M Return vs Nifty]]-AVERAGE(Table2[1M Return vs Nifty]))/_xlfn.STDEV.P(Table2[1M Return vs Nifty])</f>
        <v>-0.27966360232876142</v>
      </c>
      <c r="K172">
        <v>15.0596822910643</v>
      </c>
      <c r="L172">
        <f>(Table2[[#This Row],[6M Return vs Nifty]]-AVERAGE(Table2[6M Return vs Nifty]))/_xlfn.STDEV.P(Table2[6M Return vs Nifty])</f>
        <v>0.15134056951883137</v>
      </c>
      <c r="M172">
        <v>2.7549226084859599</v>
      </c>
      <c r="N172">
        <f>(Table2[[#This Row],[1W Return vs Nifty]]-AVERAGE(Table2[1W Return vs Nifty]))/_xlfn.STDEV.P(Table2[1W Return vs Nifty])</f>
        <v>0.52318360772825434</v>
      </c>
      <c r="O172">
        <v>667.94</v>
      </c>
      <c r="P172">
        <v>657.05277093730399</v>
      </c>
      <c r="Q172">
        <v>572.57337421862405</v>
      </c>
      <c r="R172">
        <v>39.2687657472623</v>
      </c>
      <c r="S172" s="2">
        <f>(Table2[[#This Row],[Close Price]]-Table2[[#This Row],[20D EMA]])/Table2[[#This Row],[20D EMA]]</f>
        <v>3.721891187831227E-2</v>
      </c>
      <c r="T172" s="2">
        <f>(Table2[[#This Row],[Close Price]]-Table2[[#This Row],[50D EMA]])/Table2[[#This Row],[50D EMA]]</f>
        <v>5.4405415582832947E-2</v>
      </c>
      <c r="U172" s="2">
        <f>(Table2[[#This Row],[Close Price]]-Table2[[#This Row],[200D EMA]])/Table2[[#This Row],[200D EMA]]</f>
        <v>0.20997592831738995</v>
      </c>
      <c r="V172">
        <v>0.75101735676696402</v>
      </c>
      <c r="W172">
        <v>684.4</v>
      </c>
      <c r="X172">
        <v>695.5</v>
      </c>
      <c r="Y172">
        <v>670.8</v>
      </c>
      <c r="Z172">
        <v>695.5</v>
      </c>
      <c r="AA172">
        <v>655</v>
      </c>
      <c r="AB172">
        <v>695.5</v>
      </c>
      <c r="AC172" s="2">
        <f>(Table2[[#This Row],[Close Price]]/Table2[[#This Row],[Day Low]])-1</f>
        <v>1.2273524254821755E-2</v>
      </c>
      <c r="AD172" s="2">
        <f>(Table2[[#This Row],[Day High]]/Table2[[#This Row],[Close Price]])-1</f>
        <v>3.8972286374134857E-3</v>
      </c>
      <c r="AE172" s="2">
        <f>(Table2[[#This Row],[Close Price]]/Table2[[#This Row],[Current Week Low]])-1</f>
        <v>3.2796660703637404E-2</v>
      </c>
      <c r="AF172" s="2">
        <f>(Table2[[#This Row],[Current Week High]]/Table2[[#This Row],[Close Price]])-1</f>
        <v>3.8972286374134857E-3</v>
      </c>
      <c r="AG172" s="2">
        <f>(Table2[[#This Row],[Close Price]]/Table2[[#This Row],[Current Month Low]])-1</f>
        <v>5.7709923664122087E-2</v>
      </c>
      <c r="AH172" s="2">
        <f>(Table2[[#This Row],[Current Month High]]/Table2[[#This Row],[Close Price]])-1</f>
        <v>3.8972286374134857E-3</v>
      </c>
      <c r="AI172">
        <v>2.8579676674364798</v>
      </c>
      <c r="AJ172">
        <v>111.671249618087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-0.09</v>
      </c>
      <c r="AM172" t="s">
        <v>10214</v>
      </c>
      <c r="AN172">
        <v>8.3000000000000007</v>
      </c>
      <c r="AO172" t="s">
        <v>10213</v>
      </c>
      <c r="AP172">
        <v>0.108572439416318</v>
      </c>
      <c r="AQ172">
        <f>(Table2[[#This Row],[Sharpe Ratio]]-AVERAGE(Table2[Sharpe Ratio]))/_xlfn.STDEV.P(Table2[Sharpe Ratio])</f>
        <v>0.61319862628962352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1.4031371303209417</v>
      </c>
      <c r="AS172">
        <f>_xlfn.RANK.AVG(Table2[[#This Row],[1Y Return vs Nifty Z-Score]],Table2[1Y Return vs Nifty Z-Score])</f>
        <v>167</v>
      </c>
      <c r="AT172">
        <f>_xlfn.RANK.AVG(Table2[[#This Row],[6M Return vs Nifty Z-Score]],Table2[6M Return vs Nifty Z-Score])</f>
        <v>255</v>
      </c>
      <c r="AU172">
        <f>_xlfn.RANK.AVG(Table2[[#This Row],[Sharpe Ratio Z-Score]],Table2[Sharpe Ratio Z-Score])</f>
        <v>190</v>
      </c>
      <c r="AV172">
        <f>(Table2[[#This Row],[Rank 1Y]]+Table2[[#This Row],[Rank 6M]]+Table2[[#This Row],[Rank Sharpe]])/3</f>
        <v>204</v>
      </c>
    </row>
    <row r="173" spans="1:48" x14ac:dyDescent="0.3">
      <c r="A173" t="s">
        <v>219</v>
      </c>
      <c r="B173" t="s">
        <v>220</v>
      </c>
      <c r="C173" t="s">
        <v>10171</v>
      </c>
      <c r="D173" t="s">
        <v>117</v>
      </c>
      <c r="E173">
        <v>117617.31681298</v>
      </c>
      <c r="F173">
        <v>2475.6999999999998</v>
      </c>
      <c r="G173">
        <v>59.268846634214498</v>
      </c>
      <c r="H173">
        <f>(Table2[[#This Row],[1Y Return vs Nifty]]-AVERAGE(Table2[1Y Return vs Nifty]))/_xlfn.STDEV.P(Table2[1Y Return vs Nifty])</f>
        <v>0.15170852104852819</v>
      </c>
      <c r="I173">
        <v>-4.5077286393527602</v>
      </c>
      <c r="J173">
        <f>(Table2[[#This Row],[1M Return vs Nifty]]-AVERAGE(Table2[1M Return vs Nifty]))/_xlfn.STDEV.P(Table2[1M Return vs Nifty])</f>
        <v>-0.67885342424975115</v>
      </c>
      <c r="K173">
        <v>6.2765454241400498</v>
      </c>
      <c r="L173">
        <f>(Table2[[#This Row],[6M Return vs Nifty]]-AVERAGE(Table2[6M Return vs Nifty]))/_xlfn.STDEV.P(Table2[6M Return vs Nifty])</f>
        <v>-0.11114901424535473</v>
      </c>
      <c r="M173">
        <v>5.0008594005693299</v>
      </c>
      <c r="N173">
        <f>(Table2[[#This Row],[1W Return vs Nifty]]-AVERAGE(Table2[1W Return vs Nifty]))/_xlfn.STDEV.P(Table2[1W Return vs Nifty])</f>
        <v>0.96748256479377936</v>
      </c>
      <c r="O173">
        <v>2391.19</v>
      </c>
      <c r="P173">
        <v>2302.3825683676901</v>
      </c>
      <c r="Q173">
        <v>2001.5184674700199</v>
      </c>
      <c r="R173">
        <v>68.049511883371906</v>
      </c>
      <c r="S173" s="2">
        <f>(Table2[[#This Row],[Close Price]]-Table2[[#This Row],[20D EMA]])/Table2[[#This Row],[20D EMA]]</f>
        <v>3.5342235455986248E-2</v>
      </c>
      <c r="T173" s="2">
        <f>(Table2[[#This Row],[Close Price]]-Table2[[#This Row],[50D EMA]])/Table2[[#This Row],[50D EMA]]</f>
        <v>7.5277425226158587E-2</v>
      </c>
      <c r="U173" s="2">
        <f>(Table2[[#This Row],[Close Price]]-Table2[[#This Row],[200D EMA]])/Table2[[#This Row],[200D EMA]]</f>
        <v>0.23691089552091904</v>
      </c>
      <c r="V173">
        <v>1.0520402894732901</v>
      </c>
      <c r="W173">
        <v>2444.1999999999998</v>
      </c>
      <c r="X173">
        <v>2491.9</v>
      </c>
      <c r="Y173">
        <v>2381.4</v>
      </c>
      <c r="Z173">
        <v>2491.9</v>
      </c>
      <c r="AA173">
        <v>2301.1999999999998</v>
      </c>
      <c r="AB173">
        <v>2491.9</v>
      </c>
      <c r="AC173" s="2">
        <f>(Table2[[#This Row],[Close Price]]/Table2[[#This Row],[Day Low]])-1</f>
        <v>1.2887652401603722E-2</v>
      </c>
      <c r="AD173" s="2">
        <f>(Table2[[#This Row],[Day High]]/Table2[[#This Row],[Close Price]])-1</f>
        <v>6.5436038292201459E-3</v>
      </c>
      <c r="AE173" s="2">
        <f>(Table2[[#This Row],[Close Price]]/Table2[[#This Row],[Current Week Low]])-1</f>
        <v>3.9598555471571206E-2</v>
      </c>
      <c r="AF173" s="2">
        <f>(Table2[[#This Row],[Current Week High]]/Table2[[#This Row],[Close Price]])-1</f>
        <v>6.5436038292201459E-3</v>
      </c>
      <c r="AG173" s="2">
        <f>(Table2[[#This Row],[Close Price]]/Table2[[#This Row],[Current Month Low]])-1</f>
        <v>7.5830001738223629E-2</v>
      </c>
      <c r="AH173" s="2">
        <f>(Table2[[#This Row],[Current Month High]]/Table2[[#This Row],[Close Price]])-1</f>
        <v>6.5436038292201459E-3</v>
      </c>
      <c r="AI173">
        <v>1.74900028274831</v>
      </c>
      <c r="AJ173">
        <v>91.173745173745104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0.1</v>
      </c>
      <c r="AM173" t="s">
        <v>10213</v>
      </c>
      <c r="AN173">
        <v>2.5299999999999998</v>
      </c>
      <c r="AO173" t="s">
        <v>10213</v>
      </c>
      <c r="AP173">
        <v>0.20049510940788001</v>
      </c>
      <c r="AQ173">
        <f>(Table2[[#This Row],[Sharpe Ratio]]-AVERAGE(Table2[Sharpe Ratio]))/_xlfn.STDEV.P(Table2[Sharpe Ratio])</f>
        <v>1.6561141234106573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1.9853027707578588</v>
      </c>
      <c r="AS173">
        <f>_xlfn.RANK.AVG(Table2[[#This Row],[1Y Return vs Nifty Z-Score]],Table2[1Y Return vs Nifty Z-Score])</f>
        <v>228</v>
      </c>
      <c r="AT173">
        <f>_xlfn.RANK.AVG(Table2[[#This Row],[6M Return vs Nifty Z-Score]],Table2[6M Return vs Nifty Z-Score])</f>
        <v>348</v>
      </c>
      <c r="AU173">
        <f>_xlfn.RANK.AVG(Table2[[#This Row],[Sharpe Ratio Z-Score]],Table2[Sharpe Ratio Z-Score])</f>
        <v>36</v>
      </c>
      <c r="AV173">
        <f>(Table2[[#This Row],[Rank 1Y]]+Table2[[#This Row],[Rank 6M]]+Table2[[#This Row],[Rank Sharpe]])/3</f>
        <v>204</v>
      </c>
    </row>
    <row r="174" spans="1:48" x14ac:dyDescent="0.3">
      <c r="A174" t="s">
        <v>945</v>
      </c>
      <c r="B174" t="s">
        <v>946</v>
      </c>
      <c r="C174" t="s">
        <v>10175</v>
      </c>
      <c r="D174" t="s">
        <v>130</v>
      </c>
      <c r="E174">
        <v>15456.8071620299</v>
      </c>
      <c r="F174">
        <v>871.05</v>
      </c>
      <c r="G174">
        <v>876.50139358602496</v>
      </c>
      <c r="H174">
        <f>(Table2[[#This Row],[1Y Return vs Nifty]]-AVERAGE(Table2[1Y Return vs Nifty]))/_xlfn.STDEV.P(Table2[1Y Return vs Nifty])</f>
        <v>9.8706190533294667</v>
      </c>
      <c r="I174">
        <v>-3.2106350914508202</v>
      </c>
      <c r="J174">
        <f>(Table2[[#This Row],[1M Return vs Nifty]]-AVERAGE(Table2[1M Return vs Nifty]))/_xlfn.STDEV.P(Table2[1M Return vs Nifty])</f>
        <v>-0.5637646232736615</v>
      </c>
      <c r="K174">
        <v>-15.6363711726668</v>
      </c>
      <c r="L174">
        <f>(Table2[[#This Row],[6M Return vs Nifty]]-AVERAGE(Table2[6M Return vs Nifty]))/_xlfn.STDEV.P(Table2[6M Return vs Nifty])</f>
        <v>-0.76603034465201691</v>
      </c>
      <c r="M174">
        <v>-6.2025456385981599</v>
      </c>
      <c r="N174">
        <f>(Table2[[#This Row],[1W Return vs Nifty]]-AVERAGE(Table2[1W Return vs Nifty]))/_xlfn.STDEV.P(Table2[1W Return vs Nifty])</f>
        <v>-1.2488136337592521</v>
      </c>
      <c r="O174">
        <v>903.74</v>
      </c>
      <c r="P174">
        <v>922.19500731414098</v>
      </c>
      <c r="Q174">
        <v>806.31041487354605</v>
      </c>
      <c r="R174">
        <v>34.038955819690699</v>
      </c>
      <c r="S174" s="2">
        <f>(Table2[[#This Row],[Close Price]]-Table2[[#This Row],[20D EMA]])/Table2[[#This Row],[20D EMA]]</f>
        <v>-3.6171907849602822E-2</v>
      </c>
      <c r="T174" s="2">
        <f>(Table2[[#This Row],[Close Price]]-Table2[[#This Row],[50D EMA]])/Table2[[#This Row],[50D EMA]]</f>
        <v>-5.5460078300682822E-2</v>
      </c>
      <c r="U174" s="2">
        <f>(Table2[[#This Row],[Close Price]]-Table2[[#This Row],[200D EMA]])/Table2[[#This Row],[200D EMA]]</f>
        <v>8.0291143376347227E-2</v>
      </c>
      <c r="V174">
        <v>0.80395878482323802</v>
      </c>
      <c r="W174">
        <v>865.05</v>
      </c>
      <c r="X174">
        <v>897.8</v>
      </c>
      <c r="Y174">
        <v>865.05</v>
      </c>
      <c r="Z174">
        <v>949</v>
      </c>
      <c r="AA174">
        <v>865.05</v>
      </c>
      <c r="AB174">
        <v>962.6</v>
      </c>
      <c r="AC174" s="2">
        <f>(Table2[[#This Row],[Close Price]]/Table2[[#This Row],[Day Low]])-1</f>
        <v>6.9360152592334856E-3</v>
      </c>
      <c r="AD174" s="2">
        <f>(Table2[[#This Row],[Day High]]/Table2[[#This Row],[Close Price]])-1</f>
        <v>3.0710062568164886E-2</v>
      </c>
      <c r="AE174" s="2">
        <f>(Table2[[#This Row],[Close Price]]/Table2[[#This Row],[Current Week Low]])-1</f>
        <v>6.9360152592334856E-3</v>
      </c>
      <c r="AF174" s="2">
        <f>(Table2[[#This Row],[Current Week High]]/Table2[[#This Row],[Close Price]])-1</f>
        <v>8.9489696343493463E-2</v>
      </c>
      <c r="AG174" s="2">
        <f>(Table2[[#This Row],[Close Price]]/Table2[[#This Row],[Current Month Low]])-1</f>
        <v>6.9360152592334856E-3</v>
      </c>
      <c r="AH174" s="2">
        <f>(Table2[[#This Row],[Current Month High]]/Table2[[#This Row],[Close Price]])-1</f>
        <v>0.10510303656506514</v>
      </c>
      <c r="AI174">
        <v>50.8524194937144</v>
      </c>
      <c r="AJ174">
        <v>915.20979020978996</v>
      </c>
      <c r="AK174" t="str">
        <f>IF(AND(Table2[[#This Row],[20D EMA]]&gt;Table2[[#This Row],[50D EMA]],Table2[[#This Row],[50D EMA]]&gt;Table2[[#This Row],[200D EMA]]),"Uptrend","Downtrend/NoTrend")</f>
        <v>Downtrend/NoTrend</v>
      </c>
      <c r="AL174">
        <v>-0.2</v>
      </c>
      <c r="AM174" t="s">
        <v>10214</v>
      </c>
      <c r="AN174">
        <v>-1.33</v>
      </c>
      <c r="AO174" t="s">
        <v>10214</v>
      </c>
      <c r="AP174">
        <v>0.207123402316368</v>
      </c>
      <c r="AQ174">
        <f>(Table2[[#This Row],[Sharpe Ratio]]-AVERAGE(Table2[Sharpe Ratio]))/_xlfn.STDEV.P(Table2[Sharpe Ratio])</f>
        <v>1.7313159141588388</v>
      </c>
      <c r="AR1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4">
        <f>_xlfn.RANK.AVG(Table2[[#This Row],[1Y Return vs Nifty Z-Score]],Table2[1Y Return vs Nifty Z-Score])</f>
        <v>1</v>
      </c>
      <c r="AT174">
        <f>_xlfn.RANK.AVG(Table2[[#This Row],[6M Return vs Nifty Z-Score]],Table2[6M Return vs Nifty Z-Score])</f>
        <v>584</v>
      </c>
      <c r="AU174">
        <f>_xlfn.RANK.AVG(Table2[[#This Row],[Sharpe Ratio Z-Score]],Table2[Sharpe Ratio Z-Score])</f>
        <v>30</v>
      </c>
      <c r="AV174">
        <f>(Table2[[#This Row],[Rank 1Y]]+Table2[[#This Row],[Rank 6M]]+Table2[[#This Row],[Rank Sharpe]])/3</f>
        <v>205</v>
      </c>
    </row>
    <row r="175" spans="1:48" x14ac:dyDescent="0.3">
      <c r="A175" t="s">
        <v>115</v>
      </c>
      <c r="B175" t="s">
        <v>116</v>
      </c>
      <c r="C175" t="s">
        <v>10171</v>
      </c>
      <c r="D175" t="s">
        <v>117</v>
      </c>
      <c r="E175">
        <v>264293.89141007903</v>
      </c>
      <c r="F175">
        <v>9466.7999999999993</v>
      </c>
      <c r="G175">
        <v>67.4206754278011</v>
      </c>
      <c r="H175">
        <f>(Table2[[#This Row],[1Y Return vs Nifty]]-AVERAGE(Table2[1Y Return vs Nifty]))/_xlfn.STDEV.P(Table2[1Y Return vs Nifty])</f>
        <v>0.24865387034334968</v>
      </c>
      <c r="I175">
        <v>-6.2303562192806501</v>
      </c>
      <c r="J175">
        <f>(Table2[[#This Row],[1M Return vs Nifty]]-AVERAGE(Table2[1M Return vs Nifty]))/_xlfn.STDEV.P(Table2[1M Return vs Nifty])</f>
        <v>-0.83169910220638232</v>
      </c>
      <c r="K175">
        <v>17.374240114626399</v>
      </c>
      <c r="L175">
        <f>(Table2[[#This Row],[6M Return vs Nifty]]-AVERAGE(Table2[6M Return vs Nifty]))/_xlfn.STDEV.P(Table2[6M Return vs Nifty])</f>
        <v>0.22051258959663209</v>
      </c>
      <c r="M175">
        <v>0.51891026220914205</v>
      </c>
      <c r="N175">
        <f>(Table2[[#This Row],[1W Return vs Nifty]]-AVERAGE(Table2[1W Return vs Nifty]))/_xlfn.STDEV.P(Table2[1W Return vs Nifty])</f>
        <v>8.0847938737819938E-2</v>
      </c>
      <c r="O175">
        <v>9520.2800000000007</v>
      </c>
      <c r="P175">
        <v>9326.9201188724801</v>
      </c>
      <c r="Q175">
        <v>7860.7214863423897</v>
      </c>
      <c r="R175">
        <v>43.267160704256099</v>
      </c>
      <c r="S175" s="2">
        <f>(Table2[[#This Row],[Close Price]]-Table2[[#This Row],[20D EMA]])/Table2[[#This Row],[20D EMA]]</f>
        <v>-5.6174818387695925E-3</v>
      </c>
      <c r="T175" s="2">
        <f>(Table2[[#This Row],[Close Price]]-Table2[[#This Row],[50D EMA]])/Table2[[#This Row],[50D EMA]]</f>
        <v>1.4997435310342198E-2</v>
      </c>
      <c r="U175" s="2">
        <f>(Table2[[#This Row],[Close Price]]-Table2[[#This Row],[200D EMA]])/Table2[[#This Row],[200D EMA]]</f>
        <v>0.20431693406872267</v>
      </c>
      <c r="V175">
        <v>0.82469974895780995</v>
      </c>
      <c r="W175">
        <v>9383</v>
      </c>
      <c r="X175">
        <v>9569.5</v>
      </c>
      <c r="Y175">
        <v>9383</v>
      </c>
      <c r="Z175">
        <v>9666.15</v>
      </c>
      <c r="AA175">
        <v>9381.1</v>
      </c>
      <c r="AB175">
        <v>9693.9500000000007</v>
      </c>
      <c r="AC175" s="2">
        <f>(Table2[[#This Row],[Close Price]]/Table2[[#This Row],[Day Low]])-1</f>
        <v>8.9310455078333018E-3</v>
      </c>
      <c r="AD175" s="2">
        <f>(Table2[[#This Row],[Day High]]/Table2[[#This Row],[Close Price]])-1</f>
        <v>1.0848438754383904E-2</v>
      </c>
      <c r="AE175" s="2">
        <f>(Table2[[#This Row],[Close Price]]/Table2[[#This Row],[Current Week Low]])-1</f>
        <v>8.9310455078333018E-3</v>
      </c>
      <c r="AF175" s="2">
        <f>(Table2[[#This Row],[Current Week High]]/Table2[[#This Row],[Close Price]])-1</f>
        <v>2.1057802002788728E-2</v>
      </c>
      <c r="AG175" s="2">
        <f>(Table2[[#This Row],[Close Price]]/Table2[[#This Row],[Current Month Low]])-1</f>
        <v>9.1353892400676262E-3</v>
      </c>
      <c r="AH175" s="2">
        <f>(Table2[[#This Row],[Current Month High]]/Table2[[#This Row],[Close Price]])-1</f>
        <v>2.3994380360840228E-2</v>
      </c>
      <c r="AI175">
        <v>6.0421684201630903</v>
      </c>
      <c r="AJ175">
        <v>108.473904426337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-7.0000000000000007E-2</v>
      </c>
      <c r="AM175" t="s">
        <v>10214</v>
      </c>
      <c r="AN175">
        <v>-2</v>
      </c>
      <c r="AO175" t="s">
        <v>10214</v>
      </c>
      <c r="AP175">
        <v>0.11080244430462299</v>
      </c>
      <c r="AQ175">
        <f>(Table2[[#This Row],[Sharpe Ratio]]-AVERAGE(Table2[Sharpe Ratio]))/_xlfn.STDEV.P(Table2[Sharpe Ratio])</f>
        <v>0.63849931280017014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0.35681460927158948</v>
      </c>
      <c r="AS175">
        <f>_xlfn.RANK.AVG(Table2[[#This Row],[1Y Return vs Nifty Z-Score]],Table2[1Y Return vs Nifty Z-Score])</f>
        <v>199</v>
      </c>
      <c r="AT175">
        <f>_xlfn.RANK.AVG(Table2[[#This Row],[6M Return vs Nifty Z-Score]],Table2[6M Return vs Nifty Z-Score])</f>
        <v>235</v>
      </c>
      <c r="AU175">
        <f>_xlfn.RANK.AVG(Table2[[#This Row],[Sharpe Ratio Z-Score]],Table2[Sharpe Ratio Z-Score])</f>
        <v>186</v>
      </c>
      <c r="AV175">
        <f>(Table2[[#This Row],[Rank 1Y]]+Table2[[#This Row],[Rank 6M]]+Table2[[#This Row],[Rank Sharpe]])/3</f>
        <v>206.66666666666666</v>
      </c>
    </row>
    <row r="176" spans="1:48" x14ac:dyDescent="0.3">
      <c r="A176" t="s">
        <v>1698</v>
      </c>
      <c r="B176" t="s">
        <v>1699</v>
      </c>
      <c r="C176" t="s">
        <v>637</v>
      </c>
      <c r="D176" t="s">
        <v>637</v>
      </c>
      <c r="E176">
        <v>4608.0001539000004</v>
      </c>
      <c r="F176">
        <v>223.11</v>
      </c>
      <c r="G176">
        <v>70.796444939900695</v>
      </c>
      <c r="H176">
        <f>(Table2[[#This Row],[1Y Return vs Nifty]]-AVERAGE(Table2[1Y Return vs Nifty]))/_xlfn.STDEV.P(Table2[1Y Return vs Nifty])</f>
        <v>0.28880009553723229</v>
      </c>
      <c r="I176">
        <v>29.4929477891049</v>
      </c>
      <c r="J176">
        <f>(Table2[[#This Row],[1M Return vs Nifty]]-AVERAGE(Table2[1M Return vs Nifty]))/_xlfn.STDEV.P(Table2[1M Return vs Nifty])</f>
        <v>2.337966055622505</v>
      </c>
      <c r="K176">
        <v>29.373743388167501</v>
      </c>
      <c r="L176">
        <f>(Table2[[#This Row],[6M Return vs Nifty]]-AVERAGE(Table2[6M Return vs Nifty]))/_xlfn.STDEV.P(Table2[6M Return vs Nifty])</f>
        <v>0.57912531160830616</v>
      </c>
      <c r="M176">
        <v>0.79825569767372695</v>
      </c>
      <c r="N176">
        <f>(Table2[[#This Row],[1W Return vs Nifty]]-AVERAGE(Table2[1W Return vs Nifty]))/_xlfn.STDEV.P(Table2[1W Return vs Nifty])</f>
        <v>0.13610901557462654</v>
      </c>
      <c r="O176">
        <v>204.13</v>
      </c>
      <c r="P176">
        <v>188.97509442262299</v>
      </c>
      <c r="Q176">
        <v>164.25755986766799</v>
      </c>
      <c r="R176">
        <v>74.645654315774195</v>
      </c>
      <c r="S176" s="2">
        <f>(Table2[[#This Row],[Close Price]]-Table2[[#This Row],[20D EMA]])/Table2[[#This Row],[20D EMA]]</f>
        <v>9.2979963748591674E-2</v>
      </c>
      <c r="T176" s="2">
        <f>(Table2[[#This Row],[Close Price]]-Table2[[#This Row],[50D EMA]])/Table2[[#This Row],[50D EMA]]</f>
        <v>0.18063176886705445</v>
      </c>
      <c r="U176" s="2">
        <f>(Table2[[#This Row],[Close Price]]-Table2[[#This Row],[200D EMA]])/Table2[[#This Row],[200D EMA]]</f>
        <v>0.35829364675662867</v>
      </c>
      <c r="V176">
        <v>1.87696964181048</v>
      </c>
      <c r="W176">
        <v>220.7</v>
      </c>
      <c r="X176">
        <v>225.23</v>
      </c>
      <c r="Y176">
        <v>208.4</v>
      </c>
      <c r="Z176">
        <v>228.3</v>
      </c>
      <c r="AA176">
        <v>208.1</v>
      </c>
      <c r="AB176">
        <v>228.3</v>
      </c>
      <c r="AC176" s="2">
        <f>(Table2[[#This Row],[Close Price]]/Table2[[#This Row],[Day Low]])-1</f>
        <v>1.0919800634345389E-2</v>
      </c>
      <c r="AD176" s="2">
        <f>(Table2[[#This Row],[Day High]]/Table2[[#This Row],[Close Price]])-1</f>
        <v>9.5020393527855962E-3</v>
      </c>
      <c r="AE176" s="2">
        <f>(Table2[[#This Row],[Close Price]]/Table2[[#This Row],[Current Week Low]])-1</f>
        <v>7.0585412667946379E-2</v>
      </c>
      <c r="AF176" s="2">
        <f>(Table2[[#This Row],[Current Week High]]/Table2[[#This Row],[Close Price]])-1</f>
        <v>2.3262068038187422E-2</v>
      </c>
      <c r="AG176" s="2">
        <f>(Table2[[#This Row],[Close Price]]/Table2[[#This Row],[Current Month Low]])-1</f>
        <v>7.2128784238347121E-2</v>
      </c>
      <c r="AH176" s="2">
        <f>(Table2[[#This Row],[Current Month High]]/Table2[[#This Row],[Close Price]])-1</f>
        <v>2.3262068038187422E-2</v>
      </c>
      <c r="AI176">
        <v>2.32620680381874</v>
      </c>
      <c r="AJ176">
        <v>106.01108033241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0.17</v>
      </c>
      <c r="AM176" t="s">
        <v>10213</v>
      </c>
      <c r="AN176">
        <v>11.45</v>
      </c>
      <c r="AO176" t="s">
        <v>10213</v>
      </c>
      <c r="AP176">
        <v>7.1944847561570005E-2</v>
      </c>
      <c r="AQ176">
        <f>(Table2[[#This Row],[Sharpe Ratio]]-AVERAGE(Table2[Sharpe Ratio]))/_xlfn.STDEV.P(Table2[Sharpe Ratio])</f>
        <v>0.19763755554344811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3.5396380338861184</v>
      </c>
      <c r="AS176">
        <f>_xlfn.RANK.AVG(Table2[[#This Row],[1Y Return vs Nifty Z-Score]],Table2[1Y Return vs Nifty Z-Score])</f>
        <v>190</v>
      </c>
      <c r="AT176">
        <f>_xlfn.RANK.AVG(Table2[[#This Row],[6M Return vs Nifty Z-Score]],Table2[6M Return vs Nifty Z-Score])</f>
        <v>154</v>
      </c>
      <c r="AU176">
        <f>_xlfn.RANK.AVG(Table2[[#This Row],[Sharpe Ratio Z-Score]],Table2[Sharpe Ratio Z-Score])</f>
        <v>278</v>
      </c>
      <c r="AV176">
        <f>(Table2[[#This Row],[Rank 1Y]]+Table2[[#This Row],[Rank 6M]]+Table2[[#This Row],[Rank Sharpe]])/3</f>
        <v>207.33333333333334</v>
      </c>
    </row>
    <row r="177" spans="1:48" x14ac:dyDescent="0.3">
      <c r="A177" t="s">
        <v>969</v>
      </c>
      <c r="B177" t="s">
        <v>970</v>
      </c>
      <c r="C177" t="s">
        <v>10166</v>
      </c>
      <c r="D177" t="s">
        <v>21</v>
      </c>
      <c r="E177">
        <v>14332.71291504</v>
      </c>
      <c r="F177">
        <v>2542.8000000000002</v>
      </c>
      <c r="G177">
        <v>154.21989164723001</v>
      </c>
      <c r="H177">
        <f>(Table2[[#This Row],[1Y Return vs Nifty]]-AVERAGE(Table2[1Y Return vs Nifty]))/_xlfn.STDEV.P(Table2[1Y Return vs Nifty])</f>
        <v>1.2809106249907907</v>
      </c>
      <c r="I177">
        <v>-1.14409296865873</v>
      </c>
      <c r="J177">
        <f>(Table2[[#This Row],[1M Return vs Nifty]]-AVERAGE(Table2[1M Return vs Nifty]))/_xlfn.STDEV.P(Table2[1M Return vs Nifty])</f>
        <v>-0.38040402028290071</v>
      </c>
      <c r="K177">
        <v>70.265325336520704</v>
      </c>
      <c r="L177">
        <f>(Table2[[#This Row],[6M Return vs Nifty]]-AVERAGE(Table2[6M Return vs Nifty]))/_xlfn.STDEV.P(Table2[6M Return vs Nifty])</f>
        <v>1.8011960236682814</v>
      </c>
      <c r="M177">
        <v>-3.4036991232918399</v>
      </c>
      <c r="N177">
        <f>(Table2[[#This Row],[1W Return vs Nifty]]-AVERAGE(Table2[1W Return vs Nifty]))/_xlfn.STDEV.P(Table2[1W Return vs Nifty])</f>
        <v>-0.69513616958468738</v>
      </c>
      <c r="O177">
        <v>2561.87</v>
      </c>
      <c r="P177">
        <v>2346.7148333927598</v>
      </c>
      <c r="Q177">
        <v>1609.8448946721501</v>
      </c>
      <c r="R177">
        <v>40.7916825643956</v>
      </c>
      <c r="S177" s="2">
        <f>(Table2[[#This Row],[Close Price]]-Table2[[#This Row],[20D EMA]])/Table2[[#This Row],[20D EMA]]</f>
        <v>-7.443781300378126E-3</v>
      </c>
      <c r="T177" s="2">
        <f>(Table2[[#This Row],[Close Price]]-Table2[[#This Row],[50D EMA]])/Table2[[#This Row],[50D EMA]]</f>
        <v>8.3557304797767226E-2</v>
      </c>
      <c r="U177" s="2">
        <f>(Table2[[#This Row],[Close Price]]-Table2[[#This Row],[200D EMA]])/Table2[[#This Row],[200D EMA]]</f>
        <v>0.57953105197619015</v>
      </c>
      <c r="V177">
        <v>0.70656979087027905</v>
      </c>
      <c r="W177">
        <v>2521.4499999999998</v>
      </c>
      <c r="X177">
        <v>2650</v>
      </c>
      <c r="Y177">
        <v>2521.4499999999998</v>
      </c>
      <c r="Z177">
        <v>2760</v>
      </c>
      <c r="AA177">
        <v>2521.4499999999998</v>
      </c>
      <c r="AB177">
        <v>2771.95</v>
      </c>
      <c r="AC177" s="2">
        <f>(Table2[[#This Row],[Close Price]]/Table2[[#This Row],[Day Low]])-1</f>
        <v>8.4673501358347725E-3</v>
      </c>
      <c r="AD177" s="2">
        <f>(Table2[[#This Row],[Day High]]/Table2[[#This Row],[Close Price]])-1</f>
        <v>4.2158250747207804E-2</v>
      </c>
      <c r="AE177" s="2">
        <f>(Table2[[#This Row],[Close Price]]/Table2[[#This Row],[Current Week Low]])-1</f>
        <v>8.4673501358347725E-3</v>
      </c>
      <c r="AF177" s="2">
        <f>(Table2[[#This Row],[Current Week High]]/Table2[[#This Row],[Close Price]])-1</f>
        <v>8.541764983482758E-2</v>
      </c>
      <c r="AG177" s="2">
        <f>(Table2[[#This Row],[Close Price]]/Table2[[#This Row],[Current Month Low]])-1</f>
        <v>8.4673501358347725E-3</v>
      </c>
      <c r="AH177" s="2">
        <f>(Table2[[#This Row],[Current Month High]]/Table2[[#This Row],[Close Price]])-1</f>
        <v>9.0117193644800864E-2</v>
      </c>
      <c r="AI177">
        <v>9.0117193644800793</v>
      </c>
      <c r="AJ177">
        <v>244.272948822095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0.4</v>
      </c>
      <c r="AM177" t="s">
        <v>10213</v>
      </c>
      <c r="AN177">
        <v>-0.63</v>
      </c>
      <c r="AO177" t="s">
        <v>10214</v>
      </c>
      <c r="AQ177">
        <f>(Table2[[#This Row],[Sharpe Ratio]]-AVERAGE(Table2[Sharpe Ratio]))/_xlfn.STDEV.P(Table2[Sharpe Ratio])</f>
        <v>-0.61861806961255894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1.3879483891789248</v>
      </c>
      <c r="AS177">
        <f>_xlfn.RANK.AVG(Table2[[#This Row],[1Y Return vs Nifty Z-Score]],Table2[1Y Return vs Nifty Z-Score])</f>
        <v>65</v>
      </c>
      <c r="AT177">
        <f>_xlfn.RANK.AVG(Table2[[#This Row],[6M Return vs Nifty Z-Score]],Table2[6M Return vs Nifty Z-Score])</f>
        <v>41</v>
      </c>
      <c r="AU177">
        <f>_xlfn.RANK.AVG(Table2[[#This Row],[Sharpe Ratio Z-Score]],Table2[Sharpe Ratio Z-Score])</f>
        <v>516.5</v>
      </c>
      <c r="AV177">
        <f>(Table2[[#This Row],[Rank 1Y]]+Table2[[#This Row],[Rank 6M]]+Table2[[#This Row],[Rank Sharpe]])/3</f>
        <v>207.5</v>
      </c>
    </row>
    <row r="178" spans="1:48" x14ac:dyDescent="0.3">
      <c r="A178" t="s">
        <v>302</v>
      </c>
      <c r="B178" t="s">
        <v>303</v>
      </c>
      <c r="C178" t="s">
        <v>10178</v>
      </c>
      <c r="D178" t="s">
        <v>304</v>
      </c>
      <c r="E178">
        <v>85790.260321289999</v>
      </c>
      <c r="F178">
        <v>602.70000000000005</v>
      </c>
      <c r="G178">
        <v>28.683705469830201</v>
      </c>
      <c r="H178">
        <f>(Table2[[#This Row],[1Y Return vs Nifty]]-AVERAGE(Table2[1Y Return vs Nifty]))/_xlfn.STDEV.P(Table2[1Y Return vs Nifty])</f>
        <v>-0.21202423984377869</v>
      </c>
      <c r="I178">
        <v>0.628577183145828</v>
      </c>
      <c r="J178">
        <f>(Table2[[#This Row],[1M Return vs Nifty]]-AVERAGE(Table2[1M Return vs Nifty]))/_xlfn.STDEV.P(Table2[1M Return vs Nifty])</f>
        <v>-0.22311815402654261</v>
      </c>
      <c r="K178">
        <v>18.8216538093242</v>
      </c>
      <c r="L178">
        <f>(Table2[[#This Row],[6M Return vs Nifty]]-AVERAGE(Table2[6M Return vs Nifty]))/_xlfn.STDEV.P(Table2[6M Return vs Nifty])</f>
        <v>0.2637694605770402</v>
      </c>
      <c r="M178">
        <v>1.3248499243326199</v>
      </c>
      <c r="N178">
        <f>(Table2[[#This Row],[1W Return vs Nifty]]-AVERAGE(Table2[1W Return vs Nifty]))/_xlfn.STDEV.P(Table2[1W Return vs Nifty])</f>
        <v>0.2402817004542587</v>
      </c>
      <c r="O178">
        <v>610.05999999999995</v>
      </c>
      <c r="P178">
        <v>596.64550852536195</v>
      </c>
      <c r="Q178">
        <v>524.54202846440603</v>
      </c>
      <c r="R178">
        <v>39.683837727456002</v>
      </c>
      <c r="S178" s="2">
        <f>(Table2[[#This Row],[Close Price]]-Table2[[#This Row],[20D EMA]])/Table2[[#This Row],[20D EMA]]</f>
        <v>-1.206438710946448E-2</v>
      </c>
      <c r="T178" s="2">
        <f>(Table2[[#This Row],[Close Price]]-Table2[[#This Row],[50D EMA]])/Table2[[#This Row],[50D EMA]]</f>
        <v>1.0147552253602084E-2</v>
      </c>
      <c r="U178" s="2">
        <f>(Table2[[#This Row],[Close Price]]-Table2[[#This Row],[200D EMA]])/Table2[[#This Row],[200D EMA]]</f>
        <v>0.14900230542898737</v>
      </c>
      <c r="V178">
        <v>0.83499043177153698</v>
      </c>
      <c r="W178">
        <v>598.20000000000005</v>
      </c>
      <c r="X178">
        <v>613.45000000000005</v>
      </c>
      <c r="Y178">
        <v>596.85</v>
      </c>
      <c r="Z178">
        <v>624.95000000000005</v>
      </c>
      <c r="AA178">
        <v>595</v>
      </c>
      <c r="AB178">
        <v>626</v>
      </c>
      <c r="AC178" s="2">
        <f>(Table2[[#This Row],[Close Price]]/Table2[[#This Row],[Day Low]])-1</f>
        <v>7.5225677031092175E-3</v>
      </c>
      <c r="AD178" s="2">
        <f>(Table2[[#This Row],[Day High]]/Table2[[#This Row],[Close Price]])-1</f>
        <v>1.7836402853824485E-2</v>
      </c>
      <c r="AE178" s="2">
        <f>(Table2[[#This Row],[Close Price]]/Table2[[#This Row],[Current Week Low]])-1</f>
        <v>9.8014576526765929E-3</v>
      </c>
      <c r="AF178" s="2">
        <f>(Table2[[#This Row],[Current Week High]]/Table2[[#This Row],[Close Price]])-1</f>
        <v>3.6917205906752848E-2</v>
      </c>
      <c r="AG178" s="2">
        <f>(Table2[[#This Row],[Close Price]]/Table2[[#This Row],[Current Month Low]])-1</f>
        <v>1.2941176470588234E-2</v>
      </c>
      <c r="AH178" s="2">
        <f>(Table2[[#This Row],[Current Month High]]/Table2[[#This Row],[Close Price]])-1</f>
        <v>3.8659366185498589E-2</v>
      </c>
      <c r="AI178">
        <v>9.9966815994690492</v>
      </c>
      <c r="AJ178">
        <v>62.190527448869702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-0.08</v>
      </c>
      <c r="AM178" t="s">
        <v>10214</v>
      </c>
      <c r="AN178">
        <v>-8.65</v>
      </c>
      <c r="AO178" t="s">
        <v>10214</v>
      </c>
      <c r="AP178">
        <v>0.18079867001460601</v>
      </c>
      <c r="AQ178">
        <f>(Table2[[#This Row],[Sharpe Ratio]]-AVERAGE(Table2[Sharpe Ratio]))/_xlfn.STDEV.P(Table2[Sharpe Ratio])</f>
        <v>1.4326467036410153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1.5015554708019931</v>
      </c>
      <c r="AS178">
        <f>_xlfn.RANK.AVG(Table2[[#This Row],[1Y Return vs Nifty Z-Score]],Table2[1Y Return vs Nifty Z-Score])</f>
        <v>346</v>
      </c>
      <c r="AT178">
        <f>_xlfn.RANK.AVG(Table2[[#This Row],[6M Return vs Nifty Z-Score]],Table2[6M Return vs Nifty Z-Score])</f>
        <v>219</v>
      </c>
      <c r="AU178">
        <f>_xlfn.RANK.AVG(Table2[[#This Row],[Sharpe Ratio Z-Score]],Table2[Sharpe Ratio Z-Score])</f>
        <v>58</v>
      </c>
      <c r="AV178">
        <f>(Table2[[#This Row],[Rank 1Y]]+Table2[[#This Row],[Rank 6M]]+Table2[[#This Row],[Rank Sharpe]])/3</f>
        <v>207.66666666666666</v>
      </c>
    </row>
    <row r="179" spans="1:48" x14ac:dyDescent="0.3">
      <c r="A179" t="s">
        <v>201</v>
      </c>
      <c r="B179" t="s">
        <v>202</v>
      </c>
      <c r="C179" t="s">
        <v>10167</v>
      </c>
      <c r="D179" t="s">
        <v>32</v>
      </c>
      <c r="E179">
        <v>131471.52576252</v>
      </c>
      <c r="F179">
        <v>119.4</v>
      </c>
      <c r="G179">
        <v>72.432702420560403</v>
      </c>
      <c r="H179">
        <f>(Table2[[#This Row],[1Y Return vs Nifty]]-AVERAGE(Table2[1Y Return vs Nifty]))/_xlfn.STDEV.P(Table2[1Y Return vs Nifty])</f>
        <v>0.30825923250090592</v>
      </c>
      <c r="I179">
        <v>-9.7108174833380296</v>
      </c>
      <c r="J179">
        <f>(Table2[[#This Row],[1M Return vs Nifty]]-AVERAGE(Table2[1M Return vs Nifty]))/_xlfn.STDEV.P(Table2[1M Return vs Nifty])</f>
        <v>-1.1405142330595135</v>
      </c>
      <c r="K179">
        <v>13.6209828172006</v>
      </c>
      <c r="L179">
        <f>(Table2[[#This Row],[6M Return vs Nifty]]-AVERAGE(Table2[6M Return vs Nifty]))/_xlfn.STDEV.P(Table2[6M Return vs Nifty])</f>
        <v>0.10834412852308921</v>
      </c>
      <c r="M179">
        <v>-2.1245219082070199</v>
      </c>
      <c r="N179">
        <f>(Table2[[#This Row],[1W Return vs Nifty]]-AVERAGE(Table2[1W Return vs Nifty]))/_xlfn.STDEV.P(Table2[1W Return vs Nifty])</f>
        <v>-0.44208492407881145</v>
      </c>
      <c r="O179">
        <v>122.86</v>
      </c>
      <c r="P179">
        <v>124.537834851057</v>
      </c>
      <c r="Q179">
        <v>108.773117024342</v>
      </c>
      <c r="R179">
        <v>36.402547270458399</v>
      </c>
      <c r="S179" s="2">
        <f>(Table2[[#This Row],[Close Price]]-Table2[[#This Row],[20D EMA]])/Table2[[#This Row],[20D EMA]]</f>
        <v>-2.8162135764284502E-2</v>
      </c>
      <c r="T179" s="2">
        <f>(Table2[[#This Row],[Close Price]]-Table2[[#This Row],[50D EMA]])/Table2[[#This Row],[50D EMA]]</f>
        <v>-4.125521258019034E-2</v>
      </c>
      <c r="U179" s="2">
        <f>(Table2[[#This Row],[Close Price]]-Table2[[#This Row],[200D EMA]])/Table2[[#This Row],[200D EMA]]</f>
        <v>9.769769651153648E-2</v>
      </c>
      <c r="V179">
        <v>1.05754593426247</v>
      </c>
      <c r="W179">
        <v>119.07</v>
      </c>
      <c r="X179">
        <v>120.6</v>
      </c>
      <c r="Y179">
        <v>118.54</v>
      </c>
      <c r="Z179">
        <v>124.14</v>
      </c>
      <c r="AA179">
        <v>118.54</v>
      </c>
      <c r="AB179">
        <v>124.14</v>
      </c>
      <c r="AC179" s="2">
        <f>(Table2[[#This Row],[Close Price]]/Table2[[#This Row],[Day Low]])-1</f>
        <v>2.7714789619552871E-3</v>
      </c>
      <c r="AD179" s="2">
        <f>(Table2[[#This Row],[Day High]]/Table2[[#This Row],[Close Price]])-1</f>
        <v>1.0050251256281229E-2</v>
      </c>
      <c r="AE179" s="2">
        <f>(Table2[[#This Row],[Close Price]]/Table2[[#This Row],[Current Week Low]])-1</f>
        <v>7.2549350430235471E-3</v>
      </c>
      <c r="AF179" s="2">
        <f>(Table2[[#This Row],[Current Week High]]/Table2[[#This Row],[Close Price]])-1</f>
        <v>3.9698492462311608E-2</v>
      </c>
      <c r="AG179" s="2">
        <f>(Table2[[#This Row],[Close Price]]/Table2[[#This Row],[Current Month Low]])-1</f>
        <v>7.2549350430235471E-3</v>
      </c>
      <c r="AH179" s="2">
        <f>(Table2[[#This Row],[Current Month High]]/Table2[[#This Row],[Close Price]])-1</f>
        <v>3.9698492462311608E-2</v>
      </c>
      <c r="AI179">
        <v>19.681742043551001</v>
      </c>
      <c r="AJ179">
        <v>105.331040412725</v>
      </c>
      <c r="AK179" t="str">
        <f>IF(AND(Table2[[#This Row],[20D EMA]]&gt;Table2[[#This Row],[50D EMA]],Table2[[#This Row],[50D EMA]]&gt;Table2[[#This Row],[200D EMA]]),"Uptrend","Downtrend/NoTrend")</f>
        <v>Downtrend/NoTrend</v>
      </c>
      <c r="AL179">
        <v>-0.18</v>
      </c>
      <c r="AM179" t="s">
        <v>10214</v>
      </c>
      <c r="AN179">
        <v>-3.81</v>
      </c>
      <c r="AO179" t="s">
        <v>10214</v>
      </c>
      <c r="AP179">
        <v>0.117530181476383</v>
      </c>
      <c r="AQ179">
        <f>(Table2[[#This Row],[Sharpe Ratio]]-AVERAGE(Table2[Sharpe Ratio]))/_xlfn.STDEV.P(Table2[Sharpe Ratio])</f>
        <v>0.71482935584210761</v>
      </c>
      <c r="AR1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9">
        <f>_xlfn.RANK.AVG(Table2[[#This Row],[1Y Return vs Nifty Z-Score]],Table2[1Y Return vs Nifty Z-Score])</f>
        <v>186</v>
      </c>
      <c r="AT179">
        <f>_xlfn.RANK.AVG(Table2[[#This Row],[6M Return vs Nifty Z-Score]],Table2[6M Return vs Nifty Z-Score])</f>
        <v>267</v>
      </c>
      <c r="AU179">
        <f>_xlfn.RANK.AVG(Table2[[#This Row],[Sharpe Ratio Z-Score]],Table2[Sharpe Ratio Z-Score])</f>
        <v>171</v>
      </c>
      <c r="AV179">
        <f>(Table2[[#This Row],[Rank 1Y]]+Table2[[#This Row],[Rank 6M]]+Table2[[#This Row],[Rank Sharpe]])/3</f>
        <v>208</v>
      </c>
    </row>
    <row r="180" spans="1:48" x14ac:dyDescent="0.3">
      <c r="A180" t="s">
        <v>761</v>
      </c>
      <c r="B180" t="s">
        <v>762</v>
      </c>
      <c r="C180" t="s">
        <v>10172</v>
      </c>
      <c r="D180" t="s">
        <v>763</v>
      </c>
      <c r="E180">
        <v>20639.612940020001</v>
      </c>
      <c r="F180">
        <v>2150.6</v>
      </c>
      <c r="G180">
        <v>62.772233158752201</v>
      </c>
      <c r="H180">
        <f>(Table2[[#This Row],[1Y Return vs Nifty]]-AVERAGE(Table2[1Y Return vs Nifty]))/_xlfn.STDEV.P(Table2[1Y Return vs Nifty])</f>
        <v>0.19337242726344839</v>
      </c>
      <c r="I180">
        <v>10.347289691564701</v>
      </c>
      <c r="J180">
        <f>(Table2[[#This Row],[1M Return vs Nifty]]-AVERAGE(Table2[1M Return vs Nifty]))/_xlfn.STDEV.P(Table2[1M Return vs Nifty])</f>
        <v>0.63920590227183405</v>
      </c>
      <c r="K180">
        <v>34.570522832418199</v>
      </c>
      <c r="L180">
        <f>(Table2[[#This Row],[6M Return vs Nifty]]-AVERAGE(Table2[6M Return vs Nifty]))/_xlfn.STDEV.P(Table2[6M Return vs Nifty])</f>
        <v>0.73443434230013194</v>
      </c>
      <c r="M180">
        <v>9.1730751110361695</v>
      </c>
      <c r="N180">
        <f>(Table2[[#This Row],[1W Return vs Nifty]]-AVERAGE(Table2[1W Return vs Nifty]))/_xlfn.STDEV.P(Table2[1W Return vs Nifty])</f>
        <v>1.7928446566152865</v>
      </c>
      <c r="O180">
        <v>2013.1</v>
      </c>
      <c r="P180">
        <v>1880.24686136323</v>
      </c>
      <c r="Q180">
        <v>1601.26581943721</v>
      </c>
      <c r="R180">
        <v>76.936936323337903</v>
      </c>
      <c r="S180" s="2">
        <f>(Table2[[#This Row],[Close Price]]-Table2[[#This Row],[20D EMA]])/Table2[[#This Row],[20D EMA]]</f>
        <v>6.830261785306245E-2</v>
      </c>
      <c r="T180" s="2">
        <f>(Table2[[#This Row],[Close Price]]-Table2[[#This Row],[50D EMA]])/Table2[[#This Row],[50D EMA]]</f>
        <v>0.1437859805497862</v>
      </c>
      <c r="U180" s="2">
        <f>(Table2[[#This Row],[Close Price]]-Table2[[#This Row],[200D EMA]])/Table2[[#This Row],[200D EMA]]</f>
        <v>0.34306245340068647</v>
      </c>
      <c r="V180">
        <v>1.0496226234497901</v>
      </c>
      <c r="W180">
        <v>2132.25</v>
      </c>
      <c r="X180">
        <v>2169</v>
      </c>
      <c r="Y180">
        <v>2067.0500000000002</v>
      </c>
      <c r="Z180">
        <v>2236.6</v>
      </c>
      <c r="AA180">
        <v>1935.05</v>
      </c>
      <c r="AB180">
        <v>2236.6</v>
      </c>
      <c r="AC180" s="2">
        <f>(Table2[[#This Row],[Close Price]]/Table2[[#This Row],[Day Low]])-1</f>
        <v>8.6059327001992703E-3</v>
      </c>
      <c r="AD180" s="2">
        <f>(Table2[[#This Row],[Day High]]/Table2[[#This Row],[Close Price]])-1</f>
        <v>8.5557518831953505E-3</v>
      </c>
      <c r="AE180" s="2">
        <f>(Table2[[#This Row],[Close Price]]/Table2[[#This Row],[Current Week Low]])-1</f>
        <v>4.041992211122114E-2</v>
      </c>
      <c r="AF180" s="2">
        <f>(Table2[[#This Row],[Current Week High]]/Table2[[#This Row],[Close Price]])-1</f>
        <v>3.9988840323630592E-2</v>
      </c>
      <c r="AG180" s="2">
        <f>(Table2[[#This Row],[Close Price]]/Table2[[#This Row],[Current Month Low]])-1</f>
        <v>0.11139247047879897</v>
      </c>
      <c r="AH180" s="2">
        <f>(Table2[[#This Row],[Current Month High]]/Table2[[#This Row],[Close Price]])-1</f>
        <v>3.9988840323630592E-2</v>
      </c>
      <c r="AI180">
        <v>3.9988840323630499</v>
      </c>
      <c r="AJ180">
        <v>100.055813953488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0.26</v>
      </c>
      <c r="AM180" t="s">
        <v>10213</v>
      </c>
      <c r="AN180">
        <v>7.88</v>
      </c>
      <c r="AO180" t="s">
        <v>10213</v>
      </c>
      <c r="AP180">
        <v>7.0981994383778002E-2</v>
      </c>
      <c r="AQ180">
        <f>(Table2[[#This Row],[Sharpe Ratio]]-AVERAGE(Table2[Sharpe Ratio]))/_xlfn.STDEV.P(Table2[Sharpe Ratio])</f>
        <v>0.18671343311898317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3.5465707615696838</v>
      </c>
      <c r="AS180">
        <f>_xlfn.RANK.AVG(Table2[[#This Row],[1Y Return vs Nifty Z-Score]],Table2[1Y Return vs Nifty Z-Score])</f>
        <v>215</v>
      </c>
      <c r="AT180">
        <f>_xlfn.RANK.AVG(Table2[[#This Row],[6M Return vs Nifty Z-Score]],Table2[6M Return vs Nifty Z-Score])</f>
        <v>128</v>
      </c>
      <c r="AU180">
        <f>_xlfn.RANK.AVG(Table2[[#This Row],[Sharpe Ratio Z-Score]],Table2[Sharpe Ratio Z-Score])</f>
        <v>285</v>
      </c>
      <c r="AV180">
        <f>(Table2[[#This Row],[Rank 1Y]]+Table2[[#This Row],[Rank 6M]]+Table2[[#This Row],[Rank Sharpe]])/3</f>
        <v>209.33333333333334</v>
      </c>
    </row>
    <row r="181" spans="1:48" x14ac:dyDescent="0.3">
      <c r="A181" t="s">
        <v>860</v>
      </c>
      <c r="B181" t="s">
        <v>861</v>
      </c>
      <c r="C181" t="s">
        <v>10170</v>
      </c>
      <c r="D181" t="s">
        <v>613</v>
      </c>
      <c r="E181">
        <v>17350.997750834998</v>
      </c>
      <c r="F181">
        <v>722.05</v>
      </c>
      <c r="G181">
        <v>63.389685838452699</v>
      </c>
      <c r="H181">
        <f>(Table2[[#This Row],[1Y Return vs Nifty]]-AVERAGE(Table2[1Y Return vs Nifty]))/_xlfn.STDEV.P(Table2[1Y Return vs Nifty])</f>
        <v>0.20071546245497279</v>
      </c>
      <c r="I181">
        <v>5.4767492096674104</v>
      </c>
      <c r="J181">
        <f>(Table2[[#This Row],[1M Return vs Nifty]]-AVERAGE(Table2[1M Return vs Nifty]))/_xlfn.STDEV.P(Table2[1M Return vs Nifty])</f>
        <v>0.20705151751388712</v>
      </c>
      <c r="K181">
        <v>24.3846707319065</v>
      </c>
      <c r="L181">
        <f>(Table2[[#This Row],[6M Return vs Nifty]]-AVERAGE(Table2[6M Return vs Nifty]))/_xlfn.STDEV.P(Table2[6M Return vs Nifty])</f>
        <v>0.43002372925190691</v>
      </c>
      <c r="M181">
        <v>3.9515114002296499</v>
      </c>
      <c r="N181">
        <f>(Table2[[#This Row],[1W Return vs Nifty]]-AVERAGE(Table2[1W Return vs Nifty]))/_xlfn.STDEV.P(Table2[1W Return vs Nifty])</f>
        <v>0.75989692667916608</v>
      </c>
      <c r="O181">
        <v>716.12</v>
      </c>
      <c r="P181">
        <v>700.18961212783699</v>
      </c>
      <c r="Q181">
        <v>621.57082910762006</v>
      </c>
      <c r="R181">
        <v>49.688500091019399</v>
      </c>
      <c r="S181" s="2">
        <f>(Table2[[#This Row],[Close Price]]-Table2[[#This Row],[20D EMA]])/Table2[[#This Row],[20D EMA]]</f>
        <v>8.280735072334176E-3</v>
      </c>
      <c r="T181" s="2">
        <f>(Table2[[#This Row],[Close Price]]-Table2[[#This Row],[50D EMA]])/Table2[[#This Row],[50D EMA]]</f>
        <v>3.1220668649639724E-2</v>
      </c>
      <c r="U181" s="2">
        <f>(Table2[[#This Row],[Close Price]]-Table2[[#This Row],[200D EMA]])/Table2[[#This Row],[200D EMA]]</f>
        <v>0.1616536140163404</v>
      </c>
      <c r="V181">
        <v>1.8130275527383899</v>
      </c>
      <c r="W181">
        <v>716.8</v>
      </c>
      <c r="X181">
        <v>734.25</v>
      </c>
      <c r="Y181">
        <v>716.05</v>
      </c>
      <c r="Z181">
        <v>796.9</v>
      </c>
      <c r="AA181">
        <v>686.05</v>
      </c>
      <c r="AB181">
        <v>796.9</v>
      </c>
      <c r="AC181" s="2">
        <f>(Table2[[#This Row],[Close Price]]/Table2[[#This Row],[Day Low]])-1</f>
        <v>7.32421875E-3</v>
      </c>
      <c r="AD181" s="2">
        <f>(Table2[[#This Row],[Day High]]/Table2[[#This Row],[Close Price]])-1</f>
        <v>1.689633681878E-2</v>
      </c>
      <c r="AE181" s="2">
        <f>(Table2[[#This Row],[Close Price]]/Table2[[#This Row],[Current Week Low]])-1</f>
        <v>8.3793031212904268E-3</v>
      </c>
      <c r="AF181" s="2">
        <f>(Table2[[#This Row],[Current Week High]]/Table2[[#This Row],[Close Price]])-1</f>
        <v>0.10366318122013718</v>
      </c>
      <c r="AG181" s="2">
        <f>(Table2[[#This Row],[Close Price]]/Table2[[#This Row],[Current Month Low]])-1</f>
        <v>5.2474309452663848E-2</v>
      </c>
      <c r="AH181" s="2">
        <f>(Table2[[#This Row],[Current Month High]]/Table2[[#This Row],[Close Price]])-1</f>
        <v>0.10366318122013718</v>
      </c>
      <c r="AI181">
        <v>14.389585208780501</v>
      </c>
      <c r="AJ181">
        <v>94.465391866415203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-0.02</v>
      </c>
      <c r="AM181" t="s">
        <v>10214</v>
      </c>
      <c r="AN181">
        <v>3.48</v>
      </c>
      <c r="AO181" t="s">
        <v>10213</v>
      </c>
      <c r="AP181">
        <v>9.0345589020611003E-2</v>
      </c>
      <c r="AQ181">
        <f>(Table2[[#This Row],[Sharpe Ratio]]-AVERAGE(Table2[Sharpe Ratio]))/_xlfn.STDEV.P(Table2[Sharpe Ratio])</f>
        <v>0.4064045379201886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2.0040921738201214</v>
      </c>
      <c r="AS181">
        <f>_xlfn.RANK.AVG(Table2[[#This Row],[1Y Return vs Nifty Z-Score]],Table2[1Y Return vs Nifty Z-Score])</f>
        <v>213</v>
      </c>
      <c r="AT181">
        <f>_xlfn.RANK.AVG(Table2[[#This Row],[6M Return vs Nifty Z-Score]],Table2[6M Return vs Nifty Z-Score])</f>
        <v>183</v>
      </c>
      <c r="AU181">
        <f>_xlfn.RANK.AVG(Table2[[#This Row],[Sharpe Ratio Z-Score]],Table2[Sharpe Ratio Z-Score])</f>
        <v>233</v>
      </c>
      <c r="AV181">
        <f>(Table2[[#This Row],[Rank 1Y]]+Table2[[#This Row],[Rank 6M]]+Table2[[#This Row],[Rank Sharpe]])/3</f>
        <v>209.66666666666666</v>
      </c>
    </row>
    <row r="182" spans="1:48" x14ac:dyDescent="0.3">
      <c r="A182" t="s">
        <v>596</v>
      </c>
      <c r="B182" t="s">
        <v>597</v>
      </c>
      <c r="C182" t="s">
        <v>10167</v>
      </c>
      <c r="D182" t="s">
        <v>598</v>
      </c>
      <c r="E182">
        <v>31577.212618545</v>
      </c>
      <c r="F182">
        <v>2332.5500000000002</v>
      </c>
      <c r="G182">
        <v>208.08792430839401</v>
      </c>
      <c r="H182">
        <f>(Table2[[#This Row],[1Y Return vs Nifty]]-AVERAGE(Table2[1Y Return vs Nifty]))/_xlfn.STDEV.P(Table2[1Y Return vs Nifty])</f>
        <v>1.9215343886142329</v>
      </c>
      <c r="I182">
        <v>-20.350778931836999</v>
      </c>
      <c r="J182">
        <f>(Table2[[#This Row],[1M Return vs Nifty]]-AVERAGE(Table2[1M Return vs Nifty]))/_xlfn.STDEV.P(Table2[1M Return vs Nifty])</f>
        <v>-2.0845790674889728</v>
      </c>
      <c r="K182">
        <v>-8.9260436383720805</v>
      </c>
      <c r="L182">
        <f>(Table2[[#This Row],[6M Return vs Nifty]]-AVERAGE(Table2[6M Return vs Nifty]))/_xlfn.STDEV.P(Table2[6M Return vs Nifty])</f>
        <v>-0.5654879748716406</v>
      </c>
      <c r="M182">
        <v>-8.3264239918184106</v>
      </c>
      <c r="N182">
        <f>(Table2[[#This Row],[1W Return vs Nifty]]-AVERAGE(Table2[1W Return vs Nifty]))/_xlfn.STDEV.P(Table2[1W Return vs Nifty])</f>
        <v>-1.6689665697617242</v>
      </c>
      <c r="O182">
        <v>2486.12</v>
      </c>
      <c r="P182">
        <v>2574.4664635520198</v>
      </c>
      <c r="Q182">
        <v>2238.6344875085902</v>
      </c>
      <c r="R182">
        <v>31.979638970017501</v>
      </c>
      <c r="S182" s="2">
        <f>(Table2[[#This Row],[Close Price]]-Table2[[#This Row],[20D EMA]])/Table2[[#This Row],[20D EMA]]</f>
        <v>-6.1770952327321174E-2</v>
      </c>
      <c r="T182" s="2">
        <f>(Table2[[#This Row],[Close Price]]-Table2[[#This Row],[50D EMA]])/Table2[[#This Row],[50D EMA]]</f>
        <v>-9.3967611144658236E-2</v>
      </c>
      <c r="U182" s="2">
        <f>(Table2[[#This Row],[Close Price]]-Table2[[#This Row],[200D EMA]])/Table2[[#This Row],[200D EMA]]</f>
        <v>4.1952142261477449E-2</v>
      </c>
      <c r="V182">
        <v>0.93494238159945697</v>
      </c>
      <c r="W182">
        <v>2272</v>
      </c>
      <c r="X182">
        <v>2388</v>
      </c>
      <c r="Y182">
        <v>2245</v>
      </c>
      <c r="Z182">
        <v>2453.9499999999998</v>
      </c>
      <c r="AA182">
        <v>2245</v>
      </c>
      <c r="AB182">
        <v>2619.75</v>
      </c>
      <c r="AC182" s="2">
        <f>(Table2[[#This Row],[Close Price]]/Table2[[#This Row],[Day Low]])-1</f>
        <v>2.6650528169014143E-2</v>
      </c>
      <c r="AD182" s="2">
        <f>(Table2[[#This Row],[Day High]]/Table2[[#This Row],[Close Price]])-1</f>
        <v>2.3772266403721209E-2</v>
      </c>
      <c r="AE182" s="2">
        <f>(Table2[[#This Row],[Close Price]]/Table2[[#This Row],[Current Week Low]])-1</f>
        <v>3.8997772828507804E-2</v>
      </c>
      <c r="AF182" s="2">
        <f>(Table2[[#This Row],[Current Week High]]/Table2[[#This Row],[Close Price]])-1</f>
        <v>5.2046044029066652E-2</v>
      </c>
      <c r="AG182" s="2">
        <f>(Table2[[#This Row],[Close Price]]/Table2[[#This Row],[Current Month Low]])-1</f>
        <v>3.8997772828507804E-2</v>
      </c>
      <c r="AH182" s="2">
        <f>(Table2[[#This Row],[Current Month High]]/Table2[[#This Row],[Close Price]])-1</f>
        <v>0.12312704979528832</v>
      </c>
      <c r="AI182">
        <v>39.962701764163597</v>
      </c>
      <c r="AJ182">
        <v>234.96804767717299</v>
      </c>
      <c r="AK182" t="str">
        <f>IF(AND(Table2[[#This Row],[20D EMA]]&gt;Table2[[#This Row],[50D EMA]],Table2[[#This Row],[50D EMA]]&gt;Table2[[#This Row],[200D EMA]]),"Uptrend","Downtrend/NoTrend")</f>
        <v>Downtrend/NoTrend</v>
      </c>
      <c r="AL182">
        <v>-0.34</v>
      </c>
      <c r="AM182" t="s">
        <v>10214</v>
      </c>
      <c r="AN182">
        <v>-7.46</v>
      </c>
      <c r="AO182" t="s">
        <v>10214</v>
      </c>
      <c r="AP182">
        <v>0.16068829589306299</v>
      </c>
      <c r="AQ182">
        <f>(Table2[[#This Row],[Sharpe Ratio]]-AVERAGE(Table2[Sharpe Ratio]))/_xlfn.STDEV.P(Table2[Sharpe Ratio])</f>
        <v>1.2044829565894528</v>
      </c>
      <c r="AR1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2">
        <f>_xlfn.RANK.AVG(Table2[[#This Row],[1Y Return vs Nifty Z-Score]],Table2[1Y Return vs Nifty Z-Score])</f>
        <v>30</v>
      </c>
      <c r="AT182">
        <f>_xlfn.RANK.AVG(Table2[[#This Row],[6M Return vs Nifty Z-Score]],Table2[6M Return vs Nifty Z-Score])</f>
        <v>514</v>
      </c>
      <c r="AU182">
        <f>_xlfn.RANK.AVG(Table2[[#This Row],[Sharpe Ratio Z-Score]],Table2[Sharpe Ratio Z-Score])</f>
        <v>86</v>
      </c>
      <c r="AV182">
        <f>(Table2[[#This Row],[Rank 1Y]]+Table2[[#This Row],[Rank 6M]]+Table2[[#This Row],[Rank Sharpe]])/3</f>
        <v>210</v>
      </c>
    </row>
    <row r="183" spans="1:48" x14ac:dyDescent="0.3">
      <c r="A183" t="s">
        <v>191</v>
      </c>
      <c r="B183" t="s">
        <v>192</v>
      </c>
      <c r="C183" t="s">
        <v>10171</v>
      </c>
      <c r="D183" t="s">
        <v>193</v>
      </c>
      <c r="E183">
        <v>134518.74053646499</v>
      </c>
      <c r="F183">
        <v>198.51</v>
      </c>
      <c r="G183">
        <v>89.751754336386497</v>
      </c>
      <c r="H183">
        <f>(Table2[[#This Row],[1Y Return vs Nifty]]-AVERAGE(Table2[1Y Return vs Nifty]))/_xlfn.STDEV.P(Table2[1Y Return vs Nifty])</f>
        <v>0.51422547393569307</v>
      </c>
      <c r="I183">
        <v>17.041380375947298</v>
      </c>
      <c r="J183">
        <f>(Table2[[#This Row],[1M Return vs Nifty]]-AVERAGE(Table2[1M Return vs Nifty]))/_xlfn.STDEV.P(Table2[1M Return vs Nifty])</f>
        <v>1.2331606495889862</v>
      </c>
      <c r="K183">
        <v>68.299459222678493</v>
      </c>
      <c r="L183">
        <f>(Table2[[#This Row],[6M Return vs Nifty]]-AVERAGE(Table2[6M Return vs Nifty]))/_xlfn.STDEV.P(Table2[6M Return vs Nifty])</f>
        <v>1.7424448752144985</v>
      </c>
      <c r="M183">
        <v>-2.64547300046284</v>
      </c>
      <c r="N183">
        <f>(Table2[[#This Row],[1W Return vs Nifty]]-AVERAGE(Table2[1W Return vs Nifty]))/_xlfn.STDEV.P(Table2[1W Return vs Nifty])</f>
        <v>-0.54514126466117596</v>
      </c>
      <c r="O183">
        <v>190.98</v>
      </c>
      <c r="P183">
        <v>168.82435692596201</v>
      </c>
      <c r="Q183">
        <v>128.847260215131</v>
      </c>
      <c r="R183">
        <v>55.768087591638498</v>
      </c>
      <c r="S183" s="2">
        <f>(Table2[[#This Row],[Close Price]]-Table2[[#This Row],[20D EMA]])/Table2[[#This Row],[20D EMA]]</f>
        <v>3.9428212378259511E-2</v>
      </c>
      <c r="T183" s="2">
        <f>(Table2[[#This Row],[Close Price]]-Table2[[#This Row],[50D EMA]])/Table2[[#This Row],[50D EMA]]</f>
        <v>0.17583744202891669</v>
      </c>
      <c r="U183" s="2">
        <f>(Table2[[#This Row],[Close Price]]-Table2[[#This Row],[200D EMA]])/Table2[[#This Row],[200D EMA]]</f>
        <v>0.54066139760019705</v>
      </c>
      <c r="V183">
        <v>1.03222385686855</v>
      </c>
      <c r="W183">
        <v>195.7</v>
      </c>
      <c r="X183">
        <v>201.9</v>
      </c>
      <c r="Y183">
        <v>195.7</v>
      </c>
      <c r="Z183">
        <v>206.36</v>
      </c>
      <c r="AA183">
        <v>192.09</v>
      </c>
      <c r="AB183">
        <v>208.88</v>
      </c>
      <c r="AC183" s="2">
        <f>(Table2[[#This Row],[Close Price]]/Table2[[#This Row],[Day Low]])-1</f>
        <v>1.4358712314767486E-2</v>
      </c>
      <c r="AD183" s="2">
        <f>(Table2[[#This Row],[Day High]]/Table2[[#This Row],[Close Price]])-1</f>
        <v>1.707722532869882E-2</v>
      </c>
      <c r="AE183" s="2">
        <f>(Table2[[#This Row],[Close Price]]/Table2[[#This Row],[Current Week Low]])-1</f>
        <v>1.4358712314767486E-2</v>
      </c>
      <c r="AF183" s="2">
        <f>(Table2[[#This Row],[Current Week High]]/Table2[[#This Row],[Close Price]])-1</f>
        <v>3.9544607324568215E-2</v>
      </c>
      <c r="AG183" s="2">
        <f>(Table2[[#This Row],[Close Price]]/Table2[[#This Row],[Current Month Low]])-1</f>
        <v>3.3421833515539623E-2</v>
      </c>
      <c r="AH183" s="2">
        <f>(Table2[[#This Row],[Current Month High]]/Table2[[#This Row],[Close Price]])-1</f>
        <v>5.2239181905193721E-2</v>
      </c>
      <c r="AI183">
        <v>5.2239181905193703</v>
      </c>
      <c r="AJ183">
        <v>128.69815668202699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0.35</v>
      </c>
      <c r="AM183" t="s">
        <v>10213</v>
      </c>
      <c r="AN183">
        <v>2.91</v>
      </c>
      <c r="AO183" t="s">
        <v>10213</v>
      </c>
      <c r="AP183">
        <v>1.9274676772524001E-2</v>
      </c>
      <c r="AQ183">
        <f>(Table2[[#This Row],[Sharpe Ratio]]-AVERAGE(Table2[Sharpe Ratio]))/_xlfn.STDEV.P(Table2[Sharpe Ratio])</f>
        <v>-0.39993578906185967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2.5447539450161418</v>
      </c>
      <c r="AS183">
        <f>_xlfn.RANK.AVG(Table2[[#This Row],[1Y Return vs Nifty Z-Score]],Table2[1Y Return vs Nifty Z-Score])</f>
        <v>148</v>
      </c>
      <c r="AT183">
        <f>_xlfn.RANK.AVG(Table2[[#This Row],[6M Return vs Nifty Z-Score]],Table2[6M Return vs Nifty Z-Score])</f>
        <v>44</v>
      </c>
      <c r="AU183">
        <f>_xlfn.RANK.AVG(Table2[[#This Row],[Sharpe Ratio Z-Score]],Table2[Sharpe Ratio Z-Score])</f>
        <v>442</v>
      </c>
      <c r="AV183">
        <f>(Table2[[#This Row],[Rank 1Y]]+Table2[[#This Row],[Rank 6M]]+Table2[[#This Row],[Rank Sharpe]])/3</f>
        <v>211.33333333333334</v>
      </c>
    </row>
    <row r="184" spans="1:48" x14ac:dyDescent="0.3">
      <c r="A184" t="s">
        <v>920</v>
      </c>
      <c r="B184" t="s">
        <v>921</v>
      </c>
      <c r="C184" t="s">
        <v>10171</v>
      </c>
      <c r="D184" t="s">
        <v>646</v>
      </c>
      <c r="E184">
        <v>16143.227457499999</v>
      </c>
      <c r="F184">
        <v>893.75</v>
      </c>
      <c r="G184">
        <v>76.231807957728606</v>
      </c>
      <c r="H184">
        <f>(Table2[[#This Row],[1Y Return vs Nifty]]-AVERAGE(Table2[1Y Return vs Nifty]))/_xlfn.STDEV.P(Table2[1Y Return vs Nifty])</f>
        <v>0.3534399671108408</v>
      </c>
      <c r="I184">
        <v>23.390808288717</v>
      </c>
      <c r="J184">
        <f>(Table2[[#This Row],[1M Return vs Nifty]]-AVERAGE(Table2[1M Return vs Nifty]))/_xlfn.STDEV.P(Table2[1M Return vs Nifty])</f>
        <v>1.7965340828673899</v>
      </c>
      <c r="K184">
        <v>0.16374914583662301</v>
      </c>
      <c r="L184">
        <f>(Table2[[#This Row],[6M Return vs Nifty]]-AVERAGE(Table2[6M Return vs Nifty]))/_xlfn.STDEV.P(Table2[6M Return vs Nifty])</f>
        <v>-0.29383378564742269</v>
      </c>
      <c r="M184">
        <v>-5.5887246519103497</v>
      </c>
      <c r="N184">
        <f>(Table2[[#This Row],[1W Return vs Nifty]]-AVERAGE(Table2[1W Return vs Nifty]))/_xlfn.STDEV.P(Table2[1W Return vs Nifty])</f>
        <v>-1.1273854505745662</v>
      </c>
      <c r="O184">
        <v>885.04</v>
      </c>
      <c r="P184">
        <v>815.28850210423604</v>
      </c>
      <c r="Q184">
        <v>709.45524420312097</v>
      </c>
      <c r="R184">
        <v>45.264206911358002</v>
      </c>
      <c r="S184" s="2">
        <f>(Table2[[#This Row],[Close Price]]-Table2[[#This Row],[20D EMA]])/Table2[[#This Row],[20D EMA]]</f>
        <v>9.841363102232709E-3</v>
      </c>
      <c r="T184" s="2">
        <f>(Table2[[#This Row],[Close Price]]-Table2[[#This Row],[50D EMA]])/Table2[[#This Row],[50D EMA]]</f>
        <v>9.6237709342468461E-2</v>
      </c>
      <c r="U184" s="2">
        <f>(Table2[[#This Row],[Close Price]]-Table2[[#This Row],[200D EMA]])/Table2[[#This Row],[200D EMA]]</f>
        <v>0.25976938968698976</v>
      </c>
      <c r="V184">
        <v>1.11922644998828</v>
      </c>
      <c r="W184">
        <v>890</v>
      </c>
      <c r="X184">
        <v>926.1</v>
      </c>
      <c r="Y184">
        <v>890</v>
      </c>
      <c r="Z184">
        <v>997.85</v>
      </c>
      <c r="AA184">
        <v>883.95</v>
      </c>
      <c r="AB184">
        <v>998.45</v>
      </c>
      <c r="AC184" s="2">
        <f>(Table2[[#This Row],[Close Price]]/Table2[[#This Row],[Day Low]])-1</f>
        <v>4.2134831460673983E-3</v>
      </c>
      <c r="AD184" s="2">
        <f>(Table2[[#This Row],[Day High]]/Table2[[#This Row],[Close Price]])-1</f>
        <v>3.6195804195804149E-2</v>
      </c>
      <c r="AE184" s="2">
        <f>(Table2[[#This Row],[Close Price]]/Table2[[#This Row],[Current Week Low]])-1</f>
        <v>4.2134831460673983E-3</v>
      </c>
      <c r="AF184" s="2">
        <f>(Table2[[#This Row],[Current Week High]]/Table2[[#This Row],[Close Price]])-1</f>
        <v>0.11647552447552445</v>
      </c>
      <c r="AG184" s="2">
        <f>(Table2[[#This Row],[Close Price]]/Table2[[#This Row],[Current Month Low]])-1</f>
        <v>1.1086599920809848E-2</v>
      </c>
      <c r="AH184" s="2">
        <f>(Table2[[#This Row],[Current Month High]]/Table2[[#This Row],[Close Price]])-1</f>
        <v>0.11714685314685314</v>
      </c>
      <c r="AI184">
        <v>11.714685314685299</v>
      </c>
      <c r="AJ184">
        <v>104.029220408629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0.02</v>
      </c>
      <c r="AM184" t="s">
        <v>10213</v>
      </c>
      <c r="AN184">
        <v>-2.76</v>
      </c>
      <c r="AO184" t="s">
        <v>10214</v>
      </c>
      <c r="AP184">
        <v>0.198692927653943</v>
      </c>
      <c r="AQ184">
        <f>(Table2[[#This Row],[Sharpe Ratio]]-AVERAGE(Table2[Sharpe Ratio]))/_xlfn.STDEV.P(Table2[Sharpe Ratio])</f>
        <v>1.6356673361275835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2.3644221498838247</v>
      </c>
      <c r="AS184">
        <f>_xlfn.RANK.AVG(Table2[[#This Row],[1Y Return vs Nifty Z-Score]],Table2[1Y Return vs Nifty Z-Score])</f>
        <v>176</v>
      </c>
      <c r="AT184">
        <f>_xlfn.RANK.AVG(Table2[[#This Row],[6M Return vs Nifty Z-Score]],Table2[6M Return vs Nifty Z-Score])</f>
        <v>424</v>
      </c>
      <c r="AU184">
        <f>_xlfn.RANK.AVG(Table2[[#This Row],[Sharpe Ratio Z-Score]],Table2[Sharpe Ratio Z-Score])</f>
        <v>39</v>
      </c>
      <c r="AV184">
        <f>(Table2[[#This Row],[Rank 1Y]]+Table2[[#This Row],[Rank 6M]]+Table2[[#This Row],[Rank Sharpe]])/3</f>
        <v>213</v>
      </c>
    </row>
    <row r="185" spans="1:48" x14ac:dyDescent="0.3">
      <c r="A185" t="s">
        <v>403</v>
      </c>
      <c r="B185" t="s">
        <v>404</v>
      </c>
      <c r="C185" t="s">
        <v>10177</v>
      </c>
      <c r="D185" t="s">
        <v>46</v>
      </c>
      <c r="E185">
        <v>59586.851754800002</v>
      </c>
      <c r="F185">
        <v>98.72</v>
      </c>
      <c r="G185">
        <v>96.259383478544805</v>
      </c>
      <c r="H185">
        <f>(Table2[[#This Row],[1Y Return vs Nifty]]-AVERAGE(Table2[1Y Return vs Nifty]))/_xlfn.STDEV.P(Table2[1Y Return vs Nifty])</f>
        <v>0.59161723426854507</v>
      </c>
      <c r="I185">
        <v>6.00774492422428</v>
      </c>
      <c r="J185">
        <f>(Table2[[#This Row],[1M Return vs Nifty]]-AVERAGE(Table2[1M Return vs Nifty]))/_xlfn.STDEV.P(Table2[1M Return vs Nifty])</f>
        <v>0.25416582180646552</v>
      </c>
      <c r="K185">
        <v>3.4043238176903801</v>
      </c>
      <c r="L185">
        <f>(Table2[[#This Row],[6M Return vs Nifty]]-AVERAGE(Table2[6M Return vs Nifty]))/_xlfn.STDEV.P(Table2[6M Return vs Nifty])</f>
        <v>-0.19698716812801106</v>
      </c>
      <c r="M185">
        <v>0.728300227655993</v>
      </c>
      <c r="N185">
        <f>(Table2[[#This Row],[1W Return vs Nifty]]-AVERAGE(Table2[1W Return vs Nifty]))/_xlfn.STDEV.P(Table2[1W Return vs Nifty])</f>
        <v>0.12227018338688876</v>
      </c>
      <c r="O185">
        <v>95.81</v>
      </c>
      <c r="P185">
        <v>91.4252237181217</v>
      </c>
      <c r="Q185">
        <v>78.519240838140107</v>
      </c>
      <c r="R185">
        <v>60.670151956635202</v>
      </c>
      <c r="S185" s="2">
        <f>(Table2[[#This Row],[Close Price]]-Table2[[#This Row],[20D EMA]])/Table2[[#This Row],[20D EMA]]</f>
        <v>3.0372612462164664E-2</v>
      </c>
      <c r="T185" s="2">
        <f>(Table2[[#This Row],[Close Price]]-Table2[[#This Row],[50D EMA]])/Table2[[#This Row],[50D EMA]]</f>
        <v>7.9789537123466481E-2</v>
      </c>
      <c r="U185" s="2">
        <f>(Table2[[#This Row],[Close Price]]-Table2[[#This Row],[200D EMA]])/Table2[[#This Row],[200D EMA]]</f>
        <v>0.25727145278316971</v>
      </c>
      <c r="V185">
        <v>0.59170497961250501</v>
      </c>
      <c r="W185">
        <v>97.71</v>
      </c>
      <c r="X185">
        <v>99.7</v>
      </c>
      <c r="Y185">
        <v>94.57</v>
      </c>
      <c r="Z185">
        <v>100.62</v>
      </c>
      <c r="AA185">
        <v>94.57</v>
      </c>
      <c r="AB185">
        <v>100.62</v>
      </c>
      <c r="AC185" s="2">
        <f>(Table2[[#This Row],[Close Price]]/Table2[[#This Row],[Day Low]])-1</f>
        <v>1.0336710674444749E-2</v>
      </c>
      <c r="AD185" s="2">
        <f>(Table2[[#This Row],[Day High]]/Table2[[#This Row],[Close Price]])-1</f>
        <v>9.9270664505672901E-3</v>
      </c>
      <c r="AE185" s="2">
        <f>(Table2[[#This Row],[Close Price]]/Table2[[#This Row],[Current Week Low]])-1</f>
        <v>4.3882838109337019E-2</v>
      </c>
      <c r="AF185" s="2">
        <f>(Table2[[#This Row],[Current Week High]]/Table2[[#This Row],[Close Price]])-1</f>
        <v>1.9246353322528442E-2</v>
      </c>
      <c r="AG185" s="2">
        <f>(Table2[[#This Row],[Close Price]]/Table2[[#This Row],[Current Month Low]])-1</f>
        <v>4.3882838109337019E-2</v>
      </c>
      <c r="AH185" s="2">
        <f>(Table2[[#This Row],[Current Month High]]/Table2[[#This Row],[Close Price]])-1</f>
        <v>1.9246353322528442E-2</v>
      </c>
      <c r="AI185">
        <v>2.56280388978931</v>
      </c>
      <c r="AJ185">
        <v>124.363636363636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0.09</v>
      </c>
      <c r="AM185" t="s">
        <v>10213</v>
      </c>
      <c r="AN185">
        <v>3.84</v>
      </c>
      <c r="AO185" t="s">
        <v>10213</v>
      </c>
      <c r="AP185">
        <v>0.141434968950959</v>
      </c>
      <c r="AQ185">
        <f>(Table2[[#This Row],[Sharpe Ratio]]-AVERAGE(Table2[Sharpe Ratio]))/_xlfn.STDEV.P(Table2[Sharpe Ratio])</f>
        <v>0.9860429021295315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1.7571089734634198</v>
      </c>
      <c r="AS185">
        <f>_xlfn.RANK.AVG(Table2[[#This Row],[1Y Return vs Nifty Z-Score]],Table2[1Y Return vs Nifty Z-Score])</f>
        <v>136</v>
      </c>
      <c r="AT185">
        <f>_xlfn.RANK.AVG(Table2[[#This Row],[6M Return vs Nifty Z-Score]],Table2[6M Return vs Nifty Z-Score])</f>
        <v>381</v>
      </c>
      <c r="AU185">
        <f>_xlfn.RANK.AVG(Table2[[#This Row],[Sharpe Ratio Z-Score]],Table2[Sharpe Ratio Z-Score])</f>
        <v>123</v>
      </c>
      <c r="AV185">
        <f>(Table2[[#This Row],[Rank 1Y]]+Table2[[#This Row],[Rank 6M]]+Table2[[#This Row],[Rank Sharpe]])/3</f>
        <v>213.33333333333334</v>
      </c>
    </row>
    <row r="186" spans="1:48" x14ac:dyDescent="0.3">
      <c r="A186" t="s">
        <v>264</v>
      </c>
      <c r="B186" t="s">
        <v>265</v>
      </c>
      <c r="C186" t="s">
        <v>10167</v>
      </c>
      <c r="D186" t="s">
        <v>32</v>
      </c>
      <c r="E186">
        <v>103541.4841329</v>
      </c>
      <c r="F186">
        <v>114.15</v>
      </c>
      <c r="G186">
        <v>46.671540087800402</v>
      </c>
      <c r="H186">
        <f>(Table2[[#This Row],[1Y Return vs Nifty]]-AVERAGE(Table2[1Y Return vs Nifty]))/_xlfn.STDEV.P(Table2[1Y Return vs Nifty])</f>
        <v>1.8954773451488769E-3</v>
      </c>
      <c r="I186">
        <v>-9.7298354479054492</v>
      </c>
      <c r="J186">
        <f>(Table2[[#This Row],[1M Return vs Nifty]]-AVERAGE(Table2[1M Return vs Nifty]))/_xlfn.STDEV.P(Table2[1M Return vs Nifty])</f>
        <v>-1.1422016631933001</v>
      </c>
      <c r="K186">
        <v>13.249173484368599</v>
      </c>
      <c r="L186">
        <f>(Table2[[#This Row],[6M Return vs Nifty]]-AVERAGE(Table2[6M Return vs Nifty]))/_xlfn.STDEV.P(Table2[6M Return vs Nifty])</f>
        <v>9.7232372154787444E-2</v>
      </c>
      <c r="M186">
        <v>-2.54436911659363</v>
      </c>
      <c r="N186">
        <f>(Table2[[#This Row],[1W Return vs Nifty]]-AVERAGE(Table2[1W Return vs Nifty]))/_xlfn.STDEV.P(Table2[1W Return vs Nifty])</f>
        <v>-0.52514054588907944</v>
      </c>
      <c r="O186">
        <v>117.25</v>
      </c>
      <c r="P186">
        <v>117.264332197865</v>
      </c>
      <c r="Q186">
        <v>103.016490879291</v>
      </c>
      <c r="R186">
        <v>33.008617983209</v>
      </c>
      <c r="S186" s="2">
        <f>(Table2[[#This Row],[Close Price]]-Table2[[#This Row],[20D EMA]])/Table2[[#This Row],[20D EMA]]</f>
        <v>-2.6439232409381615E-2</v>
      </c>
      <c r="T186" s="2">
        <f>(Table2[[#This Row],[Close Price]]-Table2[[#This Row],[50D EMA]])/Table2[[#This Row],[50D EMA]]</f>
        <v>-2.6558222261565893E-2</v>
      </c>
      <c r="U186" s="2">
        <f>(Table2[[#This Row],[Close Price]]-Table2[[#This Row],[200D EMA]])/Table2[[#This Row],[200D EMA]]</f>
        <v>0.10807501814204325</v>
      </c>
      <c r="V186">
        <v>0.73555848537214596</v>
      </c>
      <c r="W186">
        <v>113.8</v>
      </c>
      <c r="X186">
        <v>115.45</v>
      </c>
      <c r="Y186">
        <v>112.9</v>
      </c>
      <c r="Z186">
        <v>118.08</v>
      </c>
      <c r="AA186">
        <v>112.9</v>
      </c>
      <c r="AB186">
        <v>120.19</v>
      </c>
      <c r="AC186" s="2">
        <f>(Table2[[#This Row],[Close Price]]/Table2[[#This Row],[Day Low]])-1</f>
        <v>3.0755711775045658E-3</v>
      </c>
      <c r="AD186" s="2">
        <f>(Table2[[#This Row],[Day High]]/Table2[[#This Row],[Close Price]])-1</f>
        <v>1.13885238720981E-2</v>
      </c>
      <c r="AE186" s="2">
        <f>(Table2[[#This Row],[Close Price]]/Table2[[#This Row],[Current Week Low]])-1</f>
        <v>1.107174490699725E-2</v>
      </c>
      <c r="AF186" s="2">
        <f>(Table2[[#This Row],[Current Week High]]/Table2[[#This Row],[Close Price]])-1</f>
        <v>3.4428383705650489E-2</v>
      </c>
      <c r="AG186" s="2">
        <f>(Table2[[#This Row],[Close Price]]/Table2[[#This Row],[Current Month Low]])-1</f>
        <v>1.107174490699725E-2</v>
      </c>
      <c r="AH186" s="2">
        <f>(Table2[[#This Row],[Current Month High]]/Table2[[#This Row],[Close Price]])-1</f>
        <v>5.2912833990363506E-2</v>
      </c>
      <c r="AI186">
        <v>12.921594393342</v>
      </c>
      <c r="AJ186">
        <v>78.778386844165993</v>
      </c>
      <c r="AK186" t="str">
        <f>IF(AND(Table2[[#This Row],[20D EMA]]&gt;Table2[[#This Row],[50D EMA]],Table2[[#This Row],[50D EMA]]&gt;Table2[[#This Row],[200D EMA]]),"Uptrend","Downtrend/NoTrend")</f>
        <v>Downtrend/NoTrend</v>
      </c>
      <c r="AL186">
        <v>-0.13</v>
      </c>
      <c r="AM186" t="s">
        <v>10214</v>
      </c>
      <c r="AN186">
        <v>-3.3</v>
      </c>
      <c r="AO186" t="s">
        <v>10214</v>
      </c>
      <c r="AP186">
        <v>0.15846417839141799</v>
      </c>
      <c r="AQ186">
        <f>(Table2[[#This Row],[Sharpe Ratio]]-AVERAGE(Table2[Sharpe Ratio]))/_xlfn.STDEV.P(Table2[Sharpe Ratio])</f>
        <v>1.1792490658626429</v>
      </c>
      <c r="AR1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6">
        <f>_xlfn.RANK.AVG(Table2[[#This Row],[1Y Return vs Nifty Z-Score]],Table2[1Y Return vs Nifty Z-Score])</f>
        <v>279</v>
      </c>
      <c r="AT186">
        <f>_xlfn.RANK.AVG(Table2[[#This Row],[6M Return vs Nifty Z-Score]],Table2[6M Return vs Nifty Z-Score])</f>
        <v>272</v>
      </c>
      <c r="AU186">
        <f>_xlfn.RANK.AVG(Table2[[#This Row],[Sharpe Ratio Z-Score]],Table2[Sharpe Ratio Z-Score])</f>
        <v>91</v>
      </c>
      <c r="AV186">
        <f>(Table2[[#This Row],[Rank 1Y]]+Table2[[#This Row],[Rank 6M]]+Table2[[#This Row],[Rank Sharpe]])/3</f>
        <v>214</v>
      </c>
    </row>
    <row r="187" spans="1:48" x14ac:dyDescent="0.3">
      <c r="A187" t="s">
        <v>1044</v>
      </c>
      <c r="B187" t="s">
        <v>1045</v>
      </c>
      <c r="C187" t="s">
        <v>10181</v>
      </c>
      <c r="D187" t="s">
        <v>371</v>
      </c>
      <c r="E187">
        <v>12275.6119131</v>
      </c>
      <c r="F187">
        <v>222.51</v>
      </c>
      <c r="G187">
        <v>65.337712024398101</v>
      </c>
      <c r="H187">
        <f>(Table2[[#This Row],[1Y Return vs Nifty]]-AVERAGE(Table2[1Y Return vs Nifty]))/_xlfn.STDEV.P(Table2[1Y Return vs Nifty])</f>
        <v>0.22388229824285319</v>
      </c>
      <c r="I187">
        <v>25.8997800281984</v>
      </c>
      <c r="J187">
        <f>(Table2[[#This Row],[1M Return vs Nifty]]-AVERAGE(Table2[1M Return vs Nifty]))/_xlfn.STDEV.P(Table2[1M Return vs Nifty])</f>
        <v>2.0191506779825774</v>
      </c>
      <c r="K187">
        <v>18.4060458108492</v>
      </c>
      <c r="L187">
        <f>(Table2[[#This Row],[6M Return vs Nifty]]-AVERAGE(Table2[6M Return vs Nifty]))/_xlfn.STDEV.P(Table2[6M Return vs Nifty])</f>
        <v>0.25134875346730662</v>
      </c>
      <c r="M187">
        <v>10.7297165166455</v>
      </c>
      <c r="N187">
        <f>(Table2[[#This Row],[1W Return vs Nifty]]-AVERAGE(Table2[1W Return vs Nifty]))/_xlfn.STDEV.P(Table2[1W Return vs Nifty])</f>
        <v>2.1007848246000163</v>
      </c>
      <c r="O187">
        <v>199.57</v>
      </c>
      <c r="P187">
        <v>178.80282246367801</v>
      </c>
      <c r="Q187">
        <v>152.021804681898</v>
      </c>
      <c r="R187">
        <v>67.568344790149496</v>
      </c>
      <c r="S187" s="2">
        <f>(Table2[[#This Row],[Close Price]]-Table2[[#This Row],[20D EMA]])/Table2[[#This Row],[20D EMA]]</f>
        <v>0.11494713634313773</v>
      </c>
      <c r="T187" s="2">
        <f>(Table2[[#This Row],[Close Price]]-Table2[[#This Row],[50D EMA]])/Table2[[#This Row],[50D EMA]]</f>
        <v>0.24444344297305851</v>
      </c>
      <c r="U187" s="2">
        <f>(Table2[[#This Row],[Close Price]]-Table2[[#This Row],[200D EMA]])/Table2[[#This Row],[200D EMA]]</f>
        <v>0.46367161254003564</v>
      </c>
      <c r="V187">
        <v>1.56918159968474</v>
      </c>
      <c r="W187">
        <v>220.5</v>
      </c>
      <c r="X187">
        <v>227.5</v>
      </c>
      <c r="Y187">
        <v>205</v>
      </c>
      <c r="Z187">
        <v>243.7</v>
      </c>
      <c r="AA187">
        <v>192.1</v>
      </c>
      <c r="AB187">
        <v>243.7</v>
      </c>
      <c r="AC187" s="2">
        <f>(Table2[[#This Row],[Close Price]]/Table2[[#This Row],[Day Low]])-1</f>
        <v>9.1156462585033626E-3</v>
      </c>
      <c r="AD187" s="2">
        <f>(Table2[[#This Row],[Day High]]/Table2[[#This Row],[Close Price]])-1</f>
        <v>2.242595838389283E-2</v>
      </c>
      <c r="AE187" s="2">
        <f>(Table2[[#This Row],[Close Price]]/Table2[[#This Row],[Current Week Low]])-1</f>
        <v>8.5414634146341317E-2</v>
      </c>
      <c r="AF187" s="2">
        <f>(Table2[[#This Row],[Current Week High]]/Table2[[#This Row],[Close Price]])-1</f>
        <v>9.5231674980899683E-2</v>
      </c>
      <c r="AG187" s="2">
        <f>(Table2[[#This Row],[Close Price]]/Table2[[#This Row],[Current Month Low]])-1</f>
        <v>0.15830296720458104</v>
      </c>
      <c r="AH187" s="2">
        <f>(Table2[[#This Row],[Current Month High]]/Table2[[#This Row],[Close Price]])-1</f>
        <v>9.5231674980899683E-2</v>
      </c>
      <c r="AI187">
        <v>9.5231674980899594</v>
      </c>
      <c r="AJ187">
        <v>111.41092636579501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0.42</v>
      </c>
      <c r="AM187" t="s">
        <v>10213</v>
      </c>
      <c r="AN187">
        <v>17.62</v>
      </c>
      <c r="AO187" t="s">
        <v>10213</v>
      </c>
      <c r="AP187">
        <v>9.1343702706480998E-2</v>
      </c>
      <c r="AQ187">
        <f>(Table2[[#This Row],[Sharpe Ratio]]-AVERAGE(Table2[Sharpe Ratio]))/_xlfn.STDEV.P(Table2[Sharpe Ratio])</f>
        <v>0.41772871106461495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5.0128952653573684</v>
      </c>
      <c r="AS187">
        <f>_xlfn.RANK.AVG(Table2[[#This Row],[1Y Return vs Nifty Z-Score]],Table2[1Y Return vs Nifty Z-Score])</f>
        <v>207</v>
      </c>
      <c r="AT187">
        <f>_xlfn.RANK.AVG(Table2[[#This Row],[6M Return vs Nifty Z-Score]],Table2[6M Return vs Nifty Z-Score])</f>
        <v>223</v>
      </c>
      <c r="AU187">
        <f>_xlfn.RANK.AVG(Table2[[#This Row],[Sharpe Ratio Z-Score]],Table2[Sharpe Ratio Z-Score])</f>
        <v>232</v>
      </c>
      <c r="AV187">
        <f>(Table2[[#This Row],[Rank 1Y]]+Table2[[#This Row],[Rank 6M]]+Table2[[#This Row],[Rank Sharpe]])/3</f>
        <v>220.66666666666666</v>
      </c>
    </row>
    <row r="188" spans="1:48" x14ac:dyDescent="0.3">
      <c r="A188" t="s">
        <v>1021</v>
      </c>
      <c r="B188" t="s">
        <v>1022</v>
      </c>
      <c r="C188" t="s">
        <v>10174</v>
      </c>
      <c r="D188" t="s">
        <v>111</v>
      </c>
      <c r="E188">
        <v>12809.114547663001</v>
      </c>
      <c r="F188">
        <v>18.690000000000001</v>
      </c>
      <c r="G188">
        <v>183.83971183343499</v>
      </c>
      <c r="H188">
        <f>(Table2[[#This Row],[1Y Return vs Nifty]]-AVERAGE(Table2[1Y Return vs Nifty]))/_xlfn.STDEV.P(Table2[1Y Return vs Nifty])</f>
        <v>1.6331633386715025</v>
      </c>
      <c r="I188">
        <v>1.4630204282644601</v>
      </c>
      <c r="J188">
        <f>(Table2[[#This Row],[1M Return vs Nifty]]-AVERAGE(Table2[1M Return vs Nifty]))/_xlfn.STDEV.P(Table2[1M Return vs Nifty])</f>
        <v>-0.14907949064822396</v>
      </c>
      <c r="K188">
        <v>1.2886370051888301</v>
      </c>
      <c r="L188">
        <f>(Table2[[#This Row],[6M Return vs Nifty]]-AVERAGE(Table2[6M Return vs Nifty]))/_xlfn.STDEV.P(Table2[6M Return vs Nifty])</f>
        <v>-0.26021580263560296</v>
      </c>
      <c r="M188">
        <v>-4.0464931607737498</v>
      </c>
      <c r="N188">
        <f>(Table2[[#This Row],[1W Return vs Nifty]]-AVERAGE(Table2[1W Return vs Nifty]))/_xlfn.STDEV.P(Table2[1W Return vs Nifty])</f>
        <v>-0.8222959015361061</v>
      </c>
      <c r="O188">
        <v>19.190000000000001</v>
      </c>
      <c r="P188">
        <v>18.980393941003999</v>
      </c>
      <c r="Q188">
        <v>16.152528125287802</v>
      </c>
      <c r="R188">
        <v>39.137662166336298</v>
      </c>
      <c r="S188" s="2">
        <f>(Table2[[#This Row],[Close Price]]-Table2[[#This Row],[20D EMA]])/Table2[[#This Row],[20D EMA]]</f>
        <v>-2.6055237102657631E-2</v>
      </c>
      <c r="T188" s="2">
        <f>(Table2[[#This Row],[Close Price]]-Table2[[#This Row],[50D EMA]])/Table2[[#This Row],[50D EMA]]</f>
        <v>-1.5299679337879818E-2</v>
      </c>
      <c r="U188" s="2">
        <f>(Table2[[#This Row],[Close Price]]-Table2[[#This Row],[200D EMA]])/Table2[[#This Row],[200D EMA]]</f>
        <v>0.15709440992952844</v>
      </c>
      <c r="V188">
        <v>0.85511681733717604</v>
      </c>
      <c r="W188">
        <v>18.649999999999999</v>
      </c>
      <c r="X188">
        <v>19.03</v>
      </c>
      <c r="Y188">
        <v>18.399999999999999</v>
      </c>
      <c r="Z188">
        <v>19.5</v>
      </c>
      <c r="AA188">
        <v>18.3</v>
      </c>
      <c r="AB188">
        <v>20.29</v>
      </c>
      <c r="AC188" s="2">
        <f>(Table2[[#This Row],[Close Price]]/Table2[[#This Row],[Day Low]])-1</f>
        <v>2.1447721179626011E-3</v>
      </c>
      <c r="AD188" s="2">
        <f>(Table2[[#This Row],[Day High]]/Table2[[#This Row],[Close Price]])-1</f>
        <v>1.8191546281433935E-2</v>
      </c>
      <c r="AE188" s="2">
        <f>(Table2[[#This Row],[Close Price]]/Table2[[#This Row],[Current Week Low]])-1</f>
        <v>1.5760869565217606E-2</v>
      </c>
      <c r="AF188" s="2">
        <f>(Table2[[#This Row],[Current Week High]]/Table2[[#This Row],[Close Price]])-1</f>
        <v>4.3338683788122001E-2</v>
      </c>
      <c r="AG188" s="2">
        <f>(Table2[[#This Row],[Close Price]]/Table2[[#This Row],[Current Month Low]])-1</f>
        <v>2.1311475409836023E-2</v>
      </c>
      <c r="AH188" s="2">
        <f>(Table2[[#This Row],[Current Month High]]/Table2[[#This Row],[Close Price]])-1</f>
        <v>8.5607276618512529E-2</v>
      </c>
      <c r="AI188">
        <v>28.4109149277688</v>
      </c>
      <c r="AJ188">
        <v>216.77966101694901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-0.06</v>
      </c>
      <c r="AM188" t="s">
        <v>10214</v>
      </c>
      <c r="AN188">
        <v>-6.32</v>
      </c>
      <c r="AO188" t="s">
        <v>10214</v>
      </c>
      <c r="AP188">
        <v>9.9948529082820994E-2</v>
      </c>
      <c r="AQ188">
        <f>(Table2[[#This Row],[Sharpe Ratio]]-AVERAGE(Table2[Sharpe Ratio]))/_xlfn.STDEV.P(Table2[Sharpe Ratio])</f>
        <v>0.51535540944864344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0.91692755330021292</v>
      </c>
      <c r="AS188">
        <f>_xlfn.RANK.AVG(Table2[[#This Row],[1Y Return vs Nifty Z-Score]],Table2[1Y Return vs Nifty Z-Score])</f>
        <v>44</v>
      </c>
      <c r="AT188">
        <f>_xlfn.RANK.AVG(Table2[[#This Row],[6M Return vs Nifty Z-Score]],Table2[6M Return vs Nifty Z-Score])</f>
        <v>409</v>
      </c>
      <c r="AU188">
        <f>_xlfn.RANK.AVG(Table2[[#This Row],[Sharpe Ratio Z-Score]],Table2[Sharpe Ratio Z-Score])</f>
        <v>210</v>
      </c>
      <c r="AV188">
        <f>(Table2[[#This Row],[Rank 1Y]]+Table2[[#This Row],[Rank 6M]]+Table2[[#This Row],[Rank Sharpe]])/3</f>
        <v>221</v>
      </c>
    </row>
    <row r="189" spans="1:48" x14ac:dyDescent="0.3">
      <c r="A189" t="s">
        <v>1228</v>
      </c>
      <c r="B189" t="s">
        <v>1229</v>
      </c>
      <c r="C189" t="s">
        <v>10185</v>
      </c>
      <c r="D189" t="s">
        <v>700</v>
      </c>
      <c r="E189">
        <v>9241.74487692</v>
      </c>
      <c r="F189">
        <v>545.54999999999995</v>
      </c>
      <c r="G189">
        <v>48.933230754705001</v>
      </c>
      <c r="H189">
        <f>(Table2[[#This Row],[1Y Return vs Nifty]]-AVERAGE(Table2[1Y Return vs Nifty]))/_xlfn.STDEV.P(Table2[1Y Return vs Nifty])</f>
        <v>2.8792557405564977E-2</v>
      </c>
      <c r="I189">
        <v>26.162505798070701</v>
      </c>
      <c r="J189">
        <f>(Table2[[#This Row],[1M Return vs Nifty]]-AVERAGE(Table2[1M Return vs Nifty]))/_xlfn.STDEV.P(Table2[1M Return vs Nifty])</f>
        <v>2.0424618677491377</v>
      </c>
      <c r="K189">
        <v>27.395011810037499</v>
      </c>
      <c r="L189">
        <f>(Table2[[#This Row],[6M Return vs Nifty]]-AVERAGE(Table2[6M Return vs Nifty]))/_xlfn.STDEV.P(Table2[6M Return vs Nifty])</f>
        <v>0.51998967064154045</v>
      </c>
      <c r="M189">
        <v>-8.3109559706911096</v>
      </c>
      <c r="N189">
        <f>(Table2[[#This Row],[1W Return vs Nifty]]-AVERAGE(Table2[1W Return vs Nifty]))/_xlfn.STDEV.P(Table2[1W Return vs Nifty])</f>
        <v>-1.6659066325101721</v>
      </c>
      <c r="O189">
        <v>534.04</v>
      </c>
      <c r="P189">
        <v>472.47160840062298</v>
      </c>
      <c r="Q189">
        <v>405.39398999794099</v>
      </c>
      <c r="R189">
        <v>47.801773230392698</v>
      </c>
      <c r="S189" s="2">
        <f>(Table2[[#This Row],[Close Price]]-Table2[[#This Row],[20D EMA]])/Table2[[#This Row],[20D EMA]]</f>
        <v>2.1552692682196076E-2</v>
      </c>
      <c r="T189" s="2">
        <f>(Table2[[#This Row],[Close Price]]-Table2[[#This Row],[50D EMA]])/Table2[[#This Row],[50D EMA]]</f>
        <v>0.15467255661510901</v>
      </c>
      <c r="U189" s="2">
        <f>(Table2[[#This Row],[Close Price]]-Table2[[#This Row],[200D EMA]])/Table2[[#This Row],[200D EMA]]</f>
        <v>0.34572789301284612</v>
      </c>
      <c r="V189">
        <v>2.17845972745523</v>
      </c>
      <c r="W189">
        <v>542</v>
      </c>
      <c r="X189">
        <v>565.9</v>
      </c>
      <c r="Y189">
        <v>542</v>
      </c>
      <c r="Z189">
        <v>591</v>
      </c>
      <c r="AA189">
        <v>531.29999999999995</v>
      </c>
      <c r="AB189">
        <v>638.75</v>
      </c>
      <c r="AC189" s="2">
        <f>(Table2[[#This Row],[Close Price]]/Table2[[#This Row],[Day Low]])-1</f>
        <v>6.5498154981549206E-3</v>
      </c>
      <c r="AD189" s="2">
        <f>(Table2[[#This Row],[Day High]]/Table2[[#This Row],[Close Price]])-1</f>
        <v>3.7301805517367947E-2</v>
      </c>
      <c r="AE189" s="2">
        <f>(Table2[[#This Row],[Close Price]]/Table2[[#This Row],[Current Week Low]])-1</f>
        <v>6.5498154981549206E-3</v>
      </c>
      <c r="AF189" s="2">
        <f>(Table2[[#This Row],[Current Week High]]/Table2[[#This Row],[Close Price]])-1</f>
        <v>8.3310420676381725E-2</v>
      </c>
      <c r="AG189" s="2">
        <f>(Table2[[#This Row],[Close Price]]/Table2[[#This Row],[Current Month Low]])-1</f>
        <v>2.6821005081874683E-2</v>
      </c>
      <c r="AH189" s="2">
        <f>(Table2[[#This Row],[Current Month High]]/Table2[[#This Row],[Close Price]])-1</f>
        <v>0.17083677023187627</v>
      </c>
      <c r="AI189">
        <v>17.083677023187601</v>
      </c>
      <c r="AJ189">
        <v>77.040402401427798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0.41</v>
      </c>
      <c r="AM189" t="s">
        <v>10213</v>
      </c>
      <c r="AN189">
        <v>3.62</v>
      </c>
      <c r="AO189" t="s">
        <v>10213</v>
      </c>
      <c r="AP189">
        <v>9.1485429238673005E-2</v>
      </c>
      <c r="AQ189">
        <f>(Table2[[#This Row],[Sharpe Ratio]]-AVERAGE(Table2[Sharpe Ratio]))/_xlfn.STDEV.P(Table2[Sharpe Ratio])</f>
        <v>0.41933667998881874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1.3446741432748899</v>
      </c>
      <c r="AS189">
        <f>_xlfn.RANK.AVG(Table2[[#This Row],[1Y Return vs Nifty Z-Score]],Table2[1Y Return vs Nifty Z-Score])</f>
        <v>270</v>
      </c>
      <c r="AT189">
        <f>_xlfn.RANK.AVG(Table2[[#This Row],[6M Return vs Nifty Z-Score]],Table2[6M Return vs Nifty Z-Score])</f>
        <v>163</v>
      </c>
      <c r="AU189">
        <f>_xlfn.RANK.AVG(Table2[[#This Row],[Sharpe Ratio Z-Score]],Table2[Sharpe Ratio Z-Score])</f>
        <v>231</v>
      </c>
      <c r="AV189">
        <f>(Table2[[#This Row],[Rank 1Y]]+Table2[[#This Row],[Rank 6M]]+Table2[[#This Row],[Rank Sharpe]])/3</f>
        <v>221.33333333333334</v>
      </c>
    </row>
    <row r="190" spans="1:48" x14ac:dyDescent="0.3">
      <c r="A190" t="s">
        <v>1129</v>
      </c>
      <c r="B190" t="s">
        <v>1130</v>
      </c>
      <c r="C190" t="s">
        <v>10170</v>
      </c>
      <c r="D190" t="s">
        <v>878</v>
      </c>
      <c r="E190">
        <v>10661.77895</v>
      </c>
      <c r="F190">
        <v>1450</v>
      </c>
      <c r="G190">
        <v>84.1493012339334</v>
      </c>
      <c r="H190">
        <f>(Table2[[#This Row],[1Y Return vs Nifty]]-AVERAGE(Table2[1Y Return vs Nifty]))/_xlfn.STDEV.P(Table2[1Y Return vs Nifty])</f>
        <v>0.4475984891598993</v>
      </c>
      <c r="I190">
        <v>17.8347611474057</v>
      </c>
      <c r="J190">
        <f>(Table2[[#This Row],[1M Return vs Nifty]]-AVERAGE(Table2[1M Return vs Nifty]))/_xlfn.STDEV.P(Table2[1M Return vs Nifty])</f>
        <v>1.3035559127928824</v>
      </c>
      <c r="K190">
        <v>28.591971431008101</v>
      </c>
      <c r="L190">
        <f>(Table2[[#This Row],[6M Return vs Nifty]]-AVERAGE(Table2[6M Return vs Nifty]))/_xlfn.STDEV.P(Table2[6M Return vs Nifty])</f>
        <v>0.55576156369654839</v>
      </c>
      <c r="M190">
        <v>9.04866335690261</v>
      </c>
      <c r="N190">
        <f>(Table2[[#This Row],[1W Return vs Nifty]]-AVERAGE(Table2[1W Return vs Nifty]))/_xlfn.STDEV.P(Table2[1W Return vs Nifty])</f>
        <v>1.7682330946144886</v>
      </c>
      <c r="O190">
        <v>1296.1500000000001</v>
      </c>
      <c r="P190">
        <v>1193.4837945829099</v>
      </c>
      <c r="Q190">
        <v>982.33498641249003</v>
      </c>
      <c r="R190">
        <v>84.159430811469903</v>
      </c>
      <c r="S190" s="2">
        <f>(Table2[[#This Row],[Close Price]]-Table2[[#This Row],[20D EMA]])/Table2[[#This Row],[20D EMA]]</f>
        <v>0.11869768159549426</v>
      </c>
      <c r="T190" s="2">
        <f>(Table2[[#This Row],[Close Price]]-Table2[[#This Row],[50D EMA]])/Table2[[#This Row],[50D EMA]]</f>
        <v>0.21493061454322931</v>
      </c>
      <c r="U190" s="2">
        <f>(Table2[[#This Row],[Close Price]]-Table2[[#This Row],[200D EMA]])/Table2[[#This Row],[200D EMA]]</f>
        <v>0.47607488286193833</v>
      </c>
      <c r="V190">
        <v>0.808612775422338</v>
      </c>
      <c r="W190">
        <v>1402.05</v>
      </c>
      <c r="X190">
        <v>1460.15</v>
      </c>
      <c r="Y190">
        <v>1328</v>
      </c>
      <c r="Z190">
        <v>1460.15</v>
      </c>
      <c r="AA190">
        <v>1215</v>
      </c>
      <c r="AB190">
        <v>1460.15</v>
      </c>
      <c r="AC190" s="2">
        <f>(Table2[[#This Row],[Close Price]]/Table2[[#This Row],[Day Low]])-1</f>
        <v>3.4199921543454304E-2</v>
      </c>
      <c r="AD190" s="2">
        <f>(Table2[[#This Row],[Day High]]/Table2[[#This Row],[Close Price]])-1</f>
        <v>7.0000000000001172E-3</v>
      </c>
      <c r="AE190" s="2">
        <f>(Table2[[#This Row],[Close Price]]/Table2[[#This Row],[Current Week Low]])-1</f>
        <v>9.1867469879518104E-2</v>
      </c>
      <c r="AF190" s="2">
        <f>(Table2[[#This Row],[Current Week High]]/Table2[[#This Row],[Close Price]])-1</f>
        <v>7.0000000000001172E-3</v>
      </c>
      <c r="AG190" s="2">
        <f>(Table2[[#This Row],[Close Price]]/Table2[[#This Row],[Current Month Low]])-1</f>
        <v>0.1934156378600822</v>
      </c>
      <c r="AH190" s="2">
        <f>(Table2[[#This Row],[Current Month High]]/Table2[[#This Row],[Close Price]])-1</f>
        <v>7.0000000000001172E-3</v>
      </c>
      <c r="AI190">
        <v>0.70000000000001095</v>
      </c>
      <c r="AJ190">
        <v>121.036585365853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0.28000000000000003</v>
      </c>
      <c r="AM190" t="s">
        <v>10213</v>
      </c>
      <c r="AN190">
        <v>15.62</v>
      </c>
      <c r="AO190" t="s">
        <v>10213</v>
      </c>
      <c r="AP190">
        <v>4.8429334754753001E-2</v>
      </c>
      <c r="AQ190">
        <f>(Table2[[#This Row],[Sharpe Ratio]]-AVERAGE(Table2[Sharpe Ratio]))/_xlfn.STDEV.P(Table2[Sharpe Ratio])</f>
        <v>-6.9159446014805406E-2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4.0059896142490139</v>
      </c>
      <c r="AS190">
        <f>_xlfn.RANK.AVG(Table2[[#This Row],[1Y Return vs Nifty Z-Score]],Table2[1Y Return vs Nifty Z-Score])</f>
        <v>158</v>
      </c>
      <c r="AT190">
        <f>_xlfn.RANK.AVG(Table2[[#This Row],[6M Return vs Nifty Z-Score]],Table2[6M Return vs Nifty Z-Score])</f>
        <v>159</v>
      </c>
      <c r="AU190">
        <f>_xlfn.RANK.AVG(Table2[[#This Row],[Sharpe Ratio Z-Score]],Table2[Sharpe Ratio Z-Score])</f>
        <v>352</v>
      </c>
      <c r="AV190">
        <f>(Table2[[#This Row],[Rank 1Y]]+Table2[[#This Row],[Rank 6M]]+Table2[[#This Row],[Rank Sharpe]])/3</f>
        <v>223</v>
      </c>
    </row>
    <row r="191" spans="1:48" x14ac:dyDescent="0.3">
      <c r="A191" t="s">
        <v>123</v>
      </c>
      <c r="B191" t="s">
        <v>124</v>
      </c>
      <c r="C191" t="s">
        <v>10165</v>
      </c>
      <c r="D191" t="s">
        <v>18</v>
      </c>
      <c r="E191">
        <v>246330.882353052</v>
      </c>
      <c r="F191">
        <v>174.44</v>
      </c>
      <c r="G191">
        <v>52.732644496175801</v>
      </c>
      <c r="H191">
        <f>(Table2[[#This Row],[1Y Return vs Nifty]]-AVERAGE(Table2[1Y Return vs Nifty]))/_xlfn.STDEV.P(Table2[1Y Return vs Nifty])</f>
        <v>7.3976957324785167E-2</v>
      </c>
      <c r="I191">
        <v>-0.31721076576024199</v>
      </c>
      <c r="J191">
        <f>(Table2[[#This Row],[1M Return vs Nifty]]-AVERAGE(Table2[1M Return vs Nifty]))/_xlfn.STDEV.P(Table2[1M Return vs Nifty])</f>
        <v>-0.30703623471802394</v>
      </c>
      <c r="K191">
        <v>18.583435616022701</v>
      </c>
      <c r="L191">
        <f>(Table2[[#This Row],[6M Return vs Nifty]]-AVERAGE(Table2[6M Return vs Nifty]))/_xlfn.STDEV.P(Table2[6M Return vs Nifty])</f>
        <v>0.25665015965389931</v>
      </c>
      <c r="M191">
        <v>1.09495188511939</v>
      </c>
      <c r="N191">
        <f>(Table2[[#This Row],[1W Return vs Nifty]]-AVERAGE(Table2[1W Return vs Nifty]))/_xlfn.STDEV.P(Table2[1W Return vs Nifty])</f>
        <v>0.19480247796950784</v>
      </c>
      <c r="O191">
        <v>168.93</v>
      </c>
      <c r="P191">
        <v>167.24429473609999</v>
      </c>
      <c r="Q191">
        <v>147.262723677483</v>
      </c>
      <c r="R191">
        <v>75.149379546505997</v>
      </c>
      <c r="S191" s="2">
        <f>(Table2[[#This Row],[Close Price]]-Table2[[#This Row],[20D EMA]])/Table2[[#This Row],[20D EMA]]</f>
        <v>3.2617060320842897E-2</v>
      </c>
      <c r="T191" s="2">
        <f>(Table2[[#This Row],[Close Price]]-Table2[[#This Row],[50D EMA]])/Table2[[#This Row],[50D EMA]]</f>
        <v>4.3025116493536228E-2</v>
      </c>
      <c r="U191" s="2">
        <f>(Table2[[#This Row],[Close Price]]-Table2[[#This Row],[200D EMA]])/Table2[[#This Row],[200D EMA]]</f>
        <v>0.18454959709992452</v>
      </c>
      <c r="V191">
        <v>1.0737316624723501</v>
      </c>
      <c r="W191">
        <v>172.25</v>
      </c>
      <c r="X191">
        <v>175.8</v>
      </c>
      <c r="Y191">
        <v>167.2</v>
      </c>
      <c r="Z191">
        <v>175.8</v>
      </c>
      <c r="AA191">
        <v>165.62</v>
      </c>
      <c r="AB191">
        <v>175.8</v>
      </c>
      <c r="AC191" s="2">
        <f>(Table2[[#This Row],[Close Price]]/Table2[[#This Row],[Day Low]])-1</f>
        <v>1.2714078374455706E-2</v>
      </c>
      <c r="AD191" s="2">
        <f>(Table2[[#This Row],[Day High]]/Table2[[#This Row],[Close Price]])-1</f>
        <v>7.7963769777573688E-3</v>
      </c>
      <c r="AE191" s="2">
        <f>(Table2[[#This Row],[Close Price]]/Table2[[#This Row],[Current Week Low]])-1</f>
        <v>4.3301435406698729E-2</v>
      </c>
      <c r="AF191" s="2">
        <f>(Table2[[#This Row],[Current Week High]]/Table2[[#This Row],[Close Price]])-1</f>
        <v>7.7963769777573688E-3</v>
      </c>
      <c r="AG191" s="2">
        <f>(Table2[[#This Row],[Close Price]]/Table2[[#This Row],[Current Month Low]])-1</f>
        <v>5.3254437869822535E-2</v>
      </c>
      <c r="AH191" s="2">
        <f>(Table2[[#This Row],[Current Month High]]/Table2[[#This Row],[Close Price]])-1</f>
        <v>7.7963769777573688E-3</v>
      </c>
      <c r="AI191">
        <v>12.818160972254001</v>
      </c>
      <c r="AJ191">
        <v>104.023391812865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-0.04</v>
      </c>
      <c r="AM191" t="s">
        <v>10214</v>
      </c>
      <c r="AN191">
        <v>6.13</v>
      </c>
      <c r="AO191" t="s">
        <v>10213</v>
      </c>
      <c r="AP191">
        <v>0.10919571034268399</v>
      </c>
      <c r="AQ191">
        <f>(Table2[[#This Row],[Sharpe Ratio]]-AVERAGE(Table2[Sharpe Ratio]))/_xlfn.STDEV.P(Table2[Sharpe Ratio])</f>
        <v>0.62026999299461316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0.83866335322478158</v>
      </c>
      <c r="AS191">
        <f>_xlfn.RANK.AVG(Table2[[#This Row],[1Y Return vs Nifty Z-Score]],Table2[1Y Return vs Nifty Z-Score])</f>
        <v>260</v>
      </c>
      <c r="AT191">
        <f>_xlfn.RANK.AVG(Table2[[#This Row],[6M Return vs Nifty Z-Score]],Table2[6M Return vs Nifty Z-Score])</f>
        <v>221</v>
      </c>
      <c r="AU191">
        <f>_xlfn.RANK.AVG(Table2[[#This Row],[Sharpe Ratio Z-Score]],Table2[Sharpe Ratio Z-Score])</f>
        <v>189</v>
      </c>
      <c r="AV191">
        <f>(Table2[[#This Row],[Rank 1Y]]+Table2[[#This Row],[Rank 6M]]+Table2[[#This Row],[Rank Sharpe]])/3</f>
        <v>223.33333333333334</v>
      </c>
    </row>
    <row r="192" spans="1:48" x14ac:dyDescent="0.3">
      <c r="A192" t="s">
        <v>460</v>
      </c>
      <c r="B192" t="s">
        <v>461</v>
      </c>
      <c r="C192" t="s">
        <v>10167</v>
      </c>
      <c r="D192" t="s">
        <v>37</v>
      </c>
      <c r="E192">
        <v>47266.288</v>
      </c>
      <c r="F192">
        <v>286.81</v>
      </c>
      <c r="G192">
        <v>114.22155966664199</v>
      </c>
      <c r="H192">
        <f>(Table2[[#This Row],[1Y Return vs Nifty]]-AVERAGE(Table2[1Y Return vs Nifty]))/_xlfn.STDEV.P(Table2[1Y Return vs Nifty])</f>
        <v>0.80523180944463335</v>
      </c>
      <c r="I192">
        <v>11.7780409589657</v>
      </c>
      <c r="J192">
        <f>(Table2[[#This Row],[1M Return vs Nifty]]-AVERAGE(Table2[1M Return vs Nifty]))/_xlfn.STDEV.P(Table2[1M Return vs Nifty])</f>
        <v>0.76615391471592209</v>
      </c>
      <c r="K192">
        <v>21.945960297881399</v>
      </c>
      <c r="L192">
        <f>(Table2[[#This Row],[6M Return vs Nifty]]-AVERAGE(Table2[6M Return vs Nifty]))/_xlfn.STDEV.P(Table2[6M Return vs Nifty])</f>
        <v>0.35714133012190291</v>
      </c>
      <c r="M192">
        <v>12.472354388026099</v>
      </c>
      <c r="N192">
        <f>(Table2[[#This Row],[1W Return vs Nifty]]-AVERAGE(Table2[1W Return vs Nifty]))/_xlfn.STDEV.P(Table2[1W Return vs Nifty])</f>
        <v>2.4455194544998533</v>
      </c>
      <c r="O192">
        <v>255.23</v>
      </c>
      <c r="P192">
        <v>244.37858071272899</v>
      </c>
      <c r="Q192">
        <v>216.482201027603</v>
      </c>
      <c r="R192">
        <v>79.375530275624101</v>
      </c>
      <c r="S192" s="2">
        <f>(Table2[[#This Row],[Close Price]]-Table2[[#This Row],[20D EMA]])/Table2[[#This Row],[20D EMA]]</f>
        <v>0.12373153626141133</v>
      </c>
      <c r="T192" s="2">
        <f>(Table2[[#This Row],[Close Price]]-Table2[[#This Row],[50D EMA]])/Table2[[#This Row],[50D EMA]]</f>
        <v>0.17362986217335405</v>
      </c>
      <c r="U192" s="2">
        <f>(Table2[[#This Row],[Close Price]]-Table2[[#This Row],[200D EMA]])/Table2[[#This Row],[200D EMA]]</f>
        <v>0.32486642614756917</v>
      </c>
      <c r="V192">
        <v>2.0164337898399101</v>
      </c>
      <c r="W192">
        <v>274.57</v>
      </c>
      <c r="X192">
        <v>292.01</v>
      </c>
      <c r="Y192">
        <v>261.14999999999998</v>
      </c>
      <c r="Z192">
        <v>292.01</v>
      </c>
      <c r="AA192">
        <v>236.05</v>
      </c>
      <c r="AB192">
        <v>292.01</v>
      </c>
      <c r="AC192" s="2">
        <f>(Table2[[#This Row],[Close Price]]/Table2[[#This Row],[Day Low]])-1</f>
        <v>4.4578795935462656E-2</v>
      </c>
      <c r="AD192" s="2">
        <f>(Table2[[#This Row],[Day High]]/Table2[[#This Row],[Close Price]])-1</f>
        <v>1.8130469648896419E-2</v>
      </c>
      <c r="AE192" s="2">
        <f>(Table2[[#This Row],[Close Price]]/Table2[[#This Row],[Current Week Low]])-1</f>
        <v>9.8257706299061942E-2</v>
      </c>
      <c r="AF192" s="2">
        <f>(Table2[[#This Row],[Current Week High]]/Table2[[#This Row],[Close Price]])-1</f>
        <v>1.8130469648896419E-2</v>
      </c>
      <c r="AG192" s="2">
        <f>(Table2[[#This Row],[Close Price]]/Table2[[#This Row],[Current Month Low]])-1</f>
        <v>0.2150391866130057</v>
      </c>
      <c r="AH192" s="2">
        <f>(Table2[[#This Row],[Current Month High]]/Table2[[#This Row],[Close Price]])-1</f>
        <v>1.8130469648896419E-2</v>
      </c>
      <c r="AI192">
        <v>13.210836442243901</v>
      </c>
      <c r="AJ192">
        <v>148.967013888888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0.15</v>
      </c>
      <c r="AM192" t="s">
        <v>10213</v>
      </c>
      <c r="AN192">
        <v>20.149999999999999</v>
      </c>
      <c r="AO192" t="s">
        <v>10213</v>
      </c>
      <c r="AP192">
        <v>4.3794329529413999E-2</v>
      </c>
      <c r="AQ192">
        <f>(Table2[[#This Row],[Sharpe Ratio]]-AVERAGE(Table2[Sharpe Ratio]))/_xlfn.STDEV.P(Table2[Sharpe Ratio])</f>
        <v>-0.1217462429299379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4.2523002658523739</v>
      </c>
      <c r="AS192">
        <f>_xlfn.RANK.AVG(Table2[[#This Row],[1Y Return vs Nifty Z-Score]],Table2[1Y Return vs Nifty Z-Score])</f>
        <v>110</v>
      </c>
      <c r="AT192">
        <f>_xlfn.RANK.AVG(Table2[[#This Row],[6M Return vs Nifty Z-Score]],Table2[6M Return vs Nifty Z-Score])</f>
        <v>199</v>
      </c>
      <c r="AU192">
        <f>_xlfn.RANK.AVG(Table2[[#This Row],[Sharpe Ratio Z-Score]],Table2[Sharpe Ratio Z-Score])</f>
        <v>367</v>
      </c>
      <c r="AV192">
        <f>(Table2[[#This Row],[Rank 1Y]]+Table2[[#This Row],[Rank 6M]]+Table2[[#This Row],[Rank Sharpe]])/3</f>
        <v>225.33333333333334</v>
      </c>
    </row>
    <row r="193" spans="1:48" x14ac:dyDescent="0.3">
      <c r="A193" t="s">
        <v>1087</v>
      </c>
      <c r="B193" t="s">
        <v>1088</v>
      </c>
      <c r="C193" t="s">
        <v>10180</v>
      </c>
      <c r="D193" t="s">
        <v>140</v>
      </c>
      <c r="E193">
        <v>11437.545494331</v>
      </c>
      <c r="F193">
        <v>212.41</v>
      </c>
      <c r="G193">
        <v>146.53813291943999</v>
      </c>
      <c r="H193">
        <f>(Table2[[#This Row],[1Y Return vs Nifty]]-AVERAGE(Table2[1Y Return vs Nifty]))/_xlfn.STDEV.P(Table2[1Y Return vs Nifty])</f>
        <v>1.1895555681169216</v>
      </c>
      <c r="I193">
        <v>2.9258310000429</v>
      </c>
      <c r="J193">
        <f>(Table2[[#This Row],[1M Return vs Nifty]]-AVERAGE(Table2[1M Return vs Nifty]))/_xlfn.STDEV.P(Table2[1M Return vs Nifty])</f>
        <v>-1.9286913209656382E-2</v>
      </c>
      <c r="K193">
        <v>-7.4086510039334703</v>
      </c>
      <c r="L193">
        <f>(Table2[[#This Row],[6M Return vs Nifty]]-AVERAGE(Table2[6M Return vs Nifty]))/_xlfn.STDEV.P(Table2[6M Return vs Nifty])</f>
        <v>-0.52013973914955369</v>
      </c>
      <c r="M193">
        <v>0.16315044509625201</v>
      </c>
      <c r="N193">
        <f>(Table2[[#This Row],[1W Return vs Nifty]]-AVERAGE(Table2[1W Return vs Nifty]))/_xlfn.STDEV.P(Table2[1W Return vs Nifty])</f>
        <v>1.0470305553202879E-2</v>
      </c>
      <c r="O193">
        <v>204.8</v>
      </c>
      <c r="P193">
        <v>205.73463460903801</v>
      </c>
      <c r="Q193">
        <v>196.85314460951599</v>
      </c>
      <c r="R193">
        <v>55.883605787614897</v>
      </c>
      <c r="S193" s="2">
        <f>(Table2[[#This Row],[Close Price]]-Table2[[#This Row],[20D EMA]])/Table2[[#This Row],[20D EMA]]</f>
        <v>3.7158203124999928E-2</v>
      </c>
      <c r="T193" s="2">
        <f>(Table2[[#This Row],[Close Price]]-Table2[[#This Row],[50D EMA]])/Table2[[#This Row],[50D EMA]]</f>
        <v>3.2446483323759885E-2</v>
      </c>
      <c r="U193" s="2">
        <f>(Table2[[#This Row],[Close Price]]-Table2[[#This Row],[200D EMA]])/Table2[[#This Row],[200D EMA]]</f>
        <v>7.9027721001577414E-2</v>
      </c>
      <c r="V193">
        <v>1.3753811227336401</v>
      </c>
      <c r="W193">
        <v>205.3</v>
      </c>
      <c r="X193">
        <v>213.9</v>
      </c>
      <c r="Y193">
        <v>202.6</v>
      </c>
      <c r="Z193">
        <v>228.95</v>
      </c>
      <c r="AA193">
        <v>185.4</v>
      </c>
      <c r="AB193">
        <v>228.95</v>
      </c>
      <c r="AC193" s="2">
        <f>(Table2[[#This Row],[Close Price]]/Table2[[#This Row],[Day Low]])-1</f>
        <v>3.4632245494398362E-2</v>
      </c>
      <c r="AD193" s="2">
        <f>(Table2[[#This Row],[Day High]]/Table2[[#This Row],[Close Price]])-1</f>
        <v>7.0147356527470173E-3</v>
      </c>
      <c r="AE193" s="2">
        <f>(Table2[[#This Row],[Close Price]]/Table2[[#This Row],[Current Week Low]])-1</f>
        <v>4.8420533070088867E-2</v>
      </c>
      <c r="AF193" s="2">
        <f>(Table2[[#This Row],[Current Week High]]/Table2[[#This Row],[Close Price]])-1</f>
        <v>7.7868273621769291E-2</v>
      </c>
      <c r="AG193" s="2">
        <f>(Table2[[#This Row],[Close Price]]/Table2[[#This Row],[Current Month Low]])-1</f>
        <v>0.14568500539374329</v>
      </c>
      <c r="AH193" s="2">
        <f>(Table2[[#This Row],[Current Month High]]/Table2[[#This Row],[Close Price]])-1</f>
        <v>7.7868273621769291E-2</v>
      </c>
      <c r="AI193">
        <v>34.127395132055902</v>
      </c>
      <c r="AJ193">
        <v>199.37984496124</v>
      </c>
      <c r="AK193" t="str">
        <f>IF(AND(Table2[[#This Row],[20D EMA]]&gt;Table2[[#This Row],[50D EMA]],Table2[[#This Row],[50D EMA]]&gt;Table2[[#This Row],[200D EMA]]),"Uptrend","Downtrend/NoTrend")</f>
        <v>Downtrend/NoTrend</v>
      </c>
      <c r="AL193">
        <v>-0.17</v>
      </c>
      <c r="AM193" t="s">
        <v>10214</v>
      </c>
      <c r="AN193">
        <v>9.9499999999999993</v>
      </c>
      <c r="AO193" t="s">
        <v>10213</v>
      </c>
      <c r="AP193">
        <v>0.14756736932563599</v>
      </c>
      <c r="AQ193">
        <f>(Table2[[#This Row],[Sharpe Ratio]]-AVERAGE(Table2[Sharpe Ratio]))/_xlfn.STDEV.P(Table2[Sharpe Ratio])</f>
        <v>1.0556185072102864</v>
      </c>
      <c r="AR1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3">
        <f>_xlfn.RANK.AVG(Table2[[#This Row],[1Y Return vs Nifty Z-Score]],Table2[1Y Return vs Nifty Z-Score])</f>
        <v>72</v>
      </c>
      <c r="AT193">
        <f>_xlfn.RANK.AVG(Table2[[#This Row],[6M Return vs Nifty Z-Score]],Table2[6M Return vs Nifty Z-Score])</f>
        <v>501</v>
      </c>
      <c r="AU193">
        <f>_xlfn.RANK.AVG(Table2[[#This Row],[Sharpe Ratio Z-Score]],Table2[Sharpe Ratio Z-Score])</f>
        <v>105</v>
      </c>
      <c r="AV193">
        <f>(Table2[[#This Row],[Rank 1Y]]+Table2[[#This Row],[Rank 6M]]+Table2[[#This Row],[Rank Sharpe]])/3</f>
        <v>226</v>
      </c>
    </row>
    <row r="194" spans="1:48" x14ac:dyDescent="0.3">
      <c r="A194" t="s">
        <v>372</v>
      </c>
      <c r="B194" t="s">
        <v>373</v>
      </c>
      <c r="C194" t="s">
        <v>10167</v>
      </c>
      <c r="D194" t="s">
        <v>148</v>
      </c>
      <c r="E194">
        <v>66687.301462410003</v>
      </c>
      <c r="F194">
        <v>1470.85</v>
      </c>
      <c r="G194">
        <v>86.136896622835593</v>
      </c>
      <c r="H194">
        <f>(Table2[[#This Row],[1Y Return vs Nifty]]-AVERAGE(Table2[1Y Return vs Nifty]))/_xlfn.STDEV.P(Table2[1Y Return vs Nifty])</f>
        <v>0.47123590036086754</v>
      </c>
      <c r="I194">
        <v>5.6786666566962696</v>
      </c>
      <c r="J194">
        <f>(Table2[[#This Row],[1M Return vs Nifty]]-AVERAGE(Table2[1M Return vs Nifty]))/_xlfn.STDEV.P(Table2[1M Return vs Nifty])</f>
        <v>0.22496729306630806</v>
      </c>
      <c r="K194">
        <v>64.148908907547906</v>
      </c>
      <c r="L194">
        <f>(Table2[[#This Row],[6M Return vs Nifty]]-AVERAGE(Table2[6M Return vs Nifty]))/_xlfn.STDEV.P(Table2[6M Return vs Nifty])</f>
        <v>1.618403061780654</v>
      </c>
      <c r="M194">
        <v>-3.4070373784608301</v>
      </c>
      <c r="N194">
        <f>(Table2[[#This Row],[1W Return vs Nifty]]-AVERAGE(Table2[1W Return vs Nifty]))/_xlfn.STDEV.P(Table2[1W Return vs Nifty])</f>
        <v>-0.69579655472786195</v>
      </c>
      <c r="O194">
        <v>1393.33</v>
      </c>
      <c r="P194">
        <v>1325.5467117035901</v>
      </c>
      <c r="Q194">
        <v>1078.43130975381</v>
      </c>
      <c r="R194">
        <v>64.534815102637694</v>
      </c>
      <c r="S194" s="2">
        <f>(Table2[[#This Row],[Close Price]]-Table2[[#This Row],[20D EMA]])/Table2[[#This Row],[20D EMA]]</f>
        <v>5.5636496738030464E-2</v>
      </c>
      <c r="T194" s="2">
        <f>(Table2[[#This Row],[Close Price]]-Table2[[#This Row],[50D EMA]])/Table2[[#This Row],[50D EMA]]</f>
        <v>0.10961762947581556</v>
      </c>
      <c r="U194" s="2">
        <f>(Table2[[#This Row],[Close Price]]-Table2[[#This Row],[200D EMA]])/Table2[[#This Row],[200D EMA]]</f>
        <v>0.36387917032543626</v>
      </c>
      <c r="V194">
        <v>0.82248217987150696</v>
      </c>
      <c r="W194">
        <v>1415.4</v>
      </c>
      <c r="X194">
        <v>1475</v>
      </c>
      <c r="Y194">
        <v>1362.55</v>
      </c>
      <c r="Z194">
        <v>1475</v>
      </c>
      <c r="AA194">
        <v>1362.55</v>
      </c>
      <c r="AB194">
        <v>1543</v>
      </c>
      <c r="AC194" s="2">
        <f>(Table2[[#This Row],[Close Price]]/Table2[[#This Row],[Day Low]])-1</f>
        <v>3.9176204606471643E-2</v>
      </c>
      <c r="AD194" s="2">
        <f>(Table2[[#This Row],[Day High]]/Table2[[#This Row],[Close Price]])-1</f>
        <v>2.8214977733964641E-3</v>
      </c>
      <c r="AE194" s="2">
        <f>(Table2[[#This Row],[Close Price]]/Table2[[#This Row],[Current Week Low]])-1</f>
        <v>7.9483321712964683E-2</v>
      </c>
      <c r="AF194" s="2">
        <f>(Table2[[#This Row],[Current Week High]]/Table2[[#This Row],[Close Price]])-1</f>
        <v>2.8214977733964641E-3</v>
      </c>
      <c r="AG194" s="2">
        <f>(Table2[[#This Row],[Close Price]]/Table2[[#This Row],[Current Month Low]])-1</f>
        <v>7.9483321712964683E-2</v>
      </c>
      <c r="AH194" s="2">
        <f>(Table2[[#This Row],[Current Month High]]/Table2[[#This Row],[Close Price]])-1</f>
        <v>4.9053268518203907E-2</v>
      </c>
      <c r="AI194">
        <v>4.9053268518203899</v>
      </c>
      <c r="AJ194">
        <v>122.41796461515101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0.11</v>
      </c>
      <c r="AM194" t="s">
        <v>10213</v>
      </c>
      <c r="AN194">
        <v>10.9</v>
      </c>
      <c r="AO194" t="s">
        <v>10213</v>
      </c>
      <c r="AP194">
        <v>9.8843584167020004E-3</v>
      </c>
      <c r="AQ194">
        <f>(Table2[[#This Row],[Sharpe Ratio]]-AVERAGE(Table2[Sharpe Ratio]))/_xlfn.STDEV.P(Table2[Sharpe Ratio])</f>
        <v>-0.5064743451882846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1.112335355291683</v>
      </c>
      <c r="AS194">
        <f>_xlfn.RANK.AVG(Table2[[#This Row],[1Y Return vs Nifty Z-Score]],Table2[1Y Return vs Nifty Z-Score])</f>
        <v>155</v>
      </c>
      <c r="AT194">
        <f>_xlfn.RANK.AVG(Table2[[#This Row],[6M Return vs Nifty Z-Score]],Table2[6M Return vs Nifty Z-Score])</f>
        <v>49</v>
      </c>
      <c r="AU194">
        <f>_xlfn.RANK.AVG(Table2[[#This Row],[Sharpe Ratio Z-Score]],Table2[Sharpe Ratio Z-Score])</f>
        <v>477</v>
      </c>
      <c r="AV194">
        <f>(Table2[[#This Row],[Rank 1Y]]+Table2[[#This Row],[Rank 6M]]+Table2[[#This Row],[Rank Sharpe]])/3</f>
        <v>227</v>
      </c>
    </row>
    <row r="195" spans="1:48" x14ac:dyDescent="0.3">
      <c r="A195" t="s">
        <v>916</v>
      </c>
      <c r="B195" t="s">
        <v>917</v>
      </c>
      <c r="C195" t="s">
        <v>10169</v>
      </c>
      <c r="D195" t="s">
        <v>256</v>
      </c>
      <c r="E195">
        <v>16224.059907000001</v>
      </c>
      <c r="F195">
        <v>2325.3000000000002</v>
      </c>
      <c r="G195">
        <v>78.076907078886705</v>
      </c>
      <c r="H195">
        <f>(Table2[[#This Row],[1Y Return vs Nifty]]-AVERAGE(Table2[1Y Return vs Nifty]))/_xlfn.STDEV.P(Table2[1Y Return vs Nifty])</f>
        <v>0.37538274624832313</v>
      </c>
      <c r="I195">
        <v>36.998316185824898</v>
      </c>
      <c r="J195">
        <f>(Table2[[#This Row],[1M Return vs Nifty]]-AVERAGE(Table2[1M Return vs Nifty]))/_xlfn.STDEV.P(Table2[1M Return vs Nifty])</f>
        <v>3.0039040298414958</v>
      </c>
      <c r="K195">
        <v>30.744989055773502</v>
      </c>
      <c r="L195">
        <f>(Table2[[#This Row],[6M Return vs Nifty]]-AVERAGE(Table2[6M Return vs Nifty]))/_xlfn.STDEV.P(Table2[6M Return vs Nifty])</f>
        <v>0.62010585306881838</v>
      </c>
      <c r="M195">
        <v>8.4357354655470793</v>
      </c>
      <c r="N195">
        <f>(Table2[[#This Row],[1W Return vs Nifty]]-AVERAGE(Table2[1W Return vs Nifty]))/_xlfn.STDEV.P(Table2[1W Return vs Nifty])</f>
        <v>1.6469815866265805</v>
      </c>
      <c r="O195">
        <v>1996.06</v>
      </c>
      <c r="P195">
        <v>1800.9913737924601</v>
      </c>
      <c r="Q195">
        <v>1553.2525482583501</v>
      </c>
      <c r="R195">
        <v>71.288163986334297</v>
      </c>
      <c r="S195" s="2">
        <f>(Table2[[#This Row],[Close Price]]-Table2[[#This Row],[20D EMA]])/Table2[[#This Row],[20D EMA]]</f>
        <v>0.16494494153482372</v>
      </c>
      <c r="T195" s="2">
        <f>(Table2[[#This Row],[Close Price]]-Table2[[#This Row],[50D EMA]])/Table2[[#This Row],[50D EMA]]</f>
        <v>0.29112223069867937</v>
      </c>
      <c r="U195" s="2">
        <f>(Table2[[#This Row],[Close Price]]-Table2[[#This Row],[200D EMA]])/Table2[[#This Row],[200D EMA]]</f>
        <v>0.49705210695282032</v>
      </c>
      <c r="V195">
        <v>2.8668004049330702</v>
      </c>
      <c r="W195">
        <v>2191.9</v>
      </c>
      <c r="X195">
        <v>2364</v>
      </c>
      <c r="Y195">
        <v>1989.6</v>
      </c>
      <c r="Z195">
        <v>2408</v>
      </c>
      <c r="AA195">
        <v>1989.6</v>
      </c>
      <c r="AB195">
        <v>2408</v>
      </c>
      <c r="AC195" s="2">
        <f>(Table2[[#This Row],[Close Price]]/Table2[[#This Row],[Day Low]])-1</f>
        <v>6.0860440713536246E-2</v>
      </c>
      <c r="AD195" s="2">
        <f>(Table2[[#This Row],[Day High]]/Table2[[#This Row],[Close Price]])-1</f>
        <v>1.6643013804670259E-2</v>
      </c>
      <c r="AE195" s="2">
        <f>(Table2[[#This Row],[Close Price]]/Table2[[#This Row],[Current Week Low]])-1</f>
        <v>0.16872738238841989</v>
      </c>
      <c r="AF195" s="2">
        <f>(Table2[[#This Row],[Current Week High]]/Table2[[#This Row],[Close Price]])-1</f>
        <v>3.5565303401711601E-2</v>
      </c>
      <c r="AG195" s="2">
        <f>(Table2[[#This Row],[Close Price]]/Table2[[#This Row],[Current Month Low]])-1</f>
        <v>0.16872738238841989</v>
      </c>
      <c r="AH195" s="2">
        <f>(Table2[[#This Row],[Current Month High]]/Table2[[#This Row],[Close Price]])-1</f>
        <v>3.5565303401711601E-2</v>
      </c>
      <c r="AI195">
        <v>3.5565303401711601</v>
      </c>
      <c r="AJ195">
        <v>139.70929333539499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0.33</v>
      </c>
      <c r="AM195" t="s">
        <v>10213</v>
      </c>
      <c r="AN195">
        <v>19.670000000000002</v>
      </c>
      <c r="AO195" t="s">
        <v>10213</v>
      </c>
      <c r="AP195">
        <v>4.5306129211689999E-2</v>
      </c>
      <c r="AQ195">
        <f>(Table2[[#This Row],[Sharpe Ratio]]-AVERAGE(Table2[Sharpe Ratio]))/_xlfn.STDEV.P(Table2[Sharpe Ratio])</f>
        <v>-0.10459400706327925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5.5417802087219385</v>
      </c>
      <c r="AS195">
        <f>_xlfn.RANK.AVG(Table2[[#This Row],[1Y Return vs Nifty Z-Score]],Table2[1Y Return vs Nifty Z-Score])</f>
        <v>172</v>
      </c>
      <c r="AT195">
        <f>_xlfn.RANK.AVG(Table2[[#This Row],[6M Return vs Nifty Z-Score]],Table2[6M Return vs Nifty Z-Score])</f>
        <v>146</v>
      </c>
      <c r="AU195">
        <f>_xlfn.RANK.AVG(Table2[[#This Row],[Sharpe Ratio Z-Score]],Table2[Sharpe Ratio Z-Score])</f>
        <v>363</v>
      </c>
      <c r="AV195">
        <f>(Table2[[#This Row],[Rank 1Y]]+Table2[[#This Row],[Rank 6M]]+Table2[[#This Row],[Rank Sharpe]])/3</f>
        <v>227</v>
      </c>
    </row>
    <row r="196" spans="1:48" x14ac:dyDescent="0.3">
      <c r="A196" t="s">
        <v>1511</v>
      </c>
      <c r="B196" t="s">
        <v>1512</v>
      </c>
      <c r="C196" t="s">
        <v>10177</v>
      </c>
      <c r="D196" t="s">
        <v>75</v>
      </c>
      <c r="E196">
        <v>6392.6719999999996</v>
      </c>
      <c r="F196">
        <v>908.05</v>
      </c>
      <c r="G196">
        <v>124.27561884205799</v>
      </c>
      <c r="H196">
        <f>(Table2[[#This Row],[1Y Return vs Nifty]]-AVERAGE(Table2[1Y Return vs Nifty]))/_xlfn.STDEV.P(Table2[1Y Return vs Nifty])</f>
        <v>0.92479936946973385</v>
      </c>
      <c r="I196">
        <v>-5.4093845896144597</v>
      </c>
      <c r="J196">
        <f>(Table2[[#This Row],[1M Return vs Nifty]]-AVERAGE(Table2[1M Return vs Nifty]))/_xlfn.STDEV.P(Table2[1M Return vs Nifty])</f>
        <v>-0.75885575128038485</v>
      </c>
      <c r="K196">
        <v>4.7411702957303099</v>
      </c>
      <c r="L196">
        <f>(Table2[[#This Row],[6M Return vs Nifty]]-AVERAGE(Table2[6M Return vs Nifty]))/_xlfn.STDEV.P(Table2[6M Return vs Nifty])</f>
        <v>-0.15703466813922251</v>
      </c>
      <c r="M196">
        <v>-3.03799457720435</v>
      </c>
      <c r="N196">
        <f>(Table2[[#This Row],[1W Return vs Nifty]]-AVERAGE(Table2[1W Return vs Nifty]))/_xlfn.STDEV.P(Table2[1W Return vs Nifty])</f>
        <v>-0.6227912358387685</v>
      </c>
      <c r="O196">
        <v>876.82</v>
      </c>
      <c r="P196">
        <v>878.94486464073702</v>
      </c>
      <c r="Q196">
        <v>758.74154159488296</v>
      </c>
      <c r="R196">
        <v>63.431095552961899</v>
      </c>
      <c r="S196" s="2">
        <f>(Table2[[#This Row],[Close Price]]-Table2[[#This Row],[20D EMA]])/Table2[[#This Row],[20D EMA]]</f>
        <v>3.5617344494879112E-2</v>
      </c>
      <c r="T196" s="2">
        <f>(Table2[[#This Row],[Close Price]]-Table2[[#This Row],[50D EMA]])/Table2[[#This Row],[50D EMA]]</f>
        <v>3.3113721383604036E-2</v>
      </c>
      <c r="U196" s="2">
        <f>(Table2[[#This Row],[Close Price]]-Table2[[#This Row],[200D EMA]])/Table2[[#This Row],[200D EMA]]</f>
        <v>0.19678434647359494</v>
      </c>
      <c r="V196">
        <v>1.0173210990819801</v>
      </c>
      <c r="W196">
        <v>857.05</v>
      </c>
      <c r="X196">
        <v>917.7</v>
      </c>
      <c r="Y196">
        <v>838.05</v>
      </c>
      <c r="Z196">
        <v>917.7</v>
      </c>
      <c r="AA196">
        <v>838.05</v>
      </c>
      <c r="AB196">
        <v>917.7</v>
      </c>
      <c r="AC196" s="2">
        <f>(Table2[[#This Row],[Close Price]]/Table2[[#This Row],[Day Low]])-1</f>
        <v>5.9506446531707669E-2</v>
      </c>
      <c r="AD196" s="2">
        <f>(Table2[[#This Row],[Day High]]/Table2[[#This Row],[Close Price]])-1</f>
        <v>1.0627168107483209E-2</v>
      </c>
      <c r="AE196" s="2">
        <f>(Table2[[#This Row],[Close Price]]/Table2[[#This Row],[Current Week Low]])-1</f>
        <v>8.3527235845116676E-2</v>
      </c>
      <c r="AF196" s="2">
        <f>(Table2[[#This Row],[Current Week High]]/Table2[[#This Row],[Close Price]])-1</f>
        <v>1.0627168107483209E-2</v>
      </c>
      <c r="AG196" s="2">
        <f>(Table2[[#This Row],[Close Price]]/Table2[[#This Row],[Current Month Low]])-1</f>
        <v>8.3527235845116676E-2</v>
      </c>
      <c r="AH196" s="2">
        <f>(Table2[[#This Row],[Current Month High]]/Table2[[#This Row],[Close Price]])-1</f>
        <v>1.0627168107483209E-2</v>
      </c>
      <c r="AI196">
        <v>28.296899950443201</v>
      </c>
      <c r="AJ196">
        <v>151.502561972026</v>
      </c>
      <c r="AK196" t="str">
        <f>IF(AND(Table2[[#This Row],[20D EMA]]&gt;Table2[[#This Row],[50D EMA]],Table2[[#This Row],[50D EMA]]&gt;Table2[[#This Row],[200D EMA]]),"Uptrend","Downtrend/NoTrend")</f>
        <v>Downtrend/NoTrend</v>
      </c>
      <c r="AL196">
        <v>-0.06</v>
      </c>
      <c r="AM196" t="s">
        <v>10214</v>
      </c>
      <c r="AN196">
        <v>2.69</v>
      </c>
      <c r="AO196" t="s">
        <v>10213</v>
      </c>
      <c r="AP196">
        <v>9.6340699516908004E-2</v>
      </c>
      <c r="AQ196">
        <f>(Table2[[#This Row],[Sharpe Ratio]]-AVERAGE(Table2[Sharpe Ratio]))/_xlfn.STDEV.P(Table2[Sharpe Ratio])</f>
        <v>0.47442251046292538</v>
      </c>
      <c r="AR1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6">
        <f>_xlfn.RANK.AVG(Table2[[#This Row],[1Y Return vs Nifty Z-Score]],Table2[1Y Return vs Nifty Z-Score])</f>
        <v>96</v>
      </c>
      <c r="AT196">
        <f>_xlfn.RANK.AVG(Table2[[#This Row],[6M Return vs Nifty Z-Score]],Table2[6M Return vs Nifty Z-Score])</f>
        <v>366</v>
      </c>
      <c r="AU196">
        <f>_xlfn.RANK.AVG(Table2[[#This Row],[Sharpe Ratio Z-Score]],Table2[Sharpe Ratio Z-Score])</f>
        <v>219</v>
      </c>
      <c r="AV196">
        <f>(Table2[[#This Row],[Rank 1Y]]+Table2[[#This Row],[Rank 6M]]+Table2[[#This Row],[Rank Sharpe]])/3</f>
        <v>227</v>
      </c>
    </row>
    <row r="197" spans="1:48" x14ac:dyDescent="0.3">
      <c r="A197" t="s">
        <v>1548</v>
      </c>
      <c r="B197" t="s">
        <v>1549</v>
      </c>
      <c r="C197" t="s">
        <v>10181</v>
      </c>
      <c r="D197" t="s">
        <v>243</v>
      </c>
      <c r="E197">
        <v>6160.6419266599996</v>
      </c>
      <c r="F197">
        <v>1482.7</v>
      </c>
      <c r="G197">
        <v>24.199230943549001</v>
      </c>
      <c r="H197">
        <f>(Table2[[#This Row],[1Y Return vs Nifty]]-AVERAGE(Table2[1Y Return vs Nifty]))/_xlfn.STDEV.P(Table2[1Y Return vs Nifty])</f>
        <v>-0.265355702066844</v>
      </c>
      <c r="I197">
        <v>8.4515399490342293</v>
      </c>
      <c r="J197">
        <f>(Table2[[#This Row],[1M Return vs Nifty]]-AVERAGE(Table2[1M Return vs Nifty]))/_xlfn.STDEV.P(Table2[1M Return vs Nifty])</f>
        <v>0.47099940307871868</v>
      </c>
      <c r="K197">
        <v>31.462528786829001</v>
      </c>
      <c r="L197">
        <f>(Table2[[#This Row],[6M Return vs Nifty]]-AVERAGE(Table2[6M Return vs Nifty]))/_xlfn.STDEV.P(Table2[6M Return vs Nifty])</f>
        <v>0.64154998039971589</v>
      </c>
      <c r="M197">
        <v>-3.2643947536028</v>
      </c>
      <c r="N197">
        <f>(Table2[[#This Row],[1W Return vs Nifty]]-AVERAGE(Table2[1W Return vs Nifty]))/_xlfn.STDEV.P(Table2[1W Return vs Nifty])</f>
        <v>-0.66757849904575028</v>
      </c>
      <c r="O197">
        <v>1435.51</v>
      </c>
      <c r="P197">
        <v>1355.1018996411401</v>
      </c>
      <c r="Q197">
        <v>1182.73034005319</v>
      </c>
      <c r="R197">
        <v>56.299474029807399</v>
      </c>
      <c r="S197" s="2">
        <f>(Table2[[#This Row],[Close Price]]-Table2[[#This Row],[20D EMA]])/Table2[[#This Row],[20D EMA]]</f>
        <v>3.2873334215714312E-2</v>
      </c>
      <c r="T197" s="2">
        <f>(Table2[[#This Row],[Close Price]]-Table2[[#This Row],[50D EMA]])/Table2[[#This Row],[50D EMA]]</f>
        <v>9.4161258568562736E-2</v>
      </c>
      <c r="U197" s="2">
        <f>(Table2[[#This Row],[Close Price]]-Table2[[#This Row],[200D EMA]])/Table2[[#This Row],[200D EMA]]</f>
        <v>0.25362472728425967</v>
      </c>
      <c r="V197">
        <v>1.62764499155523</v>
      </c>
      <c r="W197">
        <v>1473</v>
      </c>
      <c r="X197">
        <v>1514.3</v>
      </c>
      <c r="Y197">
        <v>1451.2</v>
      </c>
      <c r="Z197">
        <v>1552</v>
      </c>
      <c r="AA197">
        <v>1341</v>
      </c>
      <c r="AB197">
        <v>1584</v>
      </c>
      <c r="AC197" s="2">
        <f>(Table2[[#This Row],[Close Price]]/Table2[[#This Row],[Day Low]])-1</f>
        <v>6.5852002715547364E-3</v>
      </c>
      <c r="AD197" s="2">
        <f>(Table2[[#This Row],[Day High]]/Table2[[#This Row],[Close Price]])-1</f>
        <v>2.1312470493019431E-2</v>
      </c>
      <c r="AE197" s="2">
        <f>(Table2[[#This Row],[Close Price]]/Table2[[#This Row],[Current Week Low]])-1</f>
        <v>2.1706174200661454E-2</v>
      </c>
      <c r="AF197" s="2">
        <f>(Table2[[#This Row],[Current Week High]]/Table2[[#This Row],[Close Price]])-1</f>
        <v>4.6739057125514183E-2</v>
      </c>
      <c r="AG197" s="2">
        <f>(Table2[[#This Row],[Close Price]]/Table2[[#This Row],[Current Month Low]])-1</f>
        <v>0.10566741237882171</v>
      </c>
      <c r="AH197" s="2">
        <f>(Table2[[#This Row],[Current Month High]]/Table2[[#This Row],[Close Price]])-1</f>
        <v>6.8321305726040338E-2</v>
      </c>
      <c r="AI197">
        <v>6.8321305726040302</v>
      </c>
      <c r="AJ197">
        <v>71.996983933646504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0.01</v>
      </c>
      <c r="AM197" t="s">
        <v>10213</v>
      </c>
      <c r="AN197">
        <v>9.49</v>
      </c>
      <c r="AO197" t="s">
        <v>10213</v>
      </c>
      <c r="AP197">
        <v>0.11517679724594999</v>
      </c>
      <c r="AQ197">
        <f>(Table2[[#This Row],[Sharpe Ratio]]-AVERAGE(Table2[Sharpe Ratio]))/_xlfn.STDEV.P(Table2[Sharpe Ratio])</f>
        <v>0.688128859818394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0.8677440421842344</v>
      </c>
      <c r="AS197">
        <f>_xlfn.RANK.AVG(Table2[[#This Row],[1Y Return vs Nifty Z-Score]],Table2[1Y Return vs Nifty Z-Score])</f>
        <v>366</v>
      </c>
      <c r="AT197">
        <f>_xlfn.RANK.AVG(Table2[[#This Row],[6M Return vs Nifty Z-Score]],Table2[6M Return vs Nifty Z-Score])</f>
        <v>139</v>
      </c>
      <c r="AU197">
        <f>_xlfn.RANK.AVG(Table2[[#This Row],[Sharpe Ratio Z-Score]],Table2[Sharpe Ratio Z-Score])</f>
        <v>177</v>
      </c>
      <c r="AV197">
        <f>(Table2[[#This Row],[Rank 1Y]]+Table2[[#This Row],[Rank 6M]]+Table2[[#This Row],[Rank Sharpe]])/3</f>
        <v>227.33333333333334</v>
      </c>
    </row>
    <row r="198" spans="1:48" x14ac:dyDescent="0.3">
      <c r="A198" t="s">
        <v>63</v>
      </c>
      <c r="B198" t="s">
        <v>64</v>
      </c>
      <c r="C198" t="s">
        <v>10171</v>
      </c>
      <c r="D198" t="s">
        <v>56</v>
      </c>
      <c r="E198">
        <v>374540.84797184</v>
      </c>
      <c r="F198">
        <v>1020.8</v>
      </c>
      <c r="G198">
        <v>37.332548641524497</v>
      </c>
      <c r="H198">
        <f>(Table2[[#This Row],[1Y Return vs Nifty]]-AVERAGE(Table2[1Y Return vs Nifty]))/_xlfn.STDEV.P(Table2[1Y Return vs Nifty])</f>
        <v>-0.10916816380159146</v>
      </c>
      <c r="I198">
        <v>-0.75655872137495095</v>
      </c>
      <c r="J198">
        <f>(Table2[[#This Row],[1M Return vs Nifty]]-AVERAGE(Table2[1M Return vs Nifty]))/_xlfn.STDEV.P(Table2[1M Return vs Nifty])</f>
        <v>-0.34601879654232792</v>
      </c>
      <c r="K198">
        <v>12.8233352161183</v>
      </c>
      <c r="L198">
        <f>(Table2[[#This Row],[6M Return vs Nifty]]-AVERAGE(Table2[6M Return vs Nifty]))/_xlfn.STDEV.P(Table2[6M Return vs Nifty])</f>
        <v>8.4505926981785578E-2</v>
      </c>
      <c r="M198">
        <v>2.4509584192466201</v>
      </c>
      <c r="N198">
        <f>(Table2[[#This Row],[1W Return vs Nifty]]-AVERAGE(Table2[1W Return vs Nifty]))/_xlfn.STDEV.P(Table2[1W Return vs Nifty])</f>
        <v>0.46305236416862106</v>
      </c>
      <c r="O198">
        <v>988.21</v>
      </c>
      <c r="P198">
        <v>976.54099214972302</v>
      </c>
      <c r="Q198">
        <v>865.38582423550099</v>
      </c>
      <c r="R198">
        <v>67.697790085847899</v>
      </c>
      <c r="S198" s="2">
        <f>(Table2[[#This Row],[Close Price]]-Table2[[#This Row],[20D EMA]])/Table2[[#This Row],[20D EMA]]</f>
        <v>3.2978820291233564E-2</v>
      </c>
      <c r="T198" s="2">
        <f>(Table2[[#This Row],[Close Price]]-Table2[[#This Row],[50D EMA]])/Table2[[#This Row],[50D EMA]]</f>
        <v>4.5322222217058915E-2</v>
      </c>
      <c r="U198" s="2">
        <f>(Table2[[#This Row],[Close Price]]-Table2[[#This Row],[200D EMA]])/Table2[[#This Row],[200D EMA]]</f>
        <v>0.17958946334924647</v>
      </c>
      <c r="V198">
        <v>1.08373694063046</v>
      </c>
      <c r="W198">
        <v>1007.05</v>
      </c>
      <c r="X198">
        <v>1025.5</v>
      </c>
      <c r="Y198">
        <v>986.05</v>
      </c>
      <c r="Z198">
        <v>1025.5</v>
      </c>
      <c r="AA198">
        <v>973.5</v>
      </c>
      <c r="AB198">
        <v>1025.5</v>
      </c>
      <c r="AC198" s="2">
        <f>(Table2[[#This Row],[Close Price]]/Table2[[#This Row],[Day Low]])-1</f>
        <v>1.3653741125068342E-2</v>
      </c>
      <c r="AD198" s="2">
        <f>(Table2[[#This Row],[Day High]]/Table2[[#This Row],[Close Price]])-1</f>
        <v>4.6042319749217686E-3</v>
      </c>
      <c r="AE198" s="2">
        <f>(Table2[[#This Row],[Close Price]]/Table2[[#This Row],[Current Week Low]])-1</f>
        <v>3.5241620607474378E-2</v>
      </c>
      <c r="AF198" s="2">
        <f>(Table2[[#This Row],[Current Week High]]/Table2[[#This Row],[Close Price]])-1</f>
        <v>4.6042319749217686E-3</v>
      </c>
      <c r="AG198" s="2">
        <f>(Table2[[#This Row],[Close Price]]/Table2[[#This Row],[Current Month Low]])-1</f>
        <v>4.8587570621468901E-2</v>
      </c>
      <c r="AH198" s="2">
        <f>(Table2[[#This Row],[Current Month High]]/Table2[[#This Row],[Close Price]])-1</f>
        <v>4.6042319749217686E-3</v>
      </c>
      <c r="AI198">
        <v>4.3887147335423196</v>
      </c>
      <c r="AJ198">
        <v>72.054609809539798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-0.1</v>
      </c>
      <c r="AM198" t="s">
        <v>10214</v>
      </c>
      <c r="AN198">
        <v>6.89</v>
      </c>
      <c r="AO198" t="s">
        <v>10213</v>
      </c>
      <c r="AP198">
        <v>0.15090540975227401</v>
      </c>
      <c r="AQ198">
        <f>(Table2[[#This Row],[Sharpe Ratio]]-AVERAGE(Table2[Sharpe Ratio]))/_xlfn.STDEV.P(Table2[Sharpe Ratio])</f>
        <v>1.0934904934273626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1.1858618242338499</v>
      </c>
      <c r="AS198">
        <f>_xlfn.RANK.AVG(Table2[[#This Row],[1Y Return vs Nifty Z-Score]],Table2[1Y Return vs Nifty Z-Score])</f>
        <v>310</v>
      </c>
      <c r="AT198">
        <f>_xlfn.RANK.AVG(Table2[[#This Row],[6M Return vs Nifty Z-Score]],Table2[6M Return vs Nifty Z-Score])</f>
        <v>280</v>
      </c>
      <c r="AU198">
        <f>_xlfn.RANK.AVG(Table2[[#This Row],[Sharpe Ratio Z-Score]],Table2[Sharpe Ratio Z-Score])</f>
        <v>100</v>
      </c>
      <c r="AV198">
        <f>(Table2[[#This Row],[Rank 1Y]]+Table2[[#This Row],[Rank 6M]]+Table2[[#This Row],[Rank Sharpe]])/3</f>
        <v>230</v>
      </c>
    </row>
    <row r="199" spans="1:48" x14ac:dyDescent="0.3">
      <c r="A199" t="s">
        <v>429</v>
      </c>
      <c r="B199" t="s">
        <v>430</v>
      </c>
      <c r="C199" t="s">
        <v>10167</v>
      </c>
      <c r="D199" t="s">
        <v>32</v>
      </c>
      <c r="E199">
        <v>54872.218149672</v>
      </c>
      <c r="F199">
        <v>63.21</v>
      </c>
      <c r="G199">
        <v>83.184273217834601</v>
      </c>
      <c r="H199">
        <f>(Table2[[#This Row],[1Y Return vs Nifty]]-AVERAGE(Table2[1Y Return vs Nifty]))/_xlfn.STDEV.P(Table2[1Y Return vs Nifty])</f>
        <v>0.43612192598997718</v>
      </c>
      <c r="I199">
        <v>-4.9699695534609303</v>
      </c>
      <c r="J199">
        <f>(Table2[[#This Row],[1M Return vs Nifty]]-AVERAGE(Table2[1M Return vs Nifty]))/_xlfn.STDEV.P(Table2[1M Return vs Nifty])</f>
        <v>-0.71986723751931092</v>
      </c>
      <c r="K199">
        <v>12.4692465281982</v>
      </c>
      <c r="L199">
        <f>(Table2[[#This Row],[6M Return vs Nifty]]-AVERAGE(Table2[6M Return vs Nifty]))/_xlfn.STDEV.P(Table2[6M Return vs Nifty])</f>
        <v>7.392376326101209E-2</v>
      </c>
      <c r="M199">
        <v>1.5764185337369701</v>
      </c>
      <c r="N199">
        <f>(Table2[[#This Row],[1W Return vs Nifty]]-AVERAGE(Table2[1W Return vs Nifty]))/_xlfn.STDEV.P(Table2[1W Return vs Nifty])</f>
        <v>0.29004786982409919</v>
      </c>
      <c r="O199">
        <v>63.39</v>
      </c>
      <c r="P199">
        <v>63.440404656667901</v>
      </c>
      <c r="Q199">
        <v>56.117253228270599</v>
      </c>
      <c r="R199">
        <v>49.731472747106302</v>
      </c>
      <c r="S199" s="2">
        <f>(Table2[[#This Row],[Close Price]]-Table2[[#This Row],[20D EMA]])/Table2[[#This Row],[20D EMA]]</f>
        <v>-2.8395646000946477E-3</v>
      </c>
      <c r="T199" s="2">
        <f>(Table2[[#This Row],[Close Price]]-Table2[[#This Row],[50D EMA]])/Table2[[#This Row],[50D EMA]]</f>
        <v>-3.6318282948355042E-3</v>
      </c>
      <c r="U199" s="2">
        <f>(Table2[[#This Row],[Close Price]]-Table2[[#This Row],[200D EMA]])/Table2[[#This Row],[200D EMA]]</f>
        <v>0.12639155275255412</v>
      </c>
      <c r="V199">
        <v>0.58002027070905504</v>
      </c>
      <c r="W199">
        <v>63</v>
      </c>
      <c r="X199">
        <v>64.290000000000006</v>
      </c>
      <c r="Y199">
        <v>61.6</v>
      </c>
      <c r="Z199">
        <v>65.58</v>
      </c>
      <c r="AA199">
        <v>61.6</v>
      </c>
      <c r="AB199">
        <v>65.58</v>
      </c>
      <c r="AC199" s="2">
        <f>(Table2[[#This Row],[Close Price]]/Table2[[#This Row],[Day Low]])-1</f>
        <v>3.3333333333334103E-3</v>
      </c>
      <c r="AD199" s="2">
        <f>(Table2[[#This Row],[Day High]]/Table2[[#This Row],[Close Price]])-1</f>
        <v>1.708590412909361E-2</v>
      </c>
      <c r="AE199" s="2">
        <f>(Table2[[#This Row],[Close Price]]/Table2[[#This Row],[Current Week Low]])-1</f>
        <v>2.6136363636363624E-2</v>
      </c>
      <c r="AF199" s="2">
        <f>(Table2[[#This Row],[Current Week High]]/Table2[[#This Row],[Close Price]])-1</f>
        <v>3.7494067394399533E-2</v>
      </c>
      <c r="AG199" s="2">
        <f>(Table2[[#This Row],[Close Price]]/Table2[[#This Row],[Current Month Low]])-1</f>
        <v>2.6136363636363624E-2</v>
      </c>
      <c r="AH199" s="2">
        <f>(Table2[[#This Row],[Current Month High]]/Table2[[#This Row],[Close Price]])-1</f>
        <v>3.7494067394399533E-2</v>
      </c>
      <c r="AI199">
        <v>21.657965511786099</v>
      </c>
      <c r="AJ199">
        <v>113.54729729729701</v>
      </c>
      <c r="AK199" t="str">
        <f>IF(AND(Table2[[#This Row],[20D EMA]]&gt;Table2[[#This Row],[50D EMA]],Table2[[#This Row],[50D EMA]]&gt;Table2[[#This Row],[200D EMA]]),"Uptrend","Downtrend/NoTrend")</f>
        <v>Downtrend/NoTrend</v>
      </c>
      <c r="AL199">
        <v>-0.09</v>
      </c>
      <c r="AM199" t="s">
        <v>10214</v>
      </c>
      <c r="AN199">
        <v>-0.16</v>
      </c>
      <c r="AO199" t="s">
        <v>10214</v>
      </c>
      <c r="AP199">
        <v>8.4176689705473998E-2</v>
      </c>
      <c r="AQ199">
        <f>(Table2[[#This Row],[Sharpe Ratio]]-AVERAGE(Table2[Sharpe Ratio]))/_xlfn.STDEV.P(Table2[Sharpe Ratio])</f>
        <v>0.3364148313926662</v>
      </c>
      <c r="AR1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9">
        <f>_xlfn.RANK.AVG(Table2[[#This Row],[1Y Return vs Nifty Z-Score]],Table2[1Y Return vs Nifty Z-Score])</f>
        <v>162</v>
      </c>
      <c r="AT199">
        <f>_xlfn.RANK.AVG(Table2[[#This Row],[6M Return vs Nifty Z-Score]],Table2[6M Return vs Nifty Z-Score])</f>
        <v>286</v>
      </c>
      <c r="AU199">
        <f>_xlfn.RANK.AVG(Table2[[#This Row],[Sharpe Ratio Z-Score]],Table2[Sharpe Ratio Z-Score])</f>
        <v>242</v>
      </c>
      <c r="AV199">
        <f>(Table2[[#This Row],[Rank 1Y]]+Table2[[#This Row],[Rank 6M]]+Table2[[#This Row],[Rank Sharpe]])/3</f>
        <v>230</v>
      </c>
    </row>
    <row r="200" spans="1:48" x14ac:dyDescent="0.3">
      <c r="A200" t="s">
        <v>1495</v>
      </c>
      <c r="B200" t="s">
        <v>1496</v>
      </c>
      <c r="C200" t="s">
        <v>10179</v>
      </c>
      <c r="D200" t="s">
        <v>193</v>
      </c>
      <c r="E200">
        <v>6540.5440503199998</v>
      </c>
      <c r="F200">
        <v>1614.2</v>
      </c>
      <c r="G200">
        <v>68.823636115488</v>
      </c>
      <c r="H200">
        <f>(Table2[[#This Row],[1Y Return vs Nifty]]-AVERAGE(Table2[1Y Return vs Nifty]))/_xlfn.STDEV.P(Table2[1Y Return vs Nifty])</f>
        <v>0.26533853305630001</v>
      </c>
      <c r="I200">
        <v>3.81507477566376</v>
      </c>
      <c r="J200">
        <f>(Table2[[#This Row],[1M Return vs Nifty]]-AVERAGE(Table2[1M Return vs Nifty]))/_xlfn.STDEV.P(Table2[1M Return vs Nifty])</f>
        <v>5.9614103665491011E-2</v>
      </c>
      <c r="K200">
        <v>48.424491294992499</v>
      </c>
      <c r="L200">
        <f>(Table2[[#This Row],[6M Return vs Nifty]]-AVERAGE(Table2[6M Return vs Nifty]))/_xlfn.STDEV.P(Table2[6M Return vs Nifty])</f>
        <v>1.1484689258801504</v>
      </c>
      <c r="M200">
        <v>-4.1321902036222804</v>
      </c>
      <c r="N200">
        <f>(Table2[[#This Row],[1W Return vs Nifty]]-AVERAGE(Table2[1W Return vs Nifty]))/_xlfn.STDEV.P(Table2[1W Return vs Nifty])</f>
        <v>-0.839248785916206</v>
      </c>
      <c r="O200">
        <v>1608.36</v>
      </c>
      <c r="P200">
        <v>1529.06753330736</v>
      </c>
      <c r="Q200">
        <v>1293.5654301035099</v>
      </c>
      <c r="R200">
        <v>46.980177651369502</v>
      </c>
      <c r="S200" s="2">
        <f>(Table2[[#This Row],[Close Price]]-Table2[[#This Row],[20D EMA]])/Table2[[#This Row],[20D EMA]]</f>
        <v>3.631027879330589E-3</v>
      </c>
      <c r="T200" s="2">
        <f>(Table2[[#This Row],[Close Price]]-Table2[[#This Row],[50D EMA]])/Table2[[#This Row],[50D EMA]]</f>
        <v>5.5676067170492623E-2</v>
      </c>
      <c r="U200" s="2">
        <f>(Table2[[#This Row],[Close Price]]-Table2[[#This Row],[200D EMA]])/Table2[[#This Row],[200D EMA]]</f>
        <v>0.24786884562216016</v>
      </c>
      <c r="V200">
        <v>0.49093523343168199</v>
      </c>
      <c r="W200">
        <v>1555.55</v>
      </c>
      <c r="X200">
        <v>1629</v>
      </c>
      <c r="Y200">
        <v>1548.55</v>
      </c>
      <c r="Z200">
        <v>1743.45</v>
      </c>
      <c r="AA200">
        <v>1548.55</v>
      </c>
      <c r="AB200">
        <v>1755</v>
      </c>
      <c r="AC200" s="2">
        <f>(Table2[[#This Row],[Close Price]]/Table2[[#This Row],[Day Low]])-1</f>
        <v>3.7703706084664557E-2</v>
      </c>
      <c r="AD200" s="2">
        <f>(Table2[[#This Row],[Day High]]/Table2[[#This Row],[Close Price]])-1</f>
        <v>9.1686284227481263E-3</v>
      </c>
      <c r="AE200" s="2">
        <f>(Table2[[#This Row],[Close Price]]/Table2[[#This Row],[Current Week Low]])-1</f>
        <v>4.2394498078847986E-2</v>
      </c>
      <c r="AF200" s="2">
        <f>(Table2[[#This Row],[Current Week High]]/Table2[[#This Row],[Close Price]])-1</f>
        <v>8.007062321893188E-2</v>
      </c>
      <c r="AG200" s="2">
        <f>(Table2[[#This Row],[Close Price]]/Table2[[#This Row],[Current Month Low]])-1</f>
        <v>4.2394498078847986E-2</v>
      </c>
      <c r="AH200" s="2">
        <f>(Table2[[#This Row],[Current Month High]]/Table2[[#This Row],[Close Price]])-1</f>
        <v>8.7225870400198247E-2</v>
      </c>
      <c r="AI200">
        <v>8.7225870400198193</v>
      </c>
      <c r="AJ200">
        <v>97.334963325183395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-0.06</v>
      </c>
      <c r="AM200" t="s">
        <v>10214</v>
      </c>
      <c r="AN200">
        <v>-3.78</v>
      </c>
      <c r="AO200" t="s">
        <v>10214</v>
      </c>
      <c r="AP200">
        <v>2.9036814023285999E-2</v>
      </c>
      <c r="AQ200">
        <f>(Table2[[#This Row],[Sharpe Ratio]]-AVERAGE(Table2[Sharpe Ratio]))/_xlfn.STDEV.P(Table2[Sharpe Ratio])</f>
        <v>-0.28917873397657134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0.34499404270916412</v>
      </c>
      <c r="AS200">
        <f>_xlfn.RANK.AVG(Table2[[#This Row],[1Y Return vs Nifty Z-Score]],Table2[1Y Return vs Nifty Z-Score])</f>
        <v>195</v>
      </c>
      <c r="AT200">
        <f>_xlfn.RANK.AVG(Table2[[#This Row],[6M Return vs Nifty Z-Score]],Table2[6M Return vs Nifty Z-Score])</f>
        <v>75</v>
      </c>
      <c r="AU200">
        <f>_xlfn.RANK.AVG(Table2[[#This Row],[Sharpe Ratio Z-Score]],Table2[Sharpe Ratio Z-Score])</f>
        <v>420</v>
      </c>
      <c r="AV200">
        <f>(Table2[[#This Row],[Rank 1Y]]+Table2[[#This Row],[Rank 6M]]+Table2[[#This Row],[Rank Sharpe]])/3</f>
        <v>230</v>
      </c>
    </row>
    <row r="201" spans="1:48" x14ac:dyDescent="0.3">
      <c r="A201" t="s">
        <v>649</v>
      </c>
      <c r="B201" t="s">
        <v>650</v>
      </c>
      <c r="C201" t="s">
        <v>10167</v>
      </c>
      <c r="D201" t="s">
        <v>413</v>
      </c>
      <c r="E201">
        <v>27784.492164830001</v>
      </c>
      <c r="F201">
        <v>1479.65</v>
      </c>
      <c r="G201">
        <v>33.3179031538468</v>
      </c>
      <c r="H201">
        <f>(Table2[[#This Row],[1Y Return vs Nifty]]-AVERAGE(Table2[1Y Return vs Nifty]))/_xlfn.STDEV.P(Table2[1Y Return vs Nifty])</f>
        <v>-0.15691220001147785</v>
      </c>
      <c r="I201">
        <v>14.09043969849</v>
      </c>
      <c r="J201">
        <f>(Table2[[#This Row],[1M Return vs Nifty]]-AVERAGE(Table2[1M Return vs Nifty]))/_xlfn.STDEV.P(Table2[1M Return vs Nifty])</f>
        <v>0.97132893755135485</v>
      </c>
      <c r="K201">
        <v>33.802670985123598</v>
      </c>
      <c r="L201">
        <f>(Table2[[#This Row],[6M Return vs Nifty]]-AVERAGE(Table2[6M Return vs Nifty]))/_xlfn.STDEV.P(Table2[6M Return vs Nifty])</f>
        <v>0.71148660564946731</v>
      </c>
      <c r="M201">
        <v>-1.0626641205657901</v>
      </c>
      <c r="N201">
        <f>(Table2[[#This Row],[1W Return vs Nifty]]-AVERAGE(Table2[1W Return vs Nifty]))/_xlfn.STDEV.P(Table2[1W Return vs Nifty])</f>
        <v>-0.2320245567239177</v>
      </c>
      <c r="O201">
        <v>1389.4</v>
      </c>
      <c r="P201">
        <v>1276.83031442845</v>
      </c>
      <c r="Q201">
        <v>1110.3748077559501</v>
      </c>
      <c r="R201">
        <v>64.579145231025606</v>
      </c>
      <c r="S201" s="2">
        <f>(Table2[[#This Row],[Close Price]]-Table2[[#This Row],[20D EMA]])/Table2[[#This Row],[20D EMA]]</f>
        <v>6.4956096156614365E-2</v>
      </c>
      <c r="T201" s="2">
        <f>(Table2[[#This Row],[Close Price]]-Table2[[#This Row],[50D EMA]])/Table2[[#This Row],[50D EMA]]</f>
        <v>0.1588462329564431</v>
      </c>
      <c r="U201" s="2">
        <f>(Table2[[#This Row],[Close Price]]-Table2[[#This Row],[200D EMA]])/Table2[[#This Row],[200D EMA]]</f>
        <v>0.33256805689814717</v>
      </c>
      <c r="V201">
        <v>3.3107890364832002</v>
      </c>
      <c r="W201">
        <v>1456.7</v>
      </c>
      <c r="X201">
        <v>1495.2</v>
      </c>
      <c r="Y201">
        <v>1430</v>
      </c>
      <c r="Z201">
        <v>1610</v>
      </c>
      <c r="AA201">
        <v>1430</v>
      </c>
      <c r="AB201">
        <v>1649.8</v>
      </c>
      <c r="AC201" s="2">
        <f>(Table2[[#This Row],[Close Price]]/Table2[[#This Row],[Day Low]])-1</f>
        <v>1.5754788219949134E-2</v>
      </c>
      <c r="AD201" s="2">
        <f>(Table2[[#This Row],[Day High]]/Table2[[#This Row],[Close Price]])-1</f>
        <v>1.0509242050484868E-2</v>
      </c>
      <c r="AE201" s="2">
        <f>(Table2[[#This Row],[Close Price]]/Table2[[#This Row],[Current Week Low]])-1</f>
        <v>3.472027972027969E-2</v>
      </c>
      <c r="AF201" s="2">
        <f>(Table2[[#This Row],[Current Week High]]/Table2[[#This Row],[Close Price]])-1</f>
        <v>8.8095157638630628E-2</v>
      </c>
      <c r="AG201" s="2">
        <f>(Table2[[#This Row],[Close Price]]/Table2[[#This Row],[Current Month Low]])-1</f>
        <v>3.472027972027969E-2</v>
      </c>
      <c r="AH201" s="2">
        <f>(Table2[[#This Row],[Current Month High]]/Table2[[#This Row],[Close Price]])-1</f>
        <v>0.11499341060385881</v>
      </c>
      <c r="AI201">
        <v>11.499341060385801</v>
      </c>
      <c r="AJ201">
        <v>67.173200768274697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0.21</v>
      </c>
      <c r="AM201" t="s">
        <v>10213</v>
      </c>
      <c r="AN201">
        <v>13.98</v>
      </c>
      <c r="AO201" t="s">
        <v>10213</v>
      </c>
      <c r="AP201">
        <v>8.6170216762431001E-2</v>
      </c>
      <c r="AQ201">
        <f>(Table2[[#This Row],[Sharpe Ratio]]-AVERAGE(Table2[Sharpe Ratio]))/_xlfn.STDEV.P(Table2[Sharpe Ratio])</f>
        <v>0.35903254105907817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1.6529113275245049</v>
      </c>
      <c r="AS201">
        <f>_xlfn.RANK.AVG(Table2[[#This Row],[1Y Return vs Nifty Z-Score]],Table2[1Y Return vs Nifty Z-Score])</f>
        <v>327</v>
      </c>
      <c r="AT201">
        <f>_xlfn.RANK.AVG(Table2[[#This Row],[6M Return vs Nifty Z-Score]],Table2[6M Return vs Nifty Z-Score])</f>
        <v>133</v>
      </c>
      <c r="AU201">
        <f>_xlfn.RANK.AVG(Table2[[#This Row],[Sharpe Ratio Z-Score]],Table2[Sharpe Ratio Z-Score])</f>
        <v>238</v>
      </c>
      <c r="AV201">
        <f>(Table2[[#This Row],[Rank 1Y]]+Table2[[#This Row],[Rank 6M]]+Table2[[#This Row],[Rank Sharpe]])/3</f>
        <v>232.66666666666666</v>
      </c>
    </row>
    <row r="202" spans="1:48" x14ac:dyDescent="0.3">
      <c r="A202" t="s">
        <v>158</v>
      </c>
      <c r="B202" t="s">
        <v>159</v>
      </c>
      <c r="C202" t="s">
        <v>10177</v>
      </c>
      <c r="D202" t="s">
        <v>160</v>
      </c>
      <c r="E202">
        <v>166839.99636555999</v>
      </c>
      <c r="F202">
        <v>4320.3999999999996</v>
      </c>
      <c r="G202">
        <v>34.706972257623903</v>
      </c>
      <c r="H202">
        <f>(Table2[[#This Row],[1Y Return vs Nifty]]-AVERAGE(Table2[1Y Return vs Nifty]))/_xlfn.STDEV.P(Table2[1Y Return vs Nifty])</f>
        <v>-0.14039274249217104</v>
      </c>
      <c r="I202">
        <v>-8.2506183096131593</v>
      </c>
      <c r="J202">
        <f>(Table2[[#This Row],[1M Return vs Nifty]]-AVERAGE(Table2[1M Return vs Nifty]))/_xlfn.STDEV.P(Table2[1M Return vs Nifty])</f>
        <v>-1.0109533603205356</v>
      </c>
      <c r="K202">
        <v>29.231248756115999</v>
      </c>
      <c r="L202">
        <f>(Table2[[#This Row],[6M Return vs Nifty]]-AVERAGE(Table2[6M Return vs Nifty]))/_xlfn.STDEV.P(Table2[6M Return vs Nifty])</f>
        <v>0.5748667696747648</v>
      </c>
      <c r="M202">
        <v>6.0892182867697498E-3</v>
      </c>
      <c r="N202">
        <f>(Table2[[#This Row],[1W Return vs Nifty]]-AVERAGE(Table2[1W Return vs Nifty]))/_xlfn.STDEV.P(Table2[1W Return vs Nifty])</f>
        <v>-2.0600087662161707E-2</v>
      </c>
      <c r="O202">
        <v>4271.8500000000004</v>
      </c>
      <c r="P202">
        <v>4153.3264402686</v>
      </c>
      <c r="Q202">
        <v>3452.9426090883999</v>
      </c>
      <c r="R202">
        <v>57.735680604876897</v>
      </c>
      <c r="S202" s="2">
        <f>(Table2[[#This Row],[Close Price]]-Table2[[#This Row],[20D EMA]])/Table2[[#This Row],[20D EMA]]</f>
        <v>1.1365099429989178E-2</v>
      </c>
      <c r="T202" s="2">
        <f>(Table2[[#This Row],[Close Price]]-Table2[[#This Row],[50D EMA]])/Table2[[#This Row],[50D EMA]]</f>
        <v>4.0226445509203665E-2</v>
      </c>
      <c r="U202" s="2">
        <f>(Table2[[#This Row],[Close Price]]-Table2[[#This Row],[200D EMA]])/Table2[[#This Row],[200D EMA]]</f>
        <v>0.25122264952460777</v>
      </c>
      <c r="V202">
        <v>0.63000086570981195</v>
      </c>
      <c r="W202">
        <v>4280.2</v>
      </c>
      <c r="X202">
        <v>4330</v>
      </c>
      <c r="Y202">
        <v>4165.3999999999996</v>
      </c>
      <c r="Z202">
        <v>4330</v>
      </c>
      <c r="AA202">
        <v>4165.3999999999996</v>
      </c>
      <c r="AB202">
        <v>4345</v>
      </c>
      <c r="AC202" s="2">
        <f>(Table2[[#This Row],[Close Price]]/Table2[[#This Row],[Day Low]])-1</f>
        <v>9.3920844820334359E-3</v>
      </c>
      <c r="AD202" s="2">
        <f>(Table2[[#This Row],[Day High]]/Table2[[#This Row],[Close Price]])-1</f>
        <v>2.2220164799555686E-3</v>
      </c>
      <c r="AE202" s="2">
        <f>(Table2[[#This Row],[Close Price]]/Table2[[#This Row],[Current Week Low]])-1</f>
        <v>3.7211312238920602E-2</v>
      </c>
      <c r="AF202" s="2">
        <f>(Table2[[#This Row],[Current Week High]]/Table2[[#This Row],[Close Price]])-1</f>
        <v>2.2220164799555686E-3</v>
      </c>
      <c r="AG202" s="2">
        <f>(Table2[[#This Row],[Close Price]]/Table2[[#This Row],[Current Month Low]])-1</f>
        <v>3.7211312238920602E-2</v>
      </c>
      <c r="AH202" s="2">
        <f>(Table2[[#This Row],[Current Month High]]/Table2[[#This Row],[Close Price]])-1</f>
        <v>5.693917229886214E-3</v>
      </c>
      <c r="AI202">
        <v>6.6984538468660402</v>
      </c>
      <c r="AJ202">
        <v>85.158677438018202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7.0000000000000007E-2</v>
      </c>
      <c r="AM202" t="s">
        <v>10213</v>
      </c>
      <c r="AN202">
        <v>2.0499999999999998</v>
      </c>
      <c r="AO202" t="s">
        <v>10213</v>
      </c>
      <c r="AP202">
        <v>9.537493478846E-2</v>
      </c>
      <c r="AQ202">
        <f>(Table2[[#This Row],[Sharpe Ratio]]-AVERAGE(Table2[Sharpe Ratio]))/_xlfn.STDEV.P(Table2[Sharpe Ratio])</f>
        <v>0.46346535482369333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-0.13361406597641023</v>
      </c>
      <c r="AS202">
        <f>_xlfn.RANK.AVG(Table2[[#This Row],[1Y Return vs Nifty Z-Score]],Table2[1Y Return vs Nifty Z-Score])</f>
        <v>322</v>
      </c>
      <c r="AT202">
        <f>_xlfn.RANK.AVG(Table2[[#This Row],[6M Return vs Nifty Z-Score]],Table2[6M Return vs Nifty Z-Score])</f>
        <v>156</v>
      </c>
      <c r="AU202">
        <f>_xlfn.RANK.AVG(Table2[[#This Row],[Sharpe Ratio Z-Score]],Table2[Sharpe Ratio Z-Score])</f>
        <v>223</v>
      </c>
      <c r="AV202">
        <f>(Table2[[#This Row],[Rank 1Y]]+Table2[[#This Row],[Rank 6M]]+Table2[[#This Row],[Rank Sharpe]])/3</f>
        <v>233.66666666666666</v>
      </c>
    </row>
    <row r="203" spans="1:48" x14ac:dyDescent="0.3">
      <c r="A203" t="s">
        <v>1347</v>
      </c>
      <c r="B203" t="s">
        <v>1348</v>
      </c>
      <c r="C203" t="s">
        <v>637</v>
      </c>
      <c r="D203" t="s">
        <v>637</v>
      </c>
      <c r="E203">
        <v>7986.5412605000001</v>
      </c>
      <c r="F203">
        <v>403.25</v>
      </c>
      <c r="G203">
        <v>65.576030533003205</v>
      </c>
      <c r="H203">
        <f>(Table2[[#This Row],[1Y Return vs Nifty]]-AVERAGE(Table2[1Y Return vs Nifty]))/_xlfn.STDEV.P(Table2[1Y Return vs Nifty])</f>
        <v>0.22671649307755329</v>
      </c>
      <c r="I203">
        <v>8.6662100657336403</v>
      </c>
      <c r="J203">
        <f>(Table2[[#This Row],[1M Return vs Nifty]]-AVERAGE(Table2[1M Return vs Nifty]))/_xlfn.STDEV.P(Table2[1M Return vs Nifty])</f>
        <v>0.49004670030434661</v>
      </c>
      <c r="K203">
        <v>23.674988409874601</v>
      </c>
      <c r="L203">
        <f>(Table2[[#This Row],[6M Return vs Nifty]]-AVERAGE(Table2[6M Return vs Nifty]))/_xlfn.STDEV.P(Table2[6M Return vs Nifty])</f>
        <v>0.40881442554442765</v>
      </c>
      <c r="M203">
        <v>-5.1656250314979797</v>
      </c>
      <c r="N203">
        <f>(Table2[[#This Row],[1W Return vs Nifty]]-AVERAGE(Table2[1W Return vs Nifty]))/_xlfn.STDEV.P(Table2[1W Return vs Nifty])</f>
        <v>-1.0436864254075846</v>
      </c>
      <c r="O203">
        <v>396.54</v>
      </c>
      <c r="P203">
        <v>380.49153730421699</v>
      </c>
      <c r="Q203">
        <v>322.28989233067199</v>
      </c>
      <c r="R203">
        <v>51.337491782525099</v>
      </c>
      <c r="S203" s="2">
        <f>(Table2[[#This Row],[Close Price]]-Table2[[#This Row],[20D EMA]])/Table2[[#This Row],[20D EMA]]</f>
        <v>1.692136984919549E-2</v>
      </c>
      <c r="T203" s="2">
        <f>(Table2[[#This Row],[Close Price]]-Table2[[#This Row],[50D EMA]])/Table2[[#This Row],[50D EMA]]</f>
        <v>5.981332162346302E-2</v>
      </c>
      <c r="U203" s="2">
        <f>(Table2[[#This Row],[Close Price]]-Table2[[#This Row],[200D EMA]])/Table2[[#This Row],[200D EMA]]</f>
        <v>0.25120275129901465</v>
      </c>
      <c r="V203">
        <v>2.5433568669503299</v>
      </c>
      <c r="W203">
        <v>400.05</v>
      </c>
      <c r="X203">
        <v>412</v>
      </c>
      <c r="Y203">
        <v>395.05</v>
      </c>
      <c r="Z203">
        <v>429</v>
      </c>
      <c r="AA203">
        <v>389.65</v>
      </c>
      <c r="AB203">
        <v>450.65</v>
      </c>
      <c r="AC203" s="2">
        <f>(Table2[[#This Row],[Close Price]]/Table2[[#This Row],[Day Low]])-1</f>
        <v>7.9990001249843345E-3</v>
      </c>
      <c r="AD203" s="2">
        <f>(Table2[[#This Row],[Day High]]/Table2[[#This Row],[Close Price]])-1</f>
        <v>2.1698698078115308E-2</v>
      </c>
      <c r="AE203" s="2">
        <f>(Table2[[#This Row],[Close Price]]/Table2[[#This Row],[Current Week Low]])-1</f>
        <v>2.075686621946593E-2</v>
      </c>
      <c r="AF203" s="2">
        <f>(Table2[[#This Row],[Current Week High]]/Table2[[#This Row],[Close Price]])-1</f>
        <v>6.3856168629882193E-2</v>
      </c>
      <c r="AG203" s="2">
        <f>(Table2[[#This Row],[Close Price]]/Table2[[#This Row],[Current Month Low]])-1</f>
        <v>3.490311818298486E-2</v>
      </c>
      <c r="AH203" s="2">
        <f>(Table2[[#This Row],[Current Month High]]/Table2[[#This Row],[Close Price]])-1</f>
        <v>0.11754494730316178</v>
      </c>
      <c r="AI203">
        <v>11.7544947303161</v>
      </c>
      <c r="AJ203">
        <v>101.52423788105899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-0.04</v>
      </c>
      <c r="AM203" t="s">
        <v>10214</v>
      </c>
      <c r="AN203">
        <v>10.18</v>
      </c>
      <c r="AO203" t="s">
        <v>10213</v>
      </c>
      <c r="AP203">
        <v>6.0105142230641999E-2</v>
      </c>
      <c r="AQ203">
        <f>(Table2[[#This Row],[Sharpe Ratio]]-AVERAGE(Table2[Sharpe Ratio]))/_xlfn.STDEV.P(Table2[Sharpe Ratio])</f>
        <v>6.3309297105080334E-2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0.14520049062382334</v>
      </c>
      <c r="AS203">
        <f>_xlfn.RANK.AVG(Table2[[#This Row],[1Y Return vs Nifty Z-Score]],Table2[1Y Return vs Nifty Z-Score])</f>
        <v>204</v>
      </c>
      <c r="AT203">
        <f>_xlfn.RANK.AVG(Table2[[#This Row],[6M Return vs Nifty Z-Score]],Table2[6M Return vs Nifty Z-Score])</f>
        <v>185</v>
      </c>
      <c r="AU203">
        <f>_xlfn.RANK.AVG(Table2[[#This Row],[Sharpe Ratio Z-Score]],Table2[Sharpe Ratio Z-Score])</f>
        <v>312</v>
      </c>
      <c r="AV203">
        <f>(Table2[[#This Row],[Rank 1Y]]+Table2[[#This Row],[Rank 6M]]+Table2[[#This Row],[Rank Sharpe]])/3</f>
        <v>233.66666666666666</v>
      </c>
    </row>
    <row r="204" spans="1:48" x14ac:dyDescent="0.3">
      <c r="A204" t="s">
        <v>1019</v>
      </c>
      <c r="B204" t="s">
        <v>1020</v>
      </c>
      <c r="C204" t="s">
        <v>10177</v>
      </c>
      <c r="D204" t="s">
        <v>75</v>
      </c>
      <c r="E204">
        <v>12873</v>
      </c>
      <c r="F204">
        <v>85.82</v>
      </c>
      <c r="G204">
        <v>139.38250494171299</v>
      </c>
      <c r="H204">
        <f>(Table2[[#This Row],[1Y Return vs Nifty]]-AVERAGE(Table2[1Y Return vs Nifty]))/_xlfn.STDEV.P(Table2[1Y Return vs Nifty])</f>
        <v>1.1044575034629744</v>
      </c>
      <c r="I204">
        <v>10.6651986028997</v>
      </c>
      <c r="J204">
        <f>(Table2[[#This Row],[1M Return vs Nifty]]-AVERAGE(Table2[1M Return vs Nifty]))/_xlfn.STDEV.P(Table2[1M Return vs Nifty])</f>
        <v>0.66741339392449095</v>
      </c>
      <c r="K204">
        <v>14.7182478529454</v>
      </c>
      <c r="L204">
        <f>(Table2[[#This Row],[6M Return vs Nifty]]-AVERAGE(Table2[6M Return vs Nifty]))/_xlfn.STDEV.P(Table2[6M Return vs Nifty])</f>
        <v>0.14113658603292062</v>
      </c>
      <c r="M204">
        <v>-3.7946016463982399</v>
      </c>
      <c r="N204">
        <f>(Table2[[#This Row],[1W Return vs Nifty]]-AVERAGE(Table2[1W Return vs Nifty]))/_xlfn.STDEV.P(Table2[1W Return vs Nifty])</f>
        <v>-0.77246585399194512</v>
      </c>
      <c r="O204">
        <v>81.41</v>
      </c>
      <c r="P204">
        <v>77.898838896389506</v>
      </c>
      <c r="Q204">
        <v>68.158727127065603</v>
      </c>
      <c r="R204">
        <v>63.828649109814201</v>
      </c>
      <c r="S204" s="2">
        <f>(Table2[[#This Row],[Close Price]]-Table2[[#This Row],[20D EMA]])/Table2[[#This Row],[20D EMA]]</f>
        <v>5.4170249355116037E-2</v>
      </c>
      <c r="T204" s="2">
        <f>(Table2[[#This Row],[Close Price]]-Table2[[#This Row],[50D EMA]])/Table2[[#This Row],[50D EMA]]</f>
        <v>0.10168522683818361</v>
      </c>
      <c r="U204" s="2">
        <f>(Table2[[#This Row],[Close Price]]-Table2[[#This Row],[200D EMA]])/Table2[[#This Row],[200D EMA]]</f>
        <v>0.25911975791462744</v>
      </c>
      <c r="V204">
        <v>2.2244659827274398</v>
      </c>
      <c r="W204">
        <v>82.4</v>
      </c>
      <c r="X204">
        <v>87.32</v>
      </c>
      <c r="Y204">
        <v>80.37</v>
      </c>
      <c r="Z204">
        <v>87.32</v>
      </c>
      <c r="AA204">
        <v>76.959999999999994</v>
      </c>
      <c r="AB204">
        <v>91</v>
      </c>
      <c r="AC204" s="2">
        <f>(Table2[[#This Row],[Close Price]]/Table2[[#This Row],[Day Low]])-1</f>
        <v>4.1504854368931809E-2</v>
      </c>
      <c r="AD204" s="2">
        <f>(Table2[[#This Row],[Day High]]/Table2[[#This Row],[Close Price]])-1</f>
        <v>1.7478443253320819E-2</v>
      </c>
      <c r="AE204" s="2">
        <f>(Table2[[#This Row],[Close Price]]/Table2[[#This Row],[Current Week Low]])-1</f>
        <v>6.7811372402637682E-2</v>
      </c>
      <c r="AF204" s="2">
        <f>(Table2[[#This Row],[Current Week High]]/Table2[[#This Row],[Close Price]])-1</f>
        <v>1.7478443253320819E-2</v>
      </c>
      <c r="AG204" s="2">
        <f>(Table2[[#This Row],[Close Price]]/Table2[[#This Row],[Current Month Low]])-1</f>
        <v>0.11512474012474017</v>
      </c>
      <c r="AH204" s="2">
        <f>(Table2[[#This Row],[Current Month High]]/Table2[[#This Row],[Close Price]])-1</f>
        <v>6.0358890701468271E-2</v>
      </c>
      <c r="AI204">
        <v>18.73689116756</v>
      </c>
      <c r="AJ204">
        <v>168.18749999999901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0.05</v>
      </c>
      <c r="AM204" t="s">
        <v>10213</v>
      </c>
      <c r="AN204">
        <v>4.0999999999999996</v>
      </c>
      <c r="AO204" t="s">
        <v>10213</v>
      </c>
      <c r="AP204">
        <v>4.3369048370536997E-2</v>
      </c>
      <c r="AQ204">
        <f>(Table2[[#This Row],[Sharpe Ratio]]-AVERAGE(Table2[Sharpe Ratio]))/_xlfn.STDEV.P(Table2[Sharpe Ratio])</f>
        <v>-0.12657130198519739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1.0139703274432434</v>
      </c>
      <c r="AS204">
        <f>_xlfn.RANK.AVG(Table2[[#This Row],[1Y Return vs Nifty Z-Score]],Table2[1Y Return vs Nifty Z-Score])</f>
        <v>80</v>
      </c>
      <c r="AT204">
        <f>_xlfn.RANK.AVG(Table2[[#This Row],[6M Return vs Nifty Z-Score]],Table2[6M Return vs Nifty Z-Score])</f>
        <v>258</v>
      </c>
      <c r="AU204">
        <f>_xlfn.RANK.AVG(Table2[[#This Row],[Sharpe Ratio Z-Score]],Table2[Sharpe Ratio Z-Score])</f>
        <v>369</v>
      </c>
      <c r="AV204">
        <f>(Table2[[#This Row],[Rank 1Y]]+Table2[[#This Row],[Rank 6M]]+Table2[[#This Row],[Rank Sharpe]])/3</f>
        <v>235.66666666666666</v>
      </c>
    </row>
    <row r="205" spans="1:48" x14ac:dyDescent="0.3">
      <c r="A205" t="s">
        <v>664</v>
      </c>
      <c r="B205" t="s">
        <v>665</v>
      </c>
      <c r="C205" t="s">
        <v>10173</v>
      </c>
      <c r="D205" t="s">
        <v>214</v>
      </c>
      <c r="E205">
        <v>26355.978220820001</v>
      </c>
      <c r="F205">
        <v>4123.3999999999996</v>
      </c>
      <c r="G205">
        <v>120.80833491516501</v>
      </c>
      <c r="H205">
        <f>(Table2[[#This Row],[1Y Return vs Nifty]]-AVERAGE(Table2[1Y Return vs Nifty]))/_xlfn.STDEV.P(Table2[1Y Return vs Nifty])</f>
        <v>0.88356481218101679</v>
      </c>
      <c r="I205">
        <v>15.104501315021899</v>
      </c>
      <c r="J205">
        <f>(Table2[[#This Row],[1M Return vs Nifty]]-AVERAGE(Table2[1M Return vs Nifty]))/_xlfn.STDEV.P(Table2[1M Return vs Nifty])</f>
        <v>1.0613048192071586</v>
      </c>
      <c r="K205">
        <v>42.987358614255101</v>
      </c>
      <c r="L205">
        <f>(Table2[[#This Row],[6M Return vs Nifty]]-AVERAGE(Table2[6M Return vs Nifty]))/_xlfn.STDEV.P(Table2[6M Return vs Nifty])</f>
        <v>0.98597678715327208</v>
      </c>
      <c r="M205">
        <v>1.9370397733579701</v>
      </c>
      <c r="N205">
        <f>(Table2[[#This Row],[1W Return vs Nifty]]-AVERAGE(Table2[1W Return vs Nifty]))/_xlfn.STDEV.P(Table2[1W Return vs Nifty])</f>
        <v>0.3613872063646707</v>
      </c>
      <c r="O205">
        <v>3931.93</v>
      </c>
      <c r="P205">
        <v>3552.62263644923</v>
      </c>
      <c r="Q205">
        <v>2798.93043822236</v>
      </c>
      <c r="R205">
        <v>58.759253076055003</v>
      </c>
      <c r="S205" s="2">
        <f>(Table2[[#This Row],[Close Price]]-Table2[[#This Row],[20D EMA]])/Table2[[#This Row],[20D EMA]]</f>
        <v>4.8696187368544155E-2</v>
      </c>
      <c r="T205" s="2">
        <f>(Table2[[#This Row],[Close Price]]-Table2[[#This Row],[50D EMA]])/Table2[[#This Row],[50D EMA]]</f>
        <v>0.16066366230252066</v>
      </c>
      <c r="U205" s="2">
        <f>(Table2[[#This Row],[Close Price]]-Table2[[#This Row],[200D EMA]])/Table2[[#This Row],[200D EMA]]</f>
        <v>0.47320560157215946</v>
      </c>
      <c r="V205">
        <v>1.0462617404018499</v>
      </c>
      <c r="W205">
        <v>4100.8500000000004</v>
      </c>
      <c r="X205">
        <v>4220.6499999999996</v>
      </c>
      <c r="Y205">
        <v>4063</v>
      </c>
      <c r="Z205">
        <v>4574.1499999999996</v>
      </c>
      <c r="AA205">
        <v>3870</v>
      </c>
      <c r="AB205">
        <v>4574.1499999999996</v>
      </c>
      <c r="AC205" s="2">
        <f>(Table2[[#This Row],[Close Price]]/Table2[[#This Row],[Day Low]])-1</f>
        <v>5.4988599924403747E-3</v>
      </c>
      <c r="AD205" s="2">
        <f>(Table2[[#This Row],[Day High]]/Table2[[#This Row],[Close Price]])-1</f>
        <v>2.3584905660377409E-2</v>
      </c>
      <c r="AE205" s="2">
        <f>(Table2[[#This Row],[Close Price]]/Table2[[#This Row],[Current Week Low]])-1</f>
        <v>1.4865862663056673E-2</v>
      </c>
      <c r="AF205" s="2">
        <f>(Table2[[#This Row],[Current Week High]]/Table2[[#This Row],[Close Price]])-1</f>
        <v>0.10931512829218604</v>
      </c>
      <c r="AG205" s="2">
        <f>(Table2[[#This Row],[Close Price]]/Table2[[#This Row],[Current Month Low]])-1</f>
        <v>6.5478036175710574E-2</v>
      </c>
      <c r="AH205" s="2">
        <f>(Table2[[#This Row],[Current Month High]]/Table2[[#This Row],[Close Price]])-1</f>
        <v>0.10931512829218604</v>
      </c>
      <c r="AI205">
        <v>10.931512829218599</v>
      </c>
      <c r="AJ205">
        <v>157.87367104440199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0.43</v>
      </c>
      <c r="AM205" t="s">
        <v>10213</v>
      </c>
      <c r="AN205">
        <v>2.31</v>
      </c>
      <c r="AO205" t="s">
        <v>10213</v>
      </c>
      <c r="AQ205">
        <f>(Table2[[#This Row],[Sharpe Ratio]]-AVERAGE(Table2[Sharpe Ratio]))/_xlfn.STDEV.P(Table2[Sharpe Ratio])</f>
        <v>-0.61861806961255894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2.6736155552935594</v>
      </c>
      <c r="AS205">
        <f>_xlfn.RANK.AVG(Table2[[#This Row],[1Y Return vs Nifty Z-Score]],Table2[1Y Return vs Nifty Z-Score])</f>
        <v>101</v>
      </c>
      <c r="AT205">
        <f>_xlfn.RANK.AVG(Table2[[#This Row],[6M Return vs Nifty Z-Score]],Table2[6M Return vs Nifty Z-Score])</f>
        <v>92</v>
      </c>
      <c r="AU205">
        <f>_xlfn.RANK.AVG(Table2[[#This Row],[Sharpe Ratio Z-Score]],Table2[Sharpe Ratio Z-Score])</f>
        <v>516.5</v>
      </c>
      <c r="AV205">
        <f>(Table2[[#This Row],[Rank 1Y]]+Table2[[#This Row],[Rank 6M]]+Table2[[#This Row],[Rank Sharpe]])/3</f>
        <v>236.5</v>
      </c>
    </row>
    <row r="206" spans="1:48" x14ac:dyDescent="0.3">
      <c r="A206" t="s">
        <v>324</v>
      </c>
      <c r="B206" t="s">
        <v>325</v>
      </c>
      <c r="C206" t="s">
        <v>10171</v>
      </c>
      <c r="D206" t="s">
        <v>130</v>
      </c>
      <c r="E206">
        <v>76389.126852240006</v>
      </c>
      <c r="F206">
        <v>1640.7</v>
      </c>
      <c r="G206">
        <v>67.224940032481499</v>
      </c>
      <c r="H206">
        <f>(Table2[[#This Row],[1Y Return vs Nifty]]-AVERAGE(Table2[1Y Return vs Nifty]))/_xlfn.STDEV.P(Table2[1Y Return vs Nifty])</f>
        <v>0.24632609374878384</v>
      </c>
      <c r="I206">
        <v>-0.26900302448927299</v>
      </c>
      <c r="J206">
        <f>(Table2[[#This Row],[1M Return vs Nifty]]-AVERAGE(Table2[1M Return vs Nifty]))/_xlfn.STDEV.P(Table2[1M Return vs Nifty])</f>
        <v>-0.30275884767094813</v>
      </c>
      <c r="K206">
        <v>16.384253996420799</v>
      </c>
      <c r="L206">
        <f>(Table2[[#This Row],[6M Return vs Nifty]]-AVERAGE(Table2[6M Return vs Nifty]))/_xlfn.STDEV.P(Table2[6M Return vs Nifty])</f>
        <v>0.1909262301857135</v>
      </c>
      <c r="M206">
        <v>0.84400314655383202</v>
      </c>
      <c r="N206">
        <f>(Table2[[#This Row],[1W Return vs Nifty]]-AVERAGE(Table2[1W Return vs Nifty]))/_xlfn.STDEV.P(Table2[1W Return vs Nifty])</f>
        <v>0.14515893358544676</v>
      </c>
      <c r="O206">
        <v>1655.26</v>
      </c>
      <c r="P206">
        <v>1560.9152584777</v>
      </c>
      <c r="Q206">
        <v>1290.6298167499101</v>
      </c>
      <c r="R206">
        <v>37.541025060750798</v>
      </c>
      <c r="S206" s="2">
        <f>(Table2[[#This Row],[Close Price]]-Table2[[#This Row],[20D EMA]])/Table2[[#This Row],[20D EMA]]</f>
        <v>-8.796201201019746E-3</v>
      </c>
      <c r="T206" s="2">
        <f>(Table2[[#This Row],[Close Price]]-Table2[[#This Row],[50D EMA]])/Table2[[#This Row],[50D EMA]]</f>
        <v>5.1114076237624179E-2</v>
      </c>
      <c r="U206" s="2">
        <f>(Table2[[#This Row],[Close Price]]-Table2[[#This Row],[200D EMA]])/Table2[[#This Row],[200D EMA]]</f>
        <v>0.27123980765580302</v>
      </c>
      <c r="V206">
        <v>0.67028218781651105</v>
      </c>
      <c r="W206">
        <v>1632</v>
      </c>
      <c r="X206">
        <v>1665.65</v>
      </c>
      <c r="Y206">
        <v>1603</v>
      </c>
      <c r="Z206">
        <v>1693.25</v>
      </c>
      <c r="AA206">
        <v>1603</v>
      </c>
      <c r="AB206">
        <v>1696.8</v>
      </c>
      <c r="AC206" s="2">
        <f>(Table2[[#This Row],[Close Price]]/Table2[[#This Row],[Day Low]])-1</f>
        <v>5.330882352941213E-3</v>
      </c>
      <c r="AD206" s="2">
        <f>(Table2[[#This Row],[Day High]]/Table2[[#This Row],[Close Price]])-1</f>
        <v>1.520692387395628E-2</v>
      </c>
      <c r="AE206" s="2">
        <f>(Table2[[#This Row],[Close Price]]/Table2[[#This Row],[Current Week Low]])-1</f>
        <v>2.3518402994385568E-2</v>
      </c>
      <c r="AF206" s="2">
        <f>(Table2[[#This Row],[Current Week High]]/Table2[[#This Row],[Close Price]])-1</f>
        <v>3.202901200707009E-2</v>
      </c>
      <c r="AG206" s="2">
        <f>(Table2[[#This Row],[Close Price]]/Table2[[#This Row],[Current Month Low]])-1</f>
        <v>2.3518402994385568E-2</v>
      </c>
      <c r="AH206" s="2">
        <f>(Table2[[#This Row],[Current Month High]]/Table2[[#This Row],[Close Price]])-1</f>
        <v>3.4192722618394455E-2</v>
      </c>
      <c r="AI206">
        <v>9.9835436094349799</v>
      </c>
      <c r="AJ206">
        <v>95.251695822920396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0.18</v>
      </c>
      <c r="AM206" t="s">
        <v>10213</v>
      </c>
      <c r="AN206">
        <v>-4.58</v>
      </c>
      <c r="AO206" t="s">
        <v>10214</v>
      </c>
      <c r="AP206">
        <v>7.3698412953646E-2</v>
      </c>
      <c r="AQ206">
        <f>(Table2[[#This Row],[Sharpe Ratio]]-AVERAGE(Table2[Sharpe Ratio]))/_xlfn.STDEV.P(Table2[Sharpe Ratio])</f>
        <v>0.21753276227296384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0.49718517212195978</v>
      </c>
      <c r="AS206">
        <f>_xlfn.RANK.AVG(Table2[[#This Row],[1Y Return vs Nifty Z-Score]],Table2[1Y Return vs Nifty Z-Score])</f>
        <v>200</v>
      </c>
      <c r="AT206">
        <f>_xlfn.RANK.AVG(Table2[[#This Row],[6M Return vs Nifty Z-Score]],Table2[6M Return vs Nifty Z-Score])</f>
        <v>242</v>
      </c>
      <c r="AU206">
        <f>_xlfn.RANK.AVG(Table2[[#This Row],[Sharpe Ratio Z-Score]],Table2[Sharpe Ratio Z-Score])</f>
        <v>268</v>
      </c>
      <c r="AV206">
        <f>(Table2[[#This Row],[Rank 1Y]]+Table2[[#This Row],[Rank 6M]]+Table2[[#This Row],[Rank Sharpe]])/3</f>
        <v>236.66666666666666</v>
      </c>
    </row>
    <row r="207" spans="1:48" x14ac:dyDescent="0.3">
      <c r="A207" t="s">
        <v>268</v>
      </c>
      <c r="B207" t="s">
        <v>269</v>
      </c>
      <c r="C207" t="s">
        <v>10175</v>
      </c>
      <c r="D207" t="s">
        <v>130</v>
      </c>
      <c r="E207">
        <v>101701.29925985</v>
      </c>
      <c r="F207">
        <v>1014.55</v>
      </c>
      <c r="G207">
        <v>35.784004209418498</v>
      </c>
      <c r="H207">
        <f>(Table2[[#This Row],[1Y Return vs Nifty]]-AVERAGE(Table2[1Y Return vs Nifty]))/_xlfn.STDEV.P(Table2[1Y Return vs Nifty])</f>
        <v>-0.12758417629036897</v>
      </c>
      <c r="I207">
        <v>-4.6715311092504699</v>
      </c>
      <c r="J207">
        <f>(Table2[[#This Row],[1M Return vs Nifty]]-AVERAGE(Table2[1M Return vs Nifty]))/_xlfn.STDEV.P(Table2[1M Return vs Nifty])</f>
        <v>-0.69338732574663431</v>
      </c>
      <c r="K207">
        <v>26.186190102270398</v>
      </c>
      <c r="L207">
        <f>(Table2[[#This Row],[6M Return vs Nifty]]-AVERAGE(Table2[6M Return vs Nifty]))/_xlfn.STDEV.P(Table2[6M Return vs Nifty])</f>
        <v>0.4838632716425898</v>
      </c>
      <c r="M207">
        <v>-4.8720278885701598</v>
      </c>
      <c r="N207">
        <f>(Table2[[#This Row],[1W Return vs Nifty]]-AVERAGE(Table2[1W Return vs Nifty]))/_xlfn.STDEV.P(Table2[1W Return vs Nifty])</f>
        <v>-0.98560602668040354</v>
      </c>
      <c r="O207">
        <v>1035.71</v>
      </c>
      <c r="P207">
        <v>1008.2900458557</v>
      </c>
      <c r="Q207">
        <v>850.67868628078804</v>
      </c>
      <c r="R207">
        <v>35.035950976239803</v>
      </c>
      <c r="S207" s="2">
        <f>(Table2[[#This Row],[Close Price]]-Table2[[#This Row],[20D EMA]])/Table2[[#This Row],[20D EMA]]</f>
        <v>-2.0430429367294011E-2</v>
      </c>
      <c r="T207" s="2">
        <f>(Table2[[#This Row],[Close Price]]-Table2[[#This Row],[50D EMA]])/Table2[[#This Row],[50D EMA]]</f>
        <v>6.2084855146887488E-3</v>
      </c>
      <c r="U207" s="2">
        <f>(Table2[[#This Row],[Close Price]]-Table2[[#This Row],[200D EMA]])/Table2[[#This Row],[200D EMA]]</f>
        <v>0.19263596979920342</v>
      </c>
      <c r="V207">
        <v>0.76566695513049299</v>
      </c>
      <c r="W207">
        <v>1008</v>
      </c>
      <c r="X207">
        <v>1025.8499999999999</v>
      </c>
      <c r="Y207">
        <v>992</v>
      </c>
      <c r="Z207">
        <v>1054.45</v>
      </c>
      <c r="AA207">
        <v>992</v>
      </c>
      <c r="AB207">
        <v>1075.2</v>
      </c>
      <c r="AC207" s="2">
        <f>(Table2[[#This Row],[Close Price]]/Table2[[#This Row],[Day Low]])-1</f>
        <v>6.4980158730159054E-3</v>
      </c>
      <c r="AD207" s="2">
        <f>(Table2[[#This Row],[Day High]]/Table2[[#This Row],[Close Price]])-1</f>
        <v>1.1137942930363076E-2</v>
      </c>
      <c r="AE207" s="2">
        <f>(Table2[[#This Row],[Close Price]]/Table2[[#This Row],[Current Week Low]])-1</f>
        <v>2.2731854838709653E-2</v>
      </c>
      <c r="AF207" s="2">
        <f>(Table2[[#This Row],[Current Week High]]/Table2[[#This Row],[Close Price]])-1</f>
        <v>3.9327780789512712E-2</v>
      </c>
      <c r="AG207" s="2">
        <f>(Table2[[#This Row],[Close Price]]/Table2[[#This Row],[Current Month Low]])-1</f>
        <v>2.2731854838709653E-2</v>
      </c>
      <c r="AH207" s="2">
        <f>(Table2[[#This Row],[Current Month High]]/Table2[[#This Row],[Close Price]])-1</f>
        <v>5.9780198117391992E-2</v>
      </c>
      <c r="AI207">
        <v>8.1267557044995407</v>
      </c>
      <c r="AJ207">
        <v>74.441196698761999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0.02</v>
      </c>
      <c r="AM207" t="s">
        <v>10213</v>
      </c>
      <c r="AN207">
        <v>-4.6500000000000004</v>
      </c>
      <c r="AO207" t="s">
        <v>10214</v>
      </c>
      <c r="AP207">
        <v>9.4489978880272996E-2</v>
      </c>
      <c r="AQ207">
        <f>(Table2[[#This Row],[Sharpe Ratio]]-AVERAGE(Table2[Sharpe Ratio]))/_xlfn.STDEV.P(Table2[Sharpe Ratio])</f>
        <v>0.4534250216719064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-0.86928923540291059</v>
      </c>
      <c r="AS207">
        <f>_xlfn.RANK.AVG(Table2[[#This Row],[1Y Return vs Nifty Z-Score]],Table2[1Y Return vs Nifty Z-Score])</f>
        <v>318</v>
      </c>
      <c r="AT207">
        <f>_xlfn.RANK.AVG(Table2[[#This Row],[6M Return vs Nifty Z-Score]],Table2[6M Return vs Nifty Z-Score])</f>
        <v>170</v>
      </c>
      <c r="AU207">
        <f>_xlfn.RANK.AVG(Table2[[#This Row],[Sharpe Ratio Z-Score]],Table2[Sharpe Ratio Z-Score])</f>
        <v>226</v>
      </c>
      <c r="AV207">
        <f>(Table2[[#This Row],[Rank 1Y]]+Table2[[#This Row],[Rank 6M]]+Table2[[#This Row],[Rank Sharpe]])/3</f>
        <v>238</v>
      </c>
    </row>
    <row r="208" spans="1:48" x14ac:dyDescent="0.3">
      <c r="A208" t="s">
        <v>836</v>
      </c>
      <c r="B208" t="s">
        <v>837</v>
      </c>
      <c r="C208" t="s">
        <v>10178</v>
      </c>
      <c r="D208" t="s">
        <v>304</v>
      </c>
      <c r="E208">
        <v>18238.635162375002</v>
      </c>
      <c r="F208">
        <v>836.25</v>
      </c>
      <c r="G208">
        <v>61.016239545180198</v>
      </c>
      <c r="H208">
        <f>(Table2[[#This Row],[1Y Return vs Nifty]]-AVERAGE(Table2[1Y Return vs Nifty]))/_xlfn.STDEV.P(Table2[1Y Return vs Nifty])</f>
        <v>0.17248933237299324</v>
      </c>
      <c r="I208">
        <v>-4.1781224064822</v>
      </c>
      <c r="J208">
        <f>(Table2[[#This Row],[1M Return vs Nifty]]-AVERAGE(Table2[1M Return vs Nifty]))/_xlfn.STDEV.P(Table2[1M Return vs Nifty])</f>
        <v>-0.64960805008481359</v>
      </c>
      <c r="K208">
        <v>-0.70932394038717494</v>
      </c>
      <c r="L208">
        <f>(Table2[[#This Row],[6M Return vs Nifty]]-AVERAGE(Table2[6M Return vs Nifty]))/_xlfn.STDEV.P(Table2[6M Return vs Nifty])</f>
        <v>-0.31992612537420323</v>
      </c>
      <c r="M208">
        <v>-1.91249117815086</v>
      </c>
      <c r="N208">
        <f>(Table2[[#This Row],[1W Return vs Nifty]]-AVERAGE(Table2[1W Return vs Nifty]))/_xlfn.STDEV.P(Table2[1W Return vs Nifty])</f>
        <v>-0.40014027427305821</v>
      </c>
      <c r="O208">
        <v>833.28</v>
      </c>
      <c r="P208">
        <v>823.41532480276499</v>
      </c>
      <c r="Q208">
        <v>734.42918673685097</v>
      </c>
      <c r="R208">
        <v>48.9227954981924</v>
      </c>
      <c r="S208" s="2">
        <f>(Table2[[#This Row],[Close Price]]-Table2[[#This Row],[20D EMA]])/Table2[[#This Row],[20D EMA]]</f>
        <v>3.564228110599111E-3</v>
      </c>
      <c r="T208" s="2">
        <f>(Table2[[#This Row],[Close Price]]-Table2[[#This Row],[50D EMA]])/Table2[[#This Row],[50D EMA]]</f>
        <v>1.5587122088490812E-2</v>
      </c>
      <c r="U208" s="2">
        <f>(Table2[[#This Row],[Close Price]]-Table2[[#This Row],[200D EMA]])/Table2[[#This Row],[200D EMA]]</f>
        <v>0.13863938838753131</v>
      </c>
      <c r="V208">
        <v>0.83516469252092096</v>
      </c>
      <c r="W208">
        <v>831.5</v>
      </c>
      <c r="X208">
        <v>853.65</v>
      </c>
      <c r="Y208">
        <v>831.05</v>
      </c>
      <c r="Z208">
        <v>870</v>
      </c>
      <c r="AA208">
        <v>803.25</v>
      </c>
      <c r="AB208">
        <v>909.9</v>
      </c>
      <c r="AC208" s="2">
        <f>(Table2[[#This Row],[Close Price]]/Table2[[#This Row],[Day Low]])-1</f>
        <v>5.7125676488274379E-3</v>
      </c>
      <c r="AD208" s="2">
        <f>(Table2[[#This Row],[Day High]]/Table2[[#This Row],[Close Price]])-1</f>
        <v>2.080717488789241E-2</v>
      </c>
      <c r="AE208" s="2">
        <f>(Table2[[#This Row],[Close Price]]/Table2[[#This Row],[Current Week Low]])-1</f>
        <v>6.2571445761385736E-3</v>
      </c>
      <c r="AF208" s="2">
        <f>(Table2[[#This Row],[Current Week High]]/Table2[[#This Row],[Close Price]])-1</f>
        <v>4.0358744394618729E-2</v>
      </c>
      <c r="AG208" s="2">
        <f>(Table2[[#This Row],[Close Price]]/Table2[[#This Row],[Current Month Low]])-1</f>
        <v>4.1083099906629394E-2</v>
      </c>
      <c r="AH208" s="2">
        <f>(Table2[[#This Row],[Current Month High]]/Table2[[#This Row],[Close Price]])-1</f>
        <v>8.8071748878923772E-2</v>
      </c>
      <c r="AI208">
        <v>14.559043348281</v>
      </c>
      <c r="AJ208">
        <v>87.373963701546003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-0.13</v>
      </c>
      <c r="AM208" t="s">
        <v>10214</v>
      </c>
      <c r="AN208">
        <v>0.69</v>
      </c>
      <c r="AO208" t="s">
        <v>10213</v>
      </c>
      <c r="AP208">
        <v>0.17912526608326901</v>
      </c>
      <c r="AQ208">
        <f>(Table2[[#This Row],[Sharpe Ratio]]-AVERAGE(Table2[Sharpe Ratio]))/_xlfn.STDEV.P(Table2[Sharpe Ratio])</f>
        <v>1.4136609747332842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0.2164758573742025</v>
      </c>
      <c r="AS208">
        <f>_xlfn.RANK.AVG(Table2[[#This Row],[1Y Return vs Nifty Z-Score]],Table2[1Y Return vs Nifty Z-Score])</f>
        <v>222</v>
      </c>
      <c r="AT208">
        <f>_xlfn.RANK.AVG(Table2[[#This Row],[6M Return vs Nifty Z-Score]],Table2[6M Return vs Nifty Z-Score])</f>
        <v>435</v>
      </c>
      <c r="AU208">
        <f>_xlfn.RANK.AVG(Table2[[#This Row],[Sharpe Ratio Z-Score]],Table2[Sharpe Ratio Z-Score])</f>
        <v>62</v>
      </c>
      <c r="AV208">
        <f>(Table2[[#This Row],[Rank 1Y]]+Table2[[#This Row],[Rank 6M]]+Table2[[#This Row],[Rank Sharpe]])/3</f>
        <v>239.66666666666666</v>
      </c>
    </row>
    <row r="209" spans="1:48" x14ac:dyDescent="0.3">
      <c r="A209" t="s">
        <v>666</v>
      </c>
      <c r="B209" t="s">
        <v>667</v>
      </c>
      <c r="C209" t="s">
        <v>10171</v>
      </c>
      <c r="D209" t="s">
        <v>193</v>
      </c>
      <c r="E209">
        <v>26159.813012359999</v>
      </c>
      <c r="F209">
        <v>2212.3000000000002</v>
      </c>
      <c r="G209">
        <v>39.657539765427799</v>
      </c>
      <c r="H209">
        <f>(Table2[[#This Row],[1Y Return vs Nifty]]-AVERAGE(Table2[1Y Return vs Nifty]))/_xlfn.STDEV.P(Table2[1Y Return vs Nifty])</f>
        <v>-8.1518285188893536E-2</v>
      </c>
      <c r="I209">
        <v>2.9958775428430999</v>
      </c>
      <c r="J209">
        <f>(Table2[[#This Row],[1M Return vs Nifty]]-AVERAGE(Table2[1M Return vs Nifty]))/_xlfn.STDEV.P(Table2[1M Return vs Nifty])</f>
        <v>-1.3071808187790359E-2</v>
      </c>
      <c r="K209">
        <v>1.94626125146299</v>
      </c>
      <c r="L209">
        <f>(Table2[[#This Row],[6M Return vs Nifty]]-AVERAGE(Table2[6M Return vs Nifty]))/_xlfn.STDEV.P(Table2[6M Return vs Nifty])</f>
        <v>-0.24056228734907753</v>
      </c>
      <c r="M209">
        <v>3.5972597421523802</v>
      </c>
      <c r="N209">
        <f>(Table2[[#This Row],[1W Return vs Nifty]]-AVERAGE(Table2[1W Return vs Nifty]))/_xlfn.STDEV.P(Table2[1W Return vs Nifty])</f>
        <v>0.68981764271300294</v>
      </c>
      <c r="O209">
        <v>2140.23</v>
      </c>
      <c r="P209">
        <v>2049.2542457803202</v>
      </c>
      <c r="Q209">
        <v>1751.66972030483</v>
      </c>
      <c r="R209">
        <v>58.560821312109901</v>
      </c>
      <c r="S209" s="2">
        <f>(Table2[[#This Row],[Close Price]]-Table2[[#This Row],[20D EMA]])/Table2[[#This Row],[20D EMA]]</f>
        <v>3.3673950930507547E-2</v>
      </c>
      <c r="T209" s="2">
        <f>(Table2[[#This Row],[Close Price]]-Table2[[#This Row],[50D EMA]])/Table2[[#This Row],[50D EMA]]</f>
        <v>7.956345805085549E-2</v>
      </c>
      <c r="U209" s="2">
        <f>(Table2[[#This Row],[Close Price]]-Table2[[#This Row],[200D EMA]])/Table2[[#This Row],[200D EMA]]</f>
        <v>0.26296639963326546</v>
      </c>
      <c r="V209">
        <v>1.28415412556058</v>
      </c>
      <c r="W209">
        <v>2201.25</v>
      </c>
      <c r="X209">
        <v>2246.1999999999998</v>
      </c>
      <c r="Y209">
        <v>2130.6999999999998</v>
      </c>
      <c r="Z209">
        <v>2338.75</v>
      </c>
      <c r="AA209">
        <v>2052</v>
      </c>
      <c r="AB209">
        <v>2338.75</v>
      </c>
      <c r="AC209" s="2">
        <f>(Table2[[#This Row],[Close Price]]/Table2[[#This Row],[Day Low]])-1</f>
        <v>5.0198750709824491E-3</v>
      </c>
      <c r="AD209" s="2">
        <f>(Table2[[#This Row],[Day High]]/Table2[[#This Row],[Close Price]])-1</f>
        <v>1.5323419066129995E-2</v>
      </c>
      <c r="AE209" s="2">
        <f>(Table2[[#This Row],[Close Price]]/Table2[[#This Row],[Current Week Low]])-1</f>
        <v>3.8297273196602255E-2</v>
      </c>
      <c r="AF209" s="2">
        <f>(Table2[[#This Row],[Current Week High]]/Table2[[#This Row],[Close Price]])-1</f>
        <v>5.7157709171450355E-2</v>
      </c>
      <c r="AG209" s="2">
        <f>(Table2[[#This Row],[Close Price]]/Table2[[#This Row],[Current Month Low]])-1</f>
        <v>7.8118908382066365E-2</v>
      </c>
      <c r="AH209" s="2">
        <f>(Table2[[#This Row],[Current Month High]]/Table2[[#This Row],[Close Price]])-1</f>
        <v>5.7157709171450355E-2</v>
      </c>
      <c r="AI209">
        <v>9.7658545405234296</v>
      </c>
      <c r="AJ209">
        <v>98.706606188530102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0.08</v>
      </c>
      <c r="AM209" t="s">
        <v>10213</v>
      </c>
      <c r="AN209">
        <v>2.99</v>
      </c>
      <c r="AO209" t="s">
        <v>10213</v>
      </c>
      <c r="AP209">
        <v>0.21990056827936699</v>
      </c>
      <c r="AQ209">
        <f>(Table2[[#This Row],[Sharpe Ratio]]-AVERAGE(Table2[Sharpe Ratio]))/_xlfn.STDEV.P(Table2[Sharpe Ratio])</f>
        <v>1.8762802020034177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2.2309454639906594</v>
      </c>
      <c r="AS209">
        <f>_xlfn.RANK.AVG(Table2[[#This Row],[1Y Return vs Nifty Z-Score]],Table2[1Y Return vs Nifty Z-Score])</f>
        <v>299</v>
      </c>
      <c r="AT209">
        <f>_xlfn.RANK.AVG(Table2[[#This Row],[6M Return vs Nifty Z-Score]],Table2[6M Return vs Nifty Z-Score])</f>
        <v>402</v>
      </c>
      <c r="AU209">
        <f>_xlfn.RANK.AVG(Table2[[#This Row],[Sharpe Ratio Z-Score]],Table2[Sharpe Ratio Z-Score])</f>
        <v>20</v>
      </c>
      <c r="AV209">
        <f>(Table2[[#This Row],[Rank 1Y]]+Table2[[#This Row],[Rank 6M]]+Table2[[#This Row],[Rank Sharpe]])/3</f>
        <v>240.33333333333334</v>
      </c>
    </row>
    <row r="210" spans="1:48" x14ac:dyDescent="0.3">
      <c r="A210" t="s">
        <v>822</v>
      </c>
      <c r="B210" t="s">
        <v>823</v>
      </c>
      <c r="C210" t="s">
        <v>10167</v>
      </c>
      <c r="D210" t="s">
        <v>598</v>
      </c>
      <c r="E210">
        <v>19136.40539892</v>
      </c>
      <c r="F210">
        <v>3759.4</v>
      </c>
      <c r="G210">
        <v>112.926121121864</v>
      </c>
      <c r="H210">
        <f>(Table2[[#This Row],[1Y Return vs Nifty]]-AVERAGE(Table2[1Y Return vs Nifty]))/_xlfn.STDEV.P(Table2[1Y Return vs Nifty])</f>
        <v>0.78982585019383522</v>
      </c>
      <c r="I210">
        <v>-2.6284157577638299</v>
      </c>
      <c r="J210">
        <f>(Table2[[#This Row],[1M Return vs Nifty]]-AVERAGE(Table2[1M Return vs Nifty]))/_xlfn.STDEV.P(Table2[1M Return vs Nifty])</f>
        <v>-0.51210533846146111</v>
      </c>
      <c r="K210">
        <v>6.5496830192583904</v>
      </c>
      <c r="L210">
        <f>(Table2[[#This Row],[6M Return vs Nifty]]-AVERAGE(Table2[6M Return vs Nifty]))/_xlfn.STDEV.P(Table2[6M Return vs Nifty])</f>
        <v>-0.10298612497933889</v>
      </c>
      <c r="M210">
        <v>-5.7743986338520896</v>
      </c>
      <c r="N210">
        <f>(Table2[[#This Row],[1W Return vs Nifty]]-AVERAGE(Table2[1W Return vs Nifty]))/_xlfn.STDEV.P(Table2[1W Return vs Nifty])</f>
        <v>-1.1641161176270411</v>
      </c>
      <c r="O210">
        <v>3845.04</v>
      </c>
      <c r="P210">
        <v>3800.8076924802999</v>
      </c>
      <c r="Q210">
        <v>3280.43592179195</v>
      </c>
      <c r="R210">
        <v>38.6347824906534</v>
      </c>
      <c r="S210" s="2">
        <f>(Table2[[#This Row],[Close Price]]-Table2[[#This Row],[20D EMA]])/Table2[[#This Row],[20D EMA]]</f>
        <v>-2.2272850217422934E-2</v>
      </c>
      <c r="T210" s="2">
        <f>(Table2[[#This Row],[Close Price]]-Table2[[#This Row],[50D EMA]])/Table2[[#This Row],[50D EMA]]</f>
        <v>-1.0894445557512103E-2</v>
      </c>
      <c r="U210" s="2">
        <f>(Table2[[#This Row],[Close Price]]-Table2[[#This Row],[200D EMA]])/Table2[[#This Row],[200D EMA]]</f>
        <v>0.14600622893630985</v>
      </c>
      <c r="V210">
        <v>0.72499965880672002</v>
      </c>
      <c r="W210">
        <v>3700.6</v>
      </c>
      <c r="X210">
        <v>3776.9</v>
      </c>
      <c r="Y210">
        <v>3680</v>
      </c>
      <c r="Z210">
        <v>4036.6</v>
      </c>
      <c r="AA210">
        <v>3680</v>
      </c>
      <c r="AB210">
        <v>4036.6</v>
      </c>
      <c r="AC210" s="2">
        <f>(Table2[[#This Row],[Close Price]]/Table2[[#This Row],[Day Low]])-1</f>
        <v>1.5889315246176317E-2</v>
      </c>
      <c r="AD210" s="2">
        <f>(Table2[[#This Row],[Day High]]/Table2[[#This Row],[Close Price]])-1</f>
        <v>4.6549981380008543E-3</v>
      </c>
      <c r="AE210" s="2">
        <f>(Table2[[#This Row],[Close Price]]/Table2[[#This Row],[Current Week Low]])-1</f>
        <v>2.1576086956521801E-2</v>
      </c>
      <c r="AF210" s="2">
        <f>(Table2[[#This Row],[Current Week High]]/Table2[[#This Row],[Close Price]])-1</f>
        <v>7.3735170505931702E-2</v>
      </c>
      <c r="AG210" s="2">
        <f>(Table2[[#This Row],[Close Price]]/Table2[[#This Row],[Current Month Low]])-1</f>
        <v>2.1576086956521801E-2</v>
      </c>
      <c r="AH210" s="2">
        <f>(Table2[[#This Row],[Current Month High]]/Table2[[#This Row],[Close Price]])-1</f>
        <v>7.3735170505931702E-2</v>
      </c>
      <c r="AI210">
        <v>13.5819545672181</v>
      </c>
      <c r="AJ210">
        <v>144.434330299089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-0.16</v>
      </c>
      <c r="AM210" t="s">
        <v>10214</v>
      </c>
      <c r="AN210">
        <v>-4.62</v>
      </c>
      <c r="AO210" t="s">
        <v>10214</v>
      </c>
      <c r="AP210">
        <v>7.4092272936402997E-2</v>
      </c>
      <c r="AQ210">
        <f>(Table2[[#This Row],[Sharpe Ratio]]-AVERAGE(Table2[Sharpe Ratio]))/_xlfn.STDEV.P(Table2[Sharpe Ratio])</f>
        <v>0.22200133003487502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-0.76738040083913095</v>
      </c>
      <c r="AS210">
        <f>_xlfn.RANK.AVG(Table2[[#This Row],[1Y Return vs Nifty Z-Score]],Table2[1Y Return vs Nifty Z-Score])</f>
        <v>113</v>
      </c>
      <c r="AT210">
        <f>_xlfn.RANK.AVG(Table2[[#This Row],[6M Return vs Nifty Z-Score]],Table2[6M Return vs Nifty Z-Score])</f>
        <v>345</v>
      </c>
      <c r="AU210">
        <f>_xlfn.RANK.AVG(Table2[[#This Row],[Sharpe Ratio Z-Score]],Table2[Sharpe Ratio Z-Score])</f>
        <v>266</v>
      </c>
      <c r="AV210">
        <f>(Table2[[#This Row],[Rank 1Y]]+Table2[[#This Row],[Rank 6M]]+Table2[[#This Row],[Rank Sharpe]])/3</f>
        <v>241.33333333333334</v>
      </c>
    </row>
    <row r="211" spans="1:48" x14ac:dyDescent="0.3">
      <c r="A211" t="s">
        <v>766</v>
      </c>
      <c r="B211" t="s">
        <v>767</v>
      </c>
      <c r="C211" t="s">
        <v>10179</v>
      </c>
      <c r="D211" t="s">
        <v>214</v>
      </c>
      <c r="E211">
        <v>20573.982396300002</v>
      </c>
      <c r="F211">
        <v>473.15</v>
      </c>
      <c r="G211">
        <v>37.788446559825701</v>
      </c>
      <c r="H211">
        <f>(Table2[[#This Row],[1Y Return vs Nifty]]-AVERAGE(Table2[1Y Return vs Nifty]))/_xlfn.STDEV.P(Table2[1Y Return vs Nifty])</f>
        <v>-0.10374641316727194</v>
      </c>
      <c r="I211">
        <v>14.238306866043001</v>
      </c>
      <c r="J211">
        <f>(Table2[[#This Row],[1M Return vs Nifty]]-AVERAGE(Table2[1M Return vs Nifty]))/_xlfn.STDEV.P(Table2[1M Return vs Nifty])</f>
        <v>0.98444892804466344</v>
      </c>
      <c r="K211">
        <v>47.762970829252801</v>
      </c>
      <c r="L211">
        <f>(Table2[[#This Row],[6M Return vs Nifty]]-AVERAGE(Table2[6M Return vs Nifty]))/_xlfn.STDEV.P(Table2[6M Return vs Nifty])</f>
        <v>1.1286989696180076</v>
      </c>
      <c r="M211">
        <v>2.7035068392262298</v>
      </c>
      <c r="N211">
        <f>(Table2[[#This Row],[1W Return vs Nifty]]-AVERAGE(Table2[1W Return vs Nifty]))/_xlfn.STDEV.P(Table2[1W Return vs Nifty])</f>
        <v>0.51301236304347886</v>
      </c>
      <c r="O211">
        <v>441.76</v>
      </c>
      <c r="P211">
        <v>405.23514171093899</v>
      </c>
      <c r="Q211">
        <v>342.26909111612002</v>
      </c>
      <c r="R211">
        <v>74.735218290232297</v>
      </c>
      <c r="S211" s="2">
        <f>(Table2[[#This Row],[Close Price]]-Table2[[#This Row],[20D EMA]])/Table2[[#This Row],[20D EMA]]</f>
        <v>7.1056682361463203E-2</v>
      </c>
      <c r="T211" s="2">
        <f>(Table2[[#This Row],[Close Price]]-Table2[[#This Row],[50D EMA]])/Table2[[#This Row],[50D EMA]]</f>
        <v>0.1675937037501693</v>
      </c>
      <c r="U211" s="2">
        <f>(Table2[[#This Row],[Close Price]]-Table2[[#This Row],[200D EMA]])/Table2[[#This Row],[200D EMA]]</f>
        <v>0.38239184396430526</v>
      </c>
      <c r="V211">
        <v>0.79279359064842803</v>
      </c>
      <c r="W211">
        <v>467.2</v>
      </c>
      <c r="X211">
        <v>480</v>
      </c>
      <c r="Y211">
        <v>445</v>
      </c>
      <c r="Z211">
        <v>527.54999999999995</v>
      </c>
      <c r="AA211">
        <v>431</v>
      </c>
      <c r="AB211">
        <v>527.54999999999995</v>
      </c>
      <c r="AC211" s="2">
        <f>(Table2[[#This Row],[Close Price]]/Table2[[#This Row],[Day Low]])-1</f>
        <v>1.2735445205479534E-2</v>
      </c>
      <c r="AD211" s="2">
        <f>(Table2[[#This Row],[Day High]]/Table2[[#This Row],[Close Price]])-1</f>
        <v>1.4477438444467916E-2</v>
      </c>
      <c r="AE211" s="2">
        <f>(Table2[[#This Row],[Close Price]]/Table2[[#This Row],[Current Week Low]])-1</f>
        <v>6.3258426966292136E-2</v>
      </c>
      <c r="AF211" s="2">
        <f>(Table2[[#This Row],[Current Week High]]/Table2[[#This Row],[Close Price]])-1</f>
        <v>0.11497410969037292</v>
      </c>
      <c r="AG211" s="2">
        <f>(Table2[[#This Row],[Close Price]]/Table2[[#This Row],[Current Month Low]])-1</f>
        <v>9.7795823665893122E-2</v>
      </c>
      <c r="AH211" s="2">
        <f>(Table2[[#This Row],[Current Month High]]/Table2[[#This Row],[Close Price]])-1</f>
        <v>0.11497410969037292</v>
      </c>
      <c r="AI211">
        <v>11.497410969037199</v>
      </c>
      <c r="AJ211">
        <v>71.2760180995475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0.27</v>
      </c>
      <c r="AM211" t="s">
        <v>10213</v>
      </c>
      <c r="AN211">
        <v>11.82</v>
      </c>
      <c r="AO211" t="s">
        <v>10213</v>
      </c>
      <c r="AP211">
        <v>5.2620780731091998E-2</v>
      </c>
      <c r="AQ211">
        <f>(Table2[[#This Row],[Sharpe Ratio]]-AVERAGE(Table2[Sharpe Ratio]))/_xlfn.STDEV.P(Table2[Sharpe Ratio])</f>
        <v>-2.1605083587443303E-2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2.5008087639514347</v>
      </c>
      <c r="AS211">
        <f>_xlfn.RANK.AVG(Table2[[#This Row],[1Y Return vs Nifty Z-Score]],Table2[1Y Return vs Nifty Z-Score])</f>
        <v>308</v>
      </c>
      <c r="AT211">
        <f>_xlfn.RANK.AVG(Table2[[#This Row],[6M Return vs Nifty Z-Score]],Table2[6M Return vs Nifty Z-Score])</f>
        <v>78</v>
      </c>
      <c r="AU211">
        <f>_xlfn.RANK.AVG(Table2[[#This Row],[Sharpe Ratio Z-Score]],Table2[Sharpe Ratio Z-Score])</f>
        <v>340</v>
      </c>
      <c r="AV211">
        <f>(Table2[[#This Row],[Rank 1Y]]+Table2[[#This Row],[Rank 6M]]+Table2[[#This Row],[Rank Sharpe]])/3</f>
        <v>242</v>
      </c>
    </row>
    <row r="212" spans="1:48" x14ac:dyDescent="0.3">
      <c r="A212" t="s">
        <v>994</v>
      </c>
      <c r="B212" t="s">
        <v>995</v>
      </c>
      <c r="C212" t="s">
        <v>10173</v>
      </c>
      <c r="D212" t="s">
        <v>46</v>
      </c>
      <c r="E212">
        <v>13593.89692304</v>
      </c>
      <c r="F212">
        <v>739.55</v>
      </c>
      <c r="G212">
        <v>56.243011944782801</v>
      </c>
      <c r="H212">
        <f>(Table2[[#This Row],[1Y Return vs Nifty]]-AVERAGE(Table2[1Y Return vs Nifty]))/_xlfn.STDEV.P(Table2[1Y Return vs Nifty])</f>
        <v>0.11572388394401402</v>
      </c>
      <c r="I212">
        <v>17.055059166873001</v>
      </c>
      <c r="J212">
        <f>(Table2[[#This Row],[1M Return vs Nifty]]-AVERAGE(Table2[1M Return vs Nifty]))/_xlfn.STDEV.P(Table2[1M Return vs Nifty])</f>
        <v>1.2343743443521651</v>
      </c>
      <c r="K212">
        <v>25.0578315933525</v>
      </c>
      <c r="L212">
        <f>(Table2[[#This Row],[6M Return vs Nifty]]-AVERAGE(Table2[6M Return vs Nifty]))/_xlfn.STDEV.P(Table2[6M Return vs Nifty])</f>
        <v>0.45014156607996708</v>
      </c>
      <c r="M212">
        <v>-0.91517317434687995</v>
      </c>
      <c r="N212">
        <f>(Table2[[#This Row],[1W Return vs Nifty]]-AVERAGE(Table2[1W Return vs Nifty]))/_xlfn.STDEV.P(Table2[1W Return vs Nifty])</f>
        <v>-0.20284738939995114</v>
      </c>
      <c r="O212">
        <v>699.01</v>
      </c>
      <c r="P212">
        <v>634.12917196231899</v>
      </c>
      <c r="Q212">
        <v>549.14859208689904</v>
      </c>
      <c r="R212">
        <v>63.795621923240901</v>
      </c>
      <c r="S212" s="2">
        <f>(Table2[[#This Row],[Close Price]]-Table2[[#This Row],[20D EMA]])/Table2[[#This Row],[20D EMA]]</f>
        <v>5.7996309065678549E-2</v>
      </c>
      <c r="T212" s="2">
        <f>(Table2[[#This Row],[Close Price]]-Table2[[#This Row],[50D EMA]])/Table2[[#This Row],[50D EMA]]</f>
        <v>0.16624503760244175</v>
      </c>
      <c r="U212" s="2">
        <f>(Table2[[#This Row],[Close Price]]-Table2[[#This Row],[200D EMA]])/Table2[[#This Row],[200D EMA]]</f>
        <v>0.34672110728633387</v>
      </c>
      <c r="V212">
        <v>0.98659308602284201</v>
      </c>
      <c r="W212">
        <v>721.5</v>
      </c>
      <c r="X212">
        <v>753.3</v>
      </c>
      <c r="Y212">
        <v>711.9</v>
      </c>
      <c r="Z212">
        <v>755.95</v>
      </c>
      <c r="AA212">
        <v>711.9</v>
      </c>
      <c r="AB212">
        <v>757.95</v>
      </c>
      <c r="AC212" s="2">
        <f>(Table2[[#This Row],[Close Price]]/Table2[[#This Row],[Day Low]])-1</f>
        <v>2.5017325017324898E-2</v>
      </c>
      <c r="AD212" s="2">
        <f>(Table2[[#This Row],[Day High]]/Table2[[#This Row],[Close Price]])-1</f>
        <v>1.8592387262524435E-2</v>
      </c>
      <c r="AE212" s="2">
        <f>(Table2[[#This Row],[Close Price]]/Table2[[#This Row],[Current Week Low]])-1</f>
        <v>3.8839724680432619E-2</v>
      </c>
      <c r="AF212" s="2">
        <f>(Table2[[#This Row],[Current Week High]]/Table2[[#This Row],[Close Price]])-1</f>
        <v>2.2175647353120276E-2</v>
      </c>
      <c r="AG212" s="2">
        <f>(Table2[[#This Row],[Close Price]]/Table2[[#This Row],[Current Month Low]])-1</f>
        <v>3.8839724680432619E-2</v>
      </c>
      <c r="AH212" s="2">
        <f>(Table2[[#This Row],[Current Month High]]/Table2[[#This Row],[Close Price]])-1</f>
        <v>2.4879994591305632E-2</v>
      </c>
      <c r="AI212">
        <v>2.4879994591305601</v>
      </c>
      <c r="AJ212">
        <v>87.536452390008805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0.28999999999999998</v>
      </c>
      <c r="AM212" t="s">
        <v>10213</v>
      </c>
      <c r="AN212">
        <v>8.15</v>
      </c>
      <c r="AO212" t="s">
        <v>10213</v>
      </c>
      <c r="AP212">
        <v>6.4071964337669998E-2</v>
      </c>
      <c r="AQ212">
        <f>(Table2[[#This Row],[Sharpe Ratio]]-AVERAGE(Table2[Sharpe Ratio]))/_xlfn.STDEV.P(Table2[Sharpe Ratio])</f>
        <v>0.10831517269726637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1.7057075776734614</v>
      </c>
      <c r="AS212">
        <f>_xlfn.RANK.AVG(Table2[[#This Row],[1Y Return vs Nifty Z-Score]],Table2[1Y Return vs Nifty Z-Score])</f>
        <v>246</v>
      </c>
      <c r="AT212">
        <f>_xlfn.RANK.AVG(Table2[[#This Row],[6M Return vs Nifty Z-Score]],Table2[6M Return vs Nifty Z-Score])</f>
        <v>178</v>
      </c>
      <c r="AU212">
        <f>_xlfn.RANK.AVG(Table2[[#This Row],[Sharpe Ratio Z-Score]],Table2[Sharpe Ratio Z-Score])</f>
        <v>305</v>
      </c>
      <c r="AV212">
        <f>(Table2[[#This Row],[Rank 1Y]]+Table2[[#This Row],[Rank 6M]]+Table2[[#This Row],[Rank Sharpe]])/3</f>
        <v>243</v>
      </c>
    </row>
    <row r="213" spans="1:48" x14ac:dyDescent="0.3">
      <c r="A213" t="s">
        <v>81</v>
      </c>
      <c r="B213" t="s">
        <v>82</v>
      </c>
      <c r="C213" t="s">
        <v>10177</v>
      </c>
      <c r="D213" t="s">
        <v>83</v>
      </c>
      <c r="E213">
        <v>320532.21735382499</v>
      </c>
      <c r="F213">
        <v>1483.85</v>
      </c>
      <c r="G213">
        <v>78.209063912684996</v>
      </c>
      <c r="H213">
        <f>(Table2[[#This Row],[1Y Return vs Nifty]]-AVERAGE(Table2[1Y Return vs Nifty]))/_xlfn.STDEV.P(Table2[1Y Return vs Nifty])</f>
        <v>0.37695441694194132</v>
      </c>
      <c r="I213">
        <v>2.6722271881145101</v>
      </c>
      <c r="J213">
        <f>(Table2[[#This Row],[1M Return vs Nifty]]-AVERAGE(Table2[1M Return vs Nifty]))/_xlfn.STDEV.P(Table2[1M Return vs Nifty])</f>
        <v>-4.1788727889880729E-2</v>
      </c>
      <c r="K213">
        <v>11.0225446948842</v>
      </c>
      <c r="L213">
        <f>(Table2[[#This Row],[6M Return vs Nifty]]-AVERAGE(Table2[6M Return vs Nifty]))/_xlfn.STDEV.P(Table2[6M Return vs Nifty])</f>
        <v>3.0688166706946469E-2</v>
      </c>
      <c r="M213">
        <v>-1.6274946822396601</v>
      </c>
      <c r="N213">
        <f>(Table2[[#This Row],[1W Return vs Nifty]]-AVERAGE(Table2[1W Return vs Nifty]))/_xlfn.STDEV.P(Table2[1W Return vs Nifty])</f>
        <v>-0.34376128518173249</v>
      </c>
      <c r="O213">
        <v>1466.22</v>
      </c>
      <c r="P213">
        <v>1418.4072184782999</v>
      </c>
      <c r="Q213">
        <v>1209.8285588093099</v>
      </c>
      <c r="R213">
        <v>54.471845082078097</v>
      </c>
      <c r="S213" s="2">
        <f>(Table2[[#This Row],[Close Price]]-Table2[[#This Row],[20D EMA]])/Table2[[#This Row],[20D EMA]]</f>
        <v>1.2024116435459808E-2</v>
      </c>
      <c r="T213" s="2">
        <f>(Table2[[#This Row],[Close Price]]-Table2[[#This Row],[50D EMA]])/Table2[[#This Row],[50D EMA]]</f>
        <v>4.6138218044257086E-2</v>
      </c>
      <c r="U213" s="2">
        <f>(Table2[[#This Row],[Close Price]]-Table2[[#This Row],[200D EMA]])/Table2[[#This Row],[200D EMA]]</f>
        <v>0.22649609252105657</v>
      </c>
      <c r="V213">
        <v>0.692506483320661</v>
      </c>
      <c r="W213">
        <v>1477.9</v>
      </c>
      <c r="X213">
        <v>1498.5</v>
      </c>
      <c r="Y213">
        <v>1460</v>
      </c>
      <c r="Z213">
        <v>1503.95</v>
      </c>
      <c r="AA213">
        <v>1455.05</v>
      </c>
      <c r="AB213">
        <v>1520</v>
      </c>
      <c r="AC213" s="2">
        <f>(Table2[[#This Row],[Close Price]]/Table2[[#This Row],[Day Low]])-1</f>
        <v>4.0259828134514564E-3</v>
      </c>
      <c r="AD213" s="2">
        <f>(Table2[[#This Row],[Day High]]/Table2[[#This Row],[Close Price]])-1</f>
        <v>9.8729655962530583E-3</v>
      </c>
      <c r="AE213" s="2">
        <f>(Table2[[#This Row],[Close Price]]/Table2[[#This Row],[Current Week Low]])-1</f>
        <v>1.6335616438356126E-2</v>
      </c>
      <c r="AF213" s="2">
        <f>(Table2[[#This Row],[Current Week High]]/Table2[[#This Row],[Close Price]])-1</f>
        <v>1.3545843582572381E-2</v>
      </c>
      <c r="AG213" s="2">
        <f>(Table2[[#This Row],[Close Price]]/Table2[[#This Row],[Current Month Low]])-1</f>
        <v>1.9793134256554712E-2</v>
      </c>
      <c r="AH213" s="2">
        <f>(Table2[[#This Row],[Current Month High]]/Table2[[#This Row],[Close Price]])-1</f>
        <v>2.4362300771641365E-2</v>
      </c>
      <c r="AI213">
        <v>9.2698048994170605</v>
      </c>
      <c r="AJ213">
        <v>107.61858122289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0.02</v>
      </c>
      <c r="AM213" t="s">
        <v>10213</v>
      </c>
      <c r="AN213">
        <v>1.9</v>
      </c>
      <c r="AO213" t="s">
        <v>10213</v>
      </c>
      <c r="AP213">
        <v>7.4654648563514003E-2</v>
      </c>
      <c r="AQ213">
        <f>(Table2[[#This Row],[Sharpe Ratio]]-AVERAGE(Table2[Sharpe Ratio]))/_xlfn.STDEV.P(Table2[Sharpe Ratio])</f>
        <v>0.22838180458779073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0.25047437516506527</v>
      </c>
      <c r="AS213">
        <f>_xlfn.RANK.AVG(Table2[[#This Row],[1Y Return vs Nifty Z-Score]],Table2[1Y Return vs Nifty Z-Score])</f>
        <v>171</v>
      </c>
      <c r="AT213">
        <f>_xlfn.RANK.AVG(Table2[[#This Row],[6M Return vs Nifty Z-Score]],Table2[6M Return vs Nifty Z-Score])</f>
        <v>299</v>
      </c>
      <c r="AU213">
        <f>_xlfn.RANK.AVG(Table2[[#This Row],[Sharpe Ratio Z-Score]],Table2[Sharpe Ratio Z-Score])</f>
        <v>264</v>
      </c>
      <c r="AV213">
        <f>(Table2[[#This Row],[Rank 1Y]]+Table2[[#This Row],[Rank 6M]]+Table2[[#This Row],[Rank Sharpe]])/3</f>
        <v>244.66666666666666</v>
      </c>
    </row>
    <row r="214" spans="1:48" x14ac:dyDescent="0.3">
      <c r="A214" t="s">
        <v>1286</v>
      </c>
      <c r="B214" t="s">
        <v>1287</v>
      </c>
      <c r="C214" t="s">
        <v>10177</v>
      </c>
      <c r="D214" t="s">
        <v>299</v>
      </c>
      <c r="E214">
        <v>8582.4556044300007</v>
      </c>
      <c r="F214">
        <v>527.29999999999995</v>
      </c>
      <c r="G214">
        <v>14.263986290478901</v>
      </c>
      <c r="H214">
        <f>(Table2[[#This Row],[1Y Return vs Nifty]]-AVERAGE(Table2[1Y Return vs Nifty]))/_xlfn.STDEV.P(Table2[1Y Return vs Nifty])</f>
        <v>-0.38351026438777502</v>
      </c>
      <c r="I214">
        <v>3.6467804120839999</v>
      </c>
      <c r="J214">
        <f>(Table2[[#This Row],[1M Return vs Nifty]]-AVERAGE(Table2[1M Return vs Nifty]))/_xlfn.STDEV.P(Table2[1M Return vs Nifty])</f>
        <v>4.4681644440203915E-2</v>
      </c>
      <c r="K214">
        <v>31.096068332972202</v>
      </c>
      <c r="L214">
        <f>(Table2[[#This Row],[6M Return vs Nifty]]-AVERAGE(Table2[6M Return vs Nifty]))/_xlfn.STDEV.P(Table2[6M Return vs Nifty])</f>
        <v>0.63059807865249984</v>
      </c>
      <c r="M214">
        <v>0.701370087089493</v>
      </c>
      <c r="N214">
        <f>(Table2[[#This Row],[1W Return vs Nifty]]-AVERAGE(Table2[1W Return vs Nifty]))/_xlfn.STDEV.P(Table2[1W Return vs Nifty])</f>
        <v>0.11694277016248322</v>
      </c>
      <c r="O214">
        <v>496.23</v>
      </c>
      <c r="P214">
        <v>464.87875238986902</v>
      </c>
      <c r="Q214">
        <v>407.48236267385698</v>
      </c>
      <c r="R214">
        <v>76.733905267447895</v>
      </c>
      <c r="S214" s="2">
        <f>(Table2[[#This Row],[Close Price]]-Table2[[#This Row],[20D EMA]])/Table2[[#This Row],[20D EMA]]</f>
        <v>6.261209519779122E-2</v>
      </c>
      <c r="T214" s="2">
        <f>(Table2[[#This Row],[Close Price]]-Table2[[#This Row],[50D EMA]])/Table2[[#This Row],[50D EMA]]</f>
        <v>0.13427425385486658</v>
      </c>
      <c r="U214" s="2">
        <f>(Table2[[#This Row],[Close Price]]-Table2[[#This Row],[200D EMA]])/Table2[[#This Row],[200D EMA]]</f>
        <v>0.2940437385802715</v>
      </c>
      <c r="V214">
        <v>0.93720571971964794</v>
      </c>
      <c r="W214">
        <v>514</v>
      </c>
      <c r="X214">
        <v>532</v>
      </c>
      <c r="Y214">
        <v>496</v>
      </c>
      <c r="Z214">
        <v>532</v>
      </c>
      <c r="AA214">
        <v>496</v>
      </c>
      <c r="AB214">
        <v>532</v>
      </c>
      <c r="AC214" s="2">
        <f>(Table2[[#This Row],[Close Price]]/Table2[[#This Row],[Day Low]])-1</f>
        <v>2.5875486381322865E-2</v>
      </c>
      <c r="AD214" s="2">
        <f>(Table2[[#This Row],[Day High]]/Table2[[#This Row],[Close Price]])-1</f>
        <v>8.9133320690311102E-3</v>
      </c>
      <c r="AE214" s="2">
        <f>(Table2[[#This Row],[Close Price]]/Table2[[#This Row],[Current Week Low]])-1</f>
        <v>6.3104838709677313E-2</v>
      </c>
      <c r="AF214" s="2">
        <f>(Table2[[#This Row],[Current Week High]]/Table2[[#This Row],[Close Price]])-1</f>
        <v>8.9133320690311102E-3</v>
      </c>
      <c r="AG214" s="2">
        <f>(Table2[[#This Row],[Close Price]]/Table2[[#This Row],[Current Month Low]])-1</f>
        <v>6.3104838709677313E-2</v>
      </c>
      <c r="AH214" s="2">
        <f>(Table2[[#This Row],[Current Month High]]/Table2[[#This Row],[Close Price]])-1</f>
        <v>8.9133320690311102E-3</v>
      </c>
      <c r="AI214">
        <v>0.89133320690311102</v>
      </c>
      <c r="AJ214">
        <v>54.497509522414198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0.22</v>
      </c>
      <c r="AM214" t="s">
        <v>10213</v>
      </c>
      <c r="AN214">
        <v>10.65</v>
      </c>
      <c r="AO214" t="s">
        <v>10213</v>
      </c>
      <c r="AP214">
        <v>0.120553549999767</v>
      </c>
      <c r="AQ214">
        <f>(Table2[[#This Row],[Sharpe Ratio]]-AVERAGE(Table2[Sharpe Ratio]))/_xlfn.STDEV.P(Table2[Sharpe Ratio])</f>
        <v>0.74913120854976445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1.1578434374171764</v>
      </c>
      <c r="AS214">
        <f>_xlfn.RANK.AVG(Table2[[#This Row],[1Y Return vs Nifty Z-Score]],Table2[1Y Return vs Nifty Z-Score])</f>
        <v>428</v>
      </c>
      <c r="AT214">
        <f>_xlfn.RANK.AVG(Table2[[#This Row],[6M Return vs Nifty Z-Score]],Table2[6M Return vs Nifty Z-Score])</f>
        <v>142</v>
      </c>
      <c r="AU214">
        <f>_xlfn.RANK.AVG(Table2[[#This Row],[Sharpe Ratio Z-Score]],Table2[Sharpe Ratio Z-Score])</f>
        <v>164</v>
      </c>
      <c r="AV214">
        <f>(Table2[[#This Row],[Rank 1Y]]+Table2[[#This Row],[Rank 6M]]+Table2[[#This Row],[Rank Sharpe]])/3</f>
        <v>244.66666666666666</v>
      </c>
    </row>
    <row r="215" spans="1:48" x14ac:dyDescent="0.3">
      <c r="A215" t="s">
        <v>482</v>
      </c>
      <c r="B215" t="s">
        <v>483</v>
      </c>
      <c r="C215" t="s">
        <v>10167</v>
      </c>
      <c r="D215" t="s">
        <v>484</v>
      </c>
      <c r="E215">
        <v>43496.231724999998</v>
      </c>
      <c r="F215">
        <v>790.75</v>
      </c>
      <c r="G215">
        <v>76.199569916504501</v>
      </c>
      <c r="H215">
        <f>(Table2[[#This Row],[1Y Return vs Nifty]]-AVERAGE(Table2[1Y Return vs Nifty]))/_xlfn.STDEV.P(Table2[1Y Return vs Nifty])</f>
        <v>0.353056577291674</v>
      </c>
      <c r="I215">
        <v>9.2540000742241695</v>
      </c>
      <c r="J215">
        <f>(Table2[[#This Row],[1M Return vs Nifty]]-AVERAGE(Table2[1M Return vs Nifty]))/_xlfn.STDEV.P(Table2[1M Return vs Nifty])</f>
        <v>0.54220026117304565</v>
      </c>
      <c r="K215">
        <v>24.432252186566</v>
      </c>
      <c r="L215">
        <f>(Table2[[#This Row],[6M Return vs Nifty]]-AVERAGE(Table2[6M Return vs Nifty]))/_xlfn.STDEV.P(Table2[6M Return vs Nifty])</f>
        <v>0.43144573102845907</v>
      </c>
      <c r="M215">
        <v>-2.7537478548040601</v>
      </c>
      <c r="N215">
        <f>(Table2[[#This Row],[1W Return vs Nifty]]-AVERAGE(Table2[1W Return vs Nifty]))/_xlfn.STDEV.P(Table2[1W Return vs Nifty])</f>
        <v>-0.56656056952754374</v>
      </c>
      <c r="O215">
        <v>763</v>
      </c>
      <c r="P215">
        <v>715.80043559665796</v>
      </c>
      <c r="Q215">
        <v>606.41681066587796</v>
      </c>
      <c r="R215">
        <v>60.539371093911299</v>
      </c>
      <c r="S215" s="2">
        <f>(Table2[[#This Row],[Close Price]]-Table2[[#This Row],[20D EMA]])/Table2[[#This Row],[20D EMA]]</f>
        <v>3.6369593709043253E-2</v>
      </c>
      <c r="T215" s="2">
        <f>(Table2[[#This Row],[Close Price]]-Table2[[#This Row],[50D EMA]])/Table2[[#This Row],[50D EMA]]</f>
        <v>0.10470734673536146</v>
      </c>
      <c r="U215" s="2">
        <f>(Table2[[#This Row],[Close Price]]-Table2[[#This Row],[200D EMA]])/Table2[[#This Row],[200D EMA]]</f>
        <v>0.30397110715270964</v>
      </c>
      <c r="V215">
        <v>0.83504016676818804</v>
      </c>
      <c r="W215">
        <v>781.55</v>
      </c>
      <c r="X215">
        <v>796.8</v>
      </c>
      <c r="Y215">
        <v>751.7</v>
      </c>
      <c r="Z215">
        <v>800</v>
      </c>
      <c r="AA215">
        <v>751.7</v>
      </c>
      <c r="AB215">
        <v>821.25</v>
      </c>
      <c r="AC215" s="2">
        <f>(Table2[[#This Row],[Close Price]]/Table2[[#This Row],[Day Low]])-1</f>
        <v>1.1771479751775393E-2</v>
      </c>
      <c r="AD215" s="2">
        <f>(Table2[[#This Row],[Day High]]/Table2[[#This Row],[Close Price]])-1</f>
        <v>7.6509642744229112E-3</v>
      </c>
      <c r="AE215" s="2">
        <f>(Table2[[#This Row],[Close Price]]/Table2[[#This Row],[Current Week Low]])-1</f>
        <v>5.1948915790873906E-2</v>
      </c>
      <c r="AF215" s="2">
        <f>(Table2[[#This Row],[Current Week High]]/Table2[[#This Row],[Close Price]])-1</f>
        <v>1.1697755295605461E-2</v>
      </c>
      <c r="AG215" s="2">
        <f>(Table2[[#This Row],[Close Price]]/Table2[[#This Row],[Current Month Low]])-1</f>
        <v>5.1948915790873906E-2</v>
      </c>
      <c r="AH215" s="2">
        <f>(Table2[[#This Row],[Current Month High]]/Table2[[#This Row],[Close Price]])-1</f>
        <v>3.8570976920645039E-2</v>
      </c>
      <c r="AI215">
        <v>3.8570976920644999</v>
      </c>
      <c r="AJ215">
        <v>106.62398745753799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7.0000000000000007E-2</v>
      </c>
      <c r="AM215" t="s">
        <v>10213</v>
      </c>
      <c r="AN215">
        <v>2.71</v>
      </c>
      <c r="AO215" t="s">
        <v>10213</v>
      </c>
      <c r="AP215">
        <v>4.148563380669E-2</v>
      </c>
      <c r="AQ215">
        <f>(Table2[[#This Row],[Sharpe Ratio]]-AVERAGE(Table2[Sharpe Ratio]))/_xlfn.STDEV.P(Table2[Sharpe Ratio])</f>
        <v>-0.14793972216185014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0.61220227780378478</v>
      </c>
      <c r="AS215">
        <f>_xlfn.RANK.AVG(Table2[[#This Row],[1Y Return vs Nifty Z-Score]],Table2[1Y Return vs Nifty Z-Score])</f>
        <v>177</v>
      </c>
      <c r="AT215">
        <f>_xlfn.RANK.AVG(Table2[[#This Row],[6M Return vs Nifty Z-Score]],Table2[6M Return vs Nifty Z-Score])</f>
        <v>181</v>
      </c>
      <c r="AU215">
        <f>_xlfn.RANK.AVG(Table2[[#This Row],[Sharpe Ratio Z-Score]],Table2[Sharpe Ratio Z-Score])</f>
        <v>378</v>
      </c>
      <c r="AV215">
        <f>(Table2[[#This Row],[Rank 1Y]]+Table2[[#This Row],[Rank 6M]]+Table2[[#This Row],[Rank Sharpe]])/3</f>
        <v>245.33333333333334</v>
      </c>
    </row>
    <row r="216" spans="1:48" x14ac:dyDescent="0.3">
      <c r="A216" t="s">
        <v>1178</v>
      </c>
      <c r="B216" t="s">
        <v>1179</v>
      </c>
      <c r="C216" t="s">
        <v>10173</v>
      </c>
      <c r="D216" t="s">
        <v>163</v>
      </c>
      <c r="E216">
        <v>9950.5640999999996</v>
      </c>
      <c r="F216">
        <v>531.15</v>
      </c>
      <c r="G216">
        <v>40.201162171433097</v>
      </c>
      <c r="H216">
        <f>(Table2[[#This Row],[1Y Return vs Nifty]]-AVERAGE(Table2[1Y Return vs Nifty]))/_xlfn.STDEV.P(Table2[1Y Return vs Nifty])</f>
        <v>-7.5053274039967366E-2</v>
      </c>
      <c r="I216">
        <v>16.640417893995998</v>
      </c>
      <c r="J216">
        <f>(Table2[[#This Row],[1M Return vs Nifty]]-AVERAGE(Table2[1M Return vs Nifty]))/_xlfn.STDEV.P(Table2[1M Return vs Nifty])</f>
        <v>1.197583962495897</v>
      </c>
      <c r="K216">
        <v>19.995980452060898</v>
      </c>
      <c r="L216">
        <f>(Table2[[#This Row],[6M Return vs Nifty]]-AVERAGE(Table2[6M Return vs Nifty]))/_xlfn.STDEV.P(Table2[6M Return vs Nifty])</f>
        <v>0.29886495280555825</v>
      </c>
      <c r="M216">
        <v>8.7876542165887397</v>
      </c>
      <c r="N216">
        <f>(Table2[[#This Row],[1W Return vs Nifty]]-AVERAGE(Table2[1W Return vs Nifty]))/_xlfn.STDEV.P(Table2[1W Return vs Nifty])</f>
        <v>1.7165993668823516</v>
      </c>
      <c r="O216">
        <v>481.07</v>
      </c>
      <c r="P216">
        <v>458.15593100341903</v>
      </c>
      <c r="Q216">
        <v>413.35582022964002</v>
      </c>
      <c r="R216">
        <v>78.381503393020694</v>
      </c>
      <c r="S216" s="2">
        <f>(Table2[[#This Row],[Close Price]]-Table2[[#This Row],[20D EMA]])/Table2[[#This Row],[20D EMA]]</f>
        <v>0.10410127424283365</v>
      </c>
      <c r="T216" s="2">
        <f>(Table2[[#This Row],[Close Price]]-Table2[[#This Row],[50D EMA]])/Table2[[#This Row],[50D EMA]]</f>
        <v>0.15932145380441715</v>
      </c>
      <c r="U216" s="2">
        <f>(Table2[[#This Row],[Close Price]]-Table2[[#This Row],[200D EMA]])/Table2[[#This Row],[200D EMA]]</f>
        <v>0.28497041533108047</v>
      </c>
      <c r="V216">
        <v>1.82663366002131</v>
      </c>
      <c r="W216">
        <v>514</v>
      </c>
      <c r="X216">
        <v>540</v>
      </c>
      <c r="Y216">
        <v>495</v>
      </c>
      <c r="Z216">
        <v>541</v>
      </c>
      <c r="AA216">
        <v>458.05</v>
      </c>
      <c r="AB216">
        <v>541</v>
      </c>
      <c r="AC216" s="2">
        <f>(Table2[[#This Row],[Close Price]]/Table2[[#This Row],[Day Low]])-1</f>
        <v>3.3365758754863695E-2</v>
      </c>
      <c r="AD216" s="2">
        <f>(Table2[[#This Row],[Day High]]/Table2[[#This Row],[Close Price]])-1</f>
        <v>1.6661959898333745E-2</v>
      </c>
      <c r="AE216" s="2">
        <f>(Table2[[#This Row],[Close Price]]/Table2[[#This Row],[Current Week Low]])-1</f>
        <v>7.3030303030303001E-2</v>
      </c>
      <c r="AF216" s="2">
        <f>(Table2[[#This Row],[Current Week High]]/Table2[[#This Row],[Close Price]])-1</f>
        <v>1.8544667231478851E-2</v>
      </c>
      <c r="AG216" s="2">
        <f>(Table2[[#This Row],[Close Price]]/Table2[[#This Row],[Current Month Low]])-1</f>
        <v>0.15958956445802852</v>
      </c>
      <c r="AH216" s="2">
        <f>(Table2[[#This Row],[Current Month High]]/Table2[[#This Row],[Close Price]])-1</f>
        <v>1.8544667231478851E-2</v>
      </c>
      <c r="AI216">
        <v>3.07822648969218</v>
      </c>
      <c r="AJ216">
        <v>74.921784949777702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0.11</v>
      </c>
      <c r="AM216" t="s">
        <v>10213</v>
      </c>
      <c r="AN216">
        <v>12.71</v>
      </c>
      <c r="AO216" t="s">
        <v>10213</v>
      </c>
      <c r="AP216">
        <v>9.4518228638321003E-2</v>
      </c>
      <c r="AQ216">
        <f>(Table2[[#This Row],[Sharpe Ratio]]-AVERAGE(Table2[Sharpe Ratio]))/_xlfn.STDEV.P(Table2[Sharpe Ratio])</f>
        <v>0.45374553140536927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3.5917405395492086</v>
      </c>
      <c r="AS216">
        <f>_xlfn.RANK.AVG(Table2[[#This Row],[1Y Return vs Nifty Z-Score]],Table2[1Y Return vs Nifty Z-Score])</f>
        <v>297</v>
      </c>
      <c r="AT216">
        <f>_xlfn.RANK.AVG(Table2[[#This Row],[6M Return vs Nifty Z-Score]],Table2[6M Return vs Nifty Z-Score])</f>
        <v>215</v>
      </c>
      <c r="AU216">
        <f>_xlfn.RANK.AVG(Table2[[#This Row],[Sharpe Ratio Z-Score]],Table2[Sharpe Ratio Z-Score])</f>
        <v>225</v>
      </c>
      <c r="AV216">
        <f>(Table2[[#This Row],[Rank 1Y]]+Table2[[#This Row],[Rank 6M]]+Table2[[#This Row],[Rank Sharpe]])/3</f>
        <v>245.66666666666666</v>
      </c>
    </row>
    <row r="217" spans="1:48" x14ac:dyDescent="0.3">
      <c r="A217" t="s">
        <v>794</v>
      </c>
      <c r="B217" t="s">
        <v>795</v>
      </c>
      <c r="C217" t="s">
        <v>10173</v>
      </c>
      <c r="D217" t="s">
        <v>387</v>
      </c>
      <c r="E217">
        <v>19817.826005250001</v>
      </c>
      <c r="F217">
        <v>320.5</v>
      </c>
      <c r="G217">
        <v>61.305484845481999</v>
      </c>
      <c r="H217">
        <f>(Table2[[#This Row],[1Y Return vs Nifty]]-AVERAGE(Table2[1Y Return vs Nifty]))/_xlfn.STDEV.P(Table2[1Y Return vs Nifty])</f>
        <v>0.17592917236223649</v>
      </c>
      <c r="I217">
        <v>-12.9499699207206</v>
      </c>
      <c r="J217">
        <f>(Table2[[#This Row],[1M Return vs Nifty]]-AVERAGE(Table2[1M Return vs Nifty]))/_xlfn.STDEV.P(Table2[1M Return vs Nifty])</f>
        <v>-1.4279184613822353</v>
      </c>
      <c r="K217">
        <v>24.4036976398558</v>
      </c>
      <c r="L217">
        <f>(Table2[[#This Row],[6M Return vs Nifty]]-AVERAGE(Table2[6M Return vs Nifty]))/_xlfn.STDEV.P(Table2[6M Return vs Nifty])</f>
        <v>0.43059236039401505</v>
      </c>
      <c r="M217">
        <v>-4.3326386482473396</v>
      </c>
      <c r="N217">
        <f>(Table2[[#This Row],[1W Return vs Nifty]]-AVERAGE(Table2[1W Return vs Nifty]))/_xlfn.STDEV.P(Table2[1W Return vs Nifty])</f>
        <v>-0.87890218809842302</v>
      </c>
      <c r="O217">
        <v>324.45999999999998</v>
      </c>
      <c r="P217">
        <v>311.60065525613697</v>
      </c>
      <c r="Q217">
        <v>257.38338805402299</v>
      </c>
      <c r="R217">
        <v>42.722498841587502</v>
      </c>
      <c r="S217" s="2">
        <f>(Table2[[#This Row],[Close Price]]-Table2[[#This Row],[20D EMA]])/Table2[[#This Row],[20D EMA]]</f>
        <v>-1.220489428589034E-2</v>
      </c>
      <c r="T217" s="2">
        <f>(Table2[[#This Row],[Close Price]]-Table2[[#This Row],[50D EMA]])/Table2[[#This Row],[50D EMA]]</f>
        <v>2.8560096372543663E-2</v>
      </c>
      <c r="U217" s="2">
        <f>(Table2[[#This Row],[Close Price]]-Table2[[#This Row],[200D EMA]])/Table2[[#This Row],[200D EMA]]</f>
        <v>0.24522410876310818</v>
      </c>
      <c r="V217">
        <v>0.39008210112763902</v>
      </c>
      <c r="W217">
        <v>314.10000000000002</v>
      </c>
      <c r="X217">
        <v>321.75</v>
      </c>
      <c r="Y217">
        <v>310.7</v>
      </c>
      <c r="Z217">
        <v>326</v>
      </c>
      <c r="AA217">
        <v>310.7</v>
      </c>
      <c r="AB217">
        <v>334.2</v>
      </c>
      <c r="AC217" s="2">
        <f>(Table2[[#This Row],[Close Price]]/Table2[[#This Row],[Day Low]])-1</f>
        <v>2.0375676536134923E-2</v>
      </c>
      <c r="AD217" s="2">
        <f>(Table2[[#This Row],[Day High]]/Table2[[#This Row],[Close Price]])-1</f>
        <v>3.900156006240163E-3</v>
      </c>
      <c r="AE217" s="2">
        <f>(Table2[[#This Row],[Close Price]]/Table2[[#This Row],[Current Week Low]])-1</f>
        <v>3.1541680077245005E-2</v>
      </c>
      <c r="AF217" s="2">
        <f>(Table2[[#This Row],[Current Week High]]/Table2[[#This Row],[Close Price]])-1</f>
        <v>1.7160686427457161E-2</v>
      </c>
      <c r="AG217" s="2">
        <f>(Table2[[#This Row],[Close Price]]/Table2[[#This Row],[Current Month Low]])-1</f>
        <v>3.1541680077245005E-2</v>
      </c>
      <c r="AH217" s="2">
        <f>(Table2[[#This Row],[Current Month High]]/Table2[[#This Row],[Close Price]])-1</f>
        <v>4.2745709828393208E-2</v>
      </c>
      <c r="AI217">
        <v>11.0452418096723</v>
      </c>
      <c r="AJ217">
        <v>87.921430665493901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0.14000000000000001</v>
      </c>
      <c r="AM217" t="s">
        <v>10213</v>
      </c>
      <c r="AN217">
        <v>-4.24</v>
      </c>
      <c r="AO217" t="s">
        <v>10214</v>
      </c>
      <c r="AP217">
        <v>5.3895827316554998E-2</v>
      </c>
      <c r="AQ217">
        <f>(Table2[[#This Row],[Sharpe Ratio]]-AVERAGE(Table2[Sharpe Ratio]))/_xlfn.STDEV.P(Table2[Sharpe Ratio])</f>
        <v>-7.1389476097493774E-3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-1.7074380643341562</v>
      </c>
      <c r="AS217">
        <f>_xlfn.RANK.AVG(Table2[[#This Row],[1Y Return vs Nifty Z-Score]],Table2[1Y Return vs Nifty Z-Score])</f>
        <v>220</v>
      </c>
      <c r="AT217">
        <f>_xlfn.RANK.AVG(Table2[[#This Row],[6M Return vs Nifty Z-Score]],Table2[6M Return vs Nifty Z-Score])</f>
        <v>182</v>
      </c>
      <c r="AU217">
        <f>_xlfn.RANK.AVG(Table2[[#This Row],[Sharpe Ratio Z-Score]],Table2[Sharpe Ratio Z-Score])</f>
        <v>336</v>
      </c>
      <c r="AV217">
        <f>(Table2[[#This Row],[Rank 1Y]]+Table2[[#This Row],[Rank 6M]]+Table2[[#This Row],[Rank Sharpe]])/3</f>
        <v>246</v>
      </c>
    </row>
    <row r="218" spans="1:48" x14ac:dyDescent="0.3">
      <c r="A218" t="s">
        <v>1497</v>
      </c>
      <c r="B218" t="s">
        <v>1498</v>
      </c>
      <c r="C218" t="s">
        <v>10172</v>
      </c>
      <c r="D218" t="s">
        <v>62</v>
      </c>
      <c r="E218">
        <v>6533.89951802</v>
      </c>
      <c r="F218">
        <v>668.15</v>
      </c>
      <c r="G218">
        <v>90.149824008649702</v>
      </c>
      <c r="H218">
        <f>(Table2[[#This Row],[1Y Return vs Nifty]]-AVERAGE(Table2[1Y Return vs Nifty]))/_xlfn.STDEV.P(Table2[1Y Return vs Nifty])</f>
        <v>0.51895950410222358</v>
      </c>
      <c r="I218">
        <v>14.6194670852326</v>
      </c>
      <c r="J218">
        <f>(Table2[[#This Row],[1M Return vs Nifty]]-AVERAGE(Table2[1M Return vs Nifty]))/_xlfn.STDEV.P(Table2[1M Return vs Nifty])</f>
        <v>1.0182685956216631</v>
      </c>
      <c r="K218">
        <v>93.224607576001105</v>
      </c>
      <c r="L218">
        <f>(Table2[[#This Row],[6M Return vs Nifty]]-AVERAGE(Table2[6M Return vs Nifty]))/_xlfn.STDEV.P(Table2[6M Return vs Nifty])</f>
        <v>2.4873486511265521</v>
      </c>
      <c r="M218">
        <v>12.1076314836534</v>
      </c>
      <c r="N218">
        <f>(Table2[[#This Row],[1W Return vs Nifty]]-AVERAGE(Table2[1W Return vs Nifty]))/_xlfn.STDEV.P(Table2[1W Return vs Nifty])</f>
        <v>2.3733687125012848</v>
      </c>
      <c r="O218">
        <v>598.33000000000004</v>
      </c>
      <c r="P218">
        <v>552.72753653169696</v>
      </c>
      <c r="Q218">
        <v>451.43849334162297</v>
      </c>
      <c r="R218">
        <v>75.519525671132698</v>
      </c>
      <c r="S218" s="2">
        <f>(Table2[[#This Row],[Close Price]]-Table2[[#This Row],[20D EMA]])/Table2[[#This Row],[20D EMA]]</f>
        <v>0.1166914578911302</v>
      </c>
      <c r="T218" s="2">
        <f>(Table2[[#This Row],[Close Price]]-Table2[[#This Row],[50D EMA]])/Table2[[#This Row],[50D EMA]]</f>
        <v>0.20882343621337554</v>
      </c>
      <c r="U218" s="2">
        <f>(Table2[[#This Row],[Close Price]]-Table2[[#This Row],[200D EMA]])/Table2[[#This Row],[200D EMA]]</f>
        <v>0.48004658409663364</v>
      </c>
      <c r="V218">
        <v>1.3971803002724701</v>
      </c>
      <c r="W218">
        <v>644.54999999999995</v>
      </c>
      <c r="X218">
        <v>674.9</v>
      </c>
      <c r="Y218">
        <v>628.04999999999995</v>
      </c>
      <c r="Z218">
        <v>685</v>
      </c>
      <c r="AA218">
        <v>559</v>
      </c>
      <c r="AB218">
        <v>685</v>
      </c>
      <c r="AC218" s="2">
        <f>(Table2[[#This Row],[Close Price]]/Table2[[#This Row],[Day Low]])-1</f>
        <v>3.6614692421069073E-2</v>
      </c>
      <c r="AD218" s="2">
        <f>(Table2[[#This Row],[Day High]]/Table2[[#This Row],[Close Price]])-1</f>
        <v>1.0102521888797344E-2</v>
      </c>
      <c r="AE218" s="2">
        <f>(Table2[[#This Row],[Close Price]]/Table2[[#This Row],[Current Week Low]])-1</f>
        <v>6.3848419711806326E-2</v>
      </c>
      <c r="AF218" s="2">
        <f>(Table2[[#This Row],[Current Week High]]/Table2[[#This Row],[Close Price]])-1</f>
        <v>2.521888797425742E-2</v>
      </c>
      <c r="AG218" s="2">
        <f>(Table2[[#This Row],[Close Price]]/Table2[[#This Row],[Current Month Low]])-1</f>
        <v>0.1952593917710197</v>
      </c>
      <c r="AH218" s="2">
        <f>(Table2[[#This Row],[Current Month High]]/Table2[[#This Row],[Close Price]])-1</f>
        <v>2.521888797425742E-2</v>
      </c>
      <c r="AI218">
        <v>2.5218887974257398</v>
      </c>
      <c r="AJ218">
        <v>133.37408312958399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0.12</v>
      </c>
      <c r="AM218" t="s">
        <v>10213</v>
      </c>
      <c r="AN218">
        <v>13.3</v>
      </c>
      <c r="AO218" t="s">
        <v>10213</v>
      </c>
      <c r="AP218">
        <v>-1.5207892519959999E-2</v>
      </c>
      <c r="AQ218">
        <f>(Table2[[#This Row],[Sharpe Ratio]]-AVERAGE(Table2[Sharpe Ratio]))/_xlfn.STDEV.P(Table2[Sharpe Ratio])</f>
        <v>-0.79116034660552748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5.6067851167461962</v>
      </c>
      <c r="AS218">
        <f>_xlfn.RANK.AVG(Table2[[#This Row],[1Y Return vs Nifty Z-Score]],Table2[1Y Return vs Nifty Z-Score])</f>
        <v>147</v>
      </c>
      <c r="AT218">
        <f>_xlfn.RANK.AVG(Table2[[#This Row],[6M Return vs Nifty Z-Score]],Table2[6M Return vs Nifty Z-Score])</f>
        <v>15</v>
      </c>
      <c r="AU218">
        <f>_xlfn.RANK.AVG(Table2[[#This Row],[Sharpe Ratio Z-Score]],Table2[Sharpe Ratio Z-Score])</f>
        <v>576</v>
      </c>
      <c r="AV218">
        <f>(Table2[[#This Row],[Rank 1Y]]+Table2[[#This Row],[Rank 6M]]+Table2[[#This Row],[Rank Sharpe]])/3</f>
        <v>246</v>
      </c>
    </row>
    <row r="219" spans="1:48" x14ac:dyDescent="0.3">
      <c r="A219" t="s">
        <v>1077</v>
      </c>
      <c r="B219" t="s">
        <v>1078</v>
      </c>
      <c r="C219" t="s">
        <v>10171</v>
      </c>
      <c r="D219" t="s">
        <v>193</v>
      </c>
      <c r="E219">
        <v>11524.05902078</v>
      </c>
      <c r="F219">
        <v>489.8</v>
      </c>
      <c r="G219">
        <v>37.180118170663903</v>
      </c>
      <c r="H219">
        <f>(Table2[[#This Row],[1Y Return vs Nifty]]-AVERAGE(Table2[1Y Return vs Nifty]))/_xlfn.STDEV.P(Table2[1Y Return vs Nifty])</f>
        <v>-0.11098093804095974</v>
      </c>
      <c r="I219">
        <v>5.6131074407897099</v>
      </c>
      <c r="J219">
        <f>(Table2[[#This Row],[1M Return vs Nifty]]-AVERAGE(Table2[1M Return vs Nifty]))/_xlfn.STDEV.P(Table2[1M Return vs Nifty])</f>
        <v>0.21915034056984173</v>
      </c>
      <c r="K219">
        <v>13.4064379593721</v>
      </c>
      <c r="L219">
        <f>(Table2[[#This Row],[6M Return vs Nifty]]-AVERAGE(Table2[6M Return vs Nifty]))/_xlfn.STDEV.P(Table2[6M Return vs Nifty])</f>
        <v>0.10193232015856005</v>
      </c>
      <c r="M219">
        <v>0.28748113332602399</v>
      </c>
      <c r="N219">
        <f>(Table2[[#This Row],[1W Return vs Nifty]]-AVERAGE(Table2[1W Return vs Nifty]))/_xlfn.STDEV.P(Table2[1W Return vs Nifty])</f>
        <v>3.5065830817511433E-2</v>
      </c>
      <c r="O219">
        <v>480.74</v>
      </c>
      <c r="P219">
        <v>457.002800737972</v>
      </c>
      <c r="Q219">
        <v>400.12490696314802</v>
      </c>
      <c r="R219">
        <v>53.974050243053398</v>
      </c>
      <c r="S219" s="2">
        <f>(Table2[[#This Row],[Close Price]]-Table2[[#This Row],[20D EMA]])/Table2[[#This Row],[20D EMA]]</f>
        <v>1.8845945833506683E-2</v>
      </c>
      <c r="T219" s="2">
        <f>(Table2[[#This Row],[Close Price]]-Table2[[#This Row],[50D EMA]])/Table2[[#This Row],[50D EMA]]</f>
        <v>7.1765860535355191E-2</v>
      </c>
      <c r="U219" s="2">
        <f>(Table2[[#This Row],[Close Price]]-Table2[[#This Row],[200D EMA]])/Table2[[#This Row],[200D EMA]]</f>
        <v>0.22411774792392811</v>
      </c>
      <c r="V219">
        <v>0.70653333870874602</v>
      </c>
      <c r="W219">
        <v>487.25</v>
      </c>
      <c r="X219">
        <v>496</v>
      </c>
      <c r="Y219">
        <v>481.45</v>
      </c>
      <c r="Z219">
        <v>512.4</v>
      </c>
      <c r="AA219">
        <v>478</v>
      </c>
      <c r="AB219">
        <v>512.4</v>
      </c>
      <c r="AC219" s="2">
        <f>(Table2[[#This Row],[Close Price]]/Table2[[#This Row],[Day Low]])-1</f>
        <v>5.2334530528477252E-3</v>
      </c>
      <c r="AD219" s="2">
        <f>(Table2[[#This Row],[Day High]]/Table2[[#This Row],[Close Price]])-1</f>
        <v>1.2658227848101333E-2</v>
      </c>
      <c r="AE219" s="2">
        <f>(Table2[[#This Row],[Close Price]]/Table2[[#This Row],[Current Week Low]])-1</f>
        <v>1.734344168657187E-2</v>
      </c>
      <c r="AF219" s="2">
        <f>(Table2[[#This Row],[Current Week High]]/Table2[[#This Row],[Close Price]])-1</f>
        <v>4.61412821559819E-2</v>
      </c>
      <c r="AG219" s="2">
        <f>(Table2[[#This Row],[Close Price]]/Table2[[#This Row],[Current Month Low]])-1</f>
        <v>2.468619246861925E-2</v>
      </c>
      <c r="AH219" s="2">
        <f>(Table2[[#This Row],[Current Month High]]/Table2[[#This Row],[Close Price]])-1</f>
        <v>4.61412821559819E-2</v>
      </c>
      <c r="AI219">
        <v>4.61412821559819</v>
      </c>
      <c r="AJ219">
        <v>74.928571428571402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0.03</v>
      </c>
      <c r="AM219" t="s">
        <v>10213</v>
      </c>
      <c r="AN219">
        <v>1.78</v>
      </c>
      <c r="AO219" t="s">
        <v>10213</v>
      </c>
      <c r="AP219">
        <v>0.123362119961429</v>
      </c>
      <c r="AQ219">
        <f>(Table2[[#This Row],[Sharpe Ratio]]-AVERAGE(Table2[Sharpe Ratio]))/_xlfn.STDEV.P(Table2[Sharpe Ratio])</f>
        <v>0.78099604818110679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1.0261636016860602</v>
      </c>
      <c r="AS219">
        <f>_xlfn.RANK.AVG(Table2[[#This Row],[1Y Return vs Nifty Z-Score]],Table2[1Y Return vs Nifty Z-Score])</f>
        <v>312</v>
      </c>
      <c r="AT219">
        <f>_xlfn.RANK.AVG(Table2[[#This Row],[6M Return vs Nifty Z-Score]],Table2[6M Return vs Nifty Z-Score])</f>
        <v>269</v>
      </c>
      <c r="AU219">
        <f>_xlfn.RANK.AVG(Table2[[#This Row],[Sharpe Ratio Z-Score]],Table2[Sharpe Ratio Z-Score])</f>
        <v>158</v>
      </c>
      <c r="AV219">
        <f>(Table2[[#This Row],[Rank 1Y]]+Table2[[#This Row],[Rank 6M]]+Table2[[#This Row],[Rank Sharpe]])/3</f>
        <v>246.33333333333334</v>
      </c>
    </row>
    <row r="220" spans="1:48" x14ac:dyDescent="0.3">
      <c r="A220" t="s">
        <v>1637</v>
      </c>
      <c r="B220" t="s">
        <v>1638</v>
      </c>
      <c r="C220" t="s">
        <v>10183</v>
      </c>
      <c r="D220" t="s">
        <v>108</v>
      </c>
      <c r="E220">
        <v>5107.0298607900004</v>
      </c>
      <c r="F220">
        <v>298.64999999999998</v>
      </c>
      <c r="G220">
        <v>96.054410399316495</v>
      </c>
      <c r="H220">
        <f>(Table2[[#This Row],[1Y Return vs Nifty]]-AVERAGE(Table2[1Y Return vs Nifty]))/_xlfn.STDEV.P(Table2[1Y Return vs Nifty])</f>
        <v>0.58917959882931004</v>
      </c>
      <c r="I220">
        <v>6.3731145679187602</v>
      </c>
      <c r="J220">
        <f>(Table2[[#This Row],[1M Return vs Nifty]]-AVERAGE(Table2[1M Return vs Nifty]))/_xlfn.STDEV.P(Table2[1M Return vs Nifty])</f>
        <v>0.28658441973556248</v>
      </c>
      <c r="K220">
        <v>7.9737305322184397</v>
      </c>
      <c r="L220">
        <f>(Table2[[#This Row],[6M Return vs Nifty]]-AVERAGE(Table2[6M Return vs Nifty]))/_xlfn.STDEV.P(Table2[6M Return vs Nifty])</f>
        <v>-6.0427567074478723E-2</v>
      </c>
      <c r="M220">
        <v>4.6075948895407004</v>
      </c>
      <c r="N220">
        <f>(Table2[[#This Row],[1W Return vs Nifty]]-AVERAGE(Table2[1W Return vs Nifty]))/_xlfn.STDEV.P(Table2[1W Return vs Nifty])</f>
        <v>0.88968562379490834</v>
      </c>
      <c r="O220">
        <v>279.45999999999998</v>
      </c>
      <c r="P220">
        <v>273.23129397900902</v>
      </c>
      <c r="Q220">
        <v>233.780233562863</v>
      </c>
      <c r="R220">
        <v>74.307106264630804</v>
      </c>
      <c r="S220" s="2">
        <f>(Table2[[#This Row],[Close Price]]-Table2[[#This Row],[20D EMA]])/Table2[[#This Row],[20D EMA]]</f>
        <v>6.8668145709582767E-2</v>
      </c>
      <c r="T220" s="2">
        <f>(Table2[[#This Row],[Close Price]]-Table2[[#This Row],[50D EMA]])/Table2[[#This Row],[50D EMA]]</f>
        <v>9.302999539629507E-2</v>
      </c>
      <c r="U220" s="2">
        <f>(Table2[[#This Row],[Close Price]]-Table2[[#This Row],[200D EMA]])/Table2[[#This Row],[200D EMA]]</f>
        <v>0.27748182747748701</v>
      </c>
      <c r="V220">
        <v>0.97524103849108001</v>
      </c>
      <c r="W220">
        <v>289.05</v>
      </c>
      <c r="X220">
        <v>302.85000000000002</v>
      </c>
      <c r="Y220">
        <v>283.55</v>
      </c>
      <c r="Z220">
        <v>306.10000000000002</v>
      </c>
      <c r="AA220">
        <v>268.2</v>
      </c>
      <c r="AB220">
        <v>306.10000000000002</v>
      </c>
      <c r="AC220" s="2">
        <f>(Table2[[#This Row],[Close Price]]/Table2[[#This Row],[Day Low]])-1</f>
        <v>3.321224701608716E-2</v>
      </c>
      <c r="AD220" s="2">
        <f>(Table2[[#This Row],[Day High]]/Table2[[#This Row],[Close Price]])-1</f>
        <v>1.4063284781516971E-2</v>
      </c>
      <c r="AE220" s="2">
        <f>(Table2[[#This Row],[Close Price]]/Table2[[#This Row],[Current Week Low]])-1</f>
        <v>5.3253394463057546E-2</v>
      </c>
      <c r="AF220" s="2">
        <f>(Table2[[#This Row],[Current Week High]]/Table2[[#This Row],[Close Price]])-1</f>
        <v>2.4945588481500192E-2</v>
      </c>
      <c r="AG220" s="2">
        <f>(Table2[[#This Row],[Close Price]]/Table2[[#This Row],[Current Month Low]])-1</f>
        <v>0.11353467561521247</v>
      </c>
      <c r="AH220" s="2">
        <f>(Table2[[#This Row],[Current Month High]]/Table2[[#This Row],[Close Price]])-1</f>
        <v>2.4945588481500192E-2</v>
      </c>
      <c r="AI220">
        <v>7.2995144818349198</v>
      </c>
      <c r="AJ220">
        <v>130.795981452859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</v>
      </c>
      <c r="AM220">
        <v>0</v>
      </c>
      <c r="AN220">
        <v>9.08</v>
      </c>
      <c r="AO220" t="s">
        <v>10213</v>
      </c>
      <c r="AP220">
        <v>7.1413802439508997E-2</v>
      </c>
      <c r="AQ220">
        <f>(Table2[[#This Row],[Sharpe Ratio]]-AVERAGE(Table2[Sharpe Ratio]))/_xlfn.STDEV.P(Table2[Sharpe Ratio])</f>
        <v>0.19161254356850443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1.8966346188538066</v>
      </c>
      <c r="AS220">
        <f>_xlfn.RANK.AVG(Table2[[#This Row],[1Y Return vs Nifty Z-Score]],Table2[1Y Return vs Nifty Z-Score])</f>
        <v>137</v>
      </c>
      <c r="AT220">
        <f>_xlfn.RANK.AVG(Table2[[#This Row],[6M Return vs Nifty Z-Score]],Table2[6M Return vs Nifty Z-Score])</f>
        <v>327</v>
      </c>
      <c r="AU220">
        <f>_xlfn.RANK.AVG(Table2[[#This Row],[Sharpe Ratio Z-Score]],Table2[Sharpe Ratio Z-Score])</f>
        <v>281</v>
      </c>
      <c r="AV220">
        <f>(Table2[[#This Row],[Rank 1Y]]+Table2[[#This Row],[Rank 6M]]+Table2[[#This Row],[Rank Sharpe]])/3</f>
        <v>248.33333333333334</v>
      </c>
    </row>
    <row r="221" spans="1:48" x14ac:dyDescent="0.3">
      <c r="A221" t="s">
        <v>587</v>
      </c>
      <c r="B221" t="s">
        <v>588</v>
      </c>
      <c r="C221" t="s">
        <v>10173</v>
      </c>
      <c r="D221" t="s">
        <v>246</v>
      </c>
      <c r="E221">
        <v>32091.857166319998</v>
      </c>
      <c r="F221">
        <v>1686.65</v>
      </c>
      <c r="G221">
        <v>16.387838014493401</v>
      </c>
      <c r="H221">
        <f>(Table2[[#This Row],[1Y Return vs Nifty]]-AVERAGE(Table2[1Y Return vs Nifty]))/_xlfn.STDEV.P(Table2[1Y Return vs Nifty])</f>
        <v>-0.35825242931192275</v>
      </c>
      <c r="I221">
        <v>-2.1891948582195599</v>
      </c>
      <c r="J221">
        <f>(Table2[[#This Row],[1M Return vs Nifty]]-AVERAGE(Table2[1M Return vs Nifty]))/_xlfn.STDEV.P(Table2[1M Return vs Nifty])</f>
        <v>-0.47313405009605869</v>
      </c>
      <c r="K221">
        <v>33.695597374409203</v>
      </c>
      <c r="L221">
        <f>(Table2[[#This Row],[6M Return vs Nifty]]-AVERAGE(Table2[6M Return vs Nifty]))/_xlfn.STDEV.P(Table2[6M Return vs Nifty])</f>
        <v>0.70828664327447677</v>
      </c>
      <c r="M221">
        <v>-2.2059227674595001</v>
      </c>
      <c r="N221">
        <f>(Table2[[#This Row],[1W Return vs Nifty]]-AVERAGE(Table2[1W Return vs Nifty]))/_xlfn.STDEV.P(Table2[1W Return vs Nifty])</f>
        <v>-0.45818792261269536</v>
      </c>
      <c r="O221">
        <v>1685.94</v>
      </c>
      <c r="P221">
        <v>1610.2933162694601</v>
      </c>
      <c r="Q221">
        <v>1345.7448304787699</v>
      </c>
      <c r="R221">
        <v>47.906111387720799</v>
      </c>
      <c r="S221" s="2">
        <f>(Table2[[#This Row],[Close Price]]-Table2[[#This Row],[20D EMA]])/Table2[[#This Row],[20D EMA]]</f>
        <v>4.211300520777942E-4</v>
      </c>
      <c r="T221" s="2">
        <f>(Table2[[#This Row],[Close Price]]-Table2[[#This Row],[50D EMA]])/Table2[[#This Row],[50D EMA]]</f>
        <v>4.7417872855259849E-2</v>
      </c>
      <c r="U221" s="2">
        <f>(Table2[[#This Row],[Close Price]]-Table2[[#This Row],[200D EMA]])/Table2[[#This Row],[200D EMA]]</f>
        <v>0.25332080926511735</v>
      </c>
      <c r="V221">
        <v>1.18590789222352</v>
      </c>
      <c r="W221">
        <v>1670.9</v>
      </c>
      <c r="X221">
        <v>1715.45</v>
      </c>
      <c r="Y221">
        <v>1656.25</v>
      </c>
      <c r="Z221">
        <v>1790</v>
      </c>
      <c r="AA221">
        <v>1656.25</v>
      </c>
      <c r="AB221">
        <v>1790</v>
      </c>
      <c r="AC221" s="2">
        <f>(Table2[[#This Row],[Close Price]]/Table2[[#This Row],[Day Low]])-1</f>
        <v>9.4260578131546424E-3</v>
      </c>
      <c r="AD221" s="2">
        <f>(Table2[[#This Row],[Day High]]/Table2[[#This Row],[Close Price]])-1</f>
        <v>1.7075267542169259E-2</v>
      </c>
      <c r="AE221" s="2">
        <f>(Table2[[#This Row],[Close Price]]/Table2[[#This Row],[Current Week Low]])-1</f>
        <v>1.8354716981132224E-2</v>
      </c>
      <c r="AF221" s="2">
        <f>(Table2[[#This Row],[Current Week High]]/Table2[[#This Row],[Close Price]])-1</f>
        <v>6.1275309044555692E-2</v>
      </c>
      <c r="AG221" s="2">
        <f>(Table2[[#This Row],[Close Price]]/Table2[[#This Row],[Current Month Low]])-1</f>
        <v>1.8354716981132224E-2</v>
      </c>
      <c r="AH221" s="2">
        <f>(Table2[[#This Row],[Current Month High]]/Table2[[#This Row],[Close Price]])-1</f>
        <v>6.1275309044555692E-2</v>
      </c>
      <c r="AI221">
        <v>9.1601695668929608</v>
      </c>
      <c r="AJ221">
        <v>64.454953198127896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0.18</v>
      </c>
      <c r="AM221" t="s">
        <v>10213</v>
      </c>
      <c r="AN221">
        <v>-1.73</v>
      </c>
      <c r="AO221" t="s">
        <v>10214</v>
      </c>
      <c r="AP221">
        <v>0.10004154846083101</v>
      </c>
      <c r="AQ221">
        <f>(Table2[[#This Row],[Sharpe Ratio]]-AVERAGE(Table2[Sharpe Ratio]))/_xlfn.STDEV.P(Table2[Sharpe Ratio])</f>
        <v>0.51641076772825079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-6.4876991017949248E-2</v>
      </c>
      <c r="AS221">
        <f>_xlfn.RANK.AVG(Table2[[#This Row],[1Y Return vs Nifty Z-Score]],Table2[1Y Return vs Nifty Z-Score])</f>
        <v>411</v>
      </c>
      <c r="AT221">
        <f>_xlfn.RANK.AVG(Table2[[#This Row],[6M Return vs Nifty Z-Score]],Table2[6M Return vs Nifty Z-Score])</f>
        <v>134</v>
      </c>
      <c r="AU221">
        <f>_xlfn.RANK.AVG(Table2[[#This Row],[Sharpe Ratio Z-Score]],Table2[Sharpe Ratio Z-Score])</f>
        <v>209</v>
      </c>
      <c r="AV221">
        <f>(Table2[[#This Row],[Rank 1Y]]+Table2[[#This Row],[Rank 6M]]+Table2[[#This Row],[Rank Sharpe]])/3</f>
        <v>251.33333333333334</v>
      </c>
    </row>
    <row r="222" spans="1:48" x14ac:dyDescent="0.3">
      <c r="A222" t="s">
        <v>505</v>
      </c>
      <c r="B222" t="s">
        <v>506</v>
      </c>
      <c r="C222" t="s">
        <v>10167</v>
      </c>
      <c r="D222" t="s">
        <v>253</v>
      </c>
      <c r="E222">
        <v>42026.105072639999</v>
      </c>
      <c r="F222">
        <v>665.6</v>
      </c>
      <c r="G222">
        <v>102.382122689261</v>
      </c>
      <c r="H222">
        <f>(Table2[[#This Row],[1Y Return vs Nifty]]-AVERAGE(Table2[1Y Return vs Nifty]))/_xlfn.STDEV.P(Table2[1Y Return vs Nifty])</f>
        <v>0.66443170405855945</v>
      </c>
      <c r="I222">
        <v>6.2876732995394402</v>
      </c>
      <c r="J222">
        <f>(Table2[[#This Row],[1M Return vs Nifty]]-AVERAGE(Table2[1M Return vs Nifty]))/_xlfn.STDEV.P(Table2[1M Return vs Nifty])</f>
        <v>0.27900336812401316</v>
      </c>
      <c r="K222">
        <v>20.7250889919614</v>
      </c>
      <c r="L222">
        <f>(Table2[[#This Row],[6M Return vs Nifty]]-AVERAGE(Table2[6M Return vs Nifty]))/_xlfn.STDEV.P(Table2[6M Return vs Nifty])</f>
        <v>0.32065482128388201</v>
      </c>
      <c r="M222">
        <v>0.89169250919672305</v>
      </c>
      <c r="N222">
        <f>(Table2[[#This Row],[1W Return vs Nifty]]-AVERAGE(Table2[1W Return vs Nifty]))/_xlfn.STDEV.P(Table2[1W Return vs Nifty])</f>
        <v>0.15459300766982978</v>
      </c>
      <c r="O222">
        <v>651.37</v>
      </c>
      <c r="P222">
        <v>619.943684059921</v>
      </c>
      <c r="Q222">
        <v>508.75991242098797</v>
      </c>
      <c r="R222">
        <v>57.644013491817901</v>
      </c>
      <c r="S222" s="2">
        <f>(Table2[[#This Row],[Close Price]]-Table2[[#This Row],[20D EMA]])/Table2[[#This Row],[20D EMA]]</f>
        <v>2.1846262492899608E-2</v>
      </c>
      <c r="T222" s="2">
        <f>(Table2[[#This Row],[Close Price]]-Table2[[#This Row],[50D EMA]])/Table2[[#This Row],[50D EMA]]</f>
        <v>7.3645908675256527E-2</v>
      </c>
      <c r="U222" s="2">
        <f>(Table2[[#This Row],[Close Price]]-Table2[[#This Row],[200D EMA]])/Table2[[#This Row],[200D EMA]]</f>
        <v>0.30827917795777554</v>
      </c>
      <c r="V222">
        <v>0.60688606751305996</v>
      </c>
      <c r="W222">
        <v>664</v>
      </c>
      <c r="X222">
        <v>676.95</v>
      </c>
      <c r="Y222">
        <v>652.04999999999995</v>
      </c>
      <c r="Z222">
        <v>685.9</v>
      </c>
      <c r="AA222">
        <v>643.04999999999995</v>
      </c>
      <c r="AB222">
        <v>685.9</v>
      </c>
      <c r="AC222" s="2">
        <f>(Table2[[#This Row],[Close Price]]/Table2[[#This Row],[Day Low]])-1</f>
        <v>2.4096385542169418E-3</v>
      </c>
      <c r="AD222" s="2">
        <f>(Table2[[#This Row],[Day High]]/Table2[[#This Row],[Close Price]])-1</f>
        <v>1.7052283653846256E-2</v>
      </c>
      <c r="AE222" s="2">
        <f>(Table2[[#This Row],[Close Price]]/Table2[[#This Row],[Current Week Low]])-1</f>
        <v>2.078061498351369E-2</v>
      </c>
      <c r="AF222" s="2">
        <f>(Table2[[#This Row],[Current Week High]]/Table2[[#This Row],[Close Price]])-1</f>
        <v>3.0498798076922906E-2</v>
      </c>
      <c r="AG222" s="2">
        <f>(Table2[[#This Row],[Close Price]]/Table2[[#This Row],[Current Month Low]])-1</f>
        <v>3.5067257600497781E-2</v>
      </c>
      <c r="AH222" s="2">
        <f>(Table2[[#This Row],[Current Month High]]/Table2[[#This Row],[Close Price]])-1</f>
        <v>3.0498798076922906E-2</v>
      </c>
      <c r="AI222">
        <v>3.0498798076922902</v>
      </c>
      <c r="AJ222">
        <v>133.421006487813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7.0000000000000007E-2</v>
      </c>
      <c r="AM222" t="s">
        <v>10213</v>
      </c>
      <c r="AN222">
        <v>-1.01</v>
      </c>
      <c r="AO222" t="s">
        <v>10214</v>
      </c>
      <c r="AP222">
        <v>2.7647723867332E-2</v>
      </c>
      <c r="AQ222">
        <f>(Table2[[#This Row],[Sharpe Ratio]]-AVERAGE(Table2[Sharpe Ratio]))/_xlfn.STDEV.P(Table2[Sharpe Ratio])</f>
        <v>-0.30493875977516577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1.1137441413611187</v>
      </c>
      <c r="AS222">
        <f>_xlfn.RANK.AVG(Table2[[#This Row],[1Y Return vs Nifty Z-Score]],Table2[1Y Return vs Nifty Z-Score])</f>
        <v>125</v>
      </c>
      <c r="AT222">
        <f>_xlfn.RANK.AVG(Table2[[#This Row],[6M Return vs Nifty Z-Score]],Table2[6M Return vs Nifty Z-Score])</f>
        <v>208</v>
      </c>
      <c r="AU222">
        <f>_xlfn.RANK.AVG(Table2[[#This Row],[Sharpe Ratio Z-Score]],Table2[Sharpe Ratio Z-Score])</f>
        <v>423</v>
      </c>
      <c r="AV222">
        <f>(Table2[[#This Row],[Rank 1Y]]+Table2[[#This Row],[Rank 6M]]+Table2[[#This Row],[Rank Sharpe]])/3</f>
        <v>252</v>
      </c>
    </row>
    <row r="223" spans="1:48" x14ac:dyDescent="0.3">
      <c r="A223" t="s">
        <v>1907</v>
      </c>
      <c r="B223" t="s">
        <v>1908</v>
      </c>
      <c r="C223" t="s">
        <v>10168</v>
      </c>
      <c r="D223" t="s">
        <v>905</v>
      </c>
      <c r="E223">
        <v>3499.5027089800001</v>
      </c>
      <c r="F223">
        <v>407.8</v>
      </c>
      <c r="G223">
        <v>48.298445740220799</v>
      </c>
      <c r="H223">
        <f>(Table2[[#This Row],[1Y Return vs Nifty]]-AVERAGE(Table2[1Y Return vs Nifty]))/_xlfn.STDEV.P(Table2[1Y Return vs Nifty])</f>
        <v>2.1243398006547058E-2</v>
      </c>
      <c r="I223">
        <v>42.358763179119101</v>
      </c>
      <c r="J223">
        <f>(Table2[[#This Row],[1M Return vs Nifty]]-AVERAGE(Table2[1M Return vs Nifty]))/_xlfn.STDEV.P(Table2[1M Return vs Nifty])</f>
        <v>3.4795269470566814</v>
      </c>
      <c r="K223">
        <v>17.6062979016056</v>
      </c>
      <c r="L223">
        <f>(Table2[[#This Row],[6M Return vs Nifty]]-AVERAGE(Table2[6M Return vs Nifty]))/_xlfn.STDEV.P(Table2[6M Return vs Nifty])</f>
        <v>0.22744778289218409</v>
      </c>
      <c r="M223">
        <v>22.996985100095799</v>
      </c>
      <c r="N223">
        <f>(Table2[[#This Row],[1W Return vs Nifty]]-AVERAGE(Table2[1W Return vs Nifty]))/_xlfn.STDEV.P(Table2[1W Return vs Nifty])</f>
        <v>4.5275381761998288</v>
      </c>
      <c r="O223">
        <v>342.3</v>
      </c>
      <c r="P223">
        <v>309.17687199272802</v>
      </c>
      <c r="Q223">
        <v>290.47203061686901</v>
      </c>
      <c r="R223">
        <v>79.324498409986205</v>
      </c>
      <c r="S223" s="2">
        <f>(Table2[[#This Row],[Close Price]]-Table2[[#This Row],[20D EMA]])/Table2[[#This Row],[20D EMA]]</f>
        <v>0.19135261466549811</v>
      </c>
      <c r="T223" s="2">
        <f>(Table2[[#This Row],[Close Price]]-Table2[[#This Row],[50D EMA]])/Table2[[#This Row],[50D EMA]]</f>
        <v>0.31898611099730528</v>
      </c>
      <c r="U223" s="2">
        <f>(Table2[[#This Row],[Close Price]]-Table2[[#This Row],[200D EMA]])/Table2[[#This Row],[200D EMA]]</f>
        <v>0.40392174466493108</v>
      </c>
      <c r="V223">
        <v>3.1625600179206699</v>
      </c>
      <c r="W223">
        <v>396.2</v>
      </c>
      <c r="X223">
        <v>413</v>
      </c>
      <c r="Y223">
        <v>366.5</v>
      </c>
      <c r="Z223">
        <v>431.5</v>
      </c>
      <c r="AA223">
        <v>314.05</v>
      </c>
      <c r="AB223">
        <v>431.5</v>
      </c>
      <c r="AC223" s="2">
        <f>(Table2[[#This Row],[Close Price]]/Table2[[#This Row],[Day Low]])-1</f>
        <v>2.927814235234738E-2</v>
      </c>
      <c r="AD223" s="2">
        <f>(Table2[[#This Row],[Day High]]/Table2[[#This Row],[Close Price]])-1</f>
        <v>1.2751348700343224E-2</v>
      </c>
      <c r="AE223" s="2">
        <f>(Table2[[#This Row],[Close Price]]/Table2[[#This Row],[Current Week Low]])-1</f>
        <v>0.11268758526603007</v>
      </c>
      <c r="AF223" s="2">
        <f>(Table2[[#This Row],[Current Week High]]/Table2[[#This Row],[Close Price]])-1</f>
        <v>5.8116723884257038E-2</v>
      </c>
      <c r="AG223" s="2">
        <f>(Table2[[#This Row],[Close Price]]/Table2[[#This Row],[Current Month Low]])-1</f>
        <v>0.29851934405349456</v>
      </c>
      <c r="AH223" s="2">
        <f>(Table2[[#This Row],[Current Month High]]/Table2[[#This Row],[Close Price]])-1</f>
        <v>5.8116723884257038E-2</v>
      </c>
      <c r="AI223">
        <v>5.8116723884257002</v>
      </c>
      <c r="AJ223">
        <v>101.93117108195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0.35</v>
      </c>
      <c r="AM223" t="s">
        <v>10213</v>
      </c>
      <c r="AN223">
        <v>24.65</v>
      </c>
      <c r="AO223" t="s">
        <v>10213</v>
      </c>
      <c r="AP223">
        <v>7.7304238367763997E-2</v>
      </c>
      <c r="AQ223">
        <f>(Table2[[#This Row],[Sharpe Ratio]]-AVERAGE(Table2[Sharpe Ratio]))/_xlfn.STDEV.P(Table2[Sharpe Ratio])</f>
        <v>0.25844292300525901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8.5141992271604998</v>
      </c>
      <c r="AS223">
        <f>_xlfn.RANK.AVG(Table2[[#This Row],[1Y Return vs Nifty Z-Score]],Table2[1Y Return vs Nifty Z-Score])</f>
        <v>273</v>
      </c>
      <c r="AT223">
        <f>_xlfn.RANK.AVG(Table2[[#This Row],[6M Return vs Nifty Z-Score]],Table2[6M Return vs Nifty Z-Score])</f>
        <v>232</v>
      </c>
      <c r="AU223">
        <f>_xlfn.RANK.AVG(Table2[[#This Row],[Sharpe Ratio Z-Score]],Table2[Sharpe Ratio Z-Score])</f>
        <v>255</v>
      </c>
      <c r="AV223">
        <f>(Table2[[#This Row],[Rank 1Y]]+Table2[[#This Row],[Rank 6M]]+Table2[[#This Row],[Rank Sharpe]])/3</f>
        <v>253.33333333333334</v>
      </c>
    </row>
    <row r="224" spans="1:48" x14ac:dyDescent="0.3">
      <c r="A224" t="s">
        <v>1652</v>
      </c>
      <c r="B224" t="s">
        <v>1653</v>
      </c>
      <c r="C224" t="s">
        <v>10171</v>
      </c>
      <c r="D224" t="s">
        <v>193</v>
      </c>
      <c r="E224">
        <v>5025.9731287499999</v>
      </c>
      <c r="F224">
        <v>702.75</v>
      </c>
      <c r="G224">
        <v>100.15447661410801</v>
      </c>
      <c r="H224">
        <f>(Table2[[#This Row],[1Y Return vs Nifty]]-AVERAGE(Table2[1Y Return vs Nifty]))/_xlfn.STDEV.P(Table2[1Y Return vs Nifty])</f>
        <v>0.63793949815859619</v>
      </c>
      <c r="I224">
        <v>4.5191112249810903</v>
      </c>
      <c r="J224">
        <f>(Table2[[#This Row],[1M Return vs Nifty]]-AVERAGE(Table2[1M Return vs Nifty]))/_xlfn.STDEV.P(Table2[1M Return vs Nifty])</f>
        <v>0.12208200424710791</v>
      </c>
      <c r="K224">
        <v>-9.7521180329016008</v>
      </c>
      <c r="L224">
        <f>(Table2[[#This Row],[6M Return vs Nifty]]-AVERAGE(Table2[6M Return vs Nifty]))/_xlfn.STDEV.P(Table2[6M Return vs Nifty])</f>
        <v>-0.59017572906056504</v>
      </c>
      <c r="M224">
        <v>-5.6423923491547798</v>
      </c>
      <c r="N224">
        <f>(Table2[[#This Row],[1W Return vs Nifty]]-AVERAGE(Table2[1W Return vs Nifty]))/_xlfn.STDEV.P(Table2[1W Return vs Nifty])</f>
        <v>-1.1380021794147799</v>
      </c>
      <c r="O224">
        <v>665.04</v>
      </c>
      <c r="P224">
        <v>641.90215827165798</v>
      </c>
      <c r="Q224">
        <v>579.71038863952003</v>
      </c>
      <c r="R224">
        <v>64.655643945487796</v>
      </c>
      <c r="S224" s="2">
        <f>(Table2[[#This Row],[Close Price]]-Table2[[#This Row],[20D EMA]])/Table2[[#This Row],[20D EMA]]</f>
        <v>5.6703356189101467E-2</v>
      </c>
      <c r="T224" s="2">
        <f>(Table2[[#This Row],[Close Price]]-Table2[[#This Row],[50D EMA]])/Table2[[#This Row],[50D EMA]]</f>
        <v>9.4793016263065341E-2</v>
      </c>
      <c r="U224" s="2">
        <f>(Table2[[#This Row],[Close Price]]-Table2[[#This Row],[200D EMA]])/Table2[[#This Row],[200D EMA]]</f>
        <v>0.21224324036909645</v>
      </c>
      <c r="V224">
        <v>1.93365557631728</v>
      </c>
      <c r="W224">
        <v>663.7</v>
      </c>
      <c r="X224">
        <v>709.45</v>
      </c>
      <c r="Y224">
        <v>658</v>
      </c>
      <c r="Z224">
        <v>709.45</v>
      </c>
      <c r="AA224">
        <v>658</v>
      </c>
      <c r="AB224">
        <v>744.15</v>
      </c>
      <c r="AC224" s="2">
        <f>(Table2[[#This Row],[Close Price]]/Table2[[#This Row],[Day Low]])-1</f>
        <v>5.883682386620448E-2</v>
      </c>
      <c r="AD224" s="2">
        <f>(Table2[[#This Row],[Day High]]/Table2[[#This Row],[Close Price]])-1</f>
        <v>9.5339736748489834E-3</v>
      </c>
      <c r="AE224" s="2">
        <f>(Table2[[#This Row],[Close Price]]/Table2[[#This Row],[Current Week Low]])-1</f>
        <v>6.800911854103342E-2</v>
      </c>
      <c r="AF224" s="2">
        <f>(Table2[[#This Row],[Current Week High]]/Table2[[#This Row],[Close Price]])-1</f>
        <v>9.5339736748489834E-3</v>
      </c>
      <c r="AG224" s="2">
        <f>(Table2[[#This Row],[Close Price]]/Table2[[#This Row],[Current Month Low]])-1</f>
        <v>6.800911854103342E-2</v>
      </c>
      <c r="AH224" s="2">
        <f>(Table2[[#This Row],[Current Month High]]/Table2[[#This Row],[Close Price]])-1</f>
        <v>5.8911419423692601E-2</v>
      </c>
      <c r="AI224">
        <v>5.8911419423692601</v>
      </c>
      <c r="AJ224">
        <v>130.40983606557299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-0.02</v>
      </c>
      <c r="AM224" t="s">
        <v>10214</v>
      </c>
      <c r="AN224">
        <v>4.9400000000000004</v>
      </c>
      <c r="AO224" t="s">
        <v>10213</v>
      </c>
      <c r="AP224">
        <v>0.14538630747048301</v>
      </c>
      <c r="AQ224">
        <f>(Table2[[#This Row],[Sharpe Ratio]]-AVERAGE(Table2[Sharpe Ratio]))/_xlfn.STDEV.P(Table2[Sharpe Ratio])</f>
        <v>1.0308731075267545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6.27167014571135E-2</v>
      </c>
      <c r="AS224">
        <f>_xlfn.RANK.AVG(Table2[[#This Row],[1Y Return vs Nifty Z-Score]],Table2[1Y Return vs Nifty Z-Score])</f>
        <v>129</v>
      </c>
      <c r="AT224">
        <f>_xlfn.RANK.AVG(Table2[[#This Row],[6M Return vs Nifty Z-Score]],Table2[6M Return vs Nifty Z-Score])</f>
        <v>525</v>
      </c>
      <c r="AU224">
        <f>_xlfn.RANK.AVG(Table2[[#This Row],[Sharpe Ratio Z-Score]],Table2[Sharpe Ratio Z-Score])</f>
        <v>109</v>
      </c>
      <c r="AV224">
        <f>(Table2[[#This Row],[Rank 1Y]]+Table2[[#This Row],[Rank 6M]]+Table2[[#This Row],[Rank Sharpe]])/3</f>
        <v>254.33333333333334</v>
      </c>
    </row>
    <row r="225" spans="1:48" x14ac:dyDescent="0.3">
      <c r="A225" t="s">
        <v>1566</v>
      </c>
      <c r="B225" t="s">
        <v>1567</v>
      </c>
      <c r="C225" t="s">
        <v>10167</v>
      </c>
      <c r="D225" t="s">
        <v>413</v>
      </c>
      <c r="E225">
        <v>5909.5983235049998</v>
      </c>
      <c r="F225">
        <v>191.79</v>
      </c>
      <c r="G225">
        <v>179.34266342729501</v>
      </c>
      <c r="H225">
        <f>(Table2[[#This Row],[1Y Return vs Nifty]]-AVERAGE(Table2[1Y Return vs Nifty]))/_xlfn.STDEV.P(Table2[1Y Return vs Nifty])</f>
        <v>1.5796823420058272</v>
      </c>
      <c r="I225">
        <v>-19.401841740776401</v>
      </c>
      <c r="J225">
        <f>(Table2[[#This Row],[1M Return vs Nifty]]-AVERAGE(Table2[1M Return vs Nifty]))/_xlfn.STDEV.P(Table2[1M Return vs Nifty])</f>
        <v>-2.0003815601484778</v>
      </c>
      <c r="K225">
        <v>9.01929051505304</v>
      </c>
      <c r="L225">
        <f>(Table2[[#This Row],[6M Return vs Nifty]]-AVERAGE(Table2[6M Return vs Nifty]))/_xlfn.STDEV.P(Table2[6M Return vs Nifty])</f>
        <v>-2.9180347675192234E-2</v>
      </c>
      <c r="M225">
        <v>-10.084479865427101</v>
      </c>
      <c r="N225">
        <f>(Table2[[#This Row],[1W Return vs Nifty]]-AVERAGE(Table2[1W Return vs Nifty]))/_xlfn.STDEV.P(Table2[1W Return vs Nifty])</f>
        <v>-2.0167512420020759</v>
      </c>
      <c r="O225">
        <v>203</v>
      </c>
      <c r="P225">
        <v>191.32595501469299</v>
      </c>
      <c r="Q225">
        <v>148.764965610953</v>
      </c>
      <c r="R225">
        <v>34.873278284034299</v>
      </c>
      <c r="S225" s="2">
        <f>(Table2[[#This Row],[Close Price]]-Table2[[#This Row],[20D EMA]])/Table2[[#This Row],[20D EMA]]</f>
        <v>-5.5221674876847329E-2</v>
      </c>
      <c r="T225" s="2">
        <f>(Table2[[#This Row],[Close Price]]-Table2[[#This Row],[50D EMA]])/Table2[[#This Row],[50D EMA]]</f>
        <v>2.4254157532957905E-3</v>
      </c>
      <c r="U225" s="2">
        <f>(Table2[[#This Row],[Close Price]]-Table2[[#This Row],[200D EMA]])/Table2[[#This Row],[200D EMA]]</f>
        <v>0.28921483100775996</v>
      </c>
      <c r="V225">
        <v>0.92744501942728996</v>
      </c>
      <c r="W225">
        <v>190.31</v>
      </c>
      <c r="X225">
        <v>193.81</v>
      </c>
      <c r="Y225">
        <v>187</v>
      </c>
      <c r="Z225">
        <v>207.83</v>
      </c>
      <c r="AA225">
        <v>187</v>
      </c>
      <c r="AB225">
        <v>218.75</v>
      </c>
      <c r="AC225" s="2">
        <f>(Table2[[#This Row],[Close Price]]/Table2[[#This Row],[Day Low]])-1</f>
        <v>7.7767852451262609E-3</v>
      </c>
      <c r="AD225" s="2">
        <f>(Table2[[#This Row],[Day High]]/Table2[[#This Row],[Close Price]])-1</f>
        <v>1.0532353094530489E-2</v>
      </c>
      <c r="AE225" s="2">
        <f>(Table2[[#This Row],[Close Price]]/Table2[[#This Row],[Current Week Low]])-1</f>
        <v>2.5614973262032104E-2</v>
      </c>
      <c r="AF225" s="2">
        <f>(Table2[[#This Row],[Current Week High]]/Table2[[#This Row],[Close Price]])-1</f>
        <v>8.36331404139945E-2</v>
      </c>
      <c r="AG225" s="2">
        <f>(Table2[[#This Row],[Close Price]]/Table2[[#This Row],[Current Month Low]])-1</f>
        <v>2.5614973262032104E-2</v>
      </c>
      <c r="AH225" s="2">
        <f>(Table2[[#This Row],[Current Month High]]/Table2[[#This Row],[Close Price]])-1</f>
        <v>0.14057041555868399</v>
      </c>
      <c r="AI225">
        <v>25.084728088012898</v>
      </c>
      <c r="AJ225">
        <v>216.22423742786401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0.19</v>
      </c>
      <c r="AM225" t="s">
        <v>10213</v>
      </c>
      <c r="AN225">
        <v>-13.75</v>
      </c>
      <c r="AO225" t="s">
        <v>10214</v>
      </c>
      <c r="AP225">
        <v>3.4831012990631002E-2</v>
      </c>
      <c r="AQ225">
        <f>(Table2[[#This Row],[Sharpe Ratio]]-AVERAGE(Table2[Sharpe Ratio]))/_xlfn.STDEV.P(Table2[Sharpe Ratio])</f>
        <v>-0.223440218145803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-2.6900710259657217</v>
      </c>
      <c r="AS225">
        <f>_xlfn.RANK.AVG(Table2[[#This Row],[1Y Return vs Nifty Z-Score]],Table2[1Y Return vs Nifty Z-Score])</f>
        <v>47</v>
      </c>
      <c r="AT225">
        <f>_xlfn.RANK.AVG(Table2[[#This Row],[6M Return vs Nifty Z-Score]],Table2[6M Return vs Nifty Z-Score])</f>
        <v>315</v>
      </c>
      <c r="AU225">
        <f>_xlfn.RANK.AVG(Table2[[#This Row],[Sharpe Ratio Z-Score]],Table2[Sharpe Ratio Z-Score])</f>
        <v>403</v>
      </c>
      <c r="AV225">
        <f>(Table2[[#This Row],[Rank 1Y]]+Table2[[#This Row],[Rank 6M]]+Table2[[#This Row],[Rank Sharpe]])/3</f>
        <v>255</v>
      </c>
    </row>
    <row r="226" spans="1:48" x14ac:dyDescent="0.3">
      <c r="A226" t="s">
        <v>1619</v>
      </c>
      <c r="B226" t="s">
        <v>1620</v>
      </c>
      <c r="C226" t="s">
        <v>10173</v>
      </c>
      <c r="D226" t="s">
        <v>1621</v>
      </c>
      <c r="E226">
        <v>5258.0221549440002</v>
      </c>
      <c r="F226">
        <v>77.760000000000005</v>
      </c>
      <c r="G226">
        <v>57.693189385897597</v>
      </c>
      <c r="H226">
        <f>(Table2[[#This Row],[1Y Return vs Nifty]]-AVERAGE(Table2[1Y Return vs Nifty]))/_xlfn.STDEV.P(Table2[1Y Return vs Nifty])</f>
        <v>0.132970070306386</v>
      </c>
      <c r="I226">
        <v>-0.64378447619728396</v>
      </c>
      <c r="J226">
        <f>(Table2[[#This Row],[1M Return vs Nifty]]-AVERAGE(Table2[1M Return vs Nifty]))/_xlfn.STDEV.P(Table2[1M Return vs Nifty])</f>
        <v>-0.33601253856696833</v>
      </c>
      <c r="K226">
        <v>14.5231654838948</v>
      </c>
      <c r="L226">
        <f>(Table2[[#This Row],[6M Return vs Nifty]]-AVERAGE(Table2[6M Return vs Nifty]))/_xlfn.STDEV.P(Table2[6M Return vs Nifty])</f>
        <v>0.13530642641823215</v>
      </c>
      <c r="M226">
        <v>6.0914378737090003</v>
      </c>
      <c r="N226">
        <f>(Table2[[#This Row],[1W Return vs Nifty]]-AVERAGE(Table2[1W Return vs Nifty]))/_xlfn.STDEV.P(Table2[1W Return vs Nifty])</f>
        <v>1.183224557142815</v>
      </c>
      <c r="O226">
        <v>74.25</v>
      </c>
      <c r="P226">
        <v>70.243532254179897</v>
      </c>
      <c r="Q226">
        <v>61.846185121818102</v>
      </c>
      <c r="R226">
        <v>63.101892426246401</v>
      </c>
      <c r="S226" s="2">
        <f>(Table2[[#This Row],[Close Price]]-Table2[[#This Row],[20D EMA]])/Table2[[#This Row],[20D EMA]]</f>
        <v>4.7272727272727341E-2</v>
      </c>
      <c r="T226" s="2">
        <f>(Table2[[#This Row],[Close Price]]-Table2[[#This Row],[50D EMA]])/Table2[[#This Row],[50D EMA]]</f>
        <v>0.10700583391252844</v>
      </c>
      <c r="U226" s="2">
        <f>(Table2[[#This Row],[Close Price]]-Table2[[#This Row],[200D EMA]])/Table2[[#This Row],[200D EMA]]</f>
        <v>0.25731279701143323</v>
      </c>
      <c r="V226">
        <v>0.81573635629234198</v>
      </c>
      <c r="W226">
        <v>77.48</v>
      </c>
      <c r="X226">
        <v>79.59</v>
      </c>
      <c r="Y226">
        <v>69.69</v>
      </c>
      <c r="Z226">
        <v>79.59</v>
      </c>
      <c r="AA226">
        <v>69.69</v>
      </c>
      <c r="AB226">
        <v>79.59</v>
      </c>
      <c r="AC226" s="2">
        <f>(Table2[[#This Row],[Close Price]]/Table2[[#This Row],[Day Low]])-1</f>
        <v>3.6138358286008643E-3</v>
      </c>
      <c r="AD226" s="2">
        <f>(Table2[[#This Row],[Day High]]/Table2[[#This Row],[Close Price]])-1</f>
        <v>2.3533950617284027E-2</v>
      </c>
      <c r="AE226" s="2">
        <f>(Table2[[#This Row],[Close Price]]/Table2[[#This Row],[Current Week Low]])-1</f>
        <v>0.11579853637537685</v>
      </c>
      <c r="AF226" s="2">
        <f>(Table2[[#This Row],[Current Week High]]/Table2[[#This Row],[Close Price]])-1</f>
        <v>2.3533950617284027E-2</v>
      </c>
      <c r="AG226" s="2">
        <f>(Table2[[#This Row],[Close Price]]/Table2[[#This Row],[Current Month Low]])-1</f>
        <v>0.11579853637537685</v>
      </c>
      <c r="AH226" s="2">
        <f>(Table2[[#This Row],[Current Month High]]/Table2[[#This Row],[Close Price]])-1</f>
        <v>2.3533950617284027E-2</v>
      </c>
      <c r="AI226">
        <v>8.2690329218106893</v>
      </c>
      <c r="AJ226">
        <v>93.192546583850898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0.19</v>
      </c>
      <c r="AM226" t="s">
        <v>10213</v>
      </c>
      <c r="AN226">
        <v>0.01</v>
      </c>
      <c r="AO226" t="s">
        <v>10213</v>
      </c>
      <c r="AP226">
        <v>7.4158156594673993E-2</v>
      </c>
      <c r="AQ226">
        <f>(Table2[[#This Row],[Sharpe Ratio]]-AVERAGE(Table2[Sharpe Ratio]))/_xlfn.STDEV.P(Table2[Sharpe Ratio])</f>
        <v>0.22274881798560747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1.3382373332860724</v>
      </c>
      <c r="AS226">
        <f>_xlfn.RANK.AVG(Table2[[#This Row],[1Y Return vs Nifty Z-Score]],Table2[1Y Return vs Nifty Z-Score])</f>
        <v>240</v>
      </c>
      <c r="AT226">
        <f>_xlfn.RANK.AVG(Table2[[#This Row],[6M Return vs Nifty Z-Score]],Table2[6M Return vs Nifty Z-Score])</f>
        <v>260</v>
      </c>
      <c r="AU226">
        <f>_xlfn.RANK.AVG(Table2[[#This Row],[Sharpe Ratio Z-Score]],Table2[Sharpe Ratio Z-Score])</f>
        <v>265</v>
      </c>
      <c r="AV226">
        <f>(Table2[[#This Row],[Rank 1Y]]+Table2[[#This Row],[Rank 6M]]+Table2[[#This Row],[Rank Sharpe]])/3</f>
        <v>255</v>
      </c>
    </row>
    <row r="227" spans="1:48" x14ac:dyDescent="0.3">
      <c r="A227" t="s">
        <v>672</v>
      </c>
      <c r="B227" t="s">
        <v>673</v>
      </c>
      <c r="C227" t="s">
        <v>10167</v>
      </c>
      <c r="D227" t="s">
        <v>598</v>
      </c>
      <c r="E227">
        <v>25523.08</v>
      </c>
      <c r="F227">
        <v>2442.4</v>
      </c>
      <c r="G227">
        <v>78.438945129843802</v>
      </c>
      <c r="H227">
        <f>(Table2[[#This Row],[1Y Return vs Nifty]]-AVERAGE(Table2[1Y Return vs Nifty]))/_xlfn.STDEV.P(Table2[1Y Return vs Nifty])</f>
        <v>0.3796882715723664</v>
      </c>
      <c r="I227">
        <v>6.5203587117753496</v>
      </c>
      <c r="J227">
        <f>(Table2[[#This Row],[1M Return vs Nifty]]-AVERAGE(Table2[1M Return vs Nifty]))/_xlfn.STDEV.P(Table2[1M Return vs Nifty])</f>
        <v>0.29964913044560826</v>
      </c>
      <c r="K227">
        <v>20.051019522631002</v>
      </c>
      <c r="L227">
        <f>(Table2[[#This Row],[6M Return vs Nifty]]-AVERAGE(Table2[6M Return vs Nifty]))/_xlfn.STDEV.P(Table2[6M Return vs Nifty])</f>
        <v>0.30050983013624399</v>
      </c>
      <c r="M227">
        <v>-1.89874063983716</v>
      </c>
      <c r="N227">
        <f>(Table2[[#This Row],[1W Return vs Nifty]]-AVERAGE(Table2[1W Return vs Nifty]))/_xlfn.STDEV.P(Table2[1W Return vs Nifty])</f>
        <v>-0.3974200953911764</v>
      </c>
      <c r="O227">
        <v>2240.41</v>
      </c>
      <c r="P227">
        <v>2140.37718899928</v>
      </c>
      <c r="Q227">
        <v>1854.74191918621</v>
      </c>
      <c r="R227">
        <v>76.079041328708996</v>
      </c>
      <c r="S227" s="2">
        <f>(Table2[[#This Row],[Close Price]]-Table2[[#This Row],[20D EMA]])/Table2[[#This Row],[20D EMA]]</f>
        <v>9.0157605081212927E-2</v>
      </c>
      <c r="T227" s="2">
        <f>(Table2[[#This Row],[Close Price]]-Table2[[#This Row],[50D EMA]])/Table2[[#This Row],[50D EMA]]</f>
        <v>0.14110728359141644</v>
      </c>
      <c r="U227" s="2">
        <f>(Table2[[#This Row],[Close Price]]-Table2[[#This Row],[200D EMA]])/Table2[[#This Row],[200D EMA]]</f>
        <v>0.31684089022565037</v>
      </c>
      <c r="V227">
        <v>2.1356239516526601</v>
      </c>
      <c r="W227">
        <v>2299.9</v>
      </c>
      <c r="X227">
        <v>2493</v>
      </c>
      <c r="Y227">
        <v>2260</v>
      </c>
      <c r="Z227">
        <v>2493</v>
      </c>
      <c r="AA227">
        <v>2260</v>
      </c>
      <c r="AB227">
        <v>2538.65</v>
      </c>
      <c r="AC227" s="2">
        <f>(Table2[[#This Row],[Close Price]]/Table2[[#This Row],[Day Low]])-1</f>
        <v>6.1959215618070385E-2</v>
      </c>
      <c r="AD227" s="2">
        <f>(Table2[[#This Row],[Day High]]/Table2[[#This Row],[Close Price]])-1</f>
        <v>2.0717327219128778E-2</v>
      </c>
      <c r="AE227" s="2">
        <f>(Table2[[#This Row],[Close Price]]/Table2[[#This Row],[Current Week Low]])-1</f>
        <v>8.0707964601769877E-2</v>
      </c>
      <c r="AF227" s="2">
        <f>(Table2[[#This Row],[Current Week High]]/Table2[[#This Row],[Close Price]])-1</f>
        <v>2.0717327219128778E-2</v>
      </c>
      <c r="AG227" s="2">
        <f>(Table2[[#This Row],[Close Price]]/Table2[[#This Row],[Current Month Low]])-1</f>
        <v>8.0707964601769877E-2</v>
      </c>
      <c r="AH227" s="2">
        <f>(Table2[[#This Row],[Current Month High]]/Table2[[#This Row],[Close Price]])-1</f>
        <v>3.9407959384212266E-2</v>
      </c>
      <c r="AI227">
        <v>3.9407959384212199</v>
      </c>
      <c r="AJ227">
        <v>120.562604415948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0.05</v>
      </c>
      <c r="AM227" t="s">
        <v>10213</v>
      </c>
      <c r="AN227">
        <v>20.010000000000002</v>
      </c>
      <c r="AO227" t="s">
        <v>10213</v>
      </c>
      <c r="AP227">
        <v>3.9355785594887997E-2</v>
      </c>
      <c r="AQ227">
        <f>(Table2[[#This Row],[Sharpe Ratio]]-AVERAGE(Table2[Sharpe Ratio]))/_xlfn.STDEV.P(Table2[Sharpe Ratio])</f>
        <v>-0.17210407364128097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0.41032306312176126</v>
      </c>
      <c r="AS227">
        <f>_xlfn.RANK.AVG(Table2[[#This Row],[1Y Return vs Nifty Z-Score]],Table2[1Y Return vs Nifty Z-Score])</f>
        <v>170</v>
      </c>
      <c r="AT227">
        <f>_xlfn.RANK.AVG(Table2[[#This Row],[6M Return vs Nifty Z-Score]],Table2[6M Return vs Nifty Z-Score])</f>
        <v>214</v>
      </c>
      <c r="AU227">
        <f>_xlfn.RANK.AVG(Table2[[#This Row],[Sharpe Ratio Z-Score]],Table2[Sharpe Ratio Z-Score])</f>
        <v>382</v>
      </c>
      <c r="AV227">
        <f>(Table2[[#This Row],[Rank 1Y]]+Table2[[#This Row],[Rank 6M]]+Table2[[#This Row],[Rank Sharpe]])/3</f>
        <v>255.33333333333334</v>
      </c>
    </row>
    <row r="228" spans="1:48" x14ac:dyDescent="0.3">
      <c r="A228" t="s">
        <v>694</v>
      </c>
      <c r="B228" t="s">
        <v>695</v>
      </c>
      <c r="C228" t="s">
        <v>10165</v>
      </c>
      <c r="D228" t="s">
        <v>243</v>
      </c>
      <c r="E228">
        <v>24691.462071792001</v>
      </c>
      <c r="F228">
        <v>249.63</v>
      </c>
      <c r="G228">
        <v>62.324001908634102</v>
      </c>
      <c r="H228">
        <f>(Table2[[#This Row],[1Y Return vs Nifty]]-AVERAGE(Table2[1Y Return vs Nifty]))/_xlfn.STDEV.P(Table2[1Y Return vs Nifty])</f>
        <v>0.18804185222220848</v>
      </c>
      <c r="I228">
        <v>19.7216067349312</v>
      </c>
      <c r="J228">
        <f>(Table2[[#This Row],[1M Return vs Nifty]]-AVERAGE(Table2[1M Return vs Nifty]))/_xlfn.STDEV.P(Table2[1M Return vs Nifty])</f>
        <v>1.4709723621666269</v>
      </c>
      <c r="K228">
        <v>26.354949061926401</v>
      </c>
      <c r="L228">
        <f>(Table2[[#This Row],[6M Return vs Nifty]]-AVERAGE(Table2[6M Return vs Nifty]))/_xlfn.STDEV.P(Table2[6M Return vs Nifty])</f>
        <v>0.48890673956842823</v>
      </c>
      <c r="M228">
        <v>3.4456095045766899</v>
      </c>
      <c r="N228">
        <f>(Table2[[#This Row],[1W Return vs Nifty]]-AVERAGE(Table2[1W Return vs Nifty]))/_xlfn.STDEV.P(Table2[1W Return vs Nifty])</f>
        <v>0.65981767003740632</v>
      </c>
      <c r="O228">
        <v>227.59</v>
      </c>
      <c r="P228">
        <v>212.82767463855001</v>
      </c>
      <c r="Q228">
        <v>185.68522532117899</v>
      </c>
      <c r="R228">
        <v>74.997788084186993</v>
      </c>
      <c r="S228" s="2">
        <f>(Table2[[#This Row],[Close Price]]-Table2[[#This Row],[20D EMA]])/Table2[[#This Row],[20D EMA]]</f>
        <v>9.6840810228920396E-2</v>
      </c>
      <c r="T228" s="2">
        <f>(Table2[[#This Row],[Close Price]]-Table2[[#This Row],[50D EMA]])/Table2[[#This Row],[50D EMA]]</f>
        <v>0.17292076993253908</v>
      </c>
      <c r="U228" s="2">
        <f>(Table2[[#This Row],[Close Price]]-Table2[[#This Row],[200D EMA]])/Table2[[#This Row],[200D EMA]]</f>
        <v>0.34437190448629384</v>
      </c>
      <c r="V228">
        <v>3.3786124680399001</v>
      </c>
      <c r="W228">
        <v>248.2</v>
      </c>
      <c r="X228">
        <v>257.8</v>
      </c>
      <c r="Y228">
        <v>239.5</v>
      </c>
      <c r="Z228">
        <v>260.2</v>
      </c>
      <c r="AA228">
        <v>202.01</v>
      </c>
      <c r="AB228">
        <v>260.2</v>
      </c>
      <c r="AC228" s="2">
        <f>(Table2[[#This Row],[Close Price]]/Table2[[#This Row],[Day Low]])-1</f>
        <v>5.7614826752618864E-3</v>
      </c>
      <c r="AD228" s="2">
        <f>(Table2[[#This Row],[Day High]]/Table2[[#This Row],[Close Price]])-1</f>
        <v>3.2728438088370782E-2</v>
      </c>
      <c r="AE228" s="2">
        <f>(Table2[[#This Row],[Close Price]]/Table2[[#This Row],[Current Week Low]])-1</f>
        <v>4.229645093945722E-2</v>
      </c>
      <c r="AF228" s="2">
        <f>(Table2[[#This Row],[Current Week High]]/Table2[[#This Row],[Close Price]])-1</f>
        <v>4.234266714737811E-2</v>
      </c>
      <c r="AG228" s="2">
        <f>(Table2[[#This Row],[Close Price]]/Table2[[#This Row],[Current Month Low]])-1</f>
        <v>0.23573090441067279</v>
      </c>
      <c r="AH228" s="2">
        <f>(Table2[[#This Row],[Current Month High]]/Table2[[#This Row],[Close Price]])-1</f>
        <v>4.234266714737811E-2</v>
      </c>
      <c r="AI228">
        <v>4.2342667147378101</v>
      </c>
      <c r="AJ228">
        <v>98.434022257551604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0.04</v>
      </c>
      <c r="AM228" t="s">
        <v>10213</v>
      </c>
      <c r="AN228">
        <v>20.350000000000001</v>
      </c>
      <c r="AO228" t="s">
        <v>10213</v>
      </c>
      <c r="AP228">
        <v>3.9091748639412997E-2</v>
      </c>
      <c r="AQ228">
        <f>(Table2[[#This Row],[Sharpe Ratio]]-AVERAGE(Table2[Sharpe Ratio]))/_xlfn.STDEV.P(Table2[Sharpe Ratio])</f>
        <v>-0.17509972458030187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2.6326388994143679</v>
      </c>
      <c r="AS228">
        <f>_xlfn.RANK.AVG(Table2[[#This Row],[1Y Return vs Nifty Z-Score]],Table2[1Y Return vs Nifty Z-Score])</f>
        <v>216</v>
      </c>
      <c r="AT228">
        <f>_xlfn.RANK.AVG(Table2[[#This Row],[6M Return vs Nifty Z-Score]],Table2[6M Return vs Nifty Z-Score])</f>
        <v>168</v>
      </c>
      <c r="AU228">
        <f>_xlfn.RANK.AVG(Table2[[#This Row],[Sharpe Ratio Z-Score]],Table2[Sharpe Ratio Z-Score])</f>
        <v>383</v>
      </c>
      <c r="AV228">
        <f>(Table2[[#This Row],[Rank 1Y]]+Table2[[#This Row],[Rank 6M]]+Table2[[#This Row],[Rank Sharpe]])/3</f>
        <v>255.66666666666666</v>
      </c>
    </row>
    <row r="229" spans="1:48" x14ac:dyDescent="0.3">
      <c r="A229" t="s">
        <v>1368</v>
      </c>
      <c r="B229" t="s">
        <v>1369</v>
      </c>
      <c r="C229" t="s">
        <v>10181</v>
      </c>
      <c r="D229" t="s">
        <v>371</v>
      </c>
      <c r="E229">
        <v>7662.6278308800001</v>
      </c>
      <c r="F229">
        <v>1681.2</v>
      </c>
      <c r="G229">
        <v>91.591498881054406</v>
      </c>
      <c r="H229">
        <f>(Table2[[#This Row],[1Y Return vs Nifty]]-AVERAGE(Table2[1Y Return vs Nifty]))/_xlfn.STDEV.P(Table2[1Y Return vs Nifty])</f>
        <v>0.53610457395266009</v>
      </c>
      <c r="I229">
        <v>7.3164025885143396</v>
      </c>
      <c r="J229">
        <f>(Table2[[#This Row],[1M Return vs Nifty]]-AVERAGE(Table2[1M Return vs Nifty]))/_xlfn.STDEV.P(Table2[1M Return vs Nifty])</f>
        <v>0.37028068623928073</v>
      </c>
      <c r="K229">
        <v>18.9230795430984</v>
      </c>
      <c r="L229">
        <f>(Table2[[#This Row],[6M Return vs Nifty]]-AVERAGE(Table2[6M Return vs Nifty]))/_xlfn.STDEV.P(Table2[6M Return vs Nifty])</f>
        <v>0.26680063258821823</v>
      </c>
      <c r="M229">
        <v>6.2418645878769698</v>
      </c>
      <c r="N229">
        <f>(Table2[[#This Row],[1W Return vs Nifty]]-AVERAGE(Table2[1W Return vs Nifty]))/_xlfn.STDEV.P(Table2[1W Return vs Nifty])</f>
        <v>1.2129824882008953</v>
      </c>
      <c r="O229">
        <v>1653.45</v>
      </c>
      <c r="P229">
        <v>1507.73753723957</v>
      </c>
      <c r="Q229">
        <v>1194.22202319282</v>
      </c>
      <c r="R229">
        <v>48.615745690241297</v>
      </c>
      <c r="S229" s="2">
        <f>(Table2[[#This Row],[Close Price]]-Table2[[#This Row],[20D EMA]])/Table2[[#This Row],[20D EMA]]</f>
        <v>1.6783089902930235E-2</v>
      </c>
      <c r="T229" s="2">
        <f>(Table2[[#This Row],[Close Price]]-Table2[[#This Row],[50D EMA]])/Table2[[#This Row],[50D EMA]]</f>
        <v>0.11504818211133254</v>
      </c>
      <c r="U229" s="2">
        <f>(Table2[[#This Row],[Close Price]]-Table2[[#This Row],[200D EMA]])/Table2[[#This Row],[200D EMA]]</f>
        <v>0.4077784259121407</v>
      </c>
      <c r="V229">
        <v>0.94888022565833596</v>
      </c>
      <c r="W229">
        <v>1673</v>
      </c>
      <c r="X229">
        <v>1729.15</v>
      </c>
      <c r="Y229">
        <v>1673</v>
      </c>
      <c r="Z229">
        <v>1803.95</v>
      </c>
      <c r="AA229">
        <v>1603.7</v>
      </c>
      <c r="AB229">
        <v>1803.95</v>
      </c>
      <c r="AC229" s="2">
        <f>(Table2[[#This Row],[Close Price]]/Table2[[#This Row],[Day Low]])-1</f>
        <v>4.9013747758517301E-3</v>
      </c>
      <c r="AD229" s="2">
        <f>(Table2[[#This Row],[Day High]]/Table2[[#This Row],[Close Price]])-1</f>
        <v>2.8521294313585521E-2</v>
      </c>
      <c r="AE229" s="2">
        <f>(Table2[[#This Row],[Close Price]]/Table2[[#This Row],[Current Week Low]])-1</f>
        <v>4.9013747758517301E-3</v>
      </c>
      <c r="AF229" s="2">
        <f>(Table2[[#This Row],[Current Week High]]/Table2[[#This Row],[Close Price]])-1</f>
        <v>7.3013323816321751E-2</v>
      </c>
      <c r="AG229" s="2">
        <f>(Table2[[#This Row],[Close Price]]/Table2[[#This Row],[Current Month Low]])-1</f>
        <v>4.8325746710731421E-2</v>
      </c>
      <c r="AH229" s="2">
        <f>(Table2[[#This Row],[Current Month High]]/Table2[[#This Row],[Close Price]])-1</f>
        <v>7.3013323816321751E-2</v>
      </c>
      <c r="AI229">
        <v>7.3013323816321698</v>
      </c>
      <c r="AJ229">
        <v>139.02751119641701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0.12</v>
      </c>
      <c r="AM229" t="s">
        <v>10213</v>
      </c>
      <c r="AN229">
        <v>-1.46</v>
      </c>
      <c r="AO229" t="s">
        <v>10214</v>
      </c>
      <c r="AP229">
        <v>3.3588666109147E-2</v>
      </c>
      <c r="AQ229">
        <f>(Table2[[#This Row],[Sharpe Ratio]]-AVERAGE(Table2[Sharpe Ratio]))/_xlfn.STDEV.P(Table2[Sharpe Ratio])</f>
        <v>-0.23753535719712285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2.1486330237839315</v>
      </c>
      <c r="AS229">
        <f>_xlfn.RANK.AVG(Table2[[#This Row],[1Y Return vs Nifty Z-Score]],Table2[1Y Return vs Nifty Z-Score])</f>
        <v>145</v>
      </c>
      <c r="AT229">
        <f>_xlfn.RANK.AVG(Table2[[#This Row],[6M Return vs Nifty Z-Score]],Table2[6M Return vs Nifty Z-Score])</f>
        <v>218</v>
      </c>
      <c r="AU229">
        <f>_xlfn.RANK.AVG(Table2[[#This Row],[Sharpe Ratio Z-Score]],Table2[Sharpe Ratio Z-Score])</f>
        <v>408</v>
      </c>
      <c r="AV229">
        <f>(Table2[[#This Row],[Rank 1Y]]+Table2[[#This Row],[Rank 6M]]+Table2[[#This Row],[Rank Sharpe]])/3</f>
        <v>257</v>
      </c>
    </row>
    <row r="230" spans="1:48" x14ac:dyDescent="0.3">
      <c r="A230" t="s">
        <v>1054</v>
      </c>
      <c r="B230" t="s">
        <v>1055</v>
      </c>
      <c r="C230" t="s">
        <v>10171</v>
      </c>
      <c r="D230" t="s">
        <v>400</v>
      </c>
      <c r="E230">
        <v>12003.71587916</v>
      </c>
      <c r="F230">
        <v>460.4</v>
      </c>
      <c r="G230">
        <v>59.074091998724199</v>
      </c>
      <c r="H230">
        <f>(Table2[[#This Row],[1Y Return vs Nifty]]-AVERAGE(Table2[1Y Return vs Nifty]))/_xlfn.STDEV.P(Table2[1Y Return vs Nifty])</f>
        <v>0.14939240810719082</v>
      </c>
      <c r="I230">
        <v>6.8844644833981299</v>
      </c>
      <c r="J230">
        <f>(Table2[[#This Row],[1M Return vs Nifty]]-AVERAGE(Table2[1M Return vs Nifty]))/_xlfn.STDEV.P(Table2[1M Return vs Nifty])</f>
        <v>0.33195558725616031</v>
      </c>
      <c r="K230">
        <v>4.3910985527786401</v>
      </c>
      <c r="L230">
        <f>(Table2[[#This Row],[6M Return vs Nifty]]-AVERAGE(Table2[6M Return vs Nifty]))/_xlfn.STDEV.P(Table2[6M Return vs Nifty])</f>
        <v>-0.16749678292659753</v>
      </c>
      <c r="M230">
        <v>0.45961312154553102</v>
      </c>
      <c r="N230">
        <f>(Table2[[#This Row],[1W Return vs Nifty]]-AVERAGE(Table2[1W Return vs Nifty]))/_xlfn.STDEV.P(Table2[1W Return vs Nifty])</f>
        <v>6.9117573997959467E-2</v>
      </c>
      <c r="O230">
        <v>433.71</v>
      </c>
      <c r="P230">
        <v>422.371336620281</v>
      </c>
      <c r="Q230">
        <v>388.899662268268</v>
      </c>
      <c r="R230">
        <v>72.4754349436854</v>
      </c>
      <c r="S230" s="2">
        <f>(Table2[[#This Row],[Close Price]]-Table2[[#This Row],[20D EMA]])/Table2[[#This Row],[20D EMA]]</f>
        <v>6.1538816259712706E-2</v>
      </c>
      <c r="T230" s="2">
        <f>(Table2[[#This Row],[Close Price]]-Table2[[#This Row],[50D EMA]])/Table2[[#This Row],[50D EMA]]</f>
        <v>9.0036089295300339E-2</v>
      </c>
      <c r="U230" s="2">
        <f>(Table2[[#This Row],[Close Price]]-Table2[[#This Row],[200D EMA]])/Table2[[#This Row],[200D EMA]]</f>
        <v>0.18385291803727544</v>
      </c>
      <c r="V230">
        <v>2.7732136939623202</v>
      </c>
      <c r="W230">
        <v>456.1</v>
      </c>
      <c r="X230">
        <v>466.7</v>
      </c>
      <c r="Y230">
        <v>440</v>
      </c>
      <c r="Z230">
        <v>470</v>
      </c>
      <c r="AA230">
        <v>433.25</v>
      </c>
      <c r="AB230">
        <v>470</v>
      </c>
      <c r="AC230" s="2">
        <f>(Table2[[#This Row],[Close Price]]/Table2[[#This Row],[Day Low]])-1</f>
        <v>9.4277570708176661E-3</v>
      </c>
      <c r="AD230" s="2">
        <f>(Table2[[#This Row],[Day High]]/Table2[[#This Row],[Close Price]])-1</f>
        <v>1.3683753258036502E-2</v>
      </c>
      <c r="AE230" s="2">
        <f>(Table2[[#This Row],[Close Price]]/Table2[[#This Row],[Current Week Low]])-1</f>
        <v>4.6363636363636385E-2</v>
      </c>
      <c r="AF230" s="2">
        <f>(Table2[[#This Row],[Current Week High]]/Table2[[#This Row],[Close Price]])-1</f>
        <v>2.0851433536055675E-2</v>
      </c>
      <c r="AG230" s="2">
        <f>(Table2[[#This Row],[Close Price]]/Table2[[#This Row],[Current Month Low]])-1</f>
        <v>6.266589728793992E-2</v>
      </c>
      <c r="AH230" s="2">
        <f>(Table2[[#This Row],[Current Month High]]/Table2[[#This Row],[Close Price]])-1</f>
        <v>2.0851433536055675E-2</v>
      </c>
      <c r="AI230">
        <v>20.319287576020798</v>
      </c>
      <c r="AJ230">
        <v>91.434511434511407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-0.01</v>
      </c>
      <c r="AM230" t="s">
        <v>10214</v>
      </c>
      <c r="AN230">
        <v>14.71</v>
      </c>
      <c r="AO230" t="s">
        <v>10213</v>
      </c>
      <c r="AP230">
        <v>0.114858839454894</v>
      </c>
      <c r="AQ230">
        <f>(Table2[[#This Row],[Sharpe Ratio]]-AVERAGE(Table2[Sharpe Ratio]))/_xlfn.STDEV.P(Table2[Sharpe Ratio])</f>
        <v>0.68452144602424392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1.0674902324589568</v>
      </c>
      <c r="AS230">
        <f>_xlfn.RANK.AVG(Table2[[#This Row],[1Y Return vs Nifty Z-Score]],Table2[1Y Return vs Nifty Z-Score])</f>
        <v>229</v>
      </c>
      <c r="AT230">
        <f>_xlfn.RANK.AVG(Table2[[#This Row],[6M Return vs Nifty Z-Score]],Table2[6M Return vs Nifty Z-Score])</f>
        <v>369</v>
      </c>
      <c r="AU230">
        <f>_xlfn.RANK.AVG(Table2[[#This Row],[Sharpe Ratio Z-Score]],Table2[Sharpe Ratio Z-Score])</f>
        <v>179</v>
      </c>
      <c r="AV230">
        <f>(Table2[[#This Row],[Rank 1Y]]+Table2[[#This Row],[Rank 6M]]+Table2[[#This Row],[Rank Sharpe]])/3</f>
        <v>259</v>
      </c>
    </row>
    <row r="231" spans="1:48" x14ac:dyDescent="0.3">
      <c r="A231" t="s">
        <v>161</v>
      </c>
      <c r="B231" t="s">
        <v>162</v>
      </c>
      <c r="C231" t="s">
        <v>10175</v>
      </c>
      <c r="D231" t="s">
        <v>163</v>
      </c>
      <c r="E231">
        <v>166116.27084734</v>
      </c>
      <c r="F231">
        <v>447.7</v>
      </c>
      <c r="G231">
        <v>36.218361499715002</v>
      </c>
      <c r="H231">
        <f>(Table2[[#This Row],[1Y Return vs Nifty]]-AVERAGE(Table2[1Y Return vs Nifty]))/_xlfn.STDEV.P(Table2[1Y Return vs Nifty])</f>
        <v>-0.12241859684889743</v>
      </c>
      <c r="I231">
        <v>-1.8656931294389401</v>
      </c>
      <c r="J231">
        <f>(Table2[[#This Row],[1M Return vs Nifty]]-AVERAGE(Table2[1M Return vs Nifty]))/_xlfn.STDEV.P(Table2[1M Return vs Nifty])</f>
        <v>-0.44443031770969693</v>
      </c>
      <c r="K231">
        <v>50.708760666684803</v>
      </c>
      <c r="L231">
        <f>(Table2[[#This Row],[6M Return vs Nifty]]-AVERAGE(Table2[6M Return vs Nifty]))/_xlfn.STDEV.P(Table2[6M Return vs Nifty])</f>
        <v>1.2167357564744414</v>
      </c>
      <c r="M231">
        <v>-2.33575289547636</v>
      </c>
      <c r="N231">
        <f>(Table2[[#This Row],[1W Return vs Nifty]]-AVERAGE(Table2[1W Return vs Nifty]))/_xlfn.STDEV.P(Table2[1W Return vs Nifty])</f>
        <v>-0.48387136601007896</v>
      </c>
      <c r="O231">
        <v>456.87</v>
      </c>
      <c r="P231">
        <v>433.22625952550402</v>
      </c>
      <c r="Q231">
        <v>344.05513952085198</v>
      </c>
      <c r="R231">
        <v>38.100808209175099</v>
      </c>
      <c r="S231" s="2">
        <f>(Table2[[#This Row],[Close Price]]-Table2[[#This Row],[20D EMA]])/Table2[[#This Row],[20D EMA]]</f>
        <v>-2.007135509006942E-2</v>
      </c>
      <c r="T231" s="2">
        <f>(Table2[[#This Row],[Close Price]]-Table2[[#This Row],[50D EMA]])/Table2[[#This Row],[50D EMA]]</f>
        <v>3.3409194748140379E-2</v>
      </c>
      <c r="U231" s="2">
        <f>(Table2[[#This Row],[Close Price]]-Table2[[#This Row],[200D EMA]])/Table2[[#This Row],[200D EMA]]</f>
        <v>0.30124491272965409</v>
      </c>
      <c r="V231">
        <v>0.62116012385103403</v>
      </c>
      <c r="W231">
        <v>441.65</v>
      </c>
      <c r="X231">
        <v>458</v>
      </c>
      <c r="Y231">
        <v>441.65</v>
      </c>
      <c r="Z231">
        <v>477.5</v>
      </c>
      <c r="AA231">
        <v>441.65</v>
      </c>
      <c r="AB231">
        <v>479.6</v>
      </c>
      <c r="AC231" s="2">
        <f>(Table2[[#This Row],[Close Price]]/Table2[[#This Row],[Day Low]])-1</f>
        <v>1.3698630136986356E-2</v>
      </c>
      <c r="AD231" s="2">
        <f>(Table2[[#This Row],[Day High]]/Table2[[#This Row],[Close Price]])-1</f>
        <v>2.3006477551932081E-2</v>
      </c>
      <c r="AE231" s="2">
        <f>(Table2[[#This Row],[Close Price]]/Table2[[#This Row],[Current Week Low]])-1</f>
        <v>1.3698630136986356E-2</v>
      </c>
      <c r="AF231" s="2">
        <f>(Table2[[#This Row],[Current Week High]]/Table2[[#This Row],[Close Price]])-1</f>
        <v>6.6562430198793932E-2</v>
      </c>
      <c r="AG231" s="2">
        <f>(Table2[[#This Row],[Close Price]]/Table2[[#This Row],[Current Month Low]])-1</f>
        <v>1.3698630136986356E-2</v>
      </c>
      <c r="AH231" s="2">
        <f>(Table2[[#This Row],[Current Month High]]/Table2[[#This Row],[Close Price]])-1</f>
        <v>7.1253071253071232E-2</v>
      </c>
      <c r="AI231">
        <v>13.1896359169086</v>
      </c>
      <c r="AJ231">
        <v>115.240384615384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0.09</v>
      </c>
      <c r="AM231" t="s">
        <v>10213</v>
      </c>
      <c r="AN231">
        <v>-1.4</v>
      </c>
      <c r="AO231" t="s">
        <v>10214</v>
      </c>
      <c r="AP231">
        <v>3.7363448011864003E-2</v>
      </c>
      <c r="AQ231">
        <f>(Table2[[#This Row],[Sharpe Ratio]]-AVERAGE(Table2[Sharpe Ratio]))/_xlfn.STDEV.P(Table2[Sharpe Ratio])</f>
        <v>-0.1947082880426155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-2.8692812136847379E-2</v>
      </c>
      <c r="AS231">
        <f>_xlfn.RANK.AVG(Table2[[#This Row],[1Y Return vs Nifty Z-Score]],Table2[1Y Return vs Nifty Z-Score])</f>
        <v>316</v>
      </c>
      <c r="AT231">
        <f>_xlfn.RANK.AVG(Table2[[#This Row],[6M Return vs Nifty Z-Score]],Table2[6M Return vs Nifty Z-Score])</f>
        <v>70</v>
      </c>
      <c r="AU231">
        <f>_xlfn.RANK.AVG(Table2[[#This Row],[Sharpe Ratio Z-Score]],Table2[Sharpe Ratio Z-Score])</f>
        <v>393</v>
      </c>
      <c r="AV231">
        <f>(Table2[[#This Row],[Rank 1Y]]+Table2[[#This Row],[Rank 6M]]+Table2[[#This Row],[Rank Sharpe]])/3</f>
        <v>259.66666666666669</v>
      </c>
    </row>
    <row r="232" spans="1:48" x14ac:dyDescent="0.3">
      <c r="A232" t="s">
        <v>468</v>
      </c>
      <c r="B232" t="s">
        <v>469</v>
      </c>
      <c r="C232" t="s">
        <v>10166</v>
      </c>
      <c r="D232" t="s">
        <v>21</v>
      </c>
      <c r="E232">
        <v>46374.01891074</v>
      </c>
      <c r="F232">
        <v>1709.85</v>
      </c>
      <c r="G232">
        <v>37.077407628466197</v>
      </c>
      <c r="H232">
        <f>(Table2[[#This Row],[1Y Return vs Nifty]]-AVERAGE(Table2[1Y Return vs Nifty]))/_xlfn.STDEV.P(Table2[1Y Return vs Nifty])</f>
        <v>-0.11220241970375555</v>
      </c>
      <c r="I232">
        <v>10.0718139542254</v>
      </c>
      <c r="J232">
        <f>(Table2[[#This Row],[1M Return vs Nifty]]-AVERAGE(Table2[1M Return vs Nifty]))/_xlfn.STDEV.P(Table2[1M Return vs Nifty])</f>
        <v>0.61476343059377647</v>
      </c>
      <c r="K232">
        <v>-1.3676133184233801</v>
      </c>
      <c r="L232">
        <f>(Table2[[#This Row],[6M Return vs Nifty]]-AVERAGE(Table2[6M Return vs Nifty]))/_xlfn.STDEV.P(Table2[6M Return vs Nifty])</f>
        <v>-0.33959951854285814</v>
      </c>
      <c r="M232">
        <v>-1.9324150709185199</v>
      </c>
      <c r="N232">
        <f>(Table2[[#This Row],[1W Return vs Nifty]]-AVERAGE(Table2[1W Return vs Nifty]))/_xlfn.STDEV.P(Table2[1W Return vs Nifty])</f>
        <v>-0.40408168741013278</v>
      </c>
      <c r="O232">
        <v>1635.77</v>
      </c>
      <c r="P232">
        <v>1567.4568942424901</v>
      </c>
      <c r="Q232">
        <v>1428.97327799239</v>
      </c>
      <c r="R232">
        <v>64.345131273118099</v>
      </c>
      <c r="S232" s="2">
        <f>(Table2[[#This Row],[Close Price]]-Table2[[#This Row],[20D EMA]])/Table2[[#This Row],[20D EMA]]</f>
        <v>4.5287540424387249E-2</v>
      </c>
      <c r="T232" s="2">
        <f>(Table2[[#This Row],[Close Price]]-Table2[[#This Row],[50D EMA]])/Table2[[#This Row],[50D EMA]]</f>
        <v>9.0843394979818318E-2</v>
      </c>
      <c r="U232" s="2">
        <f>(Table2[[#This Row],[Close Price]]-Table2[[#This Row],[200D EMA]])/Table2[[#This Row],[200D EMA]]</f>
        <v>0.19655841458576651</v>
      </c>
      <c r="V232">
        <v>1.2788764973332301</v>
      </c>
      <c r="W232">
        <v>1696</v>
      </c>
      <c r="X232">
        <v>1740.55</v>
      </c>
      <c r="Y232">
        <v>1653.75</v>
      </c>
      <c r="Z232">
        <v>1749.8</v>
      </c>
      <c r="AA232">
        <v>1636</v>
      </c>
      <c r="AB232">
        <v>1774.1</v>
      </c>
      <c r="AC232" s="2">
        <f>(Table2[[#This Row],[Close Price]]/Table2[[#This Row],[Day Low]])-1</f>
        <v>8.1662735849055146E-3</v>
      </c>
      <c r="AD232" s="2">
        <f>(Table2[[#This Row],[Day High]]/Table2[[#This Row],[Close Price]])-1</f>
        <v>1.7954791355967004E-2</v>
      </c>
      <c r="AE232" s="2">
        <f>(Table2[[#This Row],[Close Price]]/Table2[[#This Row],[Current Week Low]])-1</f>
        <v>3.3922902494331053E-2</v>
      </c>
      <c r="AF232" s="2">
        <f>(Table2[[#This Row],[Current Week High]]/Table2[[#This Row],[Close Price]])-1</f>
        <v>2.3364622627715992E-2</v>
      </c>
      <c r="AG232" s="2">
        <f>(Table2[[#This Row],[Close Price]]/Table2[[#This Row],[Current Month Low]])-1</f>
        <v>4.5140586797066007E-2</v>
      </c>
      <c r="AH232" s="2">
        <f>(Table2[[#This Row],[Current Month High]]/Table2[[#This Row],[Close Price]])-1</f>
        <v>3.7576395590256384E-2</v>
      </c>
      <c r="AI232">
        <v>3.75763955902563</v>
      </c>
      <c r="AJ232">
        <v>77.924037460978099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0.12</v>
      </c>
      <c r="AM232" t="s">
        <v>10213</v>
      </c>
      <c r="AN232">
        <v>8.2799999999999994</v>
      </c>
      <c r="AO232" t="s">
        <v>10213</v>
      </c>
      <c r="AP232">
        <v>0.200207468835083</v>
      </c>
      <c r="AQ232">
        <f>(Table2[[#This Row],[Sharpe Ratio]]-AVERAGE(Table2[Sharpe Ratio]))/_xlfn.STDEV.P(Table2[Sharpe Ratio])</f>
        <v>1.6528506758737407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1.4117304808107709</v>
      </c>
      <c r="AS232">
        <f>_xlfn.RANK.AVG(Table2[[#This Row],[1Y Return vs Nifty Z-Score]],Table2[1Y Return vs Nifty Z-Score])</f>
        <v>313</v>
      </c>
      <c r="AT232">
        <f>_xlfn.RANK.AVG(Table2[[#This Row],[6M Return vs Nifty Z-Score]],Table2[6M Return vs Nifty Z-Score])</f>
        <v>439</v>
      </c>
      <c r="AU232">
        <f>_xlfn.RANK.AVG(Table2[[#This Row],[Sharpe Ratio Z-Score]],Table2[Sharpe Ratio Z-Score])</f>
        <v>37</v>
      </c>
      <c r="AV232">
        <f>(Table2[[#This Row],[Rank 1Y]]+Table2[[#This Row],[Rank 6M]]+Table2[[#This Row],[Rank Sharpe]])/3</f>
        <v>263</v>
      </c>
    </row>
    <row r="233" spans="1:48" x14ac:dyDescent="0.3">
      <c r="A233" t="s">
        <v>846</v>
      </c>
      <c r="B233" t="s">
        <v>847</v>
      </c>
      <c r="C233" t="s">
        <v>10173</v>
      </c>
      <c r="D233" t="s">
        <v>387</v>
      </c>
      <c r="E233">
        <v>17931.759076139999</v>
      </c>
      <c r="F233">
        <v>563.54999999999995</v>
      </c>
      <c r="G233">
        <v>52.594790966158698</v>
      </c>
      <c r="H233">
        <f>(Table2[[#This Row],[1Y Return vs Nifty]]-AVERAGE(Table2[1Y Return vs Nifty]))/_xlfn.STDEV.P(Table2[1Y Return vs Nifty])</f>
        <v>7.2337538863304907E-2</v>
      </c>
      <c r="I233">
        <v>-3.1219089077766098</v>
      </c>
      <c r="J233">
        <f>(Table2[[#This Row],[1M Return vs Nifty]]-AVERAGE(Table2[1M Return vs Nifty]))/_xlfn.STDEV.P(Table2[1M Return vs Nifty])</f>
        <v>-0.55589210697692537</v>
      </c>
      <c r="K233">
        <v>2.7170377965730501</v>
      </c>
      <c r="L233">
        <f>(Table2[[#This Row],[6M Return vs Nifty]]-AVERAGE(Table2[6M Return vs Nifty]))/_xlfn.STDEV.P(Table2[6M Return vs Nifty])</f>
        <v>-0.21752714425993341</v>
      </c>
      <c r="M233">
        <v>-0.10903783554145299</v>
      </c>
      <c r="N233">
        <f>(Table2[[#This Row],[1W Return vs Nifty]]-AVERAGE(Table2[1W Return vs Nifty]))/_xlfn.STDEV.P(Table2[1W Return vs Nifty])</f>
        <v>-4.3374918247869119E-2</v>
      </c>
      <c r="O233">
        <v>554.66999999999996</v>
      </c>
      <c r="P233">
        <v>543.60011386860504</v>
      </c>
      <c r="Q233">
        <v>469.48883566203898</v>
      </c>
      <c r="R233">
        <v>58.810622044576299</v>
      </c>
      <c r="S233" s="2">
        <f>(Table2[[#This Row],[Close Price]]-Table2[[#This Row],[20D EMA]])/Table2[[#This Row],[20D EMA]]</f>
        <v>1.600951917356265E-2</v>
      </c>
      <c r="T233" s="2">
        <f>(Table2[[#This Row],[Close Price]]-Table2[[#This Row],[50D EMA]])/Table2[[#This Row],[50D EMA]]</f>
        <v>3.6699562090630938E-2</v>
      </c>
      <c r="U233" s="2">
        <f>(Table2[[#This Row],[Close Price]]-Table2[[#This Row],[200D EMA]])/Table2[[#This Row],[200D EMA]]</f>
        <v>0.20034803214292149</v>
      </c>
      <c r="V233">
        <v>0.70685238079440904</v>
      </c>
      <c r="W233">
        <v>555.04999999999995</v>
      </c>
      <c r="X233">
        <v>569.65</v>
      </c>
      <c r="Y233">
        <v>545</v>
      </c>
      <c r="Z233">
        <v>583.25</v>
      </c>
      <c r="AA233">
        <v>537.95000000000005</v>
      </c>
      <c r="AB233">
        <v>583.25</v>
      </c>
      <c r="AC233" s="2">
        <f>(Table2[[#This Row],[Close Price]]/Table2[[#This Row],[Day Low]])-1</f>
        <v>1.5313935681470214E-2</v>
      </c>
      <c r="AD233" s="2">
        <f>(Table2[[#This Row],[Day High]]/Table2[[#This Row],[Close Price]])-1</f>
        <v>1.0824239197941621E-2</v>
      </c>
      <c r="AE233" s="2">
        <f>(Table2[[#This Row],[Close Price]]/Table2[[#This Row],[Current Week Low]])-1</f>
        <v>3.4036697247706416E-2</v>
      </c>
      <c r="AF233" s="2">
        <f>(Table2[[#This Row],[Current Week High]]/Table2[[#This Row],[Close Price]])-1</f>
        <v>3.4956969213024713E-2</v>
      </c>
      <c r="AG233" s="2">
        <f>(Table2[[#This Row],[Close Price]]/Table2[[#This Row],[Current Month Low]])-1</f>
        <v>4.7588065805372004E-2</v>
      </c>
      <c r="AH233" s="2">
        <f>(Table2[[#This Row],[Current Month High]]/Table2[[#This Row],[Close Price]])-1</f>
        <v>3.4956969213024713E-2</v>
      </c>
      <c r="AI233">
        <v>6.1130334486735904</v>
      </c>
      <c r="AJ233">
        <v>87.662337662337606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0.04</v>
      </c>
      <c r="AM233" t="s">
        <v>10213</v>
      </c>
      <c r="AN233">
        <v>0.92</v>
      </c>
      <c r="AO233" t="s">
        <v>10213</v>
      </c>
      <c r="AP233">
        <v>0.13733601556729499</v>
      </c>
      <c r="AQ233">
        <f>(Table2[[#This Row],[Sharpe Ratio]]-AVERAGE(Table2[Sharpe Ratio]))/_xlfn.STDEV.P(Table2[Sharpe Ratio])</f>
        <v>0.93953792129953273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0.19508129067810978</v>
      </c>
      <c r="AS233">
        <f>_xlfn.RANK.AVG(Table2[[#This Row],[1Y Return vs Nifty Z-Score]],Table2[1Y Return vs Nifty Z-Score])</f>
        <v>261</v>
      </c>
      <c r="AT233">
        <f>_xlfn.RANK.AVG(Table2[[#This Row],[6M Return vs Nifty Z-Score]],Table2[6M Return vs Nifty Z-Score])</f>
        <v>390</v>
      </c>
      <c r="AU233">
        <f>_xlfn.RANK.AVG(Table2[[#This Row],[Sharpe Ratio Z-Score]],Table2[Sharpe Ratio Z-Score])</f>
        <v>138</v>
      </c>
      <c r="AV233">
        <f>(Table2[[#This Row],[Rank 1Y]]+Table2[[#This Row],[Rank 6M]]+Table2[[#This Row],[Rank Sharpe]])/3</f>
        <v>263</v>
      </c>
    </row>
    <row r="234" spans="1:48" x14ac:dyDescent="0.3">
      <c r="A234" t="s">
        <v>850</v>
      </c>
      <c r="B234" t="s">
        <v>851</v>
      </c>
      <c r="C234" t="s">
        <v>10168</v>
      </c>
      <c r="D234" t="s">
        <v>630</v>
      </c>
      <c r="E234">
        <v>17892.167288920002</v>
      </c>
      <c r="F234">
        <v>124.1</v>
      </c>
      <c r="G234">
        <v>64.090921267016896</v>
      </c>
      <c r="H234">
        <f>(Table2[[#This Row],[1Y Return vs Nifty]]-AVERAGE(Table2[1Y Return vs Nifty]))/_xlfn.STDEV.P(Table2[1Y Return vs Nifty])</f>
        <v>0.20905488116474058</v>
      </c>
      <c r="I234">
        <v>20.6832070827218</v>
      </c>
      <c r="J234">
        <f>(Table2[[#This Row],[1M Return vs Nifty]]-AVERAGE(Table2[1M Return vs Nifty]))/_xlfn.STDEV.P(Table2[1M Return vs Nifty])</f>
        <v>1.5562934488564957</v>
      </c>
      <c r="K234">
        <v>26.797176266709599</v>
      </c>
      <c r="L234">
        <f>(Table2[[#This Row],[6M Return vs Nifty]]-AVERAGE(Table2[6M Return vs Nifty]))/_xlfn.STDEV.P(Table2[6M Return vs Nifty])</f>
        <v>0.50212297844429943</v>
      </c>
      <c r="M234">
        <v>1.08070776073355</v>
      </c>
      <c r="N234">
        <f>(Table2[[#This Row],[1W Return vs Nifty]]-AVERAGE(Table2[1W Return vs Nifty]))/_xlfn.STDEV.P(Table2[1W Return vs Nifty])</f>
        <v>0.19198465618963942</v>
      </c>
      <c r="O234">
        <v>118.82</v>
      </c>
      <c r="P234">
        <v>110.82278650320499</v>
      </c>
      <c r="Q234">
        <v>94.693285160353994</v>
      </c>
      <c r="R234">
        <v>56.778069786734498</v>
      </c>
      <c r="S234" s="2">
        <f>(Table2[[#This Row],[Close Price]]-Table2[[#This Row],[20D EMA]])/Table2[[#This Row],[20D EMA]]</f>
        <v>4.4436963474162608E-2</v>
      </c>
      <c r="T234" s="2">
        <f>(Table2[[#This Row],[Close Price]]-Table2[[#This Row],[50D EMA]])/Table2[[#This Row],[50D EMA]]</f>
        <v>0.11980580813505373</v>
      </c>
      <c r="U234" s="2">
        <f>(Table2[[#This Row],[Close Price]]-Table2[[#This Row],[200D EMA]])/Table2[[#This Row],[200D EMA]]</f>
        <v>0.31054699168846606</v>
      </c>
      <c r="V234">
        <v>1.5176441612410601</v>
      </c>
      <c r="W234">
        <v>123.32</v>
      </c>
      <c r="X234">
        <v>126.25</v>
      </c>
      <c r="Y234">
        <v>120.42</v>
      </c>
      <c r="Z234">
        <v>135.4</v>
      </c>
      <c r="AA234">
        <v>111.8</v>
      </c>
      <c r="AB234">
        <v>135.4</v>
      </c>
      <c r="AC234" s="2">
        <f>(Table2[[#This Row],[Close Price]]/Table2[[#This Row],[Day Low]])-1</f>
        <v>6.325008108984731E-3</v>
      </c>
      <c r="AD234" s="2">
        <f>(Table2[[#This Row],[Day High]]/Table2[[#This Row],[Close Price]])-1</f>
        <v>1.7324738114423921E-2</v>
      </c>
      <c r="AE234" s="2">
        <f>(Table2[[#This Row],[Close Price]]/Table2[[#This Row],[Current Week Low]])-1</f>
        <v>3.055970768975258E-2</v>
      </c>
      <c r="AF234" s="2">
        <f>(Table2[[#This Row],[Current Week High]]/Table2[[#This Row],[Close Price]])-1</f>
        <v>9.1055600322320851E-2</v>
      </c>
      <c r="AG234" s="2">
        <f>(Table2[[#This Row],[Close Price]]/Table2[[#This Row],[Current Month Low]])-1</f>
        <v>0.11001788908765642</v>
      </c>
      <c r="AH234" s="2">
        <f>(Table2[[#This Row],[Current Month High]]/Table2[[#This Row],[Close Price]])-1</f>
        <v>9.1055600322320851E-2</v>
      </c>
      <c r="AI234">
        <v>9.1055600322320807</v>
      </c>
      <c r="AJ234">
        <v>101.788617886178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0.19</v>
      </c>
      <c r="AM234" t="s">
        <v>10213</v>
      </c>
      <c r="AN234">
        <v>7.83</v>
      </c>
      <c r="AO234" t="s">
        <v>10213</v>
      </c>
      <c r="AP234">
        <v>3.3027390207666998E-2</v>
      </c>
      <c r="AQ234">
        <f>(Table2[[#This Row],[Sharpe Ratio]]-AVERAGE(Table2[Sharpe Ratio]))/_xlfn.STDEV.P(Table2[Sharpe Ratio])</f>
        <v>-0.24390335473100438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2.2155526099241705</v>
      </c>
      <c r="AS234">
        <f>_xlfn.RANK.AVG(Table2[[#This Row],[1Y Return vs Nifty Z-Score]],Table2[1Y Return vs Nifty Z-Score])</f>
        <v>211</v>
      </c>
      <c r="AT234">
        <f>_xlfn.RANK.AVG(Table2[[#This Row],[6M Return vs Nifty Z-Score]],Table2[6M Return vs Nifty Z-Score])</f>
        <v>167</v>
      </c>
      <c r="AU234">
        <f>_xlfn.RANK.AVG(Table2[[#This Row],[Sharpe Ratio Z-Score]],Table2[Sharpe Ratio Z-Score])</f>
        <v>411</v>
      </c>
      <c r="AV234">
        <f>(Table2[[#This Row],[Rank 1Y]]+Table2[[#This Row],[Rank 6M]]+Table2[[#This Row],[Rank Sharpe]])/3</f>
        <v>263</v>
      </c>
    </row>
    <row r="235" spans="1:48" x14ac:dyDescent="0.3">
      <c r="A235" t="s">
        <v>449</v>
      </c>
      <c r="B235" t="s">
        <v>450</v>
      </c>
      <c r="C235" t="s">
        <v>10179</v>
      </c>
      <c r="D235" t="s">
        <v>330</v>
      </c>
      <c r="E235">
        <v>50056.243467200002</v>
      </c>
      <c r="F235">
        <v>1512.8</v>
      </c>
      <c r="G235">
        <v>74.150230547387494</v>
      </c>
      <c r="H235">
        <f>(Table2[[#This Row],[1Y Return vs Nifty]]-AVERAGE(Table2[1Y Return vs Nifty]))/_xlfn.STDEV.P(Table2[1Y Return vs Nifty])</f>
        <v>0.32868487788613904</v>
      </c>
      <c r="I235">
        <v>-2.4351424392564098</v>
      </c>
      <c r="J235">
        <f>(Table2[[#This Row],[1M Return vs Nifty]]-AVERAGE(Table2[1M Return vs Nifty]))/_xlfn.STDEV.P(Table2[1M Return vs Nifty])</f>
        <v>-0.49495654104151565</v>
      </c>
      <c r="K235">
        <v>30.969901226367</v>
      </c>
      <c r="L235">
        <f>(Table2[[#This Row],[6M Return vs Nifty]]-AVERAGE(Table2[6M Return vs Nifty]))/_xlfn.STDEV.P(Table2[6M Return vs Nifty])</f>
        <v>0.62682749511278002</v>
      </c>
      <c r="M235">
        <v>2.0398476655134399</v>
      </c>
      <c r="N235">
        <f>(Table2[[#This Row],[1W Return vs Nifty]]-AVERAGE(Table2[1W Return vs Nifty]))/_xlfn.STDEV.P(Table2[1W Return vs Nifty])</f>
        <v>0.38172501792899749</v>
      </c>
      <c r="O235">
        <v>1466.21</v>
      </c>
      <c r="P235">
        <v>1407.2320791090101</v>
      </c>
      <c r="Q235">
        <v>1171.2638094812201</v>
      </c>
      <c r="R235">
        <v>70.372366977461098</v>
      </c>
      <c r="S235" s="2">
        <f>(Table2[[#This Row],[Close Price]]-Table2[[#This Row],[20D EMA]])/Table2[[#This Row],[20D EMA]]</f>
        <v>3.1775802920454718E-2</v>
      </c>
      <c r="T235" s="2">
        <f>(Table2[[#This Row],[Close Price]]-Table2[[#This Row],[50D EMA]])/Table2[[#This Row],[50D EMA]]</f>
        <v>7.501813130768753E-2</v>
      </c>
      <c r="U235" s="2">
        <f>(Table2[[#This Row],[Close Price]]-Table2[[#This Row],[200D EMA]])/Table2[[#This Row],[200D EMA]]</f>
        <v>0.29159629773761575</v>
      </c>
      <c r="V235">
        <v>0.55538172589550305</v>
      </c>
      <c r="W235">
        <v>1481.2</v>
      </c>
      <c r="X235">
        <v>1517</v>
      </c>
      <c r="Y235">
        <v>1439.05</v>
      </c>
      <c r="Z235">
        <v>1517</v>
      </c>
      <c r="AA235">
        <v>1416.5</v>
      </c>
      <c r="AB235">
        <v>1517</v>
      </c>
      <c r="AC235" s="2">
        <f>(Table2[[#This Row],[Close Price]]/Table2[[#This Row],[Day Low]])-1</f>
        <v>2.1334053470159375E-2</v>
      </c>
      <c r="AD235" s="2">
        <f>(Table2[[#This Row],[Day High]]/Table2[[#This Row],[Close Price]])-1</f>
        <v>2.7763088313061957E-3</v>
      </c>
      <c r="AE235" s="2">
        <f>(Table2[[#This Row],[Close Price]]/Table2[[#This Row],[Current Week Low]])-1</f>
        <v>5.1249087939960303E-2</v>
      </c>
      <c r="AF235" s="2">
        <f>(Table2[[#This Row],[Current Week High]]/Table2[[#This Row],[Close Price]])-1</f>
        <v>2.7763088313061957E-3</v>
      </c>
      <c r="AG235" s="2">
        <f>(Table2[[#This Row],[Close Price]]/Table2[[#This Row],[Current Month Low]])-1</f>
        <v>6.7984468761030703E-2</v>
      </c>
      <c r="AH235" s="2">
        <f>(Table2[[#This Row],[Current Month High]]/Table2[[#This Row],[Close Price]])-1</f>
        <v>2.7763088313061957E-3</v>
      </c>
      <c r="AI235">
        <v>3.1200423056583801</v>
      </c>
      <c r="AJ235">
        <v>103.060402684563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-0.01</v>
      </c>
      <c r="AM235" t="s">
        <v>10214</v>
      </c>
      <c r="AN235">
        <v>0.55000000000000004</v>
      </c>
      <c r="AO235" t="s">
        <v>10213</v>
      </c>
      <c r="AP235">
        <v>1.3294788535027E-2</v>
      </c>
      <c r="AQ235">
        <f>(Table2[[#This Row],[Sharpe Ratio]]-AVERAGE(Table2[Sharpe Ratio]))/_xlfn.STDEV.P(Table2[Sharpe Ratio])</f>
        <v>-0.46778105633390354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0.3744997935524973</v>
      </c>
      <c r="AS235">
        <f>_xlfn.RANK.AVG(Table2[[#This Row],[1Y Return vs Nifty Z-Score]],Table2[1Y Return vs Nifty Z-Score])</f>
        <v>179</v>
      </c>
      <c r="AT235">
        <f>_xlfn.RANK.AVG(Table2[[#This Row],[6M Return vs Nifty Z-Score]],Table2[6M Return vs Nifty Z-Score])</f>
        <v>144</v>
      </c>
      <c r="AU235">
        <f>_xlfn.RANK.AVG(Table2[[#This Row],[Sharpe Ratio Z-Score]],Table2[Sharpe Ratio Z-Score])</f>
        <v>468</v>
      </c>
      <c r="AV235">
        <f>(Table2[[#This Row],[Rank 1Y]]+Table2[[#This Row],[Rank 6M]]+Table2[[#This Row],[Rank Sharpe]])/3</f>
        <v>263.66666666666669</v>
      </c>
    </row>
    <row r="236" spans="1:48" x14ac:dyDescent="0.3">
      <c r="A236" t="s">
        <v>1515</v>
      </c>
      <c r="B236" t="s">
        <v>1516</v>
      </c>
      <c r="C236" t="s">
        <v>10176</v>
      </c>
      <c r="D236" t="s">
        <v>78</v>
      </c>
      <c r="E236">
        <v>6380.6375301999997</v>
      </c>
      <c r="F236">
        <v>311.45</v>
      </c>
      <c r="G236">
        <v>100.031547726949</v>
      </c>
      <c r="H236">
        <f>(Table2[[#This Row],[1Y Return vs Nifty]]-AVERAGE(Table2[1Y Return vs Nifty]))/_xlfn.STDEV.P(Table2[1Y Return vs Nifty])</f>
        <v>0.63647757050949871</v>
      </c>
      <c r="I236">
        <v>30.894579742466199</v>
      </c>
      <c r="J236">
        <f>(Table2[[#This Row],[1M Return vs Nifty]]-AVERAGE(Table2[1M Return vs Nifty]))/_xlfn.STDEV.P(Table2[1M Return vs Nifty])</f>
        <v>2.4623303631800058</v>
      </c>
      <c r="K236">
        <v>3.60312512743916</v>
      </c>
      <c r="L236">
        <f>(Table2[[#This Row],[6M Return vs Nifty]]-AVERAGE(Table2[6M Return vs Nifty]))/_xlfn.STDEV.P(Table2[6M Return vs Nifty])</f>
        <v>-0.19104586562545695</v>
      </c>
      <c r="M236">
        <v>-3.57774316077376</v>
      </c>
      <c r="N236">
        <f>(Table2[[#This Row],[1W Return vs Nifty]]-AVERAGE(Table2[1W Return vs Nifty]))/_xlfn.STDEV.P(Table2[1W Return vs Nifty])</f>
        <v>-0.72956616094030335</v>
      </c>
      <c r="O236">
        <v>278.24</v>
      </c>
      <c r="P236">
        <v>251.03458289175299</v>
      </c>
      <c r="Q236">
        <v>223.76077263961</v>
      </c>
      <c r="R236">
        <v>71.470731883237804</v>
      </c>
      <c r="S236" s="2">
        <f>(Table2[[#This Row],[Close Price]]-Table2[[#This Row],[20D EMA]])/Table2[[#This Row],[20D EMA]]</f>
        <v>0.11935738930419773</v>
      </c>
      <c r="T236" s="2">
        <f>(Table2[[#This Row],[Close Price]]-Table2[[#This Row],[50D EMA]])/Table2[[#This Row],[50D EMA]]</f>
        <v>0.24066571391200847</v>
      </c>
      <c r="U236" s="2">
        <f>(Table2[[#This Row],[Close Price]]-Table2[[#This Row],[200D EMA]])/Table2[[#This Row],[200D EMA]]</f>
        <v>0.39188829358228316</v>
      </c>
      <c r="V236">
        <v>2.9406928707408899</v>
      </c>
      <c r="W236">
        <v>307.7</v>
      </c>
      <c r="X236">
        <v>318</v>
      </c>
      <c r="Y236">
        <v>289.05</v>
      </c>
      <c r="Z236">
        <v>318</v>
      </c>
      <c r="AA236">
        <v>267.39999999999998</v>
      </c>
      <c r="AB236">
        <v>330</v>
      </c>
      <c r="AC236" s="2">
        <f>(Table2[[#This Row],[Close Price]]/Table2[[#This Row],[Day Low]])-1</f>
        <v>1.2187195320116917E-2</v>
      </c>
      <c r="AD236" s="2">
        <f>(Table2[[#This Row],[Day High]]/Table2[[#This Row],[Close Price]])-1</f>
        <v>2.1030663027773455E-2</v>
      </c>
      <c r="AE236" s="2">
        <f>(Table2[[#This Row],[Close Price]]/Table2[[#This Row],[Current Week Low]])-1</f>
        <v>7.7495243037536632E-2</v>
      </c>
      <c r="AF236" s="2">
        <f>(Table2[[#This Row],[Current Week High]]/Table2[[#This Row],[Close Price]])-1</f>
        <v>2.1030663027773455E-2</v>
      </c>
      <c r="AG236" s="2">
        <f>(Table2[[#This Row],[Close Price]]/Table2[[#This Row],[Current Month Low]])-1</f>
        <v>0.16473448017950632</v>
      </c>
      <c r="AH236" s="2">
        <f>(Table2[[#This Row],[Current Month High]]/Table2[[#This Row],[Close Price]])-1</f>
        <v>5.9560122009953531E-2</v>
      </c>
      <c r="AI236">
        <v>5.9560122009953496</v>
      </c>
      <c r="AJ236">
        <v>128.25210699889999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0.39</v>
      </c>
      <c r="AM236" t="s">
        <v>10213</v>
      </c>
      <c r="AN236">
        <v>31.79</v>
      </c>
      <c r="AO236" t="s">
        <v>10213</v>
      </c>
      <c r="AP236">
        <v>7.1010479245664004E-2</v>
      </c>
      <c r="AQ236">
        <f>(Table2[[#This Row],[Sharpe Ratio]]-AVERAGE(Table2[Sharpe Ratio]))/_xlfn.STDEV.P(Table2[Sharpe Ratio])</f>
        <v>0.18703661024054621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2.3652325173642903</v>
      </c>
      <c r="AS236">
        <f>_xlfn.RANK.AVG(Table2[[#This Row],[1Y Return vs Nifty Z-Score]],Table2[1Y Return vs Nifty Z-Score])</f>
        <v>130</v>
      </c>
      <c r="AT236">
        <f>_xlfn.RANK.AVG(Table2[[#This Row],[6M Return vs Nifty Z-Score]],Table2[6M Return vs Nifty Z-Score])</f>
        <v>377</v>
      </c>
      <c r="AU236">
        <f>_xlfn.RANK.AVG(Table2[[#This Row],[Sharpe Ratio Z-Score]],Table2[Sharpe Ratio Z-Score])</f>
        <v>284</v>
      </c>
      <c r="AV236">
        <f>(Table2[[#This Row],[Rank 1Y]]+Table2[[#This Row],[Rank 6M]]+Table2[[#This Row],[Rank Sharpe]])/3</f>
        <v>263.66666666666669</v>
      </c>
    </row>
    <row r="237" spans="1:48" x14ac:dyDescent="0.3">
      <c r="A237" t="s">
        <v>351</v>
      </c>
      <c r="B237" t="s">
        <v>352</v>
      </c>
      <c r="C237" t="s">
        <v>10175</v>
      </c>
      <c r="D237" t="s">
        <v>353</v>
      </c>
      <c r="E237">
        <v>72148.585421149997</v>
      </c>
      <c r="F237">
        <v>246.19</v>
      </c>
      <c r="G237">
        <v>102.867795702427</v>
      </c>
      <c r="H237">
        <f>(Table2[[#This Row],[1Y Return vs Nifty]]-AVERAGE(Table2[1Y Return vs Nifty]))/_xlfn.STDEV.P(Table2[1Y Return vs Nifty])</f>
        <v>0.67020755400544374</v>
      </c>
      <c r="I237">
        <v>-8.3239446902458294</v>
      </c>
      <c r="J237">
        <f>(Table2[[#This Row],[1M Return vs Nifty]]-AVERAGE(Table2[1M Return vs Nifty]))/_xlfn.STDEV.P(Table2[1M Return vs Nifty])</f>
        <v>-1.0174594795133884</v>
      </c>
      <c r="K237">
        <v>5.12867679729536</v>
      </c>
      <c r="L237">
        <f>(Table2[[#This Row],[6M Return vs Nifty]]-AVERAGE(Table2[6M Return vs Nifty]))/_xlfn.STDEV.P(Table2[6M Return vs Nifty])</f>
        <v>-0.14545379198496694</v>
      </c>
      <c r="M237">
        <v>-3.6480046147610001</v>
      </c>
      <c r="N237">
        <f>(Table2[[#This Row],[1W Return vs Nifty]]-AVERAGE(Table2[1W Return vs Nifty]))/_xlfn.STDEV.P(Table2[1W Return vs Nifty])</f>
        <v>-0.74346552393149445</v>
      </c>
      <c r="O237">
        <v>252.65</v>
      </c>
      <c r="P237">
        <v>252.534721194398</v>
      </c>
      <c r="Q237">
        <v>217.65451703346301</v>
      </c>
      <c r="R237">
        <v>39.5686280881771</v>
      </c>
      <c r="S237" s="2">
        <f>(Table2[[#This Row],[Close Price]]-Table2[[#This Row],[20D EMA]])/Table2[[#This Row],[20D EMA]]</f>
        <v>-2.5568968929348932E-2</v>
      </c>
      <c r="T237" s="2">
        <f>(Table2[[#This Row],[Close Price]]-Table2[[#This Row],[50D EMA]])/Table2[[#This Row],[50D EMA]]</f>
        <v>-2.5124153876305667E-2</v>
      </c>
      <c r="U237" s="2">
        <f>(Table2[[#This Row],[Close Price]]-Table2[[#This Row],[200D EMA]])/Table2[[#This Row],[200D EMA]]</f>
        <v>0.13110448317573781</v>
      </c>
      <c r="V237">
        <v>0.99236669783589504</v>
      </c>
      <c r="W237">
        <v>244.25</v>
      </c>
      <c r="X237">
        <v>247.3</v>
      </c>
      <c r="Y237">
        <v>239.57</v>
      </c>
      <c r="Z237">
        <v>254.19</v>
      </c>
      <c r="AA237">
        <v>239.57</v>
      </c>
      <c r="AB237">
        <v>255.4</v>
      </c>
      <c r="AC237" s="2">
        <f>(Table2[[#This Row],[Close Price]]/Table2[[#This Row],[Day Low]])-1</f>
        <v>7.9426816786078991E-3</v>
      </c>
      <c r="AD237" s="2">
        <f>(Table2[[#This Row],[Day High]]/Table2[[#This Row],[Close Price]])-1</f>
        <v>4.5087127828100648E-3</v>
      </c>
      <c r="AE237" s="2">
        <f>(Table2[[#This Row],[Close Price]]/Table2[[#This Row],[Current Week Low]])-1</f>
        <v>2.7632842175564498E-2</v>
      </c>
      <c r="AF237" s="2">
        <f>(Table2[[#This Row],[Current Week High]]/Table2[[#This Row],[Close Price]])-1</f>
        <v>3.2495227263495741E-2</v>
      </c>
      <c r="AG237" s="2">
        <f>(Table2[[#This Row],[Close Price]]/Table2[[#This Row],[Current Month Low]])-1</f>
        <v>2.7632842175564498E-2</v>
      </c>
      <c r="AH237" s="2">
        <f>(Table2[[#This Row],[Current Month High]]/Table2[[#This Row],[Close Price]])-1</f>
        <v>3.7410130387099505E-2</v>
      </c>
      <c r="AI237">
        <v>16.312604086274799</v>
      </c>
      <c r="AJ237">
        <v>129.01395348837201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-0.04</v>
      </c>
      <c r="AM237" t="s">
        <v>10214</v>
      </c>
      <c r="AN237">
        <v>-4.5999999999999996</v>
      </c>
      <c r="AO237" t="s">
        <v>10214</v>
      </c>
      <c r="AP237">
        <v>6.0394013788078002E-2</v>
      </c>
      <c r="AQ237">
        <f>(Table2[[#This Row],[Sharpe Ratio]]-AVERAGE(Table2[Sharpe Ratio]))/_xlfn.STDEV.P(Table2[Sharpe Ratio])</f>
        <v>6.6586710869880147E-2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-1.169584530554526</v>
      </c>
      <c r="AS237">
        <f>_xlfn.RANK.AVG(Table2[[#This Row],[1Y Return vs Nifty Z-Score]],Table2[1Y Return vs Nifty Z-Score])</f>
        <v>123</v>
      </c>
      <c r="AT237">
        <f>_xlfn.RANK.AVG(Table2[[#This Row],[6M Return vs Nifty Z-Score]],Table2[6M Return vs Nifty Z-Score])</f>
        <v>360</v>
      </c>
      <c r="AU237">
        <f>_xlfn.RANK.AVG(Table2[[#This Row],[Sharpe Ratio Z-Score]],Table2[Sharpe Ratio Z-Score])</f>
        <v>310</v>
      </c>
      <c r="AV237">
        <f>(Table2[[#This Row],[Rank 1Y]]+Table2[[#This Row],[Rank 6M]]+Table2[[#This Row],[Rank Sharpe]])/3</f>
        <v>264.33333333333331</v>
      </c>
    </row>
    <row r="238" spans="1:48" x14ac:dyDescent="0.3">
      <c r="A238" t="s">
        <v>910</v>
      </c>
      <c r="B238" t="s">
        <v>911</v>
      </c>
      <c r="C238" t="s">
        <v>10166</v>
      </c>
      <c r="D238" t="s">
        <v>21</v>
      </c>
      <c r="E238">
        <v>16276.149929699999</v>
      </c>
      <c r="F238">
        <v>718.05</v>
      </c>
      <c r="G238">
        <v>64.318577690912903</v>
      </c>
      <c r="H238">
        <f>(Table2[[#This Row],[1Y Return vs Nifty]]-AVERAGE(Table2[1Y Return vs Nifty]))/_xlfn.STDEV.P(Table2[1Y Return vs Nifty])</f>
        <v>0.21176227751624052</v>
      </c>
      <c r="I238">
        <v>2.5733453336526102</v>
      </c>
      <c r="J238">
        <f>(Table2[[#This Row],[1M Return vs Nifty]]-AVERAGE(Table2[1M Return vs Nifty]))/_xlfn.STDEV.P(Table2[1M Return vs Nifty])</f>
        <v>-5.0562338773012354E-2</v>
      </c>
      <c r="K238">
        <v>15.1776088032623</v>
      </c>
      <c r="L238">
        <f>(Table2[[#This Row],[6M Return vs Nifty]]-AVERAGE(Table2[6M Return vs Nifty]))/_xlfn.STDEV.P(Table2[6M Return vs Nifty])</f>
        <v>0.15486487769831386</v>
      </c>
      <c r="M238">
        <v>-2.4702928818707699</v>
      </c>
      <c r="N238">
        <f>(Table2[[#This Row],[1W Return vs Nifty]]-AVERAGE(Table2[1W Return vs Nifty]))/_xlfn.STDEV.P(Table2[1W Return vs Nifty])</f>
        <v>-0.51048652982472797</v>
      </c>
      <c r="O238">
        <v>723.56</v>
      </c>
      <c r="P238">
        <v>678.72782513113998</v>
      </c>
      <c r="Q238">
        <v>580.48485418970404</v>
      </c>
      <c r="R238">
        <v>39.11958795372</v>
      </c>
      <c r="S238" s="2">
        <f>(Table2[[#This Row],[Close Price]]-Table2[[#This Row],[20D EMA]])/Table2[[#This Row],[20D EMA]]</f>
        <v>-7.6151252142185738E-3</v>
      </c>
      <c r="T238" s="2">
        <f>(Table2[[#This Row],[Close Price]]-Table2[[#This Row],[50D EMA]])/Table2[[#This Row],[50D EMA]]</f>
        <v>5.7935115392185911E-2</v>
      </c>
      <c r="U238" s="2">
        <f>(Table2[[#This Row],[Close Price]]-Table2[[#This Row],[200D EMA]])/Table2[[#This Row],[200D EMA]]</f>
        <v>0.23698317848847655</v>
      </c>
      <c r="V238">
        <v>0.55444233610267901</v>
      </c>
      <c r="W238">
        <v>714.45</v>
      </c>
      <c r="X238">
        <v>737.85</v>
      </c>
      <c r="Y238">
        <v>714.45</v>
      </c>
      <c r="Z238">
        <v>748</v>
      </c>
      <c r="AA238">
        <v>714.45</v>
      </c>
      <c r="AB238">
        <v>769.45</v>
      </c>
      <c r="AC238" s="2">
        <f>(Table2[[#This Row],[Close Price]]/Table2[[#This Row],[Day Low]])-1</f>
        <v>5.0388410665545003E-3</v>
      </c>
      <c r="AD238" s="2">
        <f>(Table2[[#This Row],[Day High]]/Table2[[#This Row],[Close Price]])-1</f>
        <v>2.7574681428869985E-2</v>
      </c>
      <c r="AE238" s="2">
        <f>(Table2[[#This Row],[Close Price]]/Table2[[#This Row],[Current Week Low]])-1</f>
        <v>5.0388410665545003E-3</v>
      </c>
      <c r="AF238" s="2">
        <f>(Table2[[#This Row],[Current Week High]]/Table2[[#This Row],[Close Price]])-1</f>
        <v>4.1710187312861358E-2</v>
      </c>
      <c r="AG238" s="2">
        <f>(Table2[[#This Row],[Close Price]]/Table2[[#This Row],[Current Month Low]])-1</f>
        <v>5.0388410665545003E-3</v>
      </c>
      <c r="AH238" s="2">
        <f>(Table2[[#This Row],[Current Month High]]/Table2[[#This Row],[Close Price]])-1</f>
        <v>7.1582758860803786E-2</v>
      </c>
      <c r="AI238">
        <v>7.1582758860803697</v>
      </c>
      <c r="AJ238">
        <v>87.725490196078397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0.13</v>
      </c>
      <c r="AM238" t="s">
        <v>10213</v>
      </c>
      <c r="AN238">
        <v>-4.43</v>
      </c>
      <c r="AO238" t="s">
        <v>10214</v>
      </c>
      <c r="AP238">
        <v>5.5435487390454001E-2</v>
      </c>
      <c r="AQ238">
        <f>(Table2[[#This Row],[Sharpe Ratio]]-AVERAGE(Table2[Sharpe Ratio]))/_xlfn.STDEV.P(Table2[Sharpe Ratio])</f>
        <v>1.0329380404604255E-2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-0.18409233297858169</v>
      </c>
      <c r="AS238">
        <f>_xlfn.RANK.AVG(Table2[[#This Row],[1Y Return vs Nifty Z-Score]],Table2[1Y Return vs Nifty Z-Score])</f>
        <v>210</v>
      </c>
      <c r="AT238">
        <f>_xlfn.RANK.AVG(Table2[[#This Row],[6M Return vs Nifty Z-Score]],Table2[6M Return vs Nifty Z-Score])</f>
        <v>253</v>
      </c>
      <c r="AU238">
        <f>_xlfn.RANK.AVG(Table2[[#This Row],[Sharpe Ratio Z-Score]],Table2[Sharpe Ratio Z-Score])</f>
        <v>331</v>
      </c>
      <c r="AV238">
        <f>(Table2[[#This Row],[Rank 1Y]]+Table2[[#This Row],[Rank 6M]]+Table2[[#This Row],[Rank Sharpe]])/3</f>
        <v>264.66666666666669</v>
      </c>
    </row>
    <row r="239" spans="1:48" x14ac:dyDescent="0.3">
      <c r="A239" t="s">
        <v>1270</v>
      </c>
      <c r="B239" t="s">
        <v>1271</v>
      </c>
      <c r="C239" t="s">
        <v>10172</v>
      </c>
      <c r="D239" t="s">
        <v>62</v>
      </c>
      <c r="E239">
        <v>8717.0578180560005</v>
      </c>
      <c r="F239">
        <v>192.36</v>
      </c>
      <c r="G239">
        <v>80.646712319579805</v>
      </c>
      <c r="H239">
        <f>(Table2[[#This Row],[1Y Return vs Nifty]]-AVERAGE(Table2[1Y Return vs Nifty]))/_xlfn.STDEV.P(Table2[1Y Return vs Nifty])</f>
        <v>0.40594406849722231</v>
      </c>
      <c r="I239">
        <v>14.4047035901326</v>
      </c>
      <c r="J239">
        <f>(Table2[[#This Row],[1M Return vs Nifty]]-AVERAGE(Table2[1M Return vs Nifty]))/_xlfn.STDEV.P(Table2[1M Return vs Nifty])</f>
        <v>0.99921301309681498</v>
      </c>
      <c r="K239">
        <v>5.6838856672433904</v>
      </c>
      <c r="L239">
        <f>(Table2[[#This Row],[6M Return vs Nifty]]-AVERAGE(Table2[6M Return vs Nifty]))/_xlfn.STDEV.P(Table2[6M Return vs Nifty])</f>
        <v>-0.12886102480133568</v>
      </c>
      <c r="M239">
        <v>12.967205469363201</v>
      </c>
      <c r="N239">
        <f>(Table2[[#This Row],[1W Return vs Nifty]]-AVERAGE(Table2[1W Return vs Nifty]))/_xlfn.STDEV.P(Table2[1W Return vs Nifty])</f>
        <v>2.5434126009658646</v>
      </c>
      <c r="O239">
        <v>172.43</v>
      </c>
      <c r="P239">
        <v>165.52093538084901</v>
      </c>
      <c r="Q239">
        <v>147.75417700445101</v>
      </c>
      <c r="R239">
        <v>85.047818779298098</v>
      </c>
      <c r="S239" s="2">
        <f>(Table2[[#This Row],[Close Price]]-Table2[[#This Row],[20D EMA]])/Table2[[#This Row],[20D EMA]]</f>
        <v>0.11558313518529262</v>
      </c>
      <c r="T239" s="2">
        <f>(Table2[[#This Row],[Close Price]]-Table2[[#This Row],[50D EMA]])/Table2[[#This Row],[50D EMA]]</f>
        <v>0.1621490632432489</v>
      </c>
      <c r="U239" s="2">
        <f>(Table2[[#This Row],[Close Price]]-Table2[[#This Row],[200D EMA]])/Table2[[#This Row],[200D EMA]]</f>
        <v>0.30189212853322772</v>
      </c>
      <c r="V239">
        <v>1.44828922628864</v>
      </c>
      <c r="W239">
        <v>188.58</v>
      </c>
      <c r="X239">
        <v>197</v>
      </c>
      <c r="Y239">
        <v>183.22</v>
      </c>
      <c r="Z239">
        <v>197</v>
      </c>
      <c r="AA239">
        <v>160</v>
      </c>
      <c r="AB239">
        <v>197</v>
      </c>
      <c r="AC239" s="2">
        <f>(Table2[[#This Row],[Close Price]]/Table2[[#This Row],[Day Low]])-1</f>
        <v>2.0044543429844186E-2</v>
      </c>
      <c r="AD239" s="2">
        <f>(Table2[[#This Row],[Day High]]/Table2[[#This Row],[Close Price]])-1</f>
        <v>2.4121438968600417E-2</v>
      </c>
      <c r="AE239" s="2">
        <f>(Table2[[#This Row],[Close Price]]/Table2[[#This Row],[Current Week Low]])-1</f>
        <v>4.9885383691736784E-2</v>
      </c>
      <c r="AF239" s="2">
        <f>(Table2[[#This Row],[Current Week High]]/Table2[[#This Row],[Close Price]])-1</f>
        <v>2.4121438968600417E-2</v>
      </c>
      <c r="AG239" s="2">
        <f>(Table2[[#This Row],[Close Price]]/Table2[[#This Row],[Current Month Low]])-1</f>
        <v>0.20225000000000004</v>
      </c>
      <c r="AH239" s="2">
        <f>(Table2[[#This Row],[Current Month High]]/Table2[[#This Row],[Close Price]])-1</f>
        <v>2.4121438968600417E-2</v>
      </c>
      <c r="AI239">
        <v>2.4121438968600399</v>
      </c>
      <c r="AJ239">
        <v>110.574712643678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0.02</v>
      </c>
      <c r="AM239" t="s">
        <v>10213</v>
      </c>
      <c r="AN239">
        <v>17.809999999999999</v>
      </c>
      <c r="AO239" t="s">
        <v>10213</v>
      </c>
      <c r="AP239">
        <v>7.2448709961690005E-2</v>
      </c>
      <c r="AQ239">
        <f>(Table2[[#This Row],[Sharpe Ratio]]-AVERAGE(Table2[Sharpe Ratio]))/_xlfn.STDEV.P(Table2[Sharpe Ratio])</f>
        <v>0.20335416392253441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4.0230628216811004</v>
      </c>
      <c r="AS239">
        <f>_xlfn.RANK.AVG(Table2[[#This Row],[1Y Return vs Nifty Z-Score]],Table2[1Y Return vs Nifty Z-Score])</f>
        <v>165</v>
      </c>
      <c r="AT239">
        <f>_xlfn.RANK.AVG(Table2[[#This Row],[6M Return vs Nifty Z-Score]],Table2[6M Return vs Nifty Z-Score])</f>
        <v>354</v>
      </c>
      <c r="AU239">
        <f>_xlfn.RANK.AVG(Table2[[#This Row],[Sharpe Ratio Z-Score]],Table2[Sharpe Ratio Z-Score])</f>
        <v>275</v>
      </c>
      <c r="AV239">
        <f>(Table2[[#This Row],[Rank 1Y]]+Table2[[#This Row],[Rank 6M]]+Table2[[#This Row],[Rank Sharpe]])/3</f>
        <v>264.66666666666669</v>
      </c>
    </row>
    <row r="240" spans="1:48" x14ac:dyDescent="0.3">
      <c r="A240" t="s">
        <v>1320</v>
      </c>
      <c r="B240" t="s">
        <v>1321</v>
      </c>
      <c r="C240" t="s">
        <v>10169</v>
      </c>
      <c r="D240" t="s">
        <v>122</v>
      </c>
      <c r="E240">
        <v>8324.7311825899997</v>
      </c>
      <c r="F240">
        <v>1415.35</v>
      </c>
      <c r="G240">
        <v>45.613000519498499</v>
      </c>
      <c r="H240">
        <f>(Table2[[#This Row],[1Y Return vs Nifty]]-AVERAGE(Table2[1Y Return vs Nifty]))/_xlfn.STDEV.P(Table2[1Y Return vs Nifty])</f>
        <v>-1.0693168808969755E-2</v>
      </c>
      <c r="I240">
        <v>-6.8847347092950502</v>
      </c>
      <c r="J240">
        <f>(Table2[[#This Row],[1M Return vs Nifty]]-AVERAGE(Table2[1M Return vs Nifty]))/_xlfn.STDEV.P(Table2[1M Return vs Nifty])</f>
        <v>-0.88976094047712129</v>
      </c>
      <c r="K240">
        <v>6.2647700291502701</v>
      </c>
      <c r="L240">
        <f>(Table2[[#This Row],[6M Return vs Nifty]]-AVERAGE(Table2[6M Return vs Nifty]))/_xlfn.STDEV.P(Table2[6M Return vs Nifty])</f>
        <v>-0.11150092934998733</v>
      </c>
      <c r="M240">
        <v>-1.3053584090007</v>
      </c>
      <c r="N240">
        <f>(Table2[[#This Row],[1W Return vs Nifty]]-AVERAGE(Table2[1W Return vs Nifty]))/_xlfn.STDEV.P(Table2[1W Return vs Nifty])</f>
        <v>-0.28003517733330996</v>
      </c>
      <c r="O240">
        <v>1397.88</v>
      </c>
      <c r="P240">
        <v>1338.55782250782</v>
      </c>
      <c r="Q240">
        <v>1160.8336240516901</v>
      </c>
      <c r="R240">
        <v>54.509124596134598</v>
      </c>
      <c r="S240" s="2">
        <f>(Table2[[#This Row],[Close Price]]-Table2[[#This Row],[20D EMA]])/Table2[[#This Row],[20D EMA]]</f>
        <v>1.2497496208544224E-2</v>
      </c>
      <c r="T240" s="2">
        <f>(Table2[[#This Row],[Close Price]]-Table2[[#This Row],[50D EMA]])/Table2[[#This Row],[50D EMA]]</f>
        <v>5.7369339001215457E-2</v>
      </c>
      <c r="U240" s="2">
        <f>(Table2[[#This Row],[Close Price]]-Table2[[#This Row],[200D EMA]])/Table2[[#This Row],[200D EMA]]</f>
        <v>0.2192531045577093</v>
      </c>
      <c r="V240">
        <v>0.63502418529486204</v>
      </c>
      <c r="W240">
        <v>1392</v>
      </c>
      <c r="X240">
        <v>1425.85</v>
      </c>
      <c r="Y240">
        <v>1380</v>
      </c>
      <c r="Z240">
        <v>1466.35</v>
      </c>
      <c r="AA240">
        <v>1371.9</v>
      </c>
      <c r="AB240">
        <v>1466.35</v>
      </c>
      <c r="AC240" s="2">
        <f>(Table2[[#This Row],[Close Price]]/Table2[[#This Row],[Day Low]])-1</f>
        <v>1.6774425287356287E-2</v>
      </c>
      <c r="AD240" s="2">
        <f>(Table2[[#This Row],[Day High]]/Table2[[#This Row],[Close Price]])-1</f>
        <v>7.4186596954817219E-3</v>
      </c>
      <c r="AE240" s="2">
        <f>(Table2[[#This Row],[Close Price]]/Table2[[#This Row],[Current Week Low]])-1</f>
        <v>2.5615942028985428E-2</v>
      </c>
      <c r="AF240" s="2">
        <f>(Table2[[#This Row],[Current Week High]]/Table2[[#This Row],[Close Price]])-1</f>
        <v>3.6033489949482522E-2</v>
      </c>
      <c r="AG240" s="2">
        <f>(Table2[[#This Row],[Close Price]]/Table2[[#This Row],[Current Month Low]])-1</f>
        <v>3.1671404621328003E-2</v>
      </c>
      <c r="AH240" s="2">
        <f>(Table2[[#This Row],[Current Month High]]/Table2[[#This Row],[Close Price]])-1</f>
        <v>3.6033489949482522E-2</v>
      </c>
      <c r="AI240">
        <v>10.640477620376499</v>
      </c>
      <c r="AJ240">
        <v>78.446699867616402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0.17</v>
      </c>
      <c r="AM240" t="s">
        <v>10213</v>
      </c>
      <c r="AN240">
        <v>0.5</v>
      </c>
      <c r="AO240" t="s">
        <v>10213</v>
      </c>
      <c r="AP240">
        <v>0.12021023164623799</v>
      </c>
      <c r="AQ240">
        <f>(Table2[[#This Row],[Sharpe Ratio]]-AVERAGE(Table2[Sharpe Ratio]))/_xlfn.STDEV.P(Table2[Sharpe Ratio])</f>
        <v>0.74523606460568248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-0.54675415136370586</v>
      </c>
      <c r="AS240">
        <f>_xlfn.RANK.AVG(Table2[[#This Row],[1Y Return vs Nifty Z-Score]],Table2[1Y Return vs Nifty Z-Score])</f>
        <v>282</v>
      </c>
      <c r="AT240">
        <f>_xlfn.RANK.AVG(Table2[[#This Row],[6M Return vs Nifty Z-Score]],Table2[6M Return vs Nifty Z-Score])</f>
        <v>349</v>
      </c>
      <c r="AU240">
        <f>_xlfn.RANK.AVG(Table2[[#This Row],[Sharpe Ratio Z-Score]],Table2[Sharpe Ratio Z-Score])</f>
        <v>165</v>
      </c>
      <c r="AV240">
        <f>(Table2[[#This Row],[Rank 1Y]]+Table2[[#This Row],[Rank 6M]]+Table2[[#This Row],[Rank Sharpe]])/3</f>
        <v>265.33333333333331</v>
      </c>
    </row>
    <row r="241" spans="1:48" x14ac:dyDescent="0.3">
      <c r="A241" t="s">
        <v>30</v>
      </c>
      <c r="B241" t="s">
        <v>31</v>
      </c>
      <c r="C241" t="s">
        <v>10167</v>
      </c>
      <c r="D241" t="s">
        <v>32</v>
      </c>
      <c r="E241">
        <v>764571.50438577996</v>
      </c>
      <c r="F241">
        <v>856.7</v>
      </c>
      <c r="G241">
        <v>19.166916737489</v>
      </c>
      <c r="H241">
        <f>(Table2[[#This Row],[1Y Return vs Nifty]]-AVERAGE(Table2[1Y Return vs Nifty]))/_xlfn.STDEV.P(Table2[1Y Return vs Nifty])</f>
        <v>-0.32520232922510806</v>
      </c>
      <c r="I241">
        <v>-2.3519095590426402</v>
      </c>
      <c r="J241">
        <f>(Table2[[#This Row],[1M Return vs Nifty]]-AVERAGE(Table2[1M Return vs Nifty]))/_xlfn.STDEV.P(Table2[1M Return vs Nifty])</f>
        <v>-0.48757143577976819</v>
      </c>
      <c r="K241">
        <v>25.804476096216401</v>
      </c>
      <c r="L241">
        <f>(Table2[[#This Row],[6M Return vs Nifty]]-AVERAGE(Table2[6M Return vs Nifty]))/_xlfn.STDEV.P(Table2[6M Return vs Nifty])</f>
        <v>0.47245550786933088</v>
      </c>
      <c r="M241">
        <v>0.84477243637419097</v>
      </c>
      <c r="N241">
        <f>(Table2[[#This Row],[1W Return vs Nifty]]-AVERAGE(Table2[1W Return vs Nifty]))/_xlfn.STDEV.P(Table2[1W Return vs Nifty])</f>
        <v>0.14531111714914782</v>
      </c>
      <c r="O241">
        <v>844.58</v>
      </c>
      <c r="P241">
        <v>826.61474207901199</v>
      </c>
      <c r="Q241">
        <v>731.01236883275499</v>
      </c>
      <c r="R241">
        <v>57.826209660160899</v>
      </c>
      <c r="S241" s="2">
        <f>(Table2[[#This Row],[Close Price]]-Table2[[#This Row],[20D EMA]])/Table2[[#This Row],[20D EMA]]</f>
        <v>1.4350327973667389E-2</v>
      </c>
      <c r="T241" s="2">
        <f>(Table2[[#This Row],[Close Price]]-Table2[[#This Row],[50D EMA]])/Table2[[#This Row],[50D EMA]]</f>
        <v>3.6395743251954195E-2</v>
      </c>
      <c r="U241" s="2">
        <f>(Table2[[#This Row],[Close Price]]-Table2[[#This Row],[200D EMA]])/Table2[[#This Row],[200D EMA]]</f>
        <v>0.1719363946849996</v>
      </c>
      <c r="V241">
        <v>0.79891895623491305</v>
      </c>
      <c r="W241">
        <v>849.75</v>
      </c>
      <c r="X241">
        <v>858.3</v>
      </c>
      <c r="Y241">
        <v>843.5</v>
      </c>
      <c r="Z241">
        <v>869.95</v>
      </c>
      <c r="AA241">
        <v>823.15</v>
      </c>
      <c r="AB241">
        <v>869.95</v>
      </c>
      <c r="AC241" s="2">
        <f>(Table2[[#This Row],[Close Price]]/Table2[[#This Row],[Day Low]])-1</f>
        <v>8.1788761400412024E-3</v>
      </c>
      <c r="AD241" s="2">
        <f>(Table2[[#This Row],[Day High]]/Table2[[#This Row],[Close Price]])-1</f>
        <v>1.8676316096648549E-3</v>
      </c>
      <c r="AE241" s="2">
        <f>(Table2[[#This Row],[Close Price]]/Table2[[#This Row],[Current Week Low]])-1</f>
        <v>1.5649081209247129E-2</v>
      </c>
      <c r="AF241" s="2">
        <f>(Table2[[#This Row],[Current Week High]]/Table2[[#This Row],[Close Price]])-1</f>
        <v>1.5466324267538134E-2</v>
      </c>
      <c r="AG241" s="2">
        <f>(Table2[[#This Row],[Close Price]]/Table2[[#This Row],[Current Month Low]])-1</f>
        <v>4.075806353641509E-2</v>
      </c>
      <c r="AH241" s="2">
        <f>(Table2[[#This Row],[Current Month High]]/Table2[[#This Row],[Close Price]])-1</f>
        <v>1.5466324267538134E-2</v>
      </c>
      <c r="AI241">
        <v>6.4550017509046302</v>
      </c>
      <c r="AJ241">
        <v>57.713549337260602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0.02</v>
      </c>
      <c r="AM241" t="s">
        <v>10213</v>
      </c>
      <c r="AN241">
        <v>1.72</v>
      </c>
      <c r="AO241" t="s">
        <v>10213</v>
      </c>
      <c r="AP241">
        <v>8.2374161340308005E-2</v>
      </c>
      <c r="AQ241">
        <f>(Table2[[#This Row],[Sharpe Ratio]]-AVERAGE(Table2[Sharpe Ratio]))/_xlfn.STDEV.P(Table2[Sharpe Ratio])</f>
        <v>0.31596411160608456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0.12095697161968702</v>
      </c>
      <c r="AS241">
        <f>_xlfn.RANK.AVG(Table2[[#This Row],[1Y Return vs Nifty Z-Score]],Table2[1Y Return vs Nifty Z-Score])</f>
        <v>394</v>
      </c>
      <c r="AT241">
        <f>_xlfn.RANK.AVG(Table2[[#This Row],[6M Return vs Nifty Z-Score]],Table2[6M Return vs Nifty Z-Score])</f>
        <v>174</v>
      </c>
      <c r="AU241">
        <f>_xlfn.RANK.AVG(Table2[[#This Row],[Sharpe Ratio Z-Score]],Table2[Sharpe Ratio Z-Score])</f>
        <v>244</v>
      </c>
      <c r="AV241">
        <f>(Table2[[#This Row],[Rank 1Y]]+Table2[[#This Row],[Rank 6M]]+Table2[[#This Row],[Rank Sharpe]])/3</f>
        <v>270.66666666666669</v>
      </c>
    </row>
    <row r="242" spans="1:48" x14ac:dyDescent="0.3">
      <c r="A242" t="s">
        <v>462</v>
      </c>
      <c r="B242" t="s">
        <v>463</v>
      </c>
      <c r="C242" t="s">
        <v>10181</v>
      </c>
      <c r="D242" t="s">
        <v>371</v>
      </c>
      <c r="E242">
        <v>47212.860322385</v>
      </c>
      <c r="F242">
        <v>1603.15</v>
      </c>
      <c r="G242">
        <v>41.155601823995099</v>
      </c>
      <c r="H242">
        <f>(Table2[[#This Row],[1Y Return vs Nifty]]-AVERAGE(Table2[1Y Return vs Nifty]))/_xlfn.STDEV.P(Table2[1Y Return vs Nifty])</f>
        <v>-6.3702632626687503E-2</v>
      </c>
      <c r="I242">
        <v>7.2801874149641899</v>
      </c>
      <c r="J242">
        <f>(Table2[[#This Row],[1M Return vs Nifty]]-AVERAGE(Table2[1M Return vs Nifty]))/_xlfn.STDEV.P(Table2[1M Return vs Nifty])</f>
        <v>0.36706737837280545</v>
      </c>
      <c r="K242">
        <v>22.622581678338399</v>
      </c>
      <c r="L242">
        <f>(Table2[[#This Row],[6M Return vs Nifty]]-AVERAGE(Table2[6M Return vs Nifty]))/_xlfn.STDEV.P(Table2[6M Return vs Nifty])</f>
        <v>0.37736258674275097</v>
      </c>
      <c r="M242">
        <v>1.2035460992532401</v>
      </c>
      <c r="N242">
        <f>(Table2[[#This Row],[1W Return vs Nifty]]-AVERAGE(Table2[1W Return vs Nifty]))/_xlfn.STDEV.P(Table2[1W Return vs Nifty])</f>
        <v>0.2162849596907605</v>
      </c>
      <c r="O242">
        <v>1552.11</v>
      </c>
      <c r="P242">
        <v>1431.4968794269901</v>
      </c>
      <c r="Q242">
        <v>1224.15752609831</v>
      </c>
      <c r="R242">
        <v>62.630325911492697</v>
      </c>
      <c r="S242" s="2">
        <f>(Table2[[#This Row],[Close Price]]-Table2[[#This Row],[20D EMA]])/Table2[[#This Row],[20D EMA]]</f>
        <v>3.2884267223328371E-2</v>
      </c>
      <c r="T242" s="2">
        <f>(Table2[[#This Row],[Close Price]]-Table2[[#This Row],[50D EMA]])/Table2[[#This Row],[50D EMA]]</f>
        <v>0.11991162749982423</v>
      </c>
      <c r="U242" s="2">
        <f>(Table2[[#This Row],[Close Price]]-Table2[[#This Row],[200D EMA]])/Table2[[#This Row],[200D EMA]]</f>
        <v>0.30959452997003745</v>
      </c>
      <c r="V242">
        <v>0.63251628097011003</v>
      </c>
      <c r="W242">
        <v>1595</v>
      </c>
      <c r="X242">
        <v>1621.9</v>
      </c>
      <c r="Y242">
        <v>1571.5</v>
      </c>
      <c r="Z242">
        <v>1638.8</v>
      </c>
      <c r="AA242">
        <v>1562.05</v>
      </c>
      <c r="AB242">
        <v>1638.8</v>
      </c>
      <c r="AC242" s="2">
        <f>(Table2[[#This Row],[Close Price]]/Table2[[#This Row],[Day Low]])-1</f>
        <v>5.1097178683385813E-3</v>
      </c>
      <c r="AD242" s="2">
        <f>(Table2[[#This Row],[Day High]]/Table2[[#This Row],[Close Price]])-1</f>
        <v>1.1695724043289779E-2</v>
      </c>
      <c r="AE242" s="2">
        <f>(Table2[[#This Row],[Close Price]]/Table2[[#This Row],[Current Week Low]])-1</f>
        <v>2.0139993636652864E-2</v>
      </c>
      <c r="AF242" s="2">
        <f>(Table2[[#This Row],[Current Week High]]/Table2[[#This Row],[Close Price]])-1</f>
        <v>2.2237469980974867E-2</v>
      </c>
      <c r="AG242" s="2">
        <f>(Table2[[#This Row],[Close Price]]/Table2[[#This Row],[Current Month Low]])-1</f>
        <v>2.6311577734387637E-2</v>
      </c>
      <c r="AH242" s="2">
        <f>(Table2[[#This Row],[Current Month High]]/Table2[[#This Row],[Close Price]])-1</f>
        <v>2.2237469980974867E-2</v>
      </c>
      <c r="AI242">
        <v>5.3207747247606196</v>
      </c>
      <c r="AJ242">
        <v>74.018995929443705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0.34</v>
      </c>
      <c r="AM242" t="s">
        <v>10213</v>
      </c>
      <c r="AN242">
        <v>5.0999999999999996</v>
      </c>
      <c r="AO242" t="s">
        <v>10213</v>
      </c>
      <c r="AP242">
        <v>5.6549334156523003E-2</v>
      </c>
      <c r="AQ242">
        <f>(Table2[[#This Row],[Sharpe Ratio]]-AVERAGE(Table2[Sharpe Ratio]))/_xlfn.STDEV.P(Table2[Sharpe Ratio])</f>
        <v>2.2966611828127325E-2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0.91997890400775684</v>
      </c>
      <c r="AS242">
        <f>_xlfn.RANK.AVG(Table2[[#This Row],[1Y Return vs Nifty Z-Score]],Table2[1Y Return vs Nifty Z-Score])</f>
        <v>294</v>
      </c>
      <c r="AT242">
        <f>_xlfn.RANK.AVG(Table2[[#This Row],[6M Return vs Nifty Z-Score]],Table2[6M Return vs Nifty Z-Score])</f>
        <v>194</v>
      </c>
      <c r="AU242">
        <f>_xlfn.RANK.AVG(Table2[[#This Row],[Sharpe Ratio Z-Score]],Table2[Sharpe Ratio Z-Score])</f>
        <v>324</v>
      </c>
      <c r="AV242">
        <f>(Table2[[#This Row],[Rank 1Y]]+Table2[[#This Row],[Rank 6M]]+Table2[[#This Row],[Rank Sharpe]])/3</f>
        <v>270.66666666666669</v>
      </c>
    </row>
    <row r="243" spans="1:48" x14ac:dyDescent="0.3">
      <c r="A243" t="s">
        <v>1014</v>
      </c>
      <c r="B243" t="s">
        <v>1015</v>
      </c>
      <c r="C243" t="s">
        <v>10167</v>
      </c>
      <c r="D243" t="s">
        <v>613</v>
      </c>
      <c r="E243">
        <v>13010.893678695</v>
      </c>
      <c r="F243">
        <v>759.45</v>
      </c>
      <c r="G243">
        <v>87.3476584322907</v>
      </c>
      <c r="H243">
        <f>(Table2[[#This Row],[1Y Return vs Nifty]]-AVERAGE(Table2[1Y Return vs Nifty]))/_xlfn.STDEV.P(Table2[1Y Return vs Nifty])</f>
        <v>0.48563484438957455</v>
      </c>
      <c r="I243">
        <v>2.1907973888324399</v>
      </c>
      <c r="J243">
        <f>(Table2[[#This Row],[1M Return vs Nifty]]-AVERAGE(Table2[1M Return vs Nifty]))/_xlfn.STDEV.P(Table2[1M Return vs Nifty])</f>
        <v>-8.4505136774309E-2</v>
      </c>
      <c r="K243">
        <v>30.9505516780318</v>
      </c>
      <c r="L243">
        <f>(Table2[[#This Row],[6M Return vs Nifty]]-AVERAGE(Table2[6M Return vs Nifty]))/_xlfn.STDEV.P(Table2[6M Return vs Nifty])</f>
        <v>0.62624922165928776</v>
      </c>
      <c r="M243">
        <v>-0.84889383922637596</v>
      </c>
      <c r="N243">
        <f>(Table2[[#This Row],[1W Return vs Nifty]]-AVERAGE(Table2[1W Return vs Nifty]))/_xlfn.STDEV.P(Table2[1W Return vs Nifty])</f>
        <v>-0.1897357828877661</v>
      </c>
      <c r="O243">
        <v>735.27</v>
      </c>
      <c r="P243">
        <v>717.47578343549901</v>
      </c>
      <c r="Q243">
        <v>609.05759519080095</v>
      </c>
      <c r="R243">
        <v>66.313634798078397</v>
      </c>
      <c r="S243" s="2">
        <f>(Table2[[#This Row],[Close Price]]-Table2[[#This Row],[20D EMA]])/Table2[[#This Row],[20D EMA]]</f>
        <v>3.2885878656820029E-2</v>
      </c>
      <c r="T243" s="2">
        <f>(Table2[[#This Row],[Close Price]]-Table2[[#This Row],[50D EMA]])/Table2[[#This Row],[50D EMA]]</f>
        <v>5.8502624804303953E-2</v>
      </c>
      <c r="U243" s="2">
        <f>(Table2[[#This Row],[Close Price]]-Table2[[#This Row],[200D EMA]])/Table2[[#This Row],[200D EMA]]</f>
        <v>0.24692640892539119</v>
      </c>
      <c r="V243">
        <v>0.76405398772029398</v>
      </c>
      <c r="W243">
        <v>755.35</v>
      </c>
      <c r="X243">
        <v>767.9</v>
      </c>
      <c r="Y243">
        <v>747.45</v>
      </c>
      <c r="Z243">
        <v>791.4</v>
      </c>
      <c r="AA243">
        <v>705.2</v>
      </c>
      <c r="AB243">
        <v>791.4</v>
      </c>
      <c r="AC243" s="2">
        <f>(Table2[[#This Row],[Close Price]]/Table2[[#This Row],[Day Low]])-1</f>
        <v>5.4279473091944919E-3</v>
      </c>
      <c r="AD243" s="2">
        <f>(Table2[[#This Row],[Day High]]/Table2[[#This Row],[Close Price]])-1</f>
        <v>1.1126473105536716E-2</v>
      </c>
      <c r="AE243" s="2">
        <f>(Table2[[#This Row],[Close Price]]/Table2[[#This Row],[Current Week Low]])-1</f>
        <v>1.6054585591009474E-2</v>
      </c>
      <c r="AF243" s="2">
        <f>(Table2[[#This Row],[Current Week High]]/Table2[[#This Row],[Close Price]])-1</f>
        <v>4.2069919020343516E-2</v>
      </c>
      <c r="AG243" s="2">
        <f>(Table2[[#This Row],[Close Price]]/Table2[[#This Row],[Current Month Low]])-1</f>
        <v>7.6928530913216164E-2</v>
      </c>
      <c r="AH243" s="2">
        <f>(Table2[[#This Row],[Current Month High]]/Table2[[#This Row],[Close Price]])-1</f>
        <v>4.2069919020343516E-2</v>
      </c>
      <c r="AI243">
        <v>8.2362235828560006</v>
      </c>
      <c r="AJ243">
        <v>115.38570618264301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7.0000000000000007E-2</v>
      </c>
      <c r="AM243" t="s">
        <v>10213</v>
      </c>
      <c r="AN243">
        <v>10.5</v>
      </c>
      <c r="AO243" t="s">
        <v>10213</v>
      </c>
      <c r="AQ243">
        <f>(Table2[[#This Row],[Sharpe Ratio]]-AVERAGE(Table2[Sharpe Ratio]))/_xlfn.STDEV.P(Table2[Sharpe Ratio])</f>
        <v>-0.61861806961255894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0.21902507677422828</v>
      </c>
      <c r="AS243">
        <f>_xlfn.RANK.AVG(Table2[[#This Row],[1Y Return vs Nifty Z-Score]],Table2[1Y Return vs Nifty Z-Score])</f>
        <v>152</v>
      </c>
      <c r="AT243">
        <f>_xlfn.RANK.AVG(Table2[[#This Row],[6M Return vs Nifty Z-Score]],Table2[6M Return vs Nifty Z-Score])</f>
        <v>145</v>
      </c>
      <c r="AU243">
        <f>_xlfn.RANK.AVG(Table2[[#This Row],[Sharpe Ratio Z-Score]],Table2[Sharpe Ratio Z-Score])</f>
        <v>516.5</v>
      </c>
      <c r="AV243">
        <f>(Table2[[#This Row],[Rank 1Y]]+Table2[[#This Row],[Rank 6M]]+Table2[[#This Row],[Rank Sharpe]])/3</f>
        <v>271.16666666666669</v>
      </c>
    </row>
    <row r="244" spans="1:48" x14ac:dyDescent="0.3">
      <c r="A244" t="s">
        <v>727</v>
      </c>
      <c r="B244" t="s">
        <v>728</v>
      </c>
      <c r="C244" t="s">
        <v>10170</v>
      </c>
      <c r="D244" t="s">
        <v>46</v>
      </c>
      <c r="E244">
        <v>22367.97363185</v>
      </c>
      <c r="F244">
        <v>870.05</v>
      </c>
      <c r="G244">
        <v>23.538963881197699</v>
      </c>
      <c r="H244">
        <f>(Table2[[#This Row],[1Y Return vs Nifty]]-AVERAGE(Table2[1Y Return vs Nifty]))/_xlfn.STDEV.P(Table2[1Y Return vs Nifty])</f>
        <v>-0.27320790586163812</v>
      </c>
      <c r="I244">
        <v>1.9466226414193</v>
      </c>
      <c r="J244">
        <f>(Table2[[#This Row],[1M Return vs Nifty]]-AVERAGE(Table2[1M Return vs Nifty]))/_xlfn.STDEV.P(Table2[1M Return vs Nifty])</f>
        <v>-0.1061703273489385</v>
      </c>
      <c r="K244">
        <v>31.362780055595501</v>
      </c>
      <c r="L244">
        <f>(Table2[[#This Row],[6M Return vs Nifty]]-AVERAGE(Table2[6M Return vs Nifty]))/_xlfn.STDEV.P(Table2[6M Return vs Nifty])</f>
        <v>0.63856892666695586</v>
      </c>
      <c r="M244">
        <v>-6.1916544510963298</v>
      </c>
      <c r="N244">
        <f>(Table2[[#This Row],[1W Return vs Nifty]]-AVERAGE(Table2[1W Return vs Nifty]))/_xlfn.STDEV.P(Table2[1W Return vs Nifty])</f>
        <v>-1.2466591015100255</v>
      </c>
      <c r="O244">
        <v>875.22</v>
      </c>
      <c r="P244">
        <v>827.23716966417203</v>
      </c>
      <c r="Q244">
        <v>712.45463232896805</v>
      </c>
      <c r="R244">
        <v>42.032808620226596</v>
      </c>
      <c r="S244" s="2">
        <f>(Table2[[#This Row],[Close Price]]-Table2[[#This Row],[20D EMA]])/Table2[[#This Row],[20D EMA]]</f>
        <v>-5.9070862183223331E-3</v>
      </c>
      <c r="T244" s="2">
        <f>(Table2[[#This Row],[Close Price]]-Table2[[#This Row],[50D EMA]])/Table2[[#This Row],[50D EMA]]</f>
        <v>5.1753997409483381E-2</v>
      </c>
      <c r="U244" s="2">
        <f>(Table2[[#This Row],[Close Price]]-Table2[[#This Row],[200D EMA]])/Table2[[#This Row],[200D EMA]]</f>
        <v>0.2212005656498616</v>
      </c>
      <c r="V244">
        <v>1.6759505928288401</v>
      </c>
      <c r="W244">
        <v>864</v>
      </c>
      <c r="X244">
        <v>886.2</v>
      </c>
      <c r="Y244">
        <v>855</v>
      </c>
      <c r="Z244">
        <v>910.55</v>
      </c>
      <c r="AA244">
        <v>855</v>
      </c>
      <c r="AB244">
        <v>968.8</v>
      </c>
      <c r="AC244" s="2">
        <f>(Table2[[#This Row],[Close Price]]/Table2[[#This Row],[Day Low]])-1</f>
        <v>7.0023148148148362E-3</v>
      </c>
      <c r="AD244" s="2">
        <f>(Table2[[#This Row],[Day High]]/Table2[[#This Row],[Close Price]])-1</f>
        <v>1.8562151600482801E-2</v>
      </c>
      <c r="AE244" s="2">
        <f>(Table2[[#This Row],[Close Price]]/Table2[[#This Row],[Current Week Low]])-1</f>
        <v>1.7602339181286508E-2</v>
      </c>
      <c r="AF244" s="2">
        <f>(Table2[[#This Row],[Current Week High]]/Table2[[#This Row],[Close Price]])-1</f>
        <v>4.6549048905235368E-2</v>
      </c>
      <c r="AG244" s="2">
        <f>(Table2[[#This Row],[Close Price]]/Table2[[#This Row],[Current Month Low]])-1</f>
        <v>1.7602339181286508E-2</v>
      </c>
      <c r="AH244" s="2">
        <f>(Table2[[#This Row],[Current Month High]]/Table2[[#This Row],[Close Price]])-1</f>
        <v>0.11349922418251834</v>
      </c>
      <c r="AI244">
        <v>11.349922418251801</v>
      </c>
      <c r="AJ244">
        <v>58.1765294064176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0.08</v>
      </c>
      <c r="AM244" t="s">
        <v>10213</v>
      </c>
      <c r="AN244">
        <v>1.49</v>
      </c>
      <c r="AO244" t="s">
        <v>10213</v>
      </c>
      <c r="AP244">
        <v>6.4296572569642996E-2</v>
      </c>
      <c r="AQ244">
        <f>(Table2[[#This Row],[Sharpe Ratio]]-AVERAGE(Table2[Sharpe Ratio]))/_xlfn.STDEV.P(Table2[Sharpe Ratio])</f>
        <v>0.11086348211785978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-0.87660492593578643</v>
      </c>
      <c r="AS244">
        <f>_xlfn.RANK.AVG(Table2[[#This Row],[1Y Return vs Nifty Z-Score]],Table2[1Y Return vs Nifty Z-Score])</f>
        <v>370</v>
      </c>
      <c r="AT244">
        <f>_xlfn.RANK.AVG(Table2[[#This Row],[6M Return vs Nifty Z-Score]],Table2[6M Return vs Nifty Z-Score])</f>
        <v>140</v>
      </c>
      <c r="AU244">
        <f>_xlfn.RANK.AVG(Table2[[#This Row],[Sharpe Ratio Z-Score]],Table2[Sharpe Ratio Z-Score])</f>
        <v>304</v>
      </c>
      <c r="AV244">
        <f>(Table2[[#This Row],[Rank 1Y]]+Table2[[#This Row],[Rank 6M]]+Table2[[#This Row],[Rank Sharpe]])/3</f>
        <v>271.33333333333331</v>
      </c>
    </row>
    <row r="245" spans="1:48" x14ac:dyDescent="0.3">
      <c r="A245" t="s">
        <v>1274</v>
      </c>
      <c r="B245" t="s">
        <v>1275</v>
      </c>
      <c r="C245" t="s">
        <v>10170</v>
      </c>
      <c r="D245" t="s">
        <v>46</v>
      </c>
      <c r="E245">
        <v>8711.6321384099992</v>
      </c>
      <c r="F245">
        <v>5510.85</v>
      </c>
      <c r="G245">
        <v>20.541965789750101</v>
      </c>
      <c r="H245">
        <f>(Table2[[#This Row],[1Y Return vs Nifty]]-AVERAGE(Table2[1Y Return vs Nifty]))/_xlfn.STDEV.P(Table2[1Y Return vs Nifty])</f>
        <v>-0.3088496046961236</v>
      </c>
      <c r="I245">
        <v>0.72066922121553501</v>
      </c>
      <c r="J245">
        <f>(Table2[[#This Row],[1M Return vs Nifty]]-AVERAGE(Table2[1M Return vs Nifty]))/_xlfn.STDEV.P(Table2[1M Return vs Nifty])</f>
        <v>-0.21494699146233848</v>
      </c>
      <c r="K245">
        <v>2.1304605164303299</v>
      </c>
      <c r="L245">
        <f>(Table2[[#This Row],[6M Return vs Nifty]]-AVERAGE(Table2[6M Return vs Nifty]))/_xlfn.STDEV.P(Table2[6M Return vs Nifty])</f>
        <v>-0.2350573761626169</v>
      </c>
      <c r="M245">
        <v>6.0797694654888597</v>
      </c>
      <c r="N245">
        <f>(Table2[[#This Row],[1W Return vs Nifty]]-AVERAGE(Table2[1W Return vs Nifty]))/_xlfn.STDEV.P(Table2[1W Return vs Nifty])</f>
        <v>1.1809162724123199</v>
      </c>
      <c r="O245">
        <v>5044.6499999999996</v>
      </c>
      <c r="P245">
        <v>4995.3707200752096</v>
      </c>
      <c r="Q245">
        <v>4606.28464544497</v>
      </c>
      <c r="R245">
        <v>77.890482029428497</v>
      </c>
      <c r="S245" s="2">
        <f>(Table2[[#This Row],[Close Price]]-Table2[[#This Row],[20D EMA]])/Table2[[#This Row],[20D EMA]]</f>
        <v>9.2414736403913206E-2</v>
      </c>
      <c r="T245" s="2">
        <f>(Table2[[#This Row],[Close Price]]-Table2[[#This Row],[50D EMA]])/Table2[[#This Row],[50D EMA]]</f>
        <v>0.10319139635687133</v>
      </c>
      <c r="U245" s="2">
        <f>(Table2[[#This Row],[Close Price]]-Table2[[#This Row],[200D EMA]])/Table2[[#This Row],[200D EMA]]</f>
        <v>0.19637634757320752</v>
      </c>
      <c r="V245">
        <v>1.6295303037078701</v>
      </c>
      <c r="W245">
        <v>5255.7</v>
      </c>
      <c r="X245">
        <v>5650</v>
      </c>
      <c r="Y245">
        <v>4830</v>
      </c>
      <c r="Z245">
        <v>5650</v>
      </c>
      <c r="AA245">
        <v>4830</v>
      </c>
      <c r="AB245">
        <v>5650</v>
      </c>
      <c r="AC245" s="2">
        <f>(Table2[[#This Row],[Close Price]]/Table2[[#This Row],[Day Low]])-1</f>
        <v>4.8547291512072821E-2</v>
      </c>
      <c r="AD245" s="2">
        <f>(Table2[[#This Row],[Day High]]/Table2[[#This Row],[Close Price]])-1</f>
        <v>2.5250188264968054E-2</v>
      </c>
      <c r="AE245" s="2">
        <f>(Table2[[#This Row],[Close Price]]/Table2[[#This Row],[Current Week Low]])-1</f>
        <v>0.14096273291925465</v>
      </c>
      <c r="AF245" s="2">
        <f>(Table2[[#This Row],[Current Week High]]/Table2[[#This Row],[Close Price]])-1</f>
        <v>2.5250188264968054E-2</v>
      </c>
      <c r="AG245" s="2">
        <f>(Table2[[#This Row],[Close Price]]/Table2[[#This Row],[Current Month Low]])-1</f>
        <v>0.14096273291925465</v>
      </c>
      <c r="AH245" s="2">
        <f>(Table2[[#This Row],[Current Month High]]/Table2[[#This Row],[Close Price]])-1</f>
        <v>2.5250188264968054E-2</v>
      </c>
      <c r="AI245">
        <v>2.5250188264968001</v>
      </c>
      <c r="AJ245">
        <v>63.772121428253001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-0.04</v>
      </c>
      <c r="AM245" t="s">
        <v>10214</v>
      </c>
      <c r="AN245">
        <v>10.53</v>
      </c>
      <c r="AO245" t="s">
        <v>10213</v>
      </c>
      <c r="AP245">
        <v>0.206995045056522</v>
      </c>
      <c r="AQ245">
        <f>(Table2[[#This Row],[Sharpe Ratio]]-AVERAGE(Table2[Sharpe Ratio]))/_xlfn.STDEV.P(Table2[Sharpe Ratio])</f>
        <v>1.7298596273095372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2.1519219274007781</v>
      </c>
      <c r="AS245">
        <f>_xlfn.RANK.AVG(Table2[[#This Row],[1Y Return vs Nifty Z-Score]],Table2[1Y Return vs Nifty Z-Score])</f>
        <v>389</v>
      </c>
      <c r="AT245">
        <f>_xlfn.RANK.AVG(Table2[[#This Row],[6M Return vs Nifty Z-Score]],Table2[6M Return vs Nifty Z-Score])</f>
        <v>399</v>
      </c>
      <c r="AU245">
        <f>_xlfn.RANK.AVG(Table2[[#This Row],[Sharpe Ratio Z-Score]],Table2[Sharpe Ratio Z-Score])</f>
        <v>31</v>
      </c>
      <c r="AV245">
        <f>(Table2[[#This Row],[Rank 1Y]]+Table2[[#This Row],[Rank 6M]]+Table2[[#This Row],[Rank Sharpe]])/3</f>
        <v>273</v>
      </c>
    </row>
    <row r="246" spans="1:48" x14ac:dyDescent="0.3">
      <c r="A246" t="s">
        <v>247</v>
      </c>
      <c r="B246" t="s">
        <v>248</v>
      </c>
      <c r="C246" t="s">
        <v>10171</v>
      </c>
      <c r="D246" t="s">
        <v>117</v>
      </c>
      <c r="E246">
        <v>110486.92966374999</v>
      </c>
      <c r="F246">
        <v>5526.25</v>
      </c>
      <c r="G246">
        <v>53.030832796764599</v>
      </c>
      <c r="H246">
        <f>(Table2[[#This Row],[1Y Return vs Nifty]]-AVERAGE(Table2[1Y Return vs Nifty]))/_xlfn.STDEV.P(Table2[1Y Return vs Nifty])</f>
        <v>7.7523151643654253E-2</v>
      </c>
      <c r="I246">
        <v>-8.5851601634778696</v>
      </c>
      <c r="J246">
        <f>(Table2[[#This Row],[1M Return vs Nifty]]-AVERAGE(Table2[1M Return vs Nifty]))/_xlfn.STDEV.P(Table2[1M Return vs Nifty])</f>
        <v>-1.0406366633482049</v>
      </c>
      <c r="K246">
        <v>14.940051083942899</v>
      </c>
      <c r="L246">
        <f>(Table2[[#This Row],[6M Return vs Nifty]]-AVERAGE(Table2[6M Return vs Nifty]))/_xlfn.STDEV.P(Table2[6M Return vs Nifty])</f>
        <v>0.14776531545661153</v>
      </c>
      <c r="M246">
        <v>-1.3233748812038599</v>
      </c>
      <c r="N246">
        <f>(Table2[[#This Row],[1W Return vs Nifty]]-AVERAGE(Table2[1W Return vs Nifty]))/_xlfn.STDEV.P(Table2[1W Return vs Nifty])</f>
        <v>-0.28359925796019114</v>
      </c>
      <c r="O246">
        <v>5523.42</v>
      </c>
      <c r="P246">
        <v>5309.4936739614704</v>
      </c>
      <c r="Q246">
        <v>4468.7556894563904</v>
      </c>
      <c r="R246">
        <v>47.398399380933903</v>
      </c>
      <c r="S246" s="2">
        <f>(Table2[[#This Row],[Close Price]]-Table2[[#This Row],[20D EMA]])/Table2[[#This Row],[20D EMA]]</f>
        <v>5.1236371668276668E-4</v>
      </c>
      <c r="T246" s="2">
        <f>(Table2[[#This Row],[Close Price]]-Table2[[#This Row],[50D EMA]])/Table2[[#This Row],[50D EMA]]</f>
        <v>4.0824293115091954E-2</v>
      </c>
      <c r="U246" s="2">
        <f>(Table2[[#This Row],[Close Price]]-Table2[[#This Row],[200D EMA]])/Table2[[#This Row],[200D EMA]]</f>
        <v>0.23664178219423992</v>
      </c>
      <c r="V246">
        <v>0.76178408440964995</v>
      </c>
      <c r="W246">
        <v>5503</v>
      </c>
      <c r="X246">
        <v>5560.5</v>
      </c>
      <c r="Y246">
        <v>5470.6</v>
      </c>
      <c r="Z246">
        <v>5650</v>
      </c>
      <c r="AA246">
        <v>5382.6</v>
      </c>
      <c r="AB246">
        <v>5728.3</v>
      </c>
      <c r="AC246" s="2">
        <f>(Table2[[#This Row],[Close Price]]/Table2[[#This Row],[Day Low]])-1</f>
        <v>4.2249681991641808E-3</v>
      </c>
      <c r="AD246" s="2">
        <f>(Table2[[#This Row],[Day High]]/Table2[[#This Row],[Close Price]])-1</f>
        <v>6.1976928296765266E-3</v>
      </c>
      <c r="AE246" s="2">
        <f>(Table2[[#This Row],[Close Price]]/Table2[[#This Row],[Current Week Low]])-1</f>
        <v>1.017255876869072E-2</v>
      </c>
      <c r="AF246" s="2">
        <f>(Table2[[#This Row],[Current Week High]]/Table2[[#This Row],[Close Price]])-1</f>
        <v>2.2393123727663333E-2</v>
      </c>
      <c r="AG246" s="2">
        <f>(Table2[[#This Row],[Close Price]]/Table2[[#This Row],[Current Month Low]])-1</f>
        <v>2.6687846022368289E-2</v>
      </c>
      <c r="AH246" s="2">
        <f>(Table2[[#This Row],[Current Month High]]/Table2[[#This Row],[Close Price]])-1</f>
        <v>3.6561863831712227E-2</v>
      </c>
      <c r="AI246">
        <v>6.6645555304229704</v>
      </c>
      <c r="AJ246">
        <v>91.219723183390997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0.1</v>
      </c>
      <c r="AM246" t="s">
        <v>10213</v>
      </c>
      <c r="AN246">
        <v>0.28999999999999998</v>
      </c>
      <c r="AO246" t="s">
        <v>10213</v>
      </c>
      <c r="AP246">
        <v>6.1114551954111002E-2</v>
      </c>
      <c r="AQ246">
        <f>(Table2[[#This Row],[Sharpe Ratio]]-AVERAGE(Table2[Sharpe Ratio]))/_xlfn.STDEV.P(Table2[Sharpe Ratio])</f>
        <v>7.4761630285210059E-2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-1.0241858239229202</v>
      </c>
      <c r="AS246">
        <f>_xlfn.RANK.AVG(Table2[[#This Row],[1Y Return vs Nifty Z-Score]],Table2[1Y Return vs Nifty Z-Score])</f>
        <v>256</v>
      </c>
      <c r="AT246">
        <f>_xlfn.RANK.AVG(Table2[[#This Row],[6M Return vs Nifty Z-Score]],Table2[6M Return vs Nifty Z-Score])</f>
        <v>257</v>
      </c>
      <c r="AU246">
        <f>_xlfn.RANK.AVG(Table2[[#This Row],[Sharpe Ratio Z-Score]],Table2[Sharpe Ratio Z-Score])</f>
        <v>308</v>
      </c>
      <c r="AV246">
        <f>(Table2[[#This Row],[Rank 1Y]]+Table2[[#This Row],[Rank 6M]]+Table2[[#This Row],[Rank Sharpe]])/3</f>
        <v>273.66666666666669</v>
      </c>
    </row>
    <row r="247" spans="1:48" x14ac:dyDescent="0.3">
      <c r="A247" t="s">
        <v>1000</v>
      </c>
      <c r="B247" t="s">
        <v>1001</v>
      </c>
      <c r="C247" t="s">
        <v>10175</v>
      </c>
      <c r="D247" t="s">
        <v>101</v>
      </c>
      <c r="E247">
        <v>13448.22</v>
      </c>
      <c r="F247">
        <v>422.9</v>
      </c>
      <c r="G247">
        <v>127.015433280393</v>
      </c>
      <c r="H247">
        <f>(Table2[[#This Row],[1Y Return vs Nifty]]-AVERAGE(Table2[1Y Return vs Nifty]))/_xlfn.STDEV.P(Table2[1Y Return vs Nifty])</f>
        <v>0.95738252037402549</v>
      </c>
      <c r="I247">
        <v>5.4404237949413101</v>
      </c>
      <c r="J247">
        <f>(Table2[[#This Row],[1M Return vs Nifty]]-AVERAGE(Table2[1M Return vs Nifty]))/_xlfn.STDEV.P(Table2[1M Return vs Nifty])</f>
        <v>0.20382842814415866</v>
      </c>
      <c r="K247">
        <v>-21.7425429947656</v>
      </c>
      <c r="L247">
        <f>(Table2[[#This Row],[6M Return vs Nifty]]-AVERAGE(Table2[6M Return vs Nifty]))/_xlfn.STDEV.P(Table2[6M Return vs Nifty])</f>
        <v>-0.94851714000314058</v>
      </c>
      <c r="M247">
        <v>7.4249172585400798</v>
      </c>
      <c r="N247">
        <f>(Table2[[#This Row],[1W Return vs Nifty]]-AVERAGE(Table2[1W Return vs Nifty]))/_xlfn.STDEV.P(Table2[1W Return vs Nifty])</f>
        <v>1.4470180450259924</v>
      </c>
      <c r="O247">
        <v>403.82</v>
      </c>
      <c r="P247">
        <v>400.28889427173601</v>
      </c>
      <c r="Q247">
        <v>370.62165226123</v>
      </c>
      <c r="R247">
        <v>70.0940933619502</v>
      </c>
      <c r="S247" s="2">
        <f>(Table2[[#This Row],[Close Price]]-Table2[[#This Row],[20D EMA]])/Table2[[#This Row],[20D EMA]]</f>
        <v>4.7248774206329516E-2</v>
      </c>
      <c r="T247" s="2">
        <f>(Table2[[#This Row],[Close Price]]-Table2[[#This Row],[50D EMA]])/Table2[[#This Row],[50D EMA]]</f>
        <v>5.6486967417373364E-2</v>
      </c>
      <c r="U247" s="2">
        <f>(Table2[[#This Row],[Close Price]]-Table2[[#This Row],[200D EMA]])/Table2[[#This Row],[200D EMA]]</f>
        <v>0.14105583799492094</v>
      </c>
      <c r="V247">
        <v>1.24403682647799</v>
      </c>
      <c r="W247">
        <v>419.2</v>
      </c>
      <c r="X247">
        <v>431.9</v>
      </c>
      <c r="Y247">
        <v>402</v>
      </c>
      <c r="Z247">
        <v>439.9</v>
      </c>
      <c r="AA247">
        <v>387.45</v>
      </c>
      <c r="AB247">
        <v>439.9</v>
      </c>
      <c r="AC247" s="2">
        <f>(Table2[[#This Row],[Close Price]]/Table2[[#This Row],[Day Low]])-1</f>
        <v>8.8263358778626344E-3</v>
      </c>
      <c r="AD247" s="2">
        <f>(Table2[[#This Row],[Day High]]/Table2[[#This Row],[Close Price]])-1</f>
        <v>2.12816268621423E-2</v>
      </c>
      <c r="AE247" s="2">
        <f>(Table2[[#This Row],[Close Price]]/Table2[[#This Row],[Current Week Low]])-1</f>
        <v>5.1990049751243772E-2</v>
      </c>
      <c r="AF247" s="2">
        <f>(Table2[[#This Row],[Current Week High]]/Table2[[#This Row],[Close Price]])-1</f>
        <v>4.0198628517380097E-2</v>
      </c>
      <c r="AG247" s="2">
        <f>(Table2[[#This Row],[Close Price]]/Table2[[#This Row],[Current Month Low]])-1</f>
        <v>9.1495676861530484E-2</v>
      </c>
      <c r="AH247" s="2">
        <f>(Table2[[#This Row],[Current Month High]]/Table2[[#This Row],[Close Price]])-1</f>
        <v>4.0198628517380097E-2</v>
      </c>
      <c r="AI247">
        <v>19.6500354693781</v>
      </c>
      <c r="AJ247">
        <v>153.23353293413101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-0.04</v>
      </c>
      <c r="AM247" t="s">
        <v>10214</v>
      </c>
      <c r="AN247">
        <v>5.9</v>
      </c>
      <c r="AO247" t="s">
        <v>10213</v>
      </c>
      <c r="AP247">
        <v>0.15463437045939499</v>
      </c>
      <c r="AQ247">
        <f>(Table2[[#This Row],[Sharpe Ratio]]-AVERAGE(Table2[Sharpe Ratio]))/_xlfn.STDEV.P(Table2[Sharpe Ratio])</f>
        <v>1.1357976947953046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2.7955095483363408</v>
      </c>
      <c r="AS247">
        <f>_xlfn.RANK.AVG(Table2[[#This Row],[1Y Return vs Nifty Z-Score]],Table2[1Y Return vs Nifty Z-Score])</f>
        <v>92</v>
      </c>
      <c r="AT247">
        <f>_xlfn.RANK.AVG(Table2[[#This Row],[6M Return vs Nifty Z-Score]],Table2[6M Return vs Nifty Z-Score])</f>
        <v>636</v>
      </c>
      <c r="AU247">
        <f>_xlfn.RANK.AVG(Table2[[#This Row],[Sharpe Ratio Z-Score]],Table2[Sharpe Ratio Z-Score])</f>
        <v>94</v>
      </c>
      <c r="AV247">
        <f>(Table2[[#This Row],[Rank 1Y]]+Table2[[#This Row],[Rank 6M]]+Table2[[#This Row],[Rank Sharpe]])/3</f>
        <v>274</v>
      </c>
    </row>
    <row r="248" spans="1:48" x14ac:dyDescent="0.3">
      <c r="A248" t="s">
        <v>1789</v>
      </c>
      <c r="B248" t="s">
        <v>1790</v>
      </c>
      <c r="C248" t="s">
        <v>10165</v>
      </c>
      <c r="D248" t="s">
        <v>243</v>
      </c>
      <c r="E248">
        <v>4071.2886616000001</v>
      </c>
      <c r="F248">
        <v>2395.6</v>
      </c>
      <c r="G248">
        <v>103.207797626017</v>
      </c>
      <c r="H248">
        <f>(Table2[[#This Row],[1Y Return vs Nifty]]-AVERAGE(Table2[1Y Return vs Nifty]))/_xlfn.STDEV.P(Table2[1Y Return vs Nifty])</f>
        <v>0.67425101542716481</v>
      </c>
      <c r="I248">
        <v>19.798306025288401</v>
      </c>
      <c r="J248">
        <f>(Table2[[#This Row],[1M Return vs Nifty]]-AVERAGE(Table2[1M Return vs Nifty]))/_xlfn.STDEV.P(Table2[1M Return vs Nifty])</f>
        <v>1.4777777536337307</v>
      </c>
      <c r="K248">
        <v>61.4925415738985</v>
      </c>
      <c r="L248">
        <f>(Table2[[#This Row],[6M Return vs Nifty]]-AVERAGE(Table2[6M Return vs Nifty]))/_xlfn.STDEV.P(Table2[6M Return vs Nifty])</f>
        <v>1.5390158489546528</v>
      </c>
      <c r="M248">
        <v>-2.8452352991385301</v>
      </c>
      <c r="N248">
        <f>(Table2[[#This Row],[1W Return vs Nifty]]-AVERAGE(Table2[1W Return vs Nifty]))/_xlfn.STDEV.P(Table2[1W Return vs Nifty])</f>
        <v>-0.58465893108681521</v>
      </c>
      <c r="O248">
        <v>2215.4699999999998</v>
      </c>
      <c r="P248">
        <v>2015.7212017916399</v>
      </c>
      <c r="Q248">
        <v>1627.26790663783</v>
      </c>
      <c r="R248">
        <v>70.480436785783496</v>
      </c>
      <c r="S248" s="2">
        <f>(Table2[[#This Row],[Close Price]]-Table2[[#This Row],[20D EMA]])/Table2[[#This Row],[20D EMA]]</f>
        <v>8.130554690426868E-2</v>
      </c>
      <c r="T248" s="2">
        <f>(Table2[[#This Row],[Close Price]]-Table2[[#This Row],[50D EMA]])/Table2[[#This Row],[50D EMA]]</f>
        <v>0.18845800593391143</v>
      </c>
      <c r="U248" s="2">
        <f>(Table2[[#This Row],[Close Price]]-Table2[[#This Row],[200D EMA]])/Table2[[#This Row],[200D EMA]]</f>
        <v>0.47216078571208026</v>
      </c>
      <c r="V248">
        <v>1.04360291082062</v>
      </c>
      <c r="W248">
        <v>2312</v>
      </c>
      <c r="X248">
        <v>2412.0500000000002</v>
      </c>
      <c r="Y248">
        <v>2274</v>
      </c>
      <c r="Z248">
        <v>2471</v>
      </c>
      <c r="AA248">
        <v>2274</v>
      </c>
      <c r="AB248">
        <v>2471</v>
      </c>
      <c r="AC248" s="2">
        <f>(Table2[[#This Row],[Close Price]]/Table2[[#This Row],[Day Low]])-1</f>
        <v>3.6159169550173065E-2</v>
      </c>
      <c r="AD248" s="2">
        <f>(Table2[[#This Row],[Day High]]/Table2[[#This Row],[Close Price]])-1</f>
        <v>6.8667557188180073E-3</v>
      </c>
      <c r="AE248" s="2">
        <f>(Table2[[#This Row],[Close Price]]/Table2[[#This Row],[Current Week Low]])-1</f>
        <v>5.3474054529463411E-2</v>
      </c>
      <c r="AF248" s="2">
        <f>(Table2[[#This Row],[Current Week High]]/Table2[[#This Row],[Close Price]])-1</f>
        <v>3.1474369677742642E-2</v>
      </c>
      <c r="AG248" s="2">
        <f>(Table2[[#This Row],[Close Price]]/Table2[[#This Row],[Current Month Low]])-1</f>
        <v>5.3474054529463411E-2</v>
      </c>
      <c r="AH248" s="2">
        <f>(Table2[[#This Row],[Current Month High]]/Table2[[#This Row],[Close Price]])-1</f>
        <v>3.1474369677742642E-2</v>
      </c>
      <c r="AI248">
        <v>3.1474369677742602</v>
      </c>
      <c r="AJ248">
        <v>133.01235288396001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0.31</v>
      </c>
      <c r="AM248" t="s">
        <v>10213</v>
      </c>
      <c r="AN248">
        <v>11.72</v>
      </c>
      <c r="AO248" t="s">
        <v>10213</v>
      </c>
      <c r="AP248">
        <v>-6.2517762148753001E-2</v>
      </c>
      <c r="AQ248">
        <f>(Table2[[#This Row],[Sharpe Ratio]]-AVERAGE(Table2[Sharpe Ratio]))/_xlfn.STDEV.P(Table2[Sharpe Ratio])</f>
        <v>-1.3279179952592612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1.7784676916694715</v>
      </c>
      <c r="AS248">
        <f>_xlfn.RANK.AVG(Table2[[#This Row],[1Y Return vs Nifty Z-Score]],Table2[1Y Return vs Nifty Z-Score])</f>
        <v>122</v>
      </c>
      <c r="AT248">
        <f>_xlfn.RANK.AVG(Table2[[#This Row],[6M Return vs Nifty Z-Score]],Table2[6M Return vs Nifty Z-Score])</f>
        <v>51</v>
      </c>
      <c r="AU248">
        <f>_xlfn.RANK.AVG(Table2[[#This Row],[Sharpe Ratio Z-Score]],Table2[Sharpe Ratio Z-Score])</f>
        <v>655</v>
      </c>
      <c r="AV248">
        <f>(Table2[[#This Row],[Rank 1Y]]+Table2[[#This Row],[Rank 6M]]+Table2[[#This Row],[Rank Sharpe]])/3</f>
        <v>276</v>
      </c>
    </row>
    <row r="249" spans="1:48" x14ac:dyDescent="0.3">
      <c r="A249" t="s">
        <v>984</v>
      </c>
      <c r="B249" t="s">
        <v>985</v>
      </c>
      <c r="C249" t="s">
        <v>10181</v>
      </c>
      <c r="D249" t="s">
        <v>986</v>
      </c>
      <c r="E249">
        <v>13879.212852335</v>
      </c>
      <c r="F249">
        <v>781.85</v>
      </c>
      <c r="G249">
        <v>41.993908218405799</v>
      </c>
      <c r="H249">
        <f>(Table2[[#This Row],[1Y Return vs Nifty]]-AVERAGE(Table2[1Y Return vs Nifty]))/_xlfn.STDEV.P(Table2[1Y Return vs Nifty])</f>
        <v>-5.3733102073473926E-2</v>
      </c>
      <c r="I249">
        <v>3.1484585353919199</v>
      </c>
      <c r="J249">
        <f>(Table2[[#This Row],[1M Return vs Nifty]]-AVERAGE(Table2[1M Return vs Nifty]))/_xlfn.STDEV.P(Table2[1M Return vs Nifty])</f>
        <v>4.6643160423498351E-4</v>
      </c>
      <c r="K249">
        <v>21.412635229106201</v>
      </c>
      <c r="L249">
        <f>(Table2[[#This Row],[6M Return vs Nifty]]-AVERAGE(Table2[6M Return vs Nifty]))/_xlfn.STDEV.P(Table2[6M Return vs Nifty])</f>
        <v>0.34120257413587313</v>
      </c>
      <c r="M249">
        <v>0.72087091084689103</v>
      </c>
      <c r="N249">
        <f>(Table2[[#This Row],[1W Return vs Nifty]]-AVERAGE(Table2[1W Return vs Nifty]))/_xlfn.STDEV.P(Table2[1W Return vs Nifty])</f>
        <v>0.12080049032979633</v>
      </c>
      <c r="O249">
        <v>754.95</v>
      </c>
      <c r="P249">
        <v>710.33768981997503</v>
      </c>
      <c r="Q249">
        <v>616.59502432607098</v>
      </c>
      <c r="R249">
        <v>63.5924396446418</v>
      </c>
      <c r="S249" s="2">
        <f>(Table2[[#This Row],[Close Price]]-Table2[[#This Row],[20D EMA]])/Table2[[#This Row],[20D EMA]]</f>
        <v>3.5631498774753266E-2</v>
      </c>
      <c r="T249" s="2">
        <f>(Table2[[#This Row],[Close Price]]-Table2[[#This Row],[50D EMA]])/Table2[[#This Row],[50D EMA]]</f>
        <v>0.10067368127143693</v>
      </c>
      <c r="U249" s="2">
        <f>(Table2[[#This Row],[Close Price]]-Table2[[#This Row],[200D EMA]])/Table2[[#This Row],[200D EMA]]</f>
        <v>0.26801217842221514</v>
      </c>
      <c r="V249">
        <v>0.76521866122501303</v>
      </c>
      <c r="W249">
        <v>768</v>
      </c>
      <c r="X249">
        <v>790.8</v>
      </c>
      <c r="Y249">
        <v>746.35</v>
      </c>
      <c r="Z249">
        <v>800</v>
      </c>
      <c r="AA249">
        <v>746.35</v>
      </c>
      <c r="AB249">
        <v>800</v>
      </c>
      <c r="AC249" s="2">
        <f>(Table2[[#This Row],[Close Price]]/Table2[[#This Row],[Day Low]])-1</f>
        <v>1.8033854166666696E-2</v>
      </c>
      <c r="AD249" s="2">
        <f>(Table2[[#This Row],[Day High]]/Table2[[#This Row],[Close Price]])-1</f>
        <v>1.1447208543838183E-2</v>
      </c>
      <c r="AE249" s="2">
        <f>(Table2[[#This Row],[Close Price]]/Table2[[#This Row],[Current Week Low]])-1</f>
        <v>4.7564815435117591E-2</v>
      </c>
      <c r="AF249" s="2">
        <f>(Table2[[#This Row],[Current Week High]]/Table2[[#This Row],[Close Price]])-1</f>
        <v>2.3214171516275472E-2</v>
      </c>
      <c r="AG249" s="2">
        <f>(Table2[[#This Row],[Close Price]]/Table2[[#This Row],[Current Month Low]])-1</f>
        <v>4.7564815435117591E-2</v>
      </c>
      <c r="AH249" s="2">
        <f>(Table2[[#This Row],[Current Month High]]/Table2[[#This Row],[Close Price]])-1</f>
        <v>2.3214171516275472E-2</v>
      </c>
      <c r="AI249">
        <v>6.5421756091321699</v>
      </c>
      <c r="AJ249">
        <v>72.841826019674997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0.15</v>
      </c>
      <c r="AM249" t="s">
        <v>10213</v>
      </c>
      <c r="AN249">
        <v>1.87</v>
      </c>
      <c r="AO249" t="s">
        <v>10213</v>
      </c>
      <c r="AP249">
        <v>5.4550890003062999E-2</v>
      </c>
      <c r="AQ249">
        <f>(Table2[[#This Row],[Sharpe Ratio]]-AVERAGE(Table2[Sharpe Ratio]))/_xlfn.STDEV.P(Table2[Sharpe Ratio])</f>
        <v>2.93114877204533E-4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0.40902950887363504</v>
      </c>
      <c r="AS249">
        <f>_xlfn.RANK.AVG(Table2[[#This Row],[1Y Return vs Nifty Z-Score]],Table2[1Y Return vs Nifty Z-Score])</f>
        <v>291</v>
      </c>
      <c r="AT249">
        <f>_xlfn.RANK.AVG(Table2[[#This Row],[6M Return vs Nifty Z-Score]],Table2[6M Return vs Nifty Z-Score])</f>
        <v>203</v>
      </c>
      <c r="AU249">
        <f>_xlfn.RANK.AVG(Table2[[#This Row],[Sharpe Ratio Z-Score]],Table2[Sharpe Ratio Z-Score])</f>
        <v>335</v>
      </c>
      <c r="AV249">
        <f>(Table2[[#This Row],[Rank 1Y]]+Table2[[#This Row],[Rank 6M]]+Table2[[#This Row],[Rank Sharpe]])/3</f>
        <v>276.33333333333331</v>
      </c>
    </row>
    <row r="250" spans="1:48" x14ac:dyDescent="0.3">
      <c r="A250" t="s">
        <v>144</v>
      </c>
      <c r="B250" t="s">
        <v>145</v>
      </c>
      <c r="C250" t="s">
        <v>10176</v>
      </c>
      <c r="D250" t="s">
        <v>78</v>
      </c>
      <c r="E250">
        <v>192561.17993109999</v>
      </c>
      <c r="F250">
        <v>2801.6</v>
      </c>
      <c r="G250">
        <v>34.032706752392599</v>
      </c>
      <c r="H250">
        <f>(Table2[[#This Row],[1Y Return vs Nifty]]-AVERAGE(Table2[1Y Return vs Nifty]))/_xlfn.STDEV.P(Table2[1Y Return vs Nifty])</f>
        <v>-0.14841142229731183</v>
      </c>
      <c r="I250">
        <v>10.1714759859699</v>
      </c>
      <c r="J250">
        <f>(Table2[[#This Row],[1M Return vs Nifty]]-AVERAGE(Table2[1M Return vs Nifty]))/_xlfn.STDEV.P(Table2[1M Return vs Nifty])</f>
        <v>0.62360626521805507</v>
      </c>
      <c r="K250">
        <v>22.1247519766134</v>
      </c>
      <c r="L250">
        <f>(Table2[[#This Row],[6M Return vs Nifty]]-AVERAGE(Table2[6M Return vs Nifty]))/_xlfn.STDEV.P(Table2[6M Return vs Nifty])</f>
        <v>0.36248463218378885</v>
      </c>
      <c r="M250">
        <v>2.0726759354361501</v>
      </c>
      <c r="N250">
        <f>(Table2[[#This Row],[1W Return vs Nifty]]-AVERAGE(Table2[1W Return vs Nifty]))/_xlfn.STDEV.P(Table2[1W Return vs Nifty])</f>
        <v>0.38821921943116705</v>
      </c>
      <c r="O250">
        <v>2650.66</v>
      </c>
      <c r="P250">
        <v>2516.61950637372</v>
      </c>
      <c r="Q250">
        <v>2230.0409188568201</v>
      </c>
      <c r="R250">
        <v>87.220295541675497</v>
      </c>
      <c r="S250" s="2">
        <f>(Table2[[#This Row],[Close Price]]-Table2[[#This Row],[20D EMA]])/Table2[[#This Row],[20D EMA]]</f>
        <v>5.6944308210030735E-2</v>
      </c>
      <c r="T250" s="2">
        <f>(Table2[[#This Row],[Close Price]]-Table2[[#This Row],[50D EMA]])/Table2[[#This Row],[50D EMA]]</f>
        <v>0.11323940425023474</v>
      </c>
      <c r="U250" s="2">
        <f>(Table2[[#This Row],[Close Price]]-Table2[[#This Row],[200D EMA]])/Table2[[#This Row],[200D EMA]]</f>
        <v>0.25629981777920768</v>
      </c>
      <c r="V250">
        <v>1.28110227086655</v>
      </c>
      <c r="W250">
        <v>2791.25</v>
      </c>
      <c r="X250">
        <v>2837</v>
      </c>
      <c r="Y250">
        <v>2713.85</v>
      </c>
      <c r="Z250">
        <v>2837</v>
      </c>
      <c r="AA250">
        <v>2662.05</v>
      </c>
      <c r="AB250">
        <v>2837</v>
      </c>
      <c r="AC250" s="2">
        <f>(Table2[[#This Row],[Close Price]]/Table2[[#This Row],[Day Low]])-1</f>
        <v>3.7080161218092655E-3</v>
      </c>
      <c r="AD250" s="2">
        <f>(Table2[[#This Row],[Day High]]/Table2[[#This Row],[Close Price]])-1</f>
        <v>1.2635636778983494E-2</v>
      </c>
      <c r="AE250" s="2">
        <f>(Table2[[#This Row],[Close Price]]/Table2[[#This Row],[Current Week Low]])-1</f>
        <v>3.2334137848444078E-2</v>
      </c>
      <c r="AF250" s="2">
        <f>(Table2[[#This Row],[Current Week High]]/Table2[[#This Row],[Close Price]])-1</f>
        <v>1.2635636778983494E-2</v>
      </c>
      <c r="AG250" s="2">
        <f>(Table2[[#This Row],[Close Price]]/Table2[[#This Row],[Current Month Low]])-1</f>
        <v>5.2422005597190013E-2</v>
      </c>
      <c r="AH250" s="2">
        <f>(Table2[[#This Row],[Current Month High]]/Table2[[#This Row],[Close Price]])-1</f>
        <v>1.2635636778983494E-2</v>
      </c>
      <c r="AI250">
        <v>1.2635636778983399</v>
      </c>
      <c r="AJ250">
        <v>61.313322799908001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0.08</v>
      </c>
      <c r="AM250" t="s">
        <v>10213</v>
      </c>
      <c r="AN250">
        <v>11.31</v>
      </c>
      <c r="AO250" t="s">
        <v>10213</v>
      </c>
      <c r="AP250">
        <v>5.9722627568717997E-2</v>
      </c>
      <c r="AQ250">
        <f>(Table2[[#This Row],[Sharpe Ratio]]-AVERAGE(Table2[Sharpe Ratio]))/_xlfn.STDEV.P(Table2[Sharpe Ratio])</f>
        <v>5.8969448525473429E-2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1.2848681430611726</v>
      </c>
      <c r="AS250">
        <f>_xlfn.RANK.AVG(Table2[[#This Row],[1Y Return vs Nifty Z-Score]],Table2[1Y Return vs Nifty Z-Score])</f>
        <v>324</v>
      </c>
      <c r="AT250">
        <f>_xlfn.RANK.AVG(Table2[[#This Row],[6M Return vs Nifty Z-Score]],Table2[6M Return vs Nifty Z-Score])</f>
        <v>197</v>
      </c>
      <c r="AU250">
        <f>_xlfn.RANK.AVG(Table2[[#This Row],[Sharpe Ratio Z-Score]],Table2[Sharpe Ratio Z-Score])</f>
        <v>313</v>
      </c>
      <c r="AV250">
        <f>(Table2[[#This Row],[Rank 1Y]]+Table2[[#This Row],[Rank 6M]]+Table2[[#This Row],[Rank Sharpe]])/3</f>
        <v>278</v>
      </c>
    </row>
    <row r="251" spans="1:48" x14ac:dyDescent="0.3">
      <c r="A251" t="s">
        <v>1184</v>
      </c>
      <c r="B251" t="s">
        <v>1185</v>
      </c>
      <c r="C251" t="s">
        <v>10175</v>
      </c>
      <c r="D251" t="s">
        <v>130</v>
      </c>
      <c r="E251">
        <v>9893.1041552499992</v>
      </c>
      <c r="F251">
        <v>280.75</v>
      </c>
      <c r="G251">
        <v>46.961373322601297</v>
      </c>
      <c r="H251">
        <f>(Table2[[#This Row],[1Y Return vs Nifty]]-AVERAGE(Table2[1Y Return vs Nifty]))/_xlfn.STDEV.P(Table2[1Y Return vs Nifty])</f>
        <v>5.3423093256152318E-3</v>
      </c>
      <c r="I251">
        <v>14.9593041561447</v>
      </c>
      <c r="J251">
        <f>(Table2[[#This Row],[1M Return vs Nifty]]-AVERAGE(Table2[1M Return vs Nifty]))/_xlfn.STDEV.P(Table2[1M Return vs Nifty])</f>
        <v>1.0484217338295918</v>
      </c>
      <c r="K251">
        <v>-1.6879901827369701</v>
      </c>
      <c r="L251">
        <f>(Table2[[#This Row],[6M Return vs Nifty]]-AVERAGE(Table2[6M Return vs Nifty]))/_xlfn.STDEV.P(Table2[6M Return vs Nifty])</f>
        <v>-0.34917418315705062</v>
      </c>
      <c r="M251">
        <v>15.681604540863001</v>
      </c>
      <c r="N251">
        <f>(Table2[[#This Row],[1W Return vs Nifty]]-AVERAGE(Table2[1W Return vs Nifty]))/_xlfn.STDEV.P(Table2[1W Return vs Nifty])</f>
        <v>3.0803843807496936</v>
      </c>
      <c r="O251">
        <v>246.11</v>
      </c>
      <c r="P251">
        <v>240.35316649970699</v>
      </c>
      <c r="Q251">
        <v>222.78081717866201</v>
      </c>
      <c r="R251">
        <v>90.725439781406394</v>
      </c>
      <c r="S251" s="2">
        <f>(Table2[[#This Row],[Close Price]]-Table2[[#This Row],[20D EMA]])/Table2[[#This Row],[20D EMA]]</f>
        <v>0.14075007110641577</v>
      </c>
      <c r="T251" s="2">
        <f>(Table2[[#This Row],[Close Price]]-Table2[[#This Row],[50D EMA]])/Table2[[#This Row],[50D EMA]]</f>
        <v>0.16807281588421369</v>
      </c>
      <c r="U251" s="2">
        <f>(Table2[[#This Row],[Close Price]]-Table2[[#This Row],[200D EMA]])/Table2[[#This Row],[200D EMA]]</f>
        <v>0.26020724564830394</v>
      </c>
      <c r="V251">
        <v>1.46205648106096</v>
      </c>
      <c r="W251">
        <v>268.08999999999997</v>
      </c>
      <c r="X251">
        <v>290</v>
      </c>
      <c r="Y251">
        <v>244.4</v>
      </c>
      <c r="Z251">
        <v>290</v>
      </c>
      <c r="AA251">
        <v>229.92</v>
      </c>
      <c r="AB251">
        <v>290</v>
      </c>
      <c r="AC251" s="2">
        <f>(Table2[[#This Row],[Close Price]]/Table2[[#This Row],[Day Low]])-1</f>
        <v>4.722294751762468E-2</v>
      </c>
      <c r="AD251" s="2">
        <f>(Table2[[#This Row],[Day High]]/Table2[[#This Row],[Close Price]])-1</f>
        <v>3.2947462154942153E-2</v>
      </c>
      <c r="AE251" s="2">
        <f>(Table2[[#This Row],[Close Price]]/Table2[[#This Row],[Current Week Low]])-1</f>
        <v>0.14873158756137483</v>
      </c>
      <c r="AF251" s="2">
        <f>(Table2[[#This Row],[Current Week High]]/Table2[[#This Row],[Close Price]])-1</f>
        <v>3.2947462154942153E-2</v>
      </c>
      <c r="AG251" s="2">
        <f>(Table2[[#This Row],[Close Price]]/Table2[[#This Row],[Current Month Low]])-1</f>
        <v>0.22107689631176064</v>
      </c>
      <c r="AH251" s="2">
        <f>(Table2[[#This Row],[Current Month High]]/Table2[[#This Row],[Close Price]])-1</f>
        <v>3.2947462154942153E-2</v>
      </c>
      <c r="AI251">
        <v>3.29474621549421</v>
      </c>
      <c r="AJ251">
        <v>80.308917504254794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0.15</v>
      </c>
      <c r="AM251" t="s">
        <v>10213</v>
      </c>
      <c r="AN251">
        <v>20.260000000000002</v>
      </c>
      <c r="AO251" t="s">
        <v>10213</v>
      </c>
      <c r="AP251">
        <v>0.143052155339461</v>
      </c>
      <c r="AQ251">
        <f>(Table2[[#This Row],[Sharpe Ratio]]-AVERAGE(Table2[Sharpe Ratio]))/_xlfn.STDEV.P(Table2[Sharpe Ratio])</f>
        <v>1.0043908107189661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4.7893650514668167</v>
      </c>
      <c r="AS251">
        <f>_xlfn.RANK.AVG(Table2[[#This Row],[1Y Return vs Nifty Z-Score]],Table2[1Y Return vs Nifty Z-Score])</f>
        <v>277</v>
      </c>
      <c r="AT251">
        <f>_xlfn.RANK.AVG(Table2[[#This Row],[6M Return vs Nifty Z-Score]],Table2[6M Return vs Nifty Z-Score])</f>
        <v>442</v>
      </c>
      <c r="AU251">
        <f>_xlfn.RANK.AVG(Table2[[#This Row],[Sharpe Ratio Z-Score]],Table2[Sharpe Ratio Z-Score])</f>
        <v>118</v>
      </c>
      <c r="AV251">
        <f>(Table2[[#This Row],[Rank 1Y]]+Table2[[#This Row],[Rank 6M]]+Table2[[#This Row],[Rank Sharpe]])/3</f>
        <v>279</v>
      </c>
    </row>
    <row r="252" spans="1:48" x14ac:dyDescent="0.3">
      <c r="A252" t="s">
        <v>1062</v>
      </c>
      <c r="B252" t="s">
        <v>1063</v>
      </c>
      <c r="C252" t="s">
        <v>10173</v>
      </c>
      <c r="D252" t="s">
        <v>130</v>
      </c>
      <c r="E252">
        <v>11810.276597550001</v>
      </c>
      <c r="F252">
        <v>387.55</v>
      </c>
      <c r="G252">
        <v>6.3538071081018801</v>
      </c>
      <c r="H252">
        <f>(Table2[[#This Row],[1Y Return vs Nifty]]-AVERAGE(Table2[1Y Return vs Nifty]))/_xlfn.STDEV.P(Table2[1Y Return vs Nifty])</f>
        <v>-0.47758180382239657</v>
      </c>
      <c r="I252">
        <v>0.31899662580929</v>
      </c>
      <c r="J252">
        <f>(Table2[[#This Row],[1M Return vs Nifty]]-AVERAGE(Table2[1M Return vs Nifty]))/_xlfn.STDEV.P(Table2[1M Return vs Nifty])</f>
        <v>-0.25058668565789821</v>
      </c>
      <c r="K252">
        <v>7.9540489998531596</v>
      </c>
      <c r="L252">
        <f>(Table2[[#This Row],[6M Return vs Nifty]]-AVERAGE(Table2[6M Return vs Nifty]))/_xlfn.STDEV.P(Table2[6M Return vs Nifty])</f>
        <v>-6.101576208005341E-2</v>
      </c>
      <c r="M252">
        <v>-4.8078150701984796</v>
      </c>
      <c r="N252">
        <f>(Table2[[#This Row],[1W Return vs Nifty]]-AVERAGE(Table2[1W Return vs Nifty]))/_xlfn.STDEV.P(Table2[1W Return vs Nifty])</f>
        <v>-0.9729032256339365</v>
      </c>
      <c r="O252">
        <v>391.78</v>
      </c>
      <c r="P252">
        <v>373.83462321139399</v>
      </c>
      <c r="Q252">
        <v>333.60517443433298</v>
      </c>
      <c r="R252">
        <v>40.773694016915599</v>
      </c>
      <c r="S252" s="2">
        <f>(Table2[[#This Row],[Close Price]]-Table2[[#This Row],[20D EMA]])/Table2[[#This Row],[20D EMA]]</f>
        <v>-1.0796875797641436E-2</v>
      </c>
      <c r="T252" s="2">
        <f>(Table2[[#This Row],[Close Price]]-Table2[[#This Row],[50D EMA]])/Table2[[#This Row],[50D EMA]]</f>
        <v>3.6688353451013352E-2</v>
      </c>
      <c r="U252" s="2">
        <f>(Table2[[#This Row],[Close Price]]-Table2[[#This Row],[200D EMA]])/Table2[[#This Row],[200D EMA]]</f>
        <v>0.1617026044549125</v>
      </c>
      <c r="V252">
        <v>0.78184890727935896</v>
      </c>
      <c r="W252">
        <v>379</v>
      </c>
      <c r="X252">
        <v>391.95</v>
      </c>
      <c r="Y252">
        <v>377.15</v>
      </c>
      <c r="Z252">
        <v>414.95</v>
      </c>
      <c r="AA252">
        <v>377.15</v>
      </c>
      <c r="AB252">
        <v>427.8</v>
      </c>
      <c r="AC252" s="2">
        <f>(Table2[[#This Row],[Close Price]]/Table2[[#This Row],[Day Low]])-1</f>
        <v>2.2559366754617338E-2</v>
      </c>
      <c r="AD252" s="2">
        <f>(Table2[[#This Row],[Day High]]/Table2[[#This Row],[Close Price]])-1</f>
        <v>1.1353373758224761E-2</v>
      </c>
      <c r="AE252" s="2">
        <f>(Table2[[#This Row],[Close Price]]/Table2[[#This Row],[Current Week Low]])-1</f>
        <v>2.7575235317512936E-2</v>
      </c>
      <c r="AF252" s="2">
        <f>(Table2[[#This Row],[Current Week High]]/Table2[[#This Row],[Close Price]])-1</f>
        <v>7.0700554767126667E-2</v>
      </c>
      <c r="AG252" s="2">
        <f>(Table2[[#This Row],[Close Price]]/Table2[[#This Row],[Current Month Low]])-1</f>
        <v>2.7575235317512936E-2</v>
      </c>
      <c r="AH252" s="2">
        <f>(Table2[[#This Row],[Current Month High]]/Table2[[#This Row],[Close Price]])-1</f>
        <v>0.10385756676557856</v>
      </c>
      <c r="AI252">
        <v>10.385756676557801</v>
      </c>
      <c r="AJ252">
        <v>53.303006329113899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-0.02</v>
      </c>
      <c r="AM252" t="s">
        <v>10214</v>
      </c>
      <c r="AN252">
        <v>-1.54</v>
      </c>
      <c r="AO252" t="s">
        <v>10214</v>
      </c>
      <c r="AP252">
        <v>0.19942541026653099</v>
      </c>
      <c r="AQ252">
        <f>(Table2[[#This Row],[Sharpe Ratio]]-AVERAGE(Table2[Sharpe Ratio]))/_xlfn.STDEV.P(Table2[Sharpe Ratio])</f>
        <v>1.6439777721507085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-0.11810970504357632</v>
      </c>
      <c r="AS252">
        <f>_xlfn.RANK.AVG(Table2[[#This Row],[1Y Return vs Nifty Z-Score]],Table2[1Y Return vs Nifty Z-Score])</f>
        <v>472</v>
      </c>
      <c r="AT252">
        <f>_xlfn.RANK.AVG(Table2[[#This Row],[6M Return vs Nifty Z-Score]],Table2[6M Return vs Nifty Z-Score])</f>
        <v>328</v>
      </c>
      <c r="AU252">
        <f>_xlfn.RANK.AVG(Table2[[#This Row],[Sharpe Ratio Z-Score]],Table2[Sharpe Ratio Z-Score])</f>
        <v>38</v>
      </c>
      <c r="AV252">
        <f>(Table2[[#This Row],[Rank 1Y]]+Table2[[#This Row],[Rank 6M]]+Table2[[#This Row],[Rank Sharpe]])/3</f>
        <v>279.33333333333331</v>
      </c>
    </row>
    <row r="253" spans="1:48" x14ac:dyDescent="0.3">
      <c r="A253" t="s">
        <v>1460</v>
      </c>
      <c r="B253" t="s">
        <v>1461</v>
      </c>
      <c r="C253" t="s">
        <v>637</v>
      </c>
      <c r="D253" t="s">
        <v>481</v>
      </c>
      <c r="E253">
        <v>6784.4862412800003</v>
      </c>
      <c r="F253">
        <v>950.1</v>
      </c>
      <c r="G253">
        <v>60.898236072327002</v>
      </c>
      <c r="H253">
        <f>(Table2[[#This Row],[1Y Return vs Nifty]]-AVERAGE(Table2[1Y Return vs Nifty]))/_xlfn.STDEV.P(Table2[1Y Return vs Nifty])</f>
        <v>0.17108598004759171</v>
      </c>
      <c r="I253">
        <v>7.3834382166374004</v>
      </c>
      <c r="J253">
        <f>(Table2[[#This Row],[1M Return vs Nifty]]-AVERAGE(Table2[1M Return vs Nifty]))/_xlfn.STDEV.P(Table2[1M Return vs Nifty])</f>
        <v>0.37622863816290364</v>
      </c>
      <c r="K253">
        <v>-5.9163329749965499</v>
      </c>
      <c r="L253">
        <f>(Table2[[#This Row],[6M Return vs Nifty]]-AVERAGE(Table2[6M Return vs Nifty]))/_xlfn.STDEV.P(Table2[6M Return vs Nifty])</f>
        <v>-0.475540873824503</v>
      </c>
      <c r="M253">
        <v>-3.2983967140732502</v>
      </c>
      <c r="N253">
        <f>(Table2[[#This Row],[1W Return vs Nifty]]-AVERAGE(Table2[1W Return vs Nifty]))/_xlfn.STDEV.P(Table2[1W Return vs Nifty])</f>
        <v>-0.6743048840573207</v>
      </c>
      <c r="O253">
        <v>916.37</v>
      </c>
      <c r="P253">
        <v>876.60239592768005</v>
      </c>
      <c r="Q253">
        <v>802.352862346866</v>
      </c>
      <c r="R253">
        <v>58.922881297787498</v>
      </c>
      <c r="S253" s="2">
        <f>(Table2[[#This Row],[Close Price]]-Table2[[#This Row],[20D EMA]])/Table2[[#This Row],[20D EMA]]</f>
        <v>3.6808276133003061E-2</v>
      </c>
      <c r="T253" s="2">
        <f>(Table2[[#This Row],[Close Price]]-Table2[[#This Row],[50D EMA]])/Table2[[#This Row],[50D EMA]]</f>
        <v>8.3843717988632493E-2</v>
      </c>
      <c r="U253" s="2">
        <f>(Table2[[#This Row],[Close Price]]-Table2[[#This Row],[200D EMA]])/Table2[[#This Row],[200D EMA]]</f>
        <v>0.18414234507866853</v>
      </c>
      <c r="V253">
        <v>2.46302958801656</v>
      </c>
      <c r="W253">
        <v>914.85</v>
      </c>
      <c r="X253">
        <v>968.4</v>
      </c>
      <c r="Y253">
        <v>901</v>
      </c>
      <c r="Z253">
        <v>968.4</v>
      </c>
      <c r="AA253">
        <v>901</v>
      </c>
      <c r="AB253">
        <v>994.7</v>
      </c>
      <c r="AC253" s="2">
        <f>(Table2[[#This Row],[Close Price]]/Table2[[#This Row],[Day Low]])-1</f>
        <v>3.8530906706017332E-2</v>
      </c>
      <c r="AD253" s="2">
        <f>(Table2[[#This Row],[Day High]]/Table2[[#This Row],[Close Price]])-1</f>
        <v>1.9261130407325577E-2</v>
      </c>
      <c r="AE253" s="2">
        <f>(Table2[[#This Row],[Close Price]]/Table2[[#This Row],[Current Week Low]])-1</f>
        <v>5.4495005549389575E-2</v>
      </c>
      <c r="AF253" s="2">
        <f>(Table2[[#This Row],[Current Week High]]/Table2[[#This Row],[Close Price]])-1</f>
        <v>1.9261130407325577E-2</v>
      </c>
      <c r="AG253" s="2">
        <f>(Table2[[#This Row],[Close Price]]/Table2[[#This Row],[Current Month Low]])-1</f>
        <v>5.4495005549389575E-2</v>
      </c>
      <c r="AH253" s="2">
        <f>(Table2[[#This Row],[Current Month High]]/Table2[[#This Row],[Close Price]])-1</f>
        <v>4.6942427112935503E-2</v>
      </c>
      <c r="AI253">
        <v>7.6676139353752202</v>
      </c>
      <c r="AJ253">
        <v>97.095736956747203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7.0000000000000007E-2</v>
      </c>
      <c r="AM253" t="s">
        <v>10213</v>
      </c>
      <c r="AN253">
        <v>6.26</v>
      </c>
      <c r="AO253" t="s">
        <v>10213</v>
      </c>
      <c r="AP253">
        <v>0.14053962726522101</v>
      </c>
      <c r="AQ253">
        <f>(Table2[[#This Row],[Sharpe Ratio]]-AVERAGE(Table2[Sharpe Ratio]))/_xlfn.STDEV.P(Table2[Sharpe Ratio])</f>
        <v>0.97588473636519568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0.37335359669386725</v>
      </c>
      <c r="AS253">
        <f>_xlfn.RANK.AVG(Table2[[#This Row],[1Y Return vs Nifty Z-Score]],Table2[1Y Return vs Nifty Z-Score])</f>
        <v>223</v>
      </c>
      <c r="AT253">
        <f>_xlfn.RANK.AVG(Table2[[#This Row],[6M Return vs Nifty Z-Score]],Table2[6M Return vs Nifty Z-Score])</f>
        <v>488</v>
      </c>
      <c r="AU253">
        <f>_xlfn.RANK.AVG(Table2[[#This Row],[Sharpe Ratio Z-Score]],Table2[Sharpe Ratio Z-Score])</f>
        <v>127</v>
      </c>
      <c r="AV253">
        <f>(Table2[[#This Row],[Rank 1Y]]+Table2[[#This Row],[Rank 6M]]+Table2[[#This Row],[Rank Sharpe]])/3</f>
        <v>279.33333333333331</v>
      </c>
    </row>
    <row r="254" spans="1:48" x14ac:dyDescent="0.3">
      <c r="A254" t="s">
        <v>1859</v>
      </c>
      <c r="B254" t="s">
        <v>1860</v>
      </c>
      <c r="C254" t="s">
        <v>10166</v>
      </c>
      <c r="D254" t="s">
        <v>299</v>
      </c>
      <c r="E254">
        <v>3683.3273332799999</v>
      </c>
      <c r="F254">
        <v>1349.2</v>
      </c>
      <c r="G254">
        <v>39.500856256119803</v>
      </c>
      <c r="H254">
        <f>(Table2[[#This Row],[1Y Return vs Nifty]]-AVERAGE(Table2[1Y Return vs Nifty]))/_xlfn.STDEV.P(Table2[1Y Return vs Nifty])</f>
        <v>-8.3381638544713838E-2</v>
      </c>
      <c r="I254">
        <v>-3.2343924514398599</v>
      </c>
      <c r="J254">
        <f>(Table2[[#This Row],[1M Return vs Nifty]]-AVERAGE(Table2[1M Return vs Nifty]))/_xlfn.STDEV.P(Table2[1M Return vs Nifty])</f>
        <v>-0.56587257152451698</v>
      </c>
      <c r="K254">
        <v>16.621247765293798</v>
      </c>
      <c r="L254">
        <f>(Table2[[#This Row],[6M Return vs Nifty]]-AVERAGE(Table2[6M Return vs Nifty]))/_xlfn.STDEV.P(Table2[6M Return vs Nifty])</f>
        <v>0.19800893841270756</v>
      </c>
      <c r="M254">
        <v>-2.0324829058448901</v>
      </c>
      <c r="N254">
        <f>(Table2[[#This Row],[1W Return vs Nifty]]-AVERAGE(Table2[1W Return vs Nifty]))/_xlfn.STDEV.P(Table2[1W Return vs Nifty])</f>
        <v>-0.42387745140950589</v>
      </c>
      <c r="O254">
        <v>1356.85</v>
      </c>
      <c r="P254">
        <v>1327.9745081665101</v>
      </c>
      <c r="Q254">
        <v>1156.16692729591</v>
      </c>
      <c r="R254">
        <v>37.5060485766016</v>
      </c>
      <c r="S254" s="2">
        <f>(Table2[[#This Row],[Close Price]]-Table2[[#This Row],[20D EMA]])/Table2[[#This Row],[20D EMA]]</f>
        <v>-5.6380587389909453E-3</v>
      </c>
      <c r="T254" s="2">
        <f>(Table2[[#This Row],[Close Price]]-Table2[[#This Row],[50D EMA]])/Table2[[#This Row],[50D EMA]]</f>
        <v>1.5983357890502953E-2</v>
      </c>
      <c r="U254" s="2">
        <f>(Table2[[#This Row],[Close Price]]-Table2[[#This Row],[200D EMA]])/Table2[[#This Row],[200D EMA]]</f>
        <v>0.1669595178228836</v>
      </c>
      <c r="V254">
        <v>1.8437529345153201</v>
      </c>
      <c r="W254">
        <v>1345</v>
      </c>
      <c r="X254">
        <v>1358.5</v>
      </c>
      <c r="Y254">
        <v>1345</v>
      </c>
      <c r="Z254">
        <v>1378.85</v>
      </c>
      <c r="AA254">
        <v>1345</v>
      </c>
      <c r="AB254">
        <v>1415</v>
      </c>
      <c r="AC254" s="2">
        <f>(Table2[[#This Row],[Close Price]]/Table2[[#This Row],[Day Low]])-1</f>
        <v>3.1226765799257095E-3</v>
      </c>
      <c r="AD254" s="2">
        <f>(Table2[[#This Row],[Day High]]/Table2[[#This Row],[Close Price]])-1</f>
        <v>6.8929736139935471E-3</v>
      </c>
      <c r="AE254" s="2">
        <f>(Table2[[#This Row],[Close Price]]/Table2[[#This Row],[Current Week Low]])-1</f>
        <v>3.1226765799257095E-3</v>
      </c>
      <c r="AF254" s="2">
        <f>(Table2[[#This Row],[Current Week High]]/Table2[[#This Row],[Close Price]])-1</f>
        <v>2.1975985769344675E-2</v>
      </c>
      <c r="AG254" s="2">
        <f>(Table2[[#This Row],[Close Price]]/Table2[[#This Row],[Current Month Low]])-1</f>
        <v>3.1226765799257095E-3</v>
      </c>
      <c r="AH254" s="2">
        <f>(Table2[[#This Row],[Current Month High]]/Table2[[#This Row],[Close Price]])-1</f>
        <v>4.8769641268900044E-2</v>
      </c>
      <c r="AI254">
        <v>4.8769641268899999</v>
      </c>
      <c r="AJ254">
        <v>77.982982652859306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-0.03</v>
      </c>
      <c r="AM254" t="s">
        <v>10214</v>
      </c>
      <c r="AN254">
        <v>0.28000000000000003</v>
      </c>
      <c r="AO254" t="s">
        <v>10213</v>
      </c>
      <c r="AP254">
        <v>6.5202576034548002E-2</v>
      </c>
      <c r="AQ254">
        <f>(Table2[[#This Row],[Sharpe Ratio]]-AVERAGE(Table2[Sharpe Ratio]))/_xlfn.STDEV.P(Table2[Sharpe Ratio])</f>
        <v>0.12114261189163068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-0.75398011117439845</v>
      </c>
      <c r="AS254">
        <f>_xlfn.RANK.AVG(Table2[[#This Row],[1Y Return vs Nifty Z-Score]],Table2[1Y Return vs Nifty Z-Score])</f>
        <v>300</v>
      </c>
      <c r="AT254">
        <f>_xlfn.RANK.AVG(Table2[[#This Row],[6M Return vs Nifty Z-Score]],Table2[6M Return vs Nifty Z-Score])</f>
        <v>239</v>
      </c>
      <c r="AU254">
        <f>_xlfn.RANK.AVG(Table2[[#This Row],[Sharpe Ratio Z-Score]],Table2[Sharpe Ratio Z-Score])</f>
        <v>301</v>
      </c>
      <c r="AV254">
        <f>(Table2[[#This Row],[Rank 1Y]]+Table2[[#This Row],[Rank 6M]]+Table2[[#This Row],[Rank Sharpe]])/3</f>
        <v>280</v>
      </c>
    </row>
    <row r="255" spans="1:48" x14ac:dyDescent="0.3">
      <c r="A255" t="s">
        <v>951</v>
      </c>
      <c r="B255" t="s">
        <v>952</v>
      </c>
      <c r="C255" t="s">
        <v>10179</v>
      </c>
      <c r="D255" t="s">
        <v>330</v>
      </c>
      <c r="E255">
        <v>15335.70166465</v>
      </c>
      <c r="F255">
        <v>4551.5</v>
      </c>
      <c r="G255">
        <v>79.485083953418794</v>
      </c>
      <c r="H255">
        <f>(Table2[[#This Row],[1Y Return vs Nifty]]-AVERAGE(Table2[1Y Return vs Nifty]))/_xlfn.STDEV.P(Table2[1Y Return vs Nifty])</f>
        <v>0.392129442287598</v>
      </c>
      <c r="I255">
        <v>14.902686626835701</v>
      </c>
      <c r="J255">
        <f>(Table2[[#This Row],[1M Return vs Nifty]]-AVERAGE(Table2[1M Return vs Nifty]))/_xlfn.STDEV.P(Table2[1M Return vs Nifty])</f>
        <v>1.0433981612638805</v>
      </c>
      <c r="K255">
        <v>16.869151849402598</v>
      </c>
      <c r="L255">
        <f>(Table2[[#This Row],[6M Return vs Nifty]]-AVERAGE(Table2[6M Return vs Nifty]))/_xlfn.STDEV.P(Table2[6M Return vs Nifty])</f>
        <v>0.20541770829038206</v>
      </c>
      <c r="M255">
        <v>2.3659006243976299</v>
      </c>
      <c r="N255">
        <f>(Table2[[#This Row],[1W Return vs Nifty]]-AVERAGE(Table2[1W Return vs Nifty]))/_xlfn.STDEV.P(Table2[1W Return vs Nifty])</f>
        <v>0.44622593803102528</v>
      </c>
      <c r="O255">
        <v>4321</v>
      </c>
      <c r="P255">
        <v>4076.8248849389402</v>
      </c>
      <c r="Q255">
        <v>3577.54331833679</v>
      </c>
      <c r="R255">
        <v>74.969993227009297</v>
      </c>
      <c r="S255" s="2">
        <f>(Table2[[#This Row],[Close Price]]-Table2[[#This Row],[20D EMA]])/Table2[[#This Row],[20D EMA]]</f>
        <v>5.3344133302476282E-2</v>
      </c>
      <c r="T255" s="2">
        <f>(Table2[[#This Row],[Close Price]]-Table2[[#This Row],[50D EMA]])/Table2[[#This Row],[50D EMA]]</f>
        <v>0.11643254946138536</v>
      </c>
      <c r="U255" s="2">
        <f>(Table2[[#This Row],[Close Price]]-Table2[[#This Row],[200D EMA]])/Table2[[#This Row],[200D EMA]]</f>
        <v>0.27224175782056087</v>
      </c>
      <c r="V255">
        <v>1.2022593072882599</v>
      </c>
      <c r="W255">
        <v>4520.55</v>
      </c>
      <c r="X255">
        <v>4636.3999999999996</v>
      </c>
      <c r="Y255">
        <v>4468</v>
      </c>
      <c r="Z255">
        <v>4888</v>
      </c>
      <c r="AA255">
        <v>4416.1499999999996</v>
      </c>
      <c r="AB255">
        <v>4888</v>
      </c>
      <c r="AC255" s="2">
        <f>(Table2[[#This Row],[Close Price]]/Table2[[#This Row],[Day Low]])-1</f>
        <v>6.846512039464292E-3</v>
      </c>
      <c r="AD255" s="2">
        <f>(Table2[[#This Row],[Day High]]/Table2[[#This Row],[Close Price]])-1</f>
        <v>1.8653191255630031E-2</v>
      </c>
      <c r="AE255" s="2">
        <f>(Table2[[#This Row],[Close Price]]/Table2[[#This Row],[Current Week Low]])-1</f>
        <v>1.8688451208594525E-2</v>
      </c>
      <c r="AF255" s="2">
        <f>(Table2[[#This Row],[Current Week High]]/Table2[[#This Row],[Close Price]])-1</f>
        <v>7.3931670877732669E-2</v>
      </c>
      <c r="AG255" s="2">
        <f>(Table2[[#This Row],[Close Price]]/Table2[[#This Row],[Current Month Low]])-1</f>
        <v>3.0648868358185366E-2</v>
      </c>
      <c r="AH255" s="2">
        <f>(Table2[[#This Row],[Current Month High]]/Table2[[#This Row],[Close Price]])-1</f>
        <v>7.3931670877732669E-2</v>
      </c>
      <c r="AI255">
        <v>7.3931670877732598</v>
      </c>
      <c r="AJ255">
        <v>109.649930907415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0.09</v>
      </c>
      <c r="AM255" t="s">
        <v>10213</v>
      </c>
      <c r="AN255">
        <v>12.34</v>
      </c>
      <c r="AO255" t="s">
        <v>10213</v>
      </c>
      <c r="AP255">
        <v>2.1960840392125001E-2</v>
      </c>
      <c r="AQ255">
        <f>(Table2[[#This Row],[Sharpe Ratio]]-AVERAGE(Table2[Sharpe Ratio]))/_xlfn.STDEV.P(Table2[Sharpe Ratio])</f>
        <v>-0.36945971969897268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1.7177115301739132</v>
      </c>
      <c r="AS255">
        <f>_xlfn.RANK.AVG(Table2[[#This Row],[1Y Return vs Nifty Z-Score]],Table2[1Y Return vs Nifty Z-Score])</f>
        <v>168</v>
      </c>
      <c r="AT255">
        <f>_xlfn.RANK.AVG(Table2[[#This Row],[6M Return vs Nifty Z-Score]],Table2[6M Return vs Nifty Z-Score])</f>
        <v>237</v>
      </c>
      <c r="AU255">
        <f>_xlfn.RANK.AVG(Table2[[#This Row],[Sharpe Ratio Z-Score]],Table2[Sharpe Ratio Z-Score])</f>
        <v>436</v>
      </c>
      <c r="AV255">
        <f>(Table2[[#This Row],[Rank 1Y]]+Table2[[#This Row],[Rank 6M]]+Table2[[#This Row],[Rank Sharpe]])/3</f>
        <v>280.33333333333331</v>
      </c>
    </row>
    <row r="256" spans="1:48" x14ac:dyDescent="0.3">
      <c r="A256" t="s">
        <v>1529</v>
      </c>
      <c r="B256" t="s">
        <v>1530</v>
      </c>
      <c r="C256" t="s">
        <v>10181</v>
      </c>
      <c r="D256" t="s">
        <v>166</v>
      </c>
      <c r="E256">
        <v>6241.1827237500002</v>
      </c>
      <c r="F256">
        <v>901.55</v>
      </c>
      <c r="G256">
        <v>61.454543064314898</v>
      </c>
      <c r="H256">
        <f>(Table2[[#This Row],[1Y Return vs Nifty]]-AVERAGE(Table2[1Y Return vs Nifty]))/_xlfn.STDEV.P(Table2[1Y Return vs Nifty])</f>
        <v>0.17770184220797566</v>
      </c>
      <c r="I256">
        <v>6.1900012288211199</v>
      </c>
      <c r="J256">
        <f>(Table2[[#This Row],[1M Return vs Nifty]]-AVERAGE(Table2[1M Return vs Nifty]))/_xlfn.STDEV.P(Table2[1M Return vs Nifty])</f>
        <v>0.27033709919837884</v>
      </c>
      <c r="K256">
        <v>57.871729000256202</v>
      </c>
      <c r="L256">
        <f>(Table2[[#This Row],[6M Return vs Nifty]]-AVERAGE(Table2[6M Return vs Nifty]))/_xlfn.STDEV.P(Table2[6M Return vs Nifty])</f>
        <v>1.4308055819687615</v>
      </c>
      <c r="M256">
        <v>-5.6576401373177596</v>
      </c>
      <c r="N256">
        <f>(Table2[[#This Row],[1W Return vs Nifty]]-AVERAGE(Table2[1W Return vs Nifty]))/_xlfn.STDEV.P(Table2[1W Return vs Nifty])</f>
        <v>-1.141018549422274</v>
      </c>
      <c r="O256">
        <v>880.58</v>
      </c>
      <c r="P256">
        <v>819.27282746822095</v>
      </c>
      <c r="Q256">
        <v>653.30568455756497</v>
      </c>
      <c r="R256">
        <v>55.721998072818899</v>
      </c>
      <c r="S256" s="2">
        <f>(Table2[[#This Row],[Close Price]]-Table2[[#This Row],[20D EMA]])/Table2[[#This Row],[20D EMA]]</f>
        <v>2.38138499625246E-2</v>
      </c>
      <c r="T256" s="2">
        <f>(Table2[[#This Row],[Close Price]]-Table2[[#This Row],[50D EMA]])/Table2[[#This Row],[50D EMA]]</f>
        <v>0.10042707358675396</v>
      </c>
      <c r="U256" s="2">
        <f>(Table2[[#This Row],[Close Price]]-Table2[[#This Row],[200D EMA]])/Table2[[#This Row],[200D EMA]]</f>
        <v>0.37998186960603636</v>
      </c>
      <c r="V256">
        <v>0.81693925792942901</v>
      </c>
      <c r="W256">
        <v>885</v>
      </c>
      <c r="X256">
        <v>924</v>
      </c>
      <c r="Y256">
        <v>852.3</v>
      </c>
      <c r="Z256">
        <v>928.45</v>
      </c>
      <c r="AA256">
        <v>852.3</v>
      </c>
      <c r="AB256">
        <v>964</v>
      </c>
      <c r="AC256" s="2">
        <f>(Table2[[#This Row],[Close Price]]/Table2[[#This Row],[Day Low]])-1</f>
        <v>1.8700564971751321E-2</v>
      </c>
      <c r="AD256" s="2">
        <f>(Table2[[#This Row],[Day High]]/Table2[[#This Row],[Close Price]])-1</f>
        <v>2.4901558427153248E-2</v>
      </c>
      <c r="AE256" s="2">
        <f>(Table2[[#This Row],[Close Price]]/Table2[[#This Row],[Current Week Low]])-1</f>
        <v>5.7784817552505086E-2</v>
      </c>
      <c r="AF256" s="2">
        <f>(Table2[[#This Row],[Current Week High]]/Table2[[#This Row],[Close Price]])-1</f>
        <v>2.9837502079751665E-2</v>
      </c>
      <c r="AG256" s="2">
        <f>(Table2[[#This Row],[Close Price]]/Table2[[#This Row],[Current Month Low]])-1</f>
        <v>5.7784817552505086E-2</v>
      </c>
      <c r="AH256" s="2">
        <f>(Table2[[#This Row],[Current Month High]]/Table2[[#This Row],[Close Price]])-1</f>
        <v>6.9269591259497609E-2</v>
      </c>
      <c r="AI256">
        <v>6.92695912594976</v>
      </c>
      <c r="AJ256">
        <v>106.257149393731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0.15</v>
      </c>
      <c r="AM256" t="s">
        <v>10213</v>
      </c>
      <c r="AN256">
        <v>2.16</v>
      </c>
      <c r="AO256" t="s">
        <v>10213</v>
      </c>
      <c r="AP256">
        <v>-1.1687888914196001E-2</v>
      </c>
      <c r="AQ256">
        <f>(Table2[[#This Row],[Sharpe Ratio]]-AVERAGE(Table2[Sharpe Ratio]))/_xlfn.STDEV.P(Table2[Sharpe Ratio])</f>
        <v>-0.75122388359036307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-1.3397909637520966E-2</v>
      </c>
      <c r="AS256">
        <f>_xlfn.RANK.AVG(Table2[[#This Row],[1Y Return vs Nifty Z-Score]],Table2[1Y Return vs Nifty Z-Score])</f>
        <v>218</v>
      </c>
      <c r="AT256">
        <f>_xlfn.RANK.AVG(Table2[[#This Row],[6M Return vs Nifty Z-Score]],Table2[6M Return vs Nifty Z-Score])</f>
        <v>58</v>
      </c>
      <c r="AU256">
        <f>_xlfn.RANK.AVG(Table2[[#This Row],[Sharpe Ratio Z-Score]],Table2[Sharpe Ratio Z-Score])</f>
        <v>565</v>
      </c>
      <c r="AV256">
        <f>(Table2[[#This Row],[Rank 1Y]]+Table2[[#This Row],[Rank 6M]]+Table2[[#This Row],[Rank Sharpe]])/3</f>
        <v>280.33333333333331</v>
      </c>
    </row>
    <row r="257" spans="1:48" x14ac:dyDescent="0.3">
      <c r="A257" t="s">
        <v>953</v>
      </c>
      <c r="B257" t="s">
        <v>954</v>
      </c>
      <c r="C257" t="s">
        <v>10178</v>
      </c>
      <c r="D257" t="s">
        <v>896</v>
      </c>
      <c r="E257">
        <v>15334.6336672</v>
      </c>
      <c r="F257">
        <v>372.8</v>
      </c>
      <c r="G257">
        <v>47.947278352866697</v>
      </c>
      <c r="H257">
        <f>(Table2[[#This Row],[1Y Return vs Nifty]]-AVERAGE(Table2[1Y Return vs Nifty]))/_xlfn.STDEV.P(Table2[1Y Return vs Nifty])</f>
        <v>1.7067151683172691E-2</v>
      </c>
      <c r="I257">
        <v>12.538933506767201</v>
      </c>
      <c r="J257">
        <f>(Table2[[#This Row],[1M Return vs Nifty]]-AVERAGE(Table2[1M Return vs Nifty]))/_xlfn.STDEV.P(Table2[1M Return vs Nifty])</f>
        <v>0.83366655568138082</v>
      </c>
      <c r="K257">
        <v>-11.079063250222701</v>
      </c>
      <c r="L257">
        <f>(Table2[[#This Row],[6M Return vs Nifty]]-AVERAGE(Table2[6M Return vs Nifty]))/_xlfn.STDEV.P(Table2[6M Return vs Nifty])</f>
        <v>-0.62983232362920538</v>
      </c>
      <c r="M257">
        <v>-1.34094922771936</v>
      </c>
      <c r="N257">
        <f>(Table2[[#This Row],[1W Return vs Nifty]]-AVERAGE(Table2[1W Return vs Nifty]))/_xlfn.STDEV.P(Table2[1W Return vs Nifty])</f>
        <v>-0.28707587575970711</v>
      </c>
      <c r="O257">
        <v>362.74</v>
      </c>
      <c r="P257">
        <v>348.75552854130399</v>
      </c>
      <c r="Q257">
        <v>318.32440812800297</v>
      </c>
      <c r="R257">
        <v>55.614212357195498</v>
      </c>
      <c r="S257" s="2">
        <f>(Table2[[#This Row],[Close Price]]-Table2[[#This Row],[20D EMA]])/Table2[[#This Row],[20D EMA]]</f>
        <v>2.7733362739152015E-2</v>
      </c>
      <c r="T257" s="2">
        <f>(Table2[[#This Row],[Close Price]]-Table2[[#This Row],[50D EMA]])/Table2[[#This Row],[50D EMA]]</f>
        <v>6.8943628103226975E-2</v>
      </c>
      <c r="U257" s="2">
        <f>(Table2[[#This Row],[Close Price]]-Table2[[#This Row],[200D EMA]])/Table2[[#This Row],[200D EMA]]</f>
        <v>0.17113231182100117</v>
      </c>
      <c r="V257">
        <v>1.8702968354393099</v>
      </c>
      <c r="W257">
        <v>371.6</v>
      </c>
      <c r="X257">
        <v>383.1</v>
      </c>
      <c r="Y257">
        <v>365.1</v>
      </c>
      <c r="Z257">
        <v>400</v>
      </c>
      <c r="AA257">
        <v>348</v>
      </c>
      <c r="AB257">
        <v>400</v>
      </c>
      <c r="AC257" s="2">
        <f>(Table2[[#This Row],[Close Price]]/Table2[[#This Row],[Day Low]])-1</f>
        <v>3.2292787944026013E-3</v>
      </c>
      <c r="AD257" s="2">
        <f>(Table2[[#This Row],[Day High]]/Table2[[#This Row],[Close Price]])-1</f>
        <v>2.7628755364806912E-2</v>
      </c>
      <c r="AE257" s="2">
        <f>(Table2[[#This Row],[Close Price]]/Table2[[#This Row],[Current Week Low]])-1</f>
        <v>2.1090112298000507E-2</v>
      </c>
      <c r="AF257" s="2">
        <f>(Table2[[#This Row],[Current Week High]]/Table2[[#This Row],[Close Price]])-1</f>
        <v>7.296137339055786E-2</v>
      </c>
      <c r="AG257" s="2">
        <f>(Table2[[#This Row],[Close Price]]/Table2[[#This Row],[Current Month Low]])-1</f>
        <v>7.1264367816092022E-2</v>
      </c>
      <c r="AH257" s="2">
        <f>(Table2[[#This Row],[Current Month High]]/Table2[[#This Row],[Close Price]])-1</f>
        <v>7.296137339055786E-2</v>
      </c>
      <c r="AI257">
        <v>15.3299356223175</v>
      </c>
      <c r="AJ257">
        <v>75.849056603773505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0.02</v>
      </c>
      <c r="AM257" t="s">
        <v>10213</v>
      </c>
      <c r="AN257">
        <v>5.8</v>
      </c>
      <c r="AO257" t="s">
        <v>10213</v>
      </c>
      <c r="AP257">
        <v>0.20901968847135899</v>
      </c>
      <c r="AQ257">
        <f>(Table2[[#This Row],[Sharpe Ratio]]-AVERAGE(Table2[Sharpe Ratio]))/_xlfn.STDEV.P(Table2[Sharpe Ratio])</f>
        <v>1.7528303699312582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1.686655877906899</v>
      </c>
      <c r="AS257">
        <f>_xlfn.RANK.AVG(Table2[[#This Row],[1Y Return vs Nifty Z-Score]],Table2[1Y Return vs Nifty Z-Score])</f>
        <v>274</v>
      </c>
      <c r="AT257">
        <f>_xlfn.RANK.AVG(Table2[[#This Row],[6M Return vs Nifty Z-Score]],Table2[6M Return vs Nifty Z-Score])</f>
        <v>539</v>
      </c>
      <c r="AU257">
        <f>_xlfn.RANK.AVG(Table2[[#This Row],[Sharpe Ratio Z-Score]],Table2[Sharpe Ratio Z-Score])</f>
        <v>29</v>
      </c>
      <c r="AV257">
        <f>(Table2[[#This Row],[Rank 1Y]]+Table2[[#This Row],[Rank 6M]]+Table2[[#This Row],[Rank Sharpe]])/3</f>
        <v>280.66666666666669</v>
      </c>
    </row>
    <row r="258" spans="1:48" x14ac:dyDescent="0.3">
      <c r="A258" t="s">
        <v>380</v>
      </c>
      <c r="B258" t="s">
        <v>381</v>
      </c>
      <c r="C258" t="s">
        <v>10171</v>
      </c>
      <c r="D258" t="s">
        <v>193</v>
      </c>
      <c r="E258">
        <v>64765.988701200004</v>
      </c>
      <c r="F258">
        <v>4143.6000000000004</v>
      </c>
      <c r="G258">
        <v>10.5479062972487</v>
      </c>
      <c r="H258">
        <f>(Table2[[#This Row],[1Y Return vs Nifty]]-AVERAGE(Table2[1Y Return vs Nifty]))/_xlfn.STDEV.P(Table2[1Y Return vs Nifty])</f>
        <v>-0.42770362051353533</v>
      </c>
      <c r="I258">
        <v>-5.71513840279568</v>
      </c>
      <c r="J258">
        <f>(Table2[[#This Row],[1M Return vs Nifty]]-AVERAGE(Table2[1M Return vs Nifty]))/_xlfn.STDEV.P(Table2[1M Return vs Nifty])</f>
        <v>-0.78598474271651686</v>
      </c>
      <c r="K258">
        <v>13.092728100897199</v>
      </c>
      <c r="L258">
        <f>(Table2[[#This Row],[6M Return vs Nifty]]-AVERAGE(Table2[6M Return vs Nifty]))/_xlfn.STDEV.P(Table2[6M Return vs Nifty])</f>
        <v>9.2556903217956801E-2</v>
      </c>
      <c r="M258">
        <v>-11.459669746617401</v>
      </c>
      <c r="N258">
        <f>(Table2[[#This Row],[1W Return vs Nifty]]-AVERAGE(Table2[1W Return vs Nifty]))/_xlfn.STDEV.P(Table2[1W Return vs Nifty])</f>
        <v>-2.2887960440346138</v>
      </c>
      <c r="O258">
        <v>4478.0200000000004</v>
      </c>
      <c r="P258">
        <v>4273.3075923892902</v>
      </c>
      <c r="Q258">
        <v>3567.9636225077002</v>
      </c>
      <c r="R258">
        <v>21.460913384252098</v>
      </c>
      <c r="S258" s="2">
        <f>(Table2[[#This Row],[Close Price]]-Table2[[#This Row],[20D EMA]])/Table2[[#This Row],[20D EMA]]</f>
        <v>-7.4680327466156923E-2</v>
      </c>
      <c r="T258" s="2">
        <f>(Table2[[#This Row],[Close Price]]-Table2[[#This Row],[50D EMA]])/Table2[[#This Row],[50D EMA]]</f>
        <v>-3.0352973565557866E-2</v>
      </c>
      <c r="U258" s="2">
        <f>(Table2[[#This Row],[Close Price]]-Table2[[#This Row],[200D EMA]])/Table2[[#This Row],[200D EMA]]</f>
        <v>0.16133471032636851</v>
      </c>
      <c r="V258">
        <v>0.99009705534430203</v>
      </c>
      <c r="W258">
        <v>4091.3</v>
      </c>
      <c r="X258">
        <v>4285</v>
      </c>
      <c r="Y258">
        <v>4091.3</v>
      </c>
      <c r="Z258">
        <v>4647.6000000000004</v>
      </c>
      <c r="AA258">
        <v>4091.3</v>
      </c>
      <c r="AB258">
        <v>4747</v>
      </c>
      <c r="AC258" s="2">
        <f>(Table2[[#This Row],[Close Price]]/Table2[[#This Row],[Day Low]])-1</f>
        <v>1.2783222936475047E-2</v>
      </c>
      <c r="AD258" s="2">
        <f>(Table2[[#This Row],[Day High]]/Table2[[#This Row],[Close Price]])-1</f>
        <v>3.4124915532387279E-2</v>
      </c>
      <c r="AE258" s="2">
        <f>(Table2[[#This Row],[Close Price]]/Table2[[#This Row],[Current Week Low]])-1</f>
        <v>1.2783222936475047E-2</v>
      </c>
      <c r="AF258" s="2">
        <f>(Table2[[#This Row],[Current Week High]]/Table2[[#This Row],[Close Price]])-1</f>
        <v>0.12163336229365762</v>
      </c>
      <c r="AG258" s="2">
        <f>(Table2[[#This Row],[Close Price]]/Table2[[#This Row],[Current Month Low]])-1</f>
        <v>1.2783222936475047E-2</v>
      </c>
      <c r="AH258" s="2">
        <f>(Table2[[#This Row],[Current Month High]]/Table2[[#This Row],[Close Price]])-1</f>
        <v>0.14562216430157338</v>
      </c>
      <c r="AI258">
        <v>19.485471570614902</v>
      </c>
      <c r="AJ258">
        <v>58.624913865707001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0.1</v>
      </c>
      <c r="AM258" t="s">
        <v>10213</v>
      </c>
      <c r="AN258">
        <v>-12.93</v>
      </c>
      <c r="AO258" t="s">
        <v>10214</v>
      </c>
      <c r="AP258">
        <v>0.140964105141336</v>
      </c>
      <c r="AQ258">
        <f>(Table2[[#This Row],[Sharpe Ratio]]-AVERAGE(Table2[Sharpe Ratio]))/_xlfn.STDEV.P(Table2[Sharpe Ratio])</f>
        <v>0.98070068171606495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-2.4292268223306444</v>
      </c>
      <c r="AS258">
        <f>_xlfn.RANK.AVG(Table2[[#This Row],[1Y Return vs Nifty Z-Score]],Table2[1Y Return vs Nifty Z-Score])</f>
        <v>444</v>
      </c>
      <c r="AT258">
        <f>_xlfn.RANK.AVG(Table2[[#This Row],[6M Return vs Nifty Z-Score]],Table2[6M Return vs Nifty Z-Score])</f>
        <v>275</v>
      </c>
      <c r="AU258">
        <f>_xlfn.RANK.AVG(Table2[[#This Row],[Sharpe Ratio Z-Score]],Table2[Sharpe Ratio Z-Score])</f>
        <v>124</v>
      </c>
      <c r="AV258">
        <f>(Table2[[#This Row],[Rank 1Y]]+Table2[[#This Row],[Rank 6M]]+Table2[[#This Row],[Rank Sharpe]])/3</f>
        <v>281</v>
      </c>
    </row>
    <row r="259" spans="1:48" x14ac:dyDescent="0.3">
      <c r="A259" t="s">
        <v>1200</v>
      </c>
      <c r="B259" t="s">
        <v>1201</v>
      </c>
      <c r="C259" t="s">
        <v>10166</v>
      </c>
      <c r="D259" t="s">
        <v>299</v>
      </c>
      <c r="E259">
        <v>9555.7203649799994</v>
      </c>
      <c r="F259">
        <v>810.9</v>
      </c>
      <c r="G259">
        <v>64.531770006440794</v>
      </c>
      <c r="H259">
        <f>(Table2[[#This Row],[1Y Return vs Nifty]]-AVERAGE(Table2[1Y Return vs Nifty]))/_xlfn.STDEV.P(Table2[1Y Return vs Nifty])</f>
        <v>0.21429765994626451</v>
      </c>
      <c r="I259">
        <v>4.1974659861459998</v>
      </c>
      <c r="J259">
        <f>(Table2[[#This Row],[1M Return vs Nifty]]-AVERAGE(Table2[1M Return vs Nifty]))/_xlfn.STDEV.P(Table2[1M Return vs Nifty])</f>
        <v>9.3542994908055122E-2</v>
      </c>
      <c r="K259">
        <v>-0.193972323678238</v>
      </c>
      <c r="L259">
        <f>(Table2[[#This Row],[6M Return vs Nifty]]-AVERAGE(Table2[6M Return vs Nifty]))/_xlfn.STDEV.P(Table2[6M Return vs Nifty])</f>
        <v>-0.3045245173369257</v>
      </c>
      <c r="M259">
        <v>3.2451035863541602</v>
      </c>
      <c r="N259">
        <f>(Table2[[#This Row],[1W Return vs Nifty]]-AVERAGE(Table2[1W Return vs Nifty]))/_xlfn.STDEV.P(Table2[1W Return vs Nifty])</f>
        <v>0.62015289823004882</v>
      </c>
      <c r="O259">
        <v>768.79</v>
      </c>
      <c r="P259">
        <v>746.20230374676703</v>
      </c>
      <c r="Q259">
        <v>690.26895007724795</v>
      </c>
      <c r="R259">
        <v>72.036265468948699</v>
      </c>
      <c r="S259" s="2">
        <f>(Table2[[#This Row],[Close Price]]-Table2[[#This Row],[20D EMA]])/Table2[[#This Row],[20D EMA]]</f>
        <v>5.4774385723019313E-2</v>
      </c>
      <c r="T259" s="2">
        <f>(Table2[[#This Row],[Close Price]]-Table2[[#This Row],[50D EMA]])/Table2[[#This Row],[50D EMA]]</f>
        <v>8.6702621967767221E-2</v>
      </c>
      <c r="U259" s="2">
        <f>(Table2[[#This Row],[Close Price]]-Table2[[#This Row],[200D EMA]])/Table2[[#This Row],[200D EMA]]</f>
        <v>0.17475949035408911</v>
      </c>
      <c r="V259">
        <v>0.92371384768832199</v>
      </c>
      <c r="W259">
        <v>793.1</v>
      </c>
      <c r="X259">
        <v>815.55</v>
      </c>
      <c r="Y259">
        <v>766</v>
      </c>
      <c r="Z259">
        <v>834.9</v>
      </c>
      <c r="AA259">
        <v>742.85</v>
      </c>
      <c r="AB259">
        <v>834.9</v>
      </c>
      <c r="AC259" s="2">
        <f>(Table2[[#This Row],[Close Price]]/Table2[[#This Row],[Day Low]])-1</f>
        <v>2.2443575841634145E-2</v>
      </c>
      <c r="AD259" s="2">
        <f>(Table2[[#This Row],[Day High]]/Table2[[#This Row],[Close Price]])-1</f>
        <v>5.7343692193858598E-3</v>
      </c>
      <c r="AE259" s="2">
        <f>(Table2[[#This Row],[Close Price]]/Table2[[#This Row],[Current Week Low]])-1</f>
        <v>5.8616187989556146E-2</v>
      </c>
      <c r="AF259" s="2">
        <f>(Table2[[#This Row],[Current Week High]]/Table2[[#This Row],[Close Price]])-1</f>
        <v>2.9596744358120652E-2</v>
      </c>
      <c r="AG259" s="2">
        <f>(Table2[[#This Row],[Close Price]]/Table2[[#This Row],[Current Month Low]])-1</f>
        <v>9.1606650063942752E-2</v>
      </c>
      <c r="AH259" s="2">
        <f>(Table2[[#This Row],[Current Month High]]/Table2[[#This Row],[Close Price]])-1</f>
        <v>2.9596744358120652E-2</v>
      </c>
      <c r="AI259">
        <v>13.663830311999</v>
      </c>
      <c r="AJ259">
        <v>95.397590361445694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0.04</v>
      </c>
      <c r="AM259" t="s">
        <v>10213</v>
      </c>
      <c r="AN259">
        <v>8.7899999999999991</v>
      </c>
      <c r="AO259" t="s">
        <v>10213</v>
      </c>
      <c r="AP259">
        <v>0.100317052451714</v>
      </c>
      <c r="AQ259">
        <f>(Table2[[#This Row],[Sharpe Ratio]]-AVERAGE(Table2[Sharpe Ratio]))/_xlfn.STDEV.P(Table2[Sharpe Ratio])</f>
        <v>0.51953651877134976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1.1430055545187925</v>
      </c>
      <c r="AS259">
        <f>_xlfn.RANK.AVG(Table2[[#This Row],[1Y Return vs Nifty Z-Score]],Table2[1Y Return vs Nifty Z-Score])</f>
        <v>209</v>
      </c>
      <c r="AT259">
        <f>_xlfn.RANK.AVG(Table2[[#This Row],[6M Return vs Nifty Z-Score]],Table2[6M Return vs Nifty Z-Score])</f>
        <v>431</v>
      </c>
      <c r="AU259">
        <f>_xlfn.RANK.AVG(Table2[[#This Row],[Sharpe Ratio Z-Score]],Table2[Sharpe Ratio Z-Score])</f>
        <v>208</v>
      </c>
      <c r="AV259">
        <f>(Table2[[#This Row],[Rank 1Y]]+Table2[[#This Row],[Rank 6M]]+Table2[[#This Row],[Rank Sharpe]])/3</f>
        <v>282.66666666666669</v>
      </c>
    </row>
    <row r="260" spans="1:48" x14ac:dyDescent="0.3">
      <c r="A260" t="s">
        <v>932</v>
      </c>
      <c r="B260" t="s">
        <v>933</v>
      </c>
      <c r="C260" t="s">
        <v>10167</v>
      </c>
      <c r="D260" t="s">
        <v>24</v>
      </c>
      <c r="E260">
        <v>15719.39766217</v>
      </c>
      <c r="F260">
        <v>195.35</v>
      </c>
      <c r="G260">
        <v>23.6694235225707</v>
      </c>
      <c r="H260">
        <f>(Table2[[#This Row],[1Y Return vs Nifty]]-AVERAGE(Table2[1Y Return vs Nifty]))/_xlfn.STDEV.P(Table2[1Y Return vs Nifty])</f>
        <v>-0.27165641897175974</v>
      </c>
      <c r="I260">
        <v>-15.174704862370699</v>
      </c>
      <c r="J260">
        <f>(Table2[[#This Row],[1M Return vs Nifty]]-AVERAGE(Table2[1M Return vs Nifty]))/_xlfn.STDEV.P(Table2[1M Return vs Nifty])</f>
        <v>-1.6253152315213444</v>
      </c>
      <c r="K260">
        <v>3.8822046637507199</v>
      </c>
      <c r="L260">
        <f>(Table2[[#This Row],[6M Return vs Nifty]]-AVERAGE(Table2[6M Return vs Nifty]))/_xlfn.STDEV.P(Table2[6M Return vs Nifty])</f>
        <v>-0.18270539769999508</v>
      </c>
      <c r="M260">
        <v>-6.7306729622915604</v>
      </c>
      <c r="N260">
        <f>(Table2[[#This Row],[1W Return vs Nifty]]-AVERAGE(Table2[1W Return vs Nifty]))/_xlfn.STDEV.P(Table2[1W Return vs Nifty])</f>
        <v>-1.3532896011782296</v>
      </c>
      <c r="O260">
        <v>201.85</v>
      </c>
      <c r="P260">
        <v>199.554174625667</v>
      </c>
      <c r="Q260">
        <v>176.05500034559901</v>
      </c>
      <c r="R260">
        <v>35.475799060894197</v>
      </c>
      <c r="S260" s="2">
        <f>(Table2[[#This Row],[Close Price]]-Table2[[#This Row],[20D EMA]])/Table2[[#This Row],[20D EMA]]</f>
        <v>-3.2202130294773347E-2</v>
      </c>
      <c r="T260" s="2">
        <f>(Table2[[#This Row],[Close Price]]-Table2[[#This Row],[50D EMA]])/Table2[[#This Row],[50D EMA]]</f>
        <v>-2.1067836007707653E-2</v>
      </c>
      <c r="U260" s="2">
        <f>(Table2[[#This Row],[Close Price]]-Table2[[#This Row],[200D EMA]])/Table2[[#This Row],[200D EMA]]</f>
        <v>0.10959643075473326</v>
      </c>
      <c r="V260">
        <v>0.67777798887155805</v>
      </c>
      <c r="W260">
        <v>191.2</v>
      </c>
      <c r="X260">
        <v>196.75</v>
      </c>
      <c r="Y260">
        <v>191.15</v>
      </c>
      <c r="Z260">
        <v>204.5</v>
      </c>
      <c r="AA260">
        <v>191.15</v>
      </c>
      <c r="AB260">
        <v>212.07</v>
      </c>
      <c r="AC260" s="2">
        <f>(Table2[[#This Row],[Close Price]]/Table2[[#This Row],[Day Low]])-1</f>
        <v>2.1705020920502083E-2</v>
      </c>
      <c r="AD260" s="2">
        <f>(Table2[[#This Row],[Day High]]/Table2[[#This Row],[Close Price]])-1</f>
        <v>7.1666240081904586E-3</v>
      </c>
      <c r="AE260" s="2">
        <f>(Table2[[#This Row],[Close Price]]/Table2[[#This Row],[Current Week Low]])-1</f>
        <v>2.1972273083965321E-2</v>
      </c>
      <c r="AF260" s="2">
        <f>(Table2[[#This Row],[Current Week High]]/Table2[[#This Row],[Close Price]])-1</f>
        <v>4.683900691067322E-2</v>
      </c>
      <c r="AG260" s="2">
        <f>(Table2[[#This Row],[Close Price]]/Table2[[#This Row],[Current Month Low]])-1</f>
        <v>2.1972273083965321E-2</v>
      </c>
      <c r="AH260" s="2">
        <f>(Table2[[#This Row],[Current Month High]]/Table2[[#This Row],[Close Price]])-1</f>
        <v>8.5589966726388633E-2</v>
      </c>
      <c r="AI260">
        <v>12.567187100076699</v>
      </c>
      <c r="AJ260">
        <v>68.987889273356402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-0.06</v>
      </c>
      <c r="AM260" t="s">
        <v>10214</v>
      </c>
      <c r="AN260">
        <v>-5.49</v>
      </c>
      <c r="AO260" t="s">
        <v>10214</v>
      </c>
      <c r="AP260">
        <v>0.14692582301955801</v>
      </c>
      <c r="AQ260">
        <f>(Table2[[#This Row],[Sharpe Ratio]]-AVERAGE(Table2[Sharpe Ratio]))/_xlfn.STDEV.P(Table2[Sharpe Ratio])</f>
        <v>1.0483397958239558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-2.3846268535473731</v>
      </c>
      <c r="AS260">
        <f>_xlfn.RANK.AVG(Table2[[#This Row],[1Y Return vs Nifty Z-Score]],Table2[1Y Return vs Nifty Z-Score])</f>
        <v>369</v>
      </c>
      <c r="AT260">
        <f>_xlfn.RANK.AVG(Table2[[#This Row],[6M Return vs Nifty Z-Score]],Table2[6M Return vs Nifty Z-Score])</f>
        <v>376</v>
      </c>
      <c r="AU260">
        <f>_xlfn.RANK.AVG(Table2[[#This Row],[Sharpe Ratio Z-Score]],Table2[Sharpe Ratio Z-Score])</f>
        <v>106</v>
      </c>
      <c r="AV260">
        <f>(Table2[[#This Row],[Rank 1Y]]+Table2[[#This Row],[Rank 6M]]+Table2[[#This Row],[Rank Sharpe]])/3</f>
        <v>283.66666666666669</v>
      </c>
    </row>
    <row r="261" spans="1:48" x14ac:dyDescent="0.3">
      <c r="A261" t="s">
        <v>1466</v>
      </c>
      <c r="B261" t="s">
        <v>1467</v>
      </c>
      <c r="C261" t="s">
        <v>10169</v>
      </c>
      <c r="D261" t="s">
        <v>122</v>
      </c>
      <c r="E261">
        <v>6740.2294118250002</v>
      </c>
      <c r="F261">
        <v>1132.95</v>
      </c>
      <c r="G261">
        <v>56.899474698908897</v>
      </c>
      <c r="H261">
        <f>(Table2[[#This Row],[1Y Return vs Nifty]]-AVERAGE(Table2[1Y Return vs Nifty]))/_xlfn.STDEV.P(Table2[1Y Return vs Nifty])</f>
        <v>0.123530845131406</v>
      </c>
      <c r="I261">
        <v>7.2968232765592802</v>
      </c>
      <c r="J261">
        <f>(Table2[[#This Row],[1M Return vs Nifty]]-AVERAGE(Table2[1M Return vs Nifty]))/_xlfn.STDEV.P(Table2[1M Return vs Nifty])</f>
        <v>0.36854344875129119</v>
      </c>
      <c r="K261">
        <v>14.477816411339701</v>
      </c>
      <c r="L261">
        <f>(Table2[[#This Row],[6M Return vs Nifty]]-AVERAGE(Table2[6M Return vs Nifty]))/_xlfn.STDEV.P(Table2[6M Return vs Nifty])</f>
        <v>0.13395114078857209</v>
      </c>
      <c r="M261">
        <v>6.2968628043086898</v>
      </c>
      <c r="N261">
        <f>(Table2[[#This Row],[1W Return vs Nifty]]-AVERAGE(Table2[1W Return vs Nifty]))/_xlfn.STDEV.P(Table2[1W Return vs Nifty])</f>
        <v>1.2238624249325121</v>
      </c>
      <c r="O261">
        <v>1058.3</v>
      </c>
      <c r="P261">
        <v>1004.15471794377</v>
      </c>
      <c r="Q261">
        <v>884.49627617010401</v>
      </c>
      <c r="R261">
        <v>67.155726695491794</v>
      </c>
      <c r="S261" s="2">
        <f>(Table2[[#This Row],[Close Price]]-Table2[[#This Row],[20D EMA]])/Table2[[#This Row],[20D EMA]]</f>
        <v>7.0537654729282903E-2</v>
      </c>
      <c r="T261" s="2">
        <f>(Table2[[#This Row],[Close Price]]-Table2[[#This Row],[50D EMA]])/Table2[[#This Row],[50D EMA]]</f>
        <v>0.12826238801124887</v>
      </c>
      <c r="U261" s="2">
        <f>(Table2[[#This Row],[Close Price]]-Table2[[#This Row],[200D EMA]])/Table2[[#This Row],[200D EMA]]</f>
        <v>0.28089855268323827</v>
      </c>
      <c r="V261">
        <v>1.0722635032586001</v>
      </c>
      <c r="W261">
        <v>1104.45</v>
      </c>
      <c r="X261">
        <v>1153.3499999999999</v>
      </c>
      <c r="Y261">
        <v>1075.25</v>
      </c>
      <c r="Z261">
        <v>1153.3499999999999</v>
      </c>
      <c r="AA261">
        <v>1010</v>
      </c>
      <c r="AB261">
        <v>1160</v>
      </c>
      <c r="AC261" s="2">
        <f>(Table2[[#This Row],[Close Price]]/Table2[[#This Row],[Day Low]])-1</f>
        <v>2.5804699171533274E-2</v>
      </c>
      <c r="AD261" s="2">
        <f>(Table2[[#This Row],[Day High]]/Table2[[#This Row],[Close Price]])-1</f>
        <v>1.8006090295246802E-2</v>
      </c>
      <c r="AE261" s="2">
        <f>(Table2[[#This Row],[Close Price]]/Table2[[#This Row],[Current Week Low]])-1</f>
        <v>5.3661939083933907E-2</v>
      </c>
      <c r="AF261" s="2">
        <f>(Table2[[#This Row],[Current Week High]]/Table2[[#This Row],[Close Price]])-1</f>
        <v>1.8006090295246802E-2</v>
      </c>
      <c r="AG261" s="2">
        <f>(Table2[[#This Row],[Close Price]]/Table2[[#This Row],[Current Month Low]])-1</f>
        <v>0.12173267326732673</v>
      </c>
      <c r="AH261" s="2">
        <f>(Table2[[#This Row],[Current Month High]]/Table2[[#This Row],[Close Price]])-1</f>
        <v>2.3875722670903432E-2</v>
      </c>
      <c r="AI261">
        <v>2.3875722670903401</v>
      </c>
      <c r="AJ261">
        <v>85.122549019607803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0.03</v>
      </c>
      <c r="AM261" t="s">
        <v>10213</v>
      </c>
      <c r="AN261">
        <v>11.21</v>
      </c>
      <c r="AO261" t="s">
        <v>10213</v>
      </c>
      <c r="AP261">
        <v>5.1352597994183E-2</v>
      </c>
      <c r="AQ261">
        <f>(Table2[[#This Row],[Sharpe Ratio]]-AVERAGE(Table2[Sharpe Ratio]))/_xlfn.STDEV.P(Table2[Sharpe Ratio])</f>
        <v>-3.5993345260272973E-2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1.8138945143435083</v>
      </c>
      <c r="AS261">
        <f>_xlfn.RANK.AVG(Table2[[#This Row],[1Y Return vs Nifty Z-Score]],Table2[1Y Return vs Nifty Z-Score])</f>
        <v>244</v>
      </c>
      <c r="AT261">
        <f>_xlfn.RANK.AVG(Table2[[#This Row],[6M Return vs Nifty Z-Score]],Table2[6M Return vs Nifty Z-Score])</f>
        <v>261</v>
      </c>
      <c r="AU261">
        <f>_xlfn.RANK.AVG(Table2[[#This Row],[Sharpe Ratio Z-Score]],Table2[Sharpe Ratio Z-Score])</f>
        <v>346</v>
      </c>
      <c r="AV261">
        <f>(Table2[[#This Row],[Rank 1Y]]+Table2[[#This Row],[Rank 6M]]+Table2[[#This Row],[Rank Sharpe]])/3</f>
        <v>283.66666666666669</v>
      </c>
    </row>
    <row r="262" spans="1:48" x14ac:dyDescent="0.3">
      <c r="A262" t="s">
        <v>311</v>
      </c>
      <c r="B262" t="s">
        <v>312</v>
      </c>
      <c r="C262" t="s">
        <v>10172</v>
      </c>
      <c r="D262" t="s">
        <v>62</v>
      </c>
      <c r="E262">
        <v>82853.606138689996</v>
      </c>
      <c r="F262">
        <v>1817.3</v>
      </c>
      <c r="G262">
        <v>73.699915669693297</v>
      </c>
      <c r="H262">
        <f>(Table2[[#This Row],[1Y Return vs Nifty]]-AVERAGE(Table2[1Y Return vs Nifty]))/_xlfn.STDEV.P(Table2[1Y Return vs Nifty])</f>
        <v>0.32332952337414722</v>
      </c>
      <c r="I262">
        <v>7.8547764969903602</v>
      </c>
      <c r="J262">
        <f>(Table2[[#This Row],[1M Return vs Nifty]]-AVERAGE(Table2[1M Return vs Nifty]))/_xlfn.STDEV.P(Table2[1M Return vs Nifty])</f>
        <v>0.41804964454112298</v>
      </c>
      <c r="K262">
        <v>17.4370482681339</v>
      </c>
      <c r="L262">
        <f>(Table2[[#This Row],[6M Return vs Nifty]]-AVERAGE(Table2[6M Return vs Nifty]))/_xlfn.STDEV.P(Table2[6M Return vs Nifty])</f>
        <v>0.22238965086995302</v>
      </c>
      <c r="M262">
        <v>10.153772251217999</v>
      </c>
      <c r="N262">
        <f>(Table2[[#This Row],[1W Return vs Nifty]]-AVERAGE(Table2[1W Return vs Nifty]))/_xlfn.STDEV.P(Table2[1W Return vs Nifty])</f>
        <v>1.9868495449611185</v>
      </c>
      <c r="O262">
        <v>1690.87</v>
      </c>
      <c r="P262">
        <v>1644.84057639822</v>
      </c>
      <c r="Q262">
        <v>1457.0138480503299</v>
      </c>
      <c r="R262">
        <v>85.798255731771107</v>
      </c>
      <c r="S262" s="2">
        <f>(Table2[[#This Row],[Close Price]]-Table2[[#This Row],[20D EMA]])/Table2[[#This Row],[20D EMA]]</f>
        <v>7.4772158711196052E-2</v>
      </c>
      <c r="T262" s="2">
        <f>(Table2[[#This Row],[Close Price]]-Table2[[#This Row],[50D EMA]])/Table2[[#This Row],[50D EMA]]</f>
        <v>0.10484871669412602</v>
      </c>
      <c r="U262" s="2">
        <f>(Table2[[#This Row],[Close Price]]-Table2[[#This Row],[200D EMA]])/Table2[[#This Row],[200D EMA]]</f>
        <v>0.24727709515717974</v>
      </c>
      <c r="V262">
        <v>1.3419511334195999</v>
      </c>
      <c r="W262">
        <v>1807.45</v>
      </c>
      <c r="X262">
        <v>1828.95</v>
      </c>
      <c r="Y262">
        <v>1760.25</v>
      </c>
      <c r="Z262">
        <v>1834.5</v>
      </c>
      <c r="AA262">
        <v>1598.25</v>
      </c>
      <c r="AB262">
        <v>1834.5</v>
      </c>
      <c r="AC262" s="2">
        <f>(Table2[[#This Row],[Close Price]]/Table2[[#This Row],[Day Low]])-1</f>
        <v>5.4496666574455066E-3</v>
      </c>
      <c r="AD262" s="2">
        <f>(Table2[[#This Row],[Day High]]/Table2[[#This Row],[Close Price]])-1</f>
        <v>6.4106091454356751E-3</v>
      </c>
      <c r="AE262" s="2">
        <f>(Table2[[#This Row],[Close Price]]/Table2[[#This Row],[Current Week Low]])-1</f>
        <v>3.2410169010083756E-2</v>
      </c>
      <c r="AF262" s="2">
        <f>(Table2[[#This Row],[Current Week High]]/Table2[[#This Row],[Close Price]])-1</f>
        <v>9.4645903263081976E-3</v>
      </c>
      <c r="AG262" s="2">
        <f>(Table2[[#This Row],[Close Price]]/Table2[[#This Row],[Current Month Low]])-1</f>
        <v>0.13705615516971692</v>
      </c>
      <c r="AH262" s="2">
        <f>(Table2[[#This Row],[Current Month High]]/Table2[[#This Row],[Close Price]])-1</f>
        <v>9.4645903263081976E-3</v>
      </c>
      <c r="AI262">
        <v>0.94645903263081899</v>
      </c>
      <c r="AJ262">
        <v>101.452167165502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0.03</v>
      </c>
      <c r="AM262" t="s">
        <v>10213</v>
      </c>
      <c r="AN262">
        <v>16.579999999999998</v>
      </c>
      <c r="AO262" t="s">
        <v>10213</v>
      </c>
      <c r="AP262">
        <v>1.8369254999836E-2</v>
      </c>
      <c r="AQ262">
        <f>(Table2[[#This Row],[Sharpe Ratio]]-AVERAGE(Table2[Sharpe Ratio]))/_xlfn.STDEV.P(Table2[Sharpe Ratio])</f>
        <v>-0.41020831920326867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2.5404100445430728</v>
      </c>
      <c r="AS262">
        <f>_xlfn.RANK.AVG(Table2[[#This Row],[1Y Return vs Nifty Z-Score]],Table2[1Y Return vs Nifty Z-Score])</f>
        <v>180</v>
      </c>
      <c r="AT262">
        <f>_xlfn.RANK.AVG(Table2[[#This Row],[6M Return vs Nifty Z-Score]],Table2[6M Return vs Nifty Z-Score])</f>
        <v>234</v>
      </c>
      <c r="AU262">
        <f>_xlfn.RANK.AVG(Table2[[#This Row],[Sharpe Ratio Z-Score]],Table2[Sharpe Ratio Z-Score])</f>
        <v>445</v>
      </c>
      <c r="AV262">
        <f>(Table2[[#This Row],[Rank 1Y]]+Table2[[#This Row],[Rank 6M]]+Table2[[#This Row],[Rank Sharpe]])/3</f>
        <v>286.33333333333331</v>
      </c>
    </row>
    <row r="263" spans="1:48" x14ac:dyDescent="0.3">
      <c r="A263" t="s">
        <v>792</v>
      </c>
      <c r="B263" t="s">
        <v>793</v>
      </c>
      <c r="C263" t="s">
        <v>10181</v>
      </c>
      <c r="D263" t="s">
        <v>371</v>
      </c>
      <c r="E263">
        <v>19888.380023079899</v>
      </c>
      <c r="F263">
        <v>496.4</v>
      </c>
      <c r="G263">
        <v>57.146103746154502</v>
      </c>
      <c r="H263">
        <f>(Table2[[#This Row],[1Y Return vs Nifty]]-AVERAGE(Table2[1Y Return vs Nifty]))/_xlfn.STDEV.P(Table2[1Y Return vs Nifty])</f>
        <v>0.12646387276690846</v>
      </c>
      <c r="I263">
        <v>12.444642281437799</v>
      </c>
      <c r="J263">
        <f>(Table2[[#This Row],[1M Return vs Nifty]]-AVERAGE(Table2[1M Return vs Nifty]))/_xlfn.STDEV.P(Table2[1M Return vs Nifty])</f>
        <v>0.82530026314736893</v>
      </c>
      <c r="K263">
        <v>18.234477380355301</v>
      </c>
      <c r="L263">
        <f>(Table2[[#This Row],[6M Return vs Nifty]]-AVERAGE(Table2[6M Return vs Nifty]))/_xlfn.STDEV.P(Table2[6M Return vs Nifty])</f>
        <v>0.24622132273387334</v>
      </c>
      <c r="M263">
        <v>-3.0967497696630701</v>
      </c>
      <c r="N263">
        <f>(Table2[[#This Row],[1W Return vs Nifty]]-AVERAGE(Table2[1W Return vs Nifty]))/_xlfn.STDEV.P(Table2[1W Return vs Nifty])</f>
        <v>-0.63441439051685633</v>
      </c>
      <c r="O263">
        <v>493.98</v>
      </c>
      <c r="P263">
        <v>454.601809878783</v>
      </c>
      <c r="Q263">
        <v>381.68172089669599</v>
      </c>
      <c r="R263">
        <v>45.855664532589302</v>
      </c>
      <c r="S263" s="2">
        <f>(Table2[[#This Row],[Close Price]]-Table2[[#This Row],[20D EMA]])/Table2[[#This Row],[20D EMA]]</f>
        <v>4.8989837645247968E-3</v>
      </c>
      <c r="T263" s="2">
        <f>(Table2[[#This Row],[Close Price]]-Table2[[#This Row],[50D EMA]])/Table2[[#This Row],[50D EMA]]</f>
        <v>9.1944618813467174E-2</v>
      </c>
      <c r="U263" s="2">
        <f>(Table2[[#This Row],[Close Price]]-Table2[[#This Row],[200D EMA]])/Table2[[#This Row],[200D EMA]]</f>
        <v>0.30056005520461654</v>
      </c>
      <c r="V263">
        <v>1.0797278278331399</v>
      </c>
      <c r="W263">
        <v>493.1</v>
      </c>
      <c r="X263">
        <v>507.4</v>
      </c>
      <c r="Y263">
        <v>485.05</v>
      </c>
      <c r="Z263">
        <v>542.70000000000005</v>
      </c>
      <c r="AA263">
        <v>485.05</v>
      </c>
      <c r="AB263">
        <v>542.70000000000005</v>
      </c>
      <c r="AC263" s="2">
        <f>(Table2[[#This Row],[Close Price]]/Table2[[#This Row],[Day Low]])-1</f>
        <v>6.6923544919894606E-3</v>
      </c>
      <c r="AD263" s="2">
        <f>(Table2[[#This Row],[Day High]]/Table2[[#This Row],[Close Price]])-1</f>
        <v>2.2159548751007341E-2</v>
      </c>
      <c r="AE263" s="2">
        <f>(Table2[[#This Row],[Close Price]]/Table2[[#This Row],[Current Week Low]])-1</f>
        <v>2.3399649520667865E-2</v>
      </c>
      <c r="AF263" s="2">
        <f>(Table2[[#This Row],[Current Week High]]/Table2[[#This Row],[Close Price]])-1</f>
        <v>9.3271555197421474E-2</v>
      </c>
      <c r="AG263" s="2">
        <f>(Table2[[#This Row],[Close Price]]/Table2[[#This Row],[Current Month Low]])-1</f>
        <v>2.3399649520667865E-2</v>
      </c>
      <c r="AH263" s="2">
        <f>(Table2[[#This Row],[Current Month High]]/Table2[[#This Row],[Close Price]])-1</f>
        <v>9.3271555197421474E-2</v>
      </c>
      <c r="AI263">
        <v>15.7030620467365</v>
      </c>
      <c r="AJ263">
        <v>98.520295940811806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0.2</v>
      </c>
      <c r="AM263" t="s">
        <v>10213</v>
      </c>
      <c r="AN263">
        <v>-2.0299999999999998</v>
      </c>
      <c r="AO263" t="s">
        <v>10214</v>
      </c>
      <c r="AP263">
        <v>3.6635387380793E-2</v>
      </c>
      <c r="AQ263">
        <f>(Table2[[#This Row],[Sharpe Ratio]]-AVERAGE(Table2[Sharpe Ratio]))/_xlfn.STDEV.P(Table2[Sharpe Ratio])</f>
        <v>-0.2029685541451707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0.36060251398612364</v>
      </c>
      <c r="AS263">
        <f>_xlfn.RANK.AVG(Table2[[#This Row],[1Y Return vs Nifty Z-Score]],Table2[1Y Return vs Nifty Z-Score])</f>
        <v>241</v>
      </c>
      <c r="AT263">
        <f>_xlfn.RANK.AVG(Table2[[#This Row],[6M Return vs Nifty Z-Score]],Table2[6M Return vs Nifty Z-Score])</f>
        <v>224</v>
      </c>
      <c r="AU263">
        <f>_xlfn.RANK.AVG(Table2[[#This Row],[Sharpe Ratio Z-Score]],Table2[Sharpe Ratio Z-Score])</f>
        <v>396</v>
      </c>
      <c r="AV263">
        <f>(Table2[[#This Row],[Rank 1Y]]+Table2[[#This Row],[Rank 6M]]+Table2[[#This Row],[Rank Sharpe]])/3</f>
        <v>287</v>
      </c>
    </row>
    <row r="264" spans="1:48" x14ac:dyDescent="0.3">
      <c r="A264" t="s">
        <v>1060</v>
      </c>
      <c r="B264" t="s">
        <v>1061</v>
      </c>
      <c r="C264" t="s">
        <v>10178</v>
      </c>
      <c r="D264" t="s">
        <v>304</v>
      </c>
      <c r="E264">
        <v>11897.348382458</v>
      </c>
      <c r="F264">
        <v>150.26</v>
      </c>
      <c r="G264">
        <v>39.4023240731632</v>
      </c>
      <c r="H264">
        <f>(Table2[[#This Row],[1Y Return vs Nifty]]-AVERAGE(Table2[1Y Return vs Nifty]))/_xlfn.STDEV.P(Table2[1Y Return vs Nifty])</f>
        <v>-8.4553429211002645E-2</v>
      </c>
      <c r="I264">
        <v>-3.2474317982769998</v>
      </c>
      <c r="J264">
        <f>(Table2[[#This Row],[1M Return vs Nifty]]-AVERAGE(Table2[1M Return vs Nifty]))/_xlfn.STDEV.P(Table2[1M Return vs Nifty])</f>
        <v>-0.56702952955227459</v>
      </c>
      <c r="K264">
        <v>-0.152199127696583</v>
      </c>
      <c r="L264">
        <f>(Table2[[#This Row],[6M Return vs Nifty]]-AVERAGE(Table2[6M Return vs Nifty]))/_xlfn.STDEV.P(Table2[6M Return vs Nifty])</f>
        <v>-0.30327609903354974</v>
      </c>
      <c r="M264">
        <v>0.405561633746787</v>
      </c>
      <c r="N264">
        <f>(Table2[[#This Row],[1W Return vs Nifty]]-AVERAGE(Table2[1W Return vs Nifty]))/_xlfn.STDEV.P(Table2[1W Return vs Nifty])</f>
        <v>5.8424922387517134E-2</v>
      </c>
      <c r="O264">
        <v>146.55000000000001</v>
      </c>
      <c r="P264">
        <v>144.515011801605</v>
      </c>
      <c r="Q264">
        <v>131.34636428162199</v>
      </c>
      <c r="R264">
        <v>60.164761558805999</v>
      </c>
      <c r="S264" s="2">
        <f>(Table2[[#This Row],[Close Price]]-Table2[[#This Row],[20D EMA]])/Table2[[#This Row],[20D EMA]]</f>
        <v>2.5315591948140426E-2</v>
      </c>
      <c r="T264" s="2">
        <f>(Table2[[#This Row],[Close Price]]-Table2[[#This Row],[50D EMA]])/Table2[[#This Row],[50D EMA]]</f>
        <v>3.9753573879798054E-2</v>
      </c>
      <c r="U264" s="2">
        <f>(Table2[[#This Row],[Close Price]]-Table2[[#This Row],[200D EMA]])/Table2[[#This Row],[200D EMA]]</f>
        <v>0.1439981671500625</v>
      </c>
      <c r="V264">
        <v>0.70740090988445903</v>
      </c>
      <c r="W264">
        <v>146.05000000000001</v>
      </c>
      <c r="X264">
        <v>151</v>
      </c>
      <c r="Y264">
        <v>145.5</v>
      </c>
      <c r="Z264">
        <v>152.34</v>
      </c>
      <c r="AA264">
        <v>144</v>
      </c>
      <c r="AB264">
        <v>152.34</v>
      </c>
      <c r="AC264" s="2">
        <f>(Table2[[#This Row],[Close Price]]/Table2[[#This Row],[Day Low]])-1</f>
        <v>2.8825744608010906E-2</v>
      </c>
      <c r="AD264" s="2">
        <f>(Table2[[#This Row],[Day High]]/Table2[[#This Row],[Close Price]])-1</f>
        <v>4.9247970185013479E-3</v>
      </c>
      <c r="AE264" s="2">
        <f>(Table2[[#This Row],[Close Price]]/Table2[[#This Row],[Current Week Low]])-1</f>
        <v>3.2714776632302378E-2</v>
      </c>
      <c r="AF264" s="2">
        <f>(Table2[[#This Row],[Current Week High]]/Table2[[#This Row],[Close Price]])-1</f>
        <v>1.3842672700652203E-2</v>
      </c>
      <c r="AG264" s="2">
        <f>(Table2[[#This Row],[Close Price]]/Table2[[#This Row],[Current Month Low]])-1</f>
        <v>4.3472222222222134E-2</v>
      </c>
      <c r="AH264" s="2">
        <f>(Table2[[#This Row],[Current Month High]]/Table2[[#This Row],[Close Price]])-1</f>
        <v>1.3842672700652203E-2</v>
      </c>
      <c r="AI264">
        <v>5.1510714761080898</v>
      </c>
      <c r="AJ264">
        <v>66.585365853658502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0.02</v>
      </c>
      <c r="AM264" t="s">
        <v>10213</v>
      </c>
      <c r="AN264">
        <v>-0.32</v>
      </c>
      <c r="AO264" t="s">
        <v>10214</v>
      </c>
      <c r="AP264">
        <v>0.13885510428136499</v>
      </c>
      <c r="AQ264">
        <f>(Table2[[#This Row],[Sharpe Ratio]]-AVERAGE(Table2[Sharpe Ratio]))/_xlfn.STDEV.P(Table2[Sharpe Ratio])</f>
        <v>0.95677285541916501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6.0338720009855198E-2</v>
      </c>
      <c r="AS264">
        <f>_xlfn.RANK.AVG(Table2[[#This Row],[1Y Return vs Nifty Z-Score]],Table2[1Y Return vs Nifty Z-Score])</f>
        <v>301</v>
      </c>
      <c r="AT264">
        <f>_xlfn.RANK.AVG(Table2[[#This Row],[6M Return vs Nifty Z-Score]],Table2[6M Return vs Nifty Z-Score])</f>
        <v>428</v>
      </c>
      <c r="AU264">
        <f>_xlfn.RANK.AVG(Table2[[#This Row],[Sharpe Ratio Z-Score]],Table2[Sharpe Ratio Z-Score])</f>
        <v>133</v>
      </c>
      <c r="AV264">
        <f>(Table2[[#This Row],[Rank 1Y]]+Table2[[#This Row],[Rank 6M]]+Table2[[#This Row],[Rank Sharpe]])/3</f>
        <v>287.33333333333331</v>
      </c>
    </row>
    <row r="265" spans="1:48" x14ac:dyDescent="0.3">
      <c r="A265" t="s">
        <v>300</v>
      </c>
      <c r="B265" t="s">
        <v>301</v>
      </c>
      <c r="C265" t="s">
        <v>10172</v>
      </c>
      <c r="D265" t="s">
        <v>290</v>
      </c>
      <c r="E265">
        <v>87214.559931879994</v>
      </c>
      <c r="F265">
        <v>897.35</v>
      </c>
      <c r="G265">
        <v>19.7881636809974</v>
      </c>
      <c r="H265">
        <f>(Table2[[#This Row],[1Y Return vs Nifty]]-AVERAGE(Table2[1Y Return vs Nifty]))/_xlfn.STDEV.P(Table2[1Y Return vs Nifty])</f>
        <v>-0.31781417087907593</v>
      </c>
      <c r="I265">
        <v>7.4975771746336504</v>
      </c>
      <c r="J265">
        <f>(Table2[[#This Row],[1M Return vs Nifty]]-AVERAGE(Table2[1M Return vs Nifty]))/_xlfn.STDEV.P(Table2[1M Return vs Nifty])</f>
        <v>0.38635598467672794</v>
      </c>
      <c r="K265">
        <v>8.44550536520142</v>
      </c>
      <c r="L265">
        <f>(Table2[[#This Row],[6M Return vs Nifty]]-AVERAGE(Table2[6M Return vs Nifty]))/_xlfn.STDEV.P(Table2[6M Return vs Nifty])</f>
        <v>-4.6328278697627227E-2</v>
      </c>
      <c r="M265">
        <v>-1.6297496808626799</v>
      </c>
      <c r="N265">
        <f>(Table2[[#This Row],[1W Return vs Nifty]]-AVERAGE(Table2[1W Return vs Nifty]))/_xlfn.STDEV.P(Table2[1W Return vs Nifty])</f>
        <v>-0.34420737678142643</v>
      </c>
      <c r="O265">
        <v>900.97</v>
      </c>
      <c r="P265">
        <v>865.76195775675797</v>
      </c>
      <c r="Q265">
        <v>757.74269463088899</v>
      </c>
      <c r="R265">
        <v>43.842610181949098</v>
      </c>
      <c r="S265" s="2">
        <f>(Table2[[#This Row],[Close Price]]-Table2[[#This Row],[20D EMA]])/Table2[[#This Row],[20D EMA]]</f>
        <v>-4.0178918276968208E-3</v>
      </c>
      <c r="T265" s="2">
        <f>(Table2[[#This Row],[Close Price]]-Table2[[#This Row],[50D EMA]])/Table2[[#This Row],[50D EMA]]</f>
        <v>3.6485828419960377E-2</v>
      </c>
      <c r="U265" s="2">
        <f>(Table2[[#This Row],[Close Price]]-Table2[[#This Row],[200D EMA]])/Table2[[#This Row],[200D EMA]]</f>
        <v>0.18424104429949856</v>
      </c>
      <c r="V265">
        <v>0.95861294583268897</v>
      </c>
      <c r="W265">
        <v>886.15</v>
      </c>
      <c r="X265">
        <v>908.6</v>
      </c>
      <c r="Y265">
        <v>886.15</v>
      </c>
      <c r="Z265">
        <v>965.6</v>
      </c>
      <c r="AA265">
        <v>886.15</v>
      </c>
      <c r="AB265">
        <v>965.6</v>
      </c>
      <c r="AC265" s="2">
        <f>(Table2[[#This Row],[Close Price]]/Table2[[#This Row],[Day Low]])-1</f>
        <v>1.2638943745415521E-2</v>
      </c>
      <c r="AD265" s="2">
        <f>(Table2[[#This Row],[Day High]]/Table2[[#This Row],[Close Price]])-1</f>
        <v>1.253691424750647E-2</v>
      </c>
      <c r="AE265" s="2">
        <f>(Table2[[#This Row],[Close Price]]/Table2[[#This Row],[Current Week Low]])-1</f>
        <v>1.2638943745415521E-2</v>
      </c>
      <c r="AF265" s="2">
        <f>(Table2[[#This Row],[Current Week High]]/Table2[[#This Row],[Close Price]])-1</f>
        <v>7.6057279768206421E-2</v>
      </c>
      <c r="AG265" s="2">
        <f>(Table2[[#This Row],[Close Price]]/Table2[[#This Row],[Current Month Low]])-1</f>
        <v>1.2638943745415521E-2</v>
      </c>
      <c r="AH265" s="2">
        <f>(Table2[[#This Row],[Current Month High]]/Table2[[#This Row],[Close Price]])-1</f>
        <v>7.6057279768206421E-2</v>
      </c>
      <c r="AI265">
        <v>9.1993090767258998</v>
      </c>
      <c r="AJ265">
        <v>76.470009832841697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0.06</v>
      </c>
      <c r="AM265" t="s">
        <v>10213</v>
      </c>
      <c r="AN265">
        <v>0.44</v>
      </c>
      <c r="AO265" t="s">
        <v>10213</v>
      </c>
      <c r="AP265">
        <v>0.12744540254085401</v>
      </c>
      <c r="AQ265">
        <f>(Table2[[#This Row],[Sharpe Ratio]]-AVERAGE(Table2[Sharpe Ratio]))/_xlfn.STDEV.P(Table2[Sharpe Ratio])</f>
        <v>0.82732323473473501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0.50532939305333335</v>
      </c>
      <c r="AS265">
        <f>_xlfn.RANK.AVG(Table2[[#This Row],[1Y Return vs Nifty Z-Score]],Table2[1Y Return vs Nifty Z-Score])</f>
        <v>391</v>
      </c>
      <c r="AT265">
        <f>_xlfn.RANK.AVG(Table2[[#This Row],[6M Return vs Nifty Z-Score]],Table2[6M Return vs Nifty Z-Score])</f>
        <v>320</v>
      </c>
      <c r="AU265">
        <f>_xlfn.RANK.AVG(Table2[[#This Row],[Sharpe Ratio Z-Score]],Table2[Sharpe Ratio Z-Score])</f>
        <v>152</v>
      </c>
      <c r="AV265">
        <f>(Table2[[#This Row],[Rank 1Y]]+Table2[[#This Row],[Rank 6M]]+Table2[[#This Row],[Rank Sharpe]])/3</f>
        <v>287.66666666666669</v>
      </c>
    </row>
    <row r="266" spans="1:48" x14ac:dyDescent="0.3">
      <c r="A266" t="s">
        <v>262</v>
      </c>
      <c r="B266" t="s">
        <v>263</v>
      </c>
      <c r="C266" t="s">
        <v>10167</v>
      </c>
      <c r="D266" t="s">
        <v>32</v>
      </c>
      <c r="E266">
        <v>104412.457492545</v>
      </c>
      <c r="F266">
        <v>136.78</v>
      </c>
      <c r="G266">
        <v>43.466156077590497</v>
      </c>
      <c r="H266">
        <f>(Table2[[#This Row],[1Y Return vs Nifty]]-AVERAGE(Table2[1Y Return vs Nifty]))/_xlfn.STDEV.P(Table2[1Y Return vs Nifty])</f>
        <v>-3.6224444007752078E-2</v>
      </c>
      <c r="I266">
        <v>-10.7078050494666</v>
      </c>
      <c r="J266">
        <f>(Table2[[#This Row],[1M Return vs Nifty]]-AVERAGE(Table2[1M Return vs Nifty]))/_xlfn.STDEV.P(Table2[1M Return vs Nifty])</f>
        <v>-1.2289751646240898</v>
      </c>
      <c r="K266">
        <v>-2.42079086039849</v>
      </c>
      <c r="L266">
        <f>(Table2[[#This Row],[6M Return vs Nifty]]-AVERAGE(Table2[6M Return vs Nifty]))/_xlfn.STDEV.P(Table2[6M Return vs Nifty])</f>
        <v>-0.37107439350056148</v>
      </c>
      <c r="M266">
        <v>0.91665897348380598</v>
      </c>
      <c r="N266">
        <f>(Table2[[#This Row],[1W Return vs Nifty]]-AVERAGE(Table2[1W Return vs Nifty]))/_xlfn.STDEV.P(Table2[1W Return vs Nifty])</f>
        <v>0.1595319596846258</v>
      </c>
      <c r="O266">
        <v>139.66999999999999</v>
      </c>
      <c r="P266">
        <v>143.17437479677201</v>
      </c>
      <c r="Q266">
        <v>130.52127981382199</v>
      </c>
      <c r="R266">
        <v>44.162705041035302</v>
      </c>
      <c r="S266" s="2">
        <f>(Table2[[#This Row],[Close Price]]-Table2[[#This Row],[20D EMA]])/Table2[[#This Row],[20D EMA]]</f>
        <v>-2.069163027135381E-2</v>
      </c>
      <c r="T266" s="2">
        <f>(Table2[[#This Row],[Close Price]]-Table2[[#This Row],[50D EMA]])/Table2[[#This Row],[50D EMA]]</f>
        <v>-4.4661447314496526E-2</v>
      </c>
      <c r="U266" s="2">
        <f>(Table2[[#This Row],[Close Price]]-Table2[[#This Row],[200D EMA]])/Table2[[#This Row],[200D EMA]]</f>
        <v>4.7951722470891849E-2</v>
      </c>
      <c r="V266">
        <v>0.72307018204577</v>
      </c>
      <c r="W266">
        <v>136</v>
      </c>
      <c r="X266">
        <v>139.44999999999999</v>
      </c>
      <c r="Y266">
        <v>133</v>
      </c>
      <c r="Z266">
        <v>141.07</v>
      </c>
      <c r="AA266">
        <v>133</v>
      </c>
      <c r="AB266">
        <v>141.07</v>
      </c>
      <c r="AC266" s="2">
        <f>(Table2[[#This Row],[Close Price]]/Table2[[#This Row],[Day Low]])-1</f>
        <v>5.7352941176471717E-3</v>
      </c>
      <c r="AD266" s="2">
        <f>(Table2[[#This Row],[Day High]]/Table2[[#This Row],[Close Price]])-1</f>
        <v>1.9520397718964633E-2</v>
      </c>
      <c r="AE266" s="2">
        <f>(Table2[[#This Row],[Close Price]]/Table2[[#This Row],[Current Week Low]])-1</f>
        <v>2.8421052631578902E-2</v>
      </c>
      <c r="AF266" s="2">
        <f>(Table2[[#This Row],[Current Week High]]/Table2[[#This Row],[Close Price]])-1</f>
        <v>3.1364234537212932E-2</v>
      </c>
      <c r="AG266" s="2">
        <f>(Table2[[#This Row],[Close Price]]/Table2[[#This Row],[Current Month Low]])-1</f>
        <v>2.8421052631578902E-2</v>
      </c>
      <c r="AH266" s="2">
        <f>(Table2[[#This Row],[Current Month High]]/Table2[[#This Row],[Close Price]])-1</f>
        <v>3.1364234537212932E-2</v>
      </c>
      <c r="AI266">
        <v>26.1149290831993</v>
      </c>
      <c r="AJ266">
        <v>71.296180338133993</v>
      </c>
      <c r="AK266" t="str">
        <f>IF(AND(Table2[[#This Row],[20D EMA]]&gt;Table2[[#This Row],[50D EMA]],Table2[[#This Row],[50D EMA]]&gt;Table2[[#This Row],[200D EMA]]),"Uptrend","Downtrend/NoTrend")</f>
        <v>Downtrend/NoTrend</v>
      </c>
      <c r="AL266">
        <v>-0.15</v>
      </c>
      <c r="AM266" t="s">
        <v>10214</v>
      </c>
      <c r="AN266">
        <v>-2.4500000000000002</v>
      </c>
      <c r="AO266" t="s">
        <v>10214</v>
      </c>
      <c r="AP266">
        <v>0.13892665272750401</v>
      </c>
      <c r="AQ266">
        <f>(Table2[[#This Row],[Sharpe Ratio]]-AVERAGE(Table2[Sharpe Ratio]))/_xlfn.STDEV.P(Table2[Sharpe Ratio])</f>
        <v>0.95758461364246461</v>
      </c>
      <c r="AR2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6">
        <f>_xlfn.RANK.AVG(Table2[[#This Row],[1Y Return vs Nifty Z-Score]],Table2[1Y Return vs Nifty Z-Score])</f>
        <v>287</v>
      </c>
      <c r="AT266">
        <f>_xlfn.RANK.AVG(Table2[[#This Row],[6M Return vs Nifty Z-Score]],Table2[6M Return vs Nifty Z-Score])</f>
        <v>449</v>
      </c>
      <c r="AU266">
        <f>_xlfn.RANK.AVG(Table2[[#This Row],[Sharpe Ratio Z-Score]],Table2[Sharpe Ratio Z-Score])</f>
        <v>132</v>
      </c>
      <c r="AV266">
        <f>(Table2[[#This Row],[Rank 1Y]]+Table2[[#This Row],[Rank 6M]]+Table2[[#This Row],[Rank Sharpe]])/3</f>
        <v>289.33333333333331</v>
      </c>
    </row>
    <row r="267" spans="1:48" x14ac:dyDescent="0.3">
      <c r="A267" t="s">
        <v>1236</v>
      </c>
      <c r="B267" t="s">
        <v>1237</v>
      </c>
      <c r="C267" t="s">
        <v>10165</v>
      </c>
      <c r="D267" t="s">
        <v>1116</v>
      </c>
      <c r="E267">
        <v>9110.41438905</v>
      </c>
      <c r="F267">
        <v>562.25</v>
      </c>
      <c r="G267">
        <v>157.02297259886601</v>
      </c>
      <c r="H267">
        <f>(Table2[[#This Row],[1Y Return vs Nifty]]-AVERAGE(Table2[1Y Return vs Nifty]))/_xlfn.STDEV.P(Table2[1Y Return vs Nifty])</f>
        <v>1.3142461707730826</v>
      </c>
      <c r="I267">
        <v>-1.45899971093513</v>
      </c>
      <c r="J267">
        <f>(Table2[[#This Row],[1M Return vs Nifty]]-AVERAGE(Table2[1M Return vs Nifty]))/_xlfn.STDEV.P(Table2[1M Return vs Nifty])</f>
        <v>-0.40834513482047557</v>
      </c>
      <c r="K267">
        <v>11.9440683919689</v>
      </c>
      <c r="L267">
        <f>(Table2[[#This Row],[6M Return vs Nifty]]-AVERAGE(Table2[6M Return vs Nifty]))/_xlfn.STDEV.P(Table2[6M Return vs Nifty])</f>
        <v>5.8228483491433045E-2</v>
      </c>
      <c r="M267">
        <v>-0.58727330261772204</v>
      </c>
      <c r="N267">
        <f>(Table2[[#This Row],[1W Return vs Nifty]]-AVERAGE(Table2[1W Return vs Nifty]))/_xlfn.STDEV.P(Table2[1W Return vs Nifty])</f>
        <v>-0.13798110663335386</v>
      </c>
      <c r="O267">
        <v>560.47</v>
      </c>
      <c r="P267">
        <v>536.60163385690998</v>
      </c>
      <c r="Q267">
        <v>431.49699972204098</v>
      </c>
      <c r="R267">
        <v>49.2940309123059</v>
      </c>
      <c r="S267" s="2">
        <f>(Table2[[#This Row],[Close Price]]-Table2[[#This Row],[20D EMA]])/Table2[[#This Row],[20D EMA]]</f>
        <v>3.1759059360893047E-3</v>
      </c>
      <c r="T267" s="2">
        <f>(Table2[[#This Row],[Close Price]]-Table2[[#This Row],[50D EMA]])/Table2[[#This Row],[50D EMA]]</f>
        <v>4.7797778696159171E-2</v>
      </c>
      <c r="U267" s="2">
        <f>(Table2[[#This Row],[Close Price]]-Table2[[#This Row],[200D EMA]])/Table2[[#This Row],[200D EMA]]</f>
        <v>0.30302180632121811</v>
      </c>
      <c r="V267">
        <v>0.67783585129997104</v>
      </c>
      <c r="W267">
        <v>558.5</v>
      </c>
      <c r="X267">
        <v>576</v>
      </c>
      <c r="Y267">
        <v>548.15</v>
      </c>
      <c r="Z267">
        <v>593.4</v>
      </c>
      <c r="AA267">
        <v>542.75</v>
      </c>
      <c r="AB267">
        <v>593.4</v>
      </c>
      <c r="AC267" s="2">
        <f>(Table2[[#This Row],[Close Price]]/Table2[[#This Row],[Day Low]])-1</f>
        <v>6.7144136078782779E-3</v>
      </c>
      <c r="AD267" s="2">
        <f>(Table2[[#This Row],[Day High]]/Table2[[#This Row],[Close Price]])-1</f>
        <v>2.4455313472654616E-2</v>
      </c>
      <c r="AE267" s="2">
        <f>(Table2[[#This Row],[Close Price]]/Table2[[#This Row],[Current Week Low]])-1</f>
        <v>2.5722886071330775E-2</v>
      </c>
      <c r="AF267" s="2">
        <f>(Table2[[#This Row],[Current Week High]]/Table2[[#This Row],[Close Price]])-1</f>
        <v>5.5402401067141005E-2</v>
      </c>
      <c r="AG267" s="2">
        <f>(Table2[[#This Row],[Close Price]]/Table2[[#This Row],[Current Month Low]])-1</f>
        <v>3.5928143712574911E-2</v>
      </c>
      <c r="AH267" s="2">
        <f>(Table2[[#This Row],[Current Month High]]/Table2[[#This Row],[Close Price]])-1</f>
        <v>5.5402401067141005E-2</v>
      </c>
      <c r="AI267">
        <v>12.903512672298699</v>
      </c>
      <c r="AJ267">
        <v>186.36305759517799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-0.01</v>
      </c>
      <c r="AM267" t="s">
        <v>10214</v>
      </c>
      <c r="AN267">
        <v>-3.14</v>
      </c>
      <c r="AO267" t="s">
        <v>10214</v>
      </c>
      <c r="AQ267">
        <f>(Table2[[#This Row],[Sharpe Ratio]]-AVERAGE(Table2[Sharpe Ratio]))/_xlfn.STDEV.P(Table2[Sharpe Ratio])</f>
        <v>-0.61861806961255894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0.20753034319812727</v>
      </c>
      <c r="AS267">
        <f>_xlfn.RANK.AVG(Table2[[#This Row],[1Y Return vs Nifty Z-Score]],Table2[1Y Return vs Nifty Z-Score])</f>
        <v>62</v>
      </c>
      <c r="AT267">
        <f>_xlfn.RANK.AVG(Table2[[#This Row],[6M Return vs Nifty Z-Score]],Table2[6M Return vs Nifty Z-Score])</f>
        <v>292</v>
      </c>
      <c r="AU267">
        <f>_xlfn.RANK.AVG(Table2[[#This Row],[Sharpe Ratio Z-Score]],Table2[Sharpe Ratio Z-Score])</f>
        <v>516.5</v>
      </c>
      <c r="AV267">
        <f>(Table2[[#This Row],[Rank 1Y]]+Table2[[#This Row],[Rank 6M]]+Table2[[#This Row],[Rank Sharpe]])/3</f>
        <v>290.16666666666669</v>
      </c>
    </row>
    <row r="268" spans="1:48" x14ac:dyDescent="0.3">
      <c r="A268" t="s">
        <v>1308</v>
      </c>
      <c r="B268" t="s">
        <v>1309</v>
      </c>
      <c r="C268" t="s">
        <v>10186</v>
      </c>
      <c r="D268" t="s">
        <v>1310</v>
      </c>
      <c r="E268">
        <v>8377.0955152499992</v>
      </c>
      <c r="F268">
        <v>681.45</v>
      </c>
      <c r="G268">
        <v>9.6279399773740408</v>
      </c>
      <c r="H268">
        <f>(Table2[[#This Row],[1Y Return vs Nifty]]-AVERAGE(Table2[1Y Return vs Nifty]))/_xlfn.STDEV.P(Table2[1Y Return vs Nifty])</f>
        <v>-0.43864428897922825</v>
      </c>
      <c r="I268">
        <v>20.250936985134999</v>
      </c>
      <c r="J268">
        <f>(Table2[[#This Row],[1M Return vs Nifty]]-AVERAGE(Table2[1M Return vs Nifty]))/_xlfn.STDEV.P(Table2[1M Return vs Nifty])</f>
        <v>1.5179388927725861</v>
      </c>
      <c r="K268">
        <v>7.7509108827780997</v>
      </c>
      <c r="L268">
        <f>(Table2[[#This Row],[6M Return vs Nifty]]-AVERAGE(Table2[6M Return vs Nifty]))/_xlfn.STDEV.P(Table2[6M Return vs Nifty])</f>
        <v>-6.7086672804270053E-2</v>
      </c>
      <c r="M268">
        <v>1.3019591836945099</v>
      </c>
      <c r="N268">
        <f>(Table2[[#This Row],[1W Return vs Nifty]]-AVERAGE(Table2[1W Return vs Nifty]))/_xlfn.STDEV.P(Table2[1W Return vs Nifty])</f>
        <v>0.23575337524590073</v>
      </c>
      <c r="O268">
        <v>604.29999999999995</v>
      </c>
      <c r="P268">
        <v>564.54303525745195</v>
      </c>
      <c r="Q268">
        <v>522.10728567881404</v>
      </c>
      <c r="R268">
        <v>76.385127896668394</v>
      </c>
      <c r="S268" s="2">
        <f>(Table2[[#This Row],[Close Price]]-Table2[[#This Row],[20D EMA]])/Table2[[#This Row],[20D EMA]]</f>
        <v>0.12766837663412228</v>
      </c>
      <c r="T268" s="2">
        <f>(Table2[[#This Row],[Close Price]]-Table2[[#This Row],[50D EMA]])/Table2[[#This Row],[50D EMA]]</f>
        <v>0.20708246748493553</v>
      </c>
      <c r="U268" s="2">
        <f>(Table2[[#This Row],[Close Price]]-Table2[[#This Row],[200D EMA]])/Table2[[#This Row],[200D EMA]]</f>
        <v>0.30519151655586979</v>
      </c>
      <c r="V268">
        <v>2.8094275801489199</v>
      </c>
      <c r="W268">
        <v>664.05</v>
      </c>
      <c r="X268">
        <v>710</v>
      </c>
      <c r="Y268">
        <v>630.5</v>
      </c>
      <c r="Z268">
        <v>710</v>
      </c>
      <c r="AA268">
        <v>585.04999999999995</v>
      </c>
      <c r="AB268">
        <v>710</v>
      </c>
      <c r="AC268" s="2">
        <f>(Table2[[#This Row],[Close Price]]/Table2[[#This Row],[Day Low]])-1</f>
        <v>2.620284617122226E-2</v>
      </c>
      <c r="AD268" s="2">
        <f>(Table2[[#This Row],[Day High]]/Table2[[#This Row],[Close Price]])-1</f>
        <v>4.1895957150194452E-2</v>
      </c>
      <c r="AE268" s="2">
        <f>(Table2[[#This Row],[Close Price]]/Table2[[#This Row],[Current Week Low]])-1</f>
        <v>8.0808881839809832E-2</v>
      </c>
      <c r="AF268" s="2">
        <f>(Table2[[#This Row],[Current Week High]]/Table2[[#This Row],[Close Price]])-1</f>
        <v>4.1895957150194452E-2</v>
      </c>
      <c r="AG268" s="2">
        <f>(Table2[[#This Row],[Close Price]]/Table2[[#This Row],[Current Month Low]])-1</f>
        <v>0.16477224168874471</v>
      </c>
      <c r="AH268" s="2">
        <f>(Table2[[#This Row],[Current Month High]]/Table2[[#This Row],[Close Price]])-1</f>
        <v>4.1895957150194452E-2</v>
      </c>
      <c r="AI268">
        <v>4.1895957150194398</v>
      </c>
      <c r="AJ268">
        <v>67.453004054552096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0.12</v>
      </c>
      <c r="AM268" t="s">
        <v>10213</v>
      </c>
      <c r="AN268">
        <v>35.92</v>
      </c>
      <c r="AO268" t="s">
        <v>10213</v>
      </c>
      <c r="AP268">
        <v>0.154627129472521</v>
      </c>
      <c r="AQ268">
        <f>(Table2[[#This Row],[Sharpe Ratio]]-AVERAGE(Table2[Sharpe Ratio]))/_xlfn.STDEV.P(Table2[Sharpe Ratio])</f>
        <v>1.1357155416395484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2.3836768478745372</v>
      </c>
      <c r="AS268">
        <f>_xlfn.RANK.AVG(Table2[[#This Row],[1Y Return vs Nifty Z-Score]],Table2[1Y Return vs Nifty Z-Score])</f>
        <v>449</v>
      </c>
      <c r="AT268">
        <f>_xlfn.RANK.AVG(Table2[[#This Row],[6M Return vs Nifty Z-Score]],Table2[6M Return vs Nifty Z-Score])</f>
        <v>331</v>
      </c>
      <c r="AU268">
        <f>_xlfn.RANK.AVG(Table2[[#This Row],[Sharpe Ratio Z-Score]],Table2[Sharpe Ratio Z-Score])</f>
        <v>95</v>
      </c>
      <c r="AV268">
        <f>(Table2[[#This Row],[Rank 1Y]]+Table2[[#This Row],[Rank 6M]]+Table2[[#This Row],[Rank Sharpe]])/3</f>
        <v>291.66666666666669</v>
      </c>
    </row>
    <row r="269" spans="1:48" x14ac:dyDescent="0.3">
      <c r="A269" t="s">
        <v>1159</v>
      </c>
      <c r="B269" t="s">
        <v>1160</v>
      </c>
      <c r="C269" t="s">
        <v>10171</v>
      </c>
      <c r="D269" t="s">
        <v>193</v>
      </c>
      <c r="E269">
        <v>10169.462783999999</v>
      </c>
      <c r="F269">
        <v>665.6</v>
      </c>
      <c r="G269">
        <v>64.976913243727097</v>
      </c>
      <c r="H269">
        <f>(Table2[[#This Row],[1Y Return vs Nifty]]-AVERAGE(Table2[1Y Return vs Nifty]))/_xlfn.STDEV.P(Table2[1Y Return vs Nifty])</f>
        <v>0.21959151089893661</v>
      </c>
      <c r="I269">
        <v>1.3160893786699599</v>
      </c>
      <c r="J269">
        <f>(Table2[[#This Row],[1M Return vs Nifty]]-AVERAGE(Table2[1M Return vs Nifty]))/_xlfn.STDEV.P(Table2[1M Return vs Nifty])</f>
        <v>-0.16211642106187199</v>
      </c>
      <c r="K269">
        <v>6.7520343706898496</v>
      </c>
      <c r="L269">
        <f>(Table2[[#This Row],[6M Return vs Nifty]]-AVERAGE(Table2[6M Return vs Nifty]))/_xlfn.STDEV.P(Table2[6M Return vs Nifty])</f>
        <v>-9.6938727242502229E-2</v>
      </c>
      <c r="M269">
        <v>-3.1689853180656402</v>
      </c>
      <c r="N269">
        <f>(Table2[[#This Row],[1W Return vs Nifty]]-AVERAGE(Table2[1W Return vs Nifty]))/_xlfn.STDEV.P(Table2[1W Return vs Nifty])</f>
        <v>-0.64870427566921052</v>
      </c>
      <c r="O269">
        <v>657.38</v>
      </c>
      <c r="P269">
        <v>612.71640175767504</v>
      </c>
      <c r="Q269">
        <v>528.05998463018102</v>
      </c>
      <c r="R269">
        <v>50.8634587120332</v>
      </c>
      <c r="S269" s="2">
        <f>(Table2[[#This Row],[Close Price]]-Table2[[#This Row],[20D EMA]])/Table2[[#This Row],[20D EMA]]</f>
        <v>1.2504183272992832E-2</v>
      </c>
      <c r="T269" s="2">
        <f>(Table2[[#This Row],[Close Price]]-Table2[[#This Row],[50D EMA]])/Table2[[#This Row],[50D EMA]]</f>
        <v>8.6310074433489814E-2</v>
      </c>
      <c r="U269" s="2">
        <f>(Table2[[#This Row],[Close Price]]-Table2[[#This Row],[200D EMA]])/Table2[[#This Row],[200D EMA]]</f>
        <v>0.26046286288127496</v>
      </c>
      <c r="V269">
        <v>0.48885825437972502</v>
      </c>
      <c r="W269">
        <v>660.05</v>
      </c>
      <c r="X269">
        <v>673.1</v>
      </c>
      <c r="Y269">
        <v>650</v>
      </c>
      <c r="Z269">
        <v>684.8</v>
      </c>
      <c r="AA269">
        <v>649.6</v>
      </c>
      <c r="AB269">
        <v>693.3</v>
      </c>
      <c r="AC269" s="2">
        <f>(Table2[[#This Row],[Close Price]]/Table2[[#This Row],[Day Low]])-1</f>
        <v>8.4084539050073293E-3</v>
      </c>
      <c r="AD269" s="2">
        <f>(Table2[[#This Row],[Day High]]/Table2[[#This Row],[Close Price]])-1</f>
        <v>1.1268028846153744E-2</v>
      </c>
      <c r="AE269" s="2">
        <f>(Table2[[#This Row],[Close Price]]/Table2[[#This Row],[Current Week Low]])-1</f>
        <v>2.4000000000000021E-2</v>
      </c>
      <c r="AF269" s="2">
        <f>(Table2[[#This Row],[Current Week High]]/Table2[[#This Row],[Close Price]])-1</f>
        <v>2.8846153846153744E-2</v>
      </c>
      <c r="AG269" s="2">
        <f>(Table2[[#This Row],[Close Price]]/Table2[[#This Row],[Current Month Low]])-1</f>
        <v>2.4630541871921263E-2</v>
      </c>
      <c r="AH269" s="2">
        <f>(Table2[[#This Row],[Current Month High]]/Table2[[#This Row],[Close Price]])-1</f>
        <v>4.1616586538461453E-2</v>
      </c>
      <c r="AI269">
        <v>6.3401442307692202</v>
      </c>
      <c r="AJ269">
        <v>108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0.13</v>
      </c>
      <c r="AM269" t="s">
        <v>10213</v>
      </c>
      <c r="AN269">
        <v>-0.73</v>
      </c>
      <c r="AO269" t="s">
        <v>10214</v>
      </c>
      <c r="AP269">
        <v>5.5321505918365002E-2</v>
      </c>
      <c r="AQ269">
        <f>(Table2[[#This Row],[Sharpe Ratio]]-AVERAGE(Table2[Sharpe Ratio]))/_xlfn.STDEV.P(Table2[Sharpe Ratio])</f>
        <v>9.0361951257476088E-3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-0.67913171794890048</v>
      </c>
      <c r="AS269">
        <f>_xlfn.RANK.AVG(Table2[[#This Row],[1Y Return vs Nifty Z-Score]],Table2[1Y Return vs Nifty Z-Score])</f>
        <v>208</v>
      </c>
      <c r="AT269">
        <f>_xlfn.RANK.AVG(Table2[[#This Row],[6M Return vs Nifty Z-Score]],Table2[6M Return vs Nifty Z-Score])</f>
        <v>341</v>
      </c>
      <c r="AU269">
        <f>_xlfn.RANK.AVG(Table2[[#This Row],[Sharpe Ratio Z-Score]],Table2[Sharpe Ratio Z-Score])</f>
        <v>332</v>
      </c>
      <c r="AV269">
        <f>(Table2[[#This Row],[Rank 1Y]]+Table2[[#This Row],[Rank 6M]]+Table2[[#This Row],[Rank Sharpe]])/3</f>
        <v>293.66666666666669</v>
      </c>
    </row>
    <row r="270" spans="1:48" x14ac:dyDescent="0.3">
      <c r="A270" t="s">
        <v>1525</v>
      </c>
      <c r="B270" t="s">
        <v>1526</v>
      </c>
      <c r="C270" t="s">
        <v>10177</v>
      </c>
      <c r="D270" t="s">
        <v>140</v>
      </c>
      <c r="E270">
        <v>6292.5150000000003</v>
      </c>
      <c r="F270">
        <v>220.79</v>
      </c>
      <c r="G270">
        <v>85.491106781747604</v>
      </c>
      <c r="H270">
        <f>(Table2[[#This Row],[1Y Return vs Nifty]]-AVERAGE(Table2[1Y Return vs Nifty]))/_xlfn.STDEV.P(Table2[1Y Return vs Nifty])</f>
        <v>0.46355586643221375</v>
      </c>
      <c r="I270">
        <v>7.5390202776607396</v>
      </c>
      <c r="J270">
        <f>(Table2[[#This Row],[1M Return vs Nifty]]-AVERAGE(Table2[1M Return vs Nifty]))/_xlfn.STDEV.P(Table2[1M Return vs Nifty])</f>
        <v>0.39003315741714523</v>
      </c>
      <c r="K270">
        <v>12.482243201741699</v>
      </c>
      <c r="L270">
        <f>(Table2[[#This Row],[6M Return vs Nifty]]-AVERAGE(Table2[6M Return vs Nifty]))/_xlfn.STDEV.P(Table2[6M Return vs Nifty])</f>
        <v>7.4312177045340017E-2</v>
      </c>
      <c r="M270">
        <v>11.1463088957815</v>
      </c>
      <c r="N270">
        <f>(Table2[[#This Row],[1W Return vs Nifty]]-AVERAGE(Table2[1W Return vs Nifty]))/_xlfn.STDEV.P(Table2[1W Return vs Nifty])</f>
        <v>2.1831965648698199</v>
      </c>
      <c r="O270">
        <v>199.65</v>
      </c>
      <c r="P270">
        <v>198.683270114706</v>
      </c>
      <c r="Q270">
        <v>179.25477459676901</v>
      </c>
      <c r="R270">
        <v>81.968578808644196</v>
      </c>
      <c r="S270" s="2">
        <f>(Table2[[#This Row],[Close Price]]-Table2[[#This Row],[20D EMA]])/Table2[[#This Row],[20D EMA]]</f>
        <v>0.10588529927372896</v>
      </c>
      <c r="T270" s="2">
        <f>(Table2[[#This Row],[Close Price]]-Table2[[#This Row],[50D EMA]])/Table2[[#This Row],[50D EMA]]</f>
        <v>0.11126618699466286</v>
      </c>
      <c r="U270" s="2">
        <f>(Table2[[#This Row],[Close Price]]-Table2[[#This Row],[200D EMA]])/Table2[[#This Row],[200D EMA]]</f>
        <v>0.23171056668735246</v>
      </c>
      <c r="V270">
        <v>1.89801469991528</v>
      </c>
      <c r="W270">
        <v>216.89</v>
      </c>
      <c r="X270">
        <v>224.8</v>
      </c>
      <c r="Y270">
        <v>201.08</v>
      </c>
      <c r="Z270">
        <v>224.8</v>
      </c>
      <c r="AA270">
        <v>188.14</v>
      </c>
      <c r="AB270">
        <v>224.8</v>
      </c>
      <c r="AC270" s="2">
        <f>(Table2[[#This Row],[Close Price]]/Table2[[#This Row],[Day Low]])-1</f>
        <v>1.7981465258886997E-2</v>
      </c>
      <c r="AD270" s="2">
        <f>(Table2[[#This Row],[Day High]]/Table2[[#This Row],[Close Price]])-1</f>
        <v>1.81620544408716E-2</v>
      </c>
      <c r="AE270" s="2">
        <f>(Table2[[#This Row],[Close Price]]/Table2[[#This Row],[Current Week Low]])-1</f>
        <v>9.8020688283270152E-2</v>
      </c>
      <c r="AF270" s="2">
        <f>(Table2[[#This Row],[Current Week High]]/Table2[[#This Row],[Close Price]])-1</f>
        <v>1.81620544408716E-2</v>
      </c>
      <c r="AG270" s="2">
        <f>(Table2[[#This Row],[Close Price]]/Table2[[#This Row],[Current Month Low]])-1</f>
        <v>0.17354098012118646</v>
      </c>
      <c r="AH270" s="2">
        <f>(Table2[[#This Row],[Current Month High]]/Table2[[#This Row],[Close Price]])-1</f>
        <v>1.81620544408716E-2</v>
      </c>
      <c r="AI270">
        <v>20.000905838126702</v>
      </c>
      <c r="AJ270">
        <v>124.608341810783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-0.11</v>
      </c>
      <c r="AM270" t="s">
        <v>10214</v>
      </c>
      <c r="AN270">
        <v>13.79</v>
      </c>
      <c r="AO270" t="s">
        <v>10213</v>
      </c>
      <c r="AP270">
        <v>1.973565289547E-2</v>
      </c>
      <c r="AQ270">
        <f>(Table2[[#This Row],[Sharpe Ratio]]-AVERAGE(Table2[Sharpe Ratio]))/_xlfn.STDEV.P(Table2[Sharpe Ratio])</f>
        <v>-0.39470575013384246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2.7163920156306762</v>
      </c>
      <c r="AS270">
        <f>_xlfn.RANK.AVG(Table2[[#This Row],[1Y Return vs Nifty Z-Score]],Table2[1Y Return vs Nifty Z-Score])</f>
        <v>156</v>
      </c>
      <c r="AT270">
        <f>_xlfn.RANK.AVG(Table2[[#This Row],[6M Return vs Nifty Z-Score]],Table2[6M Return vs Nifty Z-Score])</f>
        <v>284</v>
      </c>
      <c r="AU270">
        <f>_xlfn.RANK.AVG(Table2[[#This Row],[Sharpe Ratio Z-Score]],Table2[Sharpe Ratio Z-Score])</f>
        <v>441</v>
      </c>
      <c r="AV270">
        <f>(Table2[[#This Row],[Rank 1Y]]+Table2[[#This Row],[Rank 6M]]+Table2[[#This Row],[Rank Sharpe]])/3</f>
        <v>293.66666666666669</v>
      </c>
    </row>
    <row r="271" spans="1:48" x14ac:dyDescent="0.3">
      <c r="A271" t="s">
        <v>1141</v>
      </c>
      <c r="B271" t="s">
        <v>1142</v>
      </c>
      <c r="C271" t="s">
        <v>10179</v>
      </c>
      <c r="D271" t="s">
        <v>481</v>
      </c>
      <c r="E271">
        <v>10505.920912019999</v>
      </c>
      <c r="F271">
        <v>2154.3000000000002</v>
      </c>
      <c r="G271">
        <v>14.294833079070701</v>
      </c>
      <c r="H271">
        <f>(Table2[[#This Row],[1Y Return vs Nifty]]-AVERAGE(Table2[1Y Return vs Nifty]))/_xlfn.STDEV.P(Table2[1Y Return vs Nifty])</f>
        <v>-0.38314341999366702</v>
      </c>
      <c r="I271">
        <v>6.9812656452292204E-2</v>
      </c>
      <c r="J271">
        <f>(Table2[[#This Row],[1M Return vs Nifty]]-AVERAGE(Table2[1M Return vs Nifty]))/_xlfn.STDEV.P(Table2[1M Return vs Nifty])</f>
        <v>-0.27269633557647732</v>
      </c>
      <c r="K271">
        <v>1.2381303968763699</v>
      </c>
      <c r="L271">
        <f>(Table2[[#This Row],[6M Return vs Nifty]]-AVERAGE(Table2[6M Return vs Nifty]))/_xlfn.STDEV.P(Table2[6M Return vs Nifty])</f>
        <v>-0.26172522447362578</v>
      </c>
      <c r="M271">
        <v>-0.24580378051254401</v>
      </c>
      <c r="N271">
        <f>(Table2[[#This Row],[1W Return vs Nifty]]-AVERAGE(Table2[1W Return vs Nifty]))/_xlfn.STDEV.P(Table2[1W Return vs Nifty])</f>
        <v>-7.0430428860155797E-2</v>
      </c>
      <c r="O271">
        <v>2103.06</v>
      </c>
      <c r="P271">
        <v>2060.8205654787798</v>
      </c>
      <c r="Q271">
        <v>1927.55623740684</v>
      </c>
      <c r="R271">
        <v>59.442289536796601</v>
      </c>
      <c r="S271" s="2">
        <f>(Table2[[#This Row],[Close Price]]-Table2[[#This Row],[20D EMA]])/Table2[[#This Row],[20D EMA]]</f>
        <v>2.4364497446577957E-2</v>
      </c>
      <c r="T271" s="2">
        <f>(Table2[[#This Row],[Close Price]]-Table2[[#This Row],[50D EMA]])/Table2[[#This Row],[50D EMA]]</f>
        <v>4.5360297779978125E-2</v>
      </c>
      <c r="U271" s="2">
        <f>(Table2[[#This Row],[Close Price]]-Table2[[#This Row],[200D EMA]])/Table2[[#This Row],[200D EMA]]</f>
        <v>0.11763276120970706</v>
      </c>
      <c r="V271">
        <v>0.85653471055917596</v>
      </c>
      <c r="W271">
        <v>2118.65</v>
      </c>
      <c r="X271">
        <v>2158</v>
      </c>
      <c r="Y271">
        <v>2060.85</v>
      </c>
      <c r="Z271">
        <v>2188</v>
      </c>
      <c r="AA271">
        <v>2035</v>
      </c>
      <c r="AB271">
        <v>2200</v>
      </c>
      <c r="AC271" s="2">
        <f>(Table2[[#This Row],[Close Price]]/Table2[[#This Row],[Day Low]])-1</f>
        <v>1.6826752885092056E-2</v>
      </c>
      <c r="AD271" s="2">
        <f>(Table2[[#This Row],[Day High]]/Table2[[#This Row],[Close Price]])-1</f>
        <v>1.7174952420739853E-3</v>
      </c>
      <c r="AE271" s="2">
        <f>(Table2[[#This Row],[Close Price]]/Table2[[#This Row],[Current Week Low]])-1</f>
        <v>4.5345367202853426E-2</v>
      </c>
      <c r="AF271" s="2">
        <f>(Table2[[#This Row],[Current Week High]]/Table2[[#This Row],[Close Price]])-1</f>
        <v>1.5643132339971055E-2</v>
      </c>
      <c r="AG271" s="2">
        <f>(Table2[[#This Row],[Close Price]]/Table2[[#This Row],[Current Month Low]])-1</f>
        <v>5.8624078624078813E-2</v>
      </c>
      <c r="AH271" s="2">
        <f>(Table2[[#This Row],[Current Month High]]/Table2[[#This Row],[Close Price]])-1</f>
        <v>2.1213387179130017E-2</v>
      </c>
      <c r="AI271">
        <v>7.4594996054402696</v>
      </c>
      <c r="AJ271">
        <v>53.878571428571398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-7.0000000000000007E-2</v>
      </c>
      <c r="AM271" t="s">
        <v>10214</v>
      </c>
      <c r="AN271">
        <v>4.9800000000000004</v>
      </c>
      <c r="AO271" t="s">
        <v>10213</v>
      </c>
      <c r="AP271">
        <v>0.191446376867489</v>
      </c>
      <c r="AQ271">
        <f>(Table2[[#This Row],[Sharpe Ratio]]-AVERAGE(Table2[Sharpe Ratio]))/_xlfn.STDEV.P(Table2[Sharpe Ratio])</f>
        <v>1.5534510545883153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0.56545564568438944</v>
      </c>
      <c r="AS271">
        <f>_xlfn.RANK.AVG(Table2[[#This Row],[1Y Return vs Nifty Z-Score]],Table2[1Y Return vs Nifty Z-Score])</f>
        <v>427</v>
      </c>
      <c r="AT271">
        <f>_xlfn.RANK.AVG(Table2[[#This Row],[6M Return vs Nifty Z-Score]],Table2[6M Return vs Nifty Z-Score])</f>
        <v>411</v>
      </c>
      <c r="AU271">
        <f>_xlfn.RANK.AVG(Table2[[#This Row],[Sharpe Ratio Z-Score]],Table2[Sharpe Ratio Z-Score])</f>
        <v>45</v>
      </c>
      <c r="AV271">
        <f>(Table2[[#This Row],[Rank 1Y]]+Table2[[#This Row],[Rank 6M]]+Table2[[#This Row],[Rank Sharpe]])/3</f>
        <v>294.33333333333331</v>
      </c>
    </row>
    <row r="272" spans="1:48" x14ac:dyDescent="0.3">
      <c r="A272" t="s">
        <v>464</v>
      </c>
      <c r="B272" t="s">
        <v>465</v>
      </c>
      <c r="C272" t="s">
        <v>10167</v>
      </c>
      <c r="D272" t="s">
        <v>24</v>
      </c>
      <c r="E272">
        <v>47160.785489376001</v>
      </c>
      <c r="F272">
        <v>192.66</v>
      </c>
      <c r="G272">
        <v>17.625203109835301</v>
      </c>
      <c r="H272">
        <f>(Table2[[#This Row],[1Y Return vs Nifty]]-AVERAGE(Table2[1Y Return vs Nifty]))/_xlfn.STDEV.P(Table2[1Y Return vs Nifty])</f>
        <v>-0.34353710660206455</v>
      </c>
      <c r="I272">
        <v>9.8560782022634292</v>
      </c>
      <c r="J272">
        <f>(Table2[[#This Row],[1M Return vs Nifty]]-AVERAGE(Table2[1M Return vs Nifty]))/_xlfn.STDEV.P(Table2[1M Return vs Nifty])</f>
        <v>0.5956215814487098</v>
      </c>
      <c r="K272">
        <v>15.812620051838801</v>
      </c>
      <c r="L272">
        <f>(Table2[[#This Row],[6M Return vs Nifty]]-AVERAGE(Table2[6M Return vs Nifty]))/_xlfn.STDEV.P(Table2[6M Return vs Nifty])</f>
        <v>0.17384258928927446</v>
      </c>
      <c r="M272">
        <v>3.3175217417026701</v>
      </c>
      <c r="N272">
        <f>(Table2[[#This Row],[1W Return vs Nifty]]-AVERAGE(Table2[1W Return vs Nifty]))/_xlfn.STDEV.P(Table2[1W Return vs Nifty])</f>
        <v>0.63447890731782275</v>
      </c>
      <c r="O272">
        <v>180.12</v>
      </c>
      <c r="P272">
        <v>171.66060304731801</v>
      </c>
      <c r="Q272">
        <v>156.191173611274</v>
      </c>
      <c r="R272">
        <v>84.912554435275695</v>
      </c>
      <c r="S272" s="2">
        <f>(Table2[[#This Row],[Close Price]]-Table2[[#This Row],[20D EMA]])/Table2[[#This Row],[20D EMA]]</f>
        <v>6.9620253164556917E-2</v>
      </c>
      <c r="T272" s="2">
        <f>(Table2[[#This Row],[Close Price]]-Table2[[#This Row],[50D EMA]])/Table2[[#This Row],[50D EMA]]</f>
        <v>0.12233090516927485</v>
      </c>
      <c r="U272" s="2">
        <f>(Table2[[#This Row],[Close Price]]-Table2[[#This Row],[200D EMA]])/Table2[[#This Row],[200D EMA]]</f>
        <v>0.23348839467388222</v>
      </c>
      <c r="V272">
        <v>0.90019642833337499</v>
      </c>
      <c r="W272">
        <v>188.23</v>
      </c>
      <c r="X272">
        <v>193.63</v>
      </c>
      <c r="Y272">
        <v>184.5</v>
      </c>
      <c r="Z272">
        <v>193.63</v>
      </c>
      <c r="AA272">
        <v>173.91</v>
      </c>
      <c r="AB272">
        <v>193.63</v>
      </c>
      <c r="AC272" s="2">
        <f>(Table2[[#This Row],[Close Price]]/Table2[[#This Row],[Day Low]])-1</f>
        <v>2.3535036922913477E-2</v>
      </c>
      <c r="AD272" s="2">
        <f>(Table2[[#This Row],[Day High]]/Table2[[#This Row],[Close Price]])-1</f>
        <v>5.0347762898370618E-3</v>
      </c>
      <c r="AE272" s="2">
        <f>(Table2[[#This Row],[Close Price]]/Table2[[#This Row],[Current Week Low]])-1</f>
        <v>4.4227642276422729E-2</v>
      </c>
      <c r="AF272" s="2">
        <f>(Table2[[#This Row],[Current Week High]]/Table2[[#This Row],[Close Price]])-1</f>
        <v>5.0347762898370618E-3</v>
      </c>
      <c r="AG272" s="2">
        <f>(Table2[[#This Row],[Close Price]]/Table2[[#This Row],[Current Month Low]])-1</f>
        <v>0.10781438675176824</v>
      </c>
      <c r="AH272" s="2">
        <f>(Table2[[#This Row],[Current Month High]]/Table2[[#This Row],[Close Price]])-1</f>
        <v>5.0347762898370618E-3</v>
      </c>
      <c r="AI272">
        <v>0.50347762898370596</v>
      </c>
      <c r="AJ272">
        <v>52.360616844602603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0.15</v>
      </c>
      <c r="AM272" t="s">
        <v>10213</v>
      </c>
      <c r="AN272">
        <v>9.4700000000000006</v>
      </c>
      <c r="AO272" t="s">
        <v>10213</v>
      </c>
      <c r="AP272">
        <v>8.7563919789841002E-2</v>
      </c>
      <c r="AQ272">
        <f>(Table2[[#This Row],[Sharpe Ratio]]-AVERAGE(Table2[Sharpe Ratio]))/_xlfn.STDEV.P(Table2[Sharpe Ratio])</f>
        <v>0.37484490253425956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1.4352508739880019</v>
      </c>
      <c r="AS272">
        <f>_xlfn.RANK.AVG(Table2[[#This Row],[1Y Return vs Nifty Z-Score]],Table2[1Y Return vs Nifty Z-Score])</f>
        <v>402</v>
      </c>
      <c r="AT272">
        <f>_xlfn.RANK.AVG(Table2[[#This Row],[6M Return vs Nifty Z-Score]],Table2[6M Return vs Nifty Z-Score])</f>
        <v>249</v>
      </c>
      <c r="AU272">
        <f>_xlfn.RANK.AVG(Table2[[#This Row],[Sharpe Ratio Z-Score]],Table2[Sharpe Ratio Z-Score])</f>
        <v>235</v>
      </c>
      <c r="AV272">
        <f>(Table2[[#This Row],[Rank 1Y]]+Table2[[#This Row],[Rank 6M]]+Table2[[#This Row],[Rank Sharpe]])/3</f>
        <v>295.33333333333331</v>
      </c>
    </row>
    <row r="273" spans="1:48" x14ac:dyDescent="0.3">
      <c r="A273" t="s">
        <v>1374</v>
      </c>
      <c r="B273" t="s">
        <v>1375</v>
      </c>
      <c r="C273" t="s">
        <v>10179</v>
      </c>
      <c r="D273" t="s">
        <v>98</v>
      </c>
      <c r="E273">
        <v>7613.8433914050001</v>
      </c>
      <c r="F273">
        <v>979.85</v>
      </c>
      <c r="G273">
        <v>118.57311001007299</v>
      </c>
      <c r="H273">
        <f>(Table2[[#This Row],[1Y Return vs Nifty]]-AVERAGE(Table2[1Y Return vs Nifty]))/_xlfn.STDEV.P(Table2[1Y Return vs Nifty])</f>
        <v>0.85698247530133242</v>
      </c>
      <c r="I273">
        <v>-2.6386349266370901E-2</v>
      </c>
      <c r="J273">
        <f>(Table2[[#This Row],[1M Return vs Nifty]]-AVERAGE(Table2[1M Return vs Nifty]))/_xlfn.STDEV.P(Table2[1M Return vs Nifty])</f>
        <v>-0.28123190206754578</v>
      </c>
      <c r="K273">
        <v>13.656829486227201</v>
      </c>
      <c r="L273">
        <f>(Table2[[#This Row],[6M Return vs Nifty]]-AVERAGE(Table2[6M Return vs Nifty]))/_xlfn.STDEV.P(Table2[6M Return vs Nifty])</f>
        <v>0.10941542883124665</v>
      </c>
      <c r="M273">
        <v>-10.1834420665474</v>
      </c>
      <c r="N273">
        <f>(Table2[[#This Row],[1W Return vs Nifty]]-AVERAGE(Table2[1W Return vs Nifty]))/_xlfn.STDEV.P(Table2[1W Return vs Nifty])</f>
        <v>-2.0363282857112495</v>
      </c>
      <c r="O273">
        <v>1031.44</v>
      </c>
      <c r="P273">
        <v>974.84914913375098</v>
      </c>
      <c r="Q273">
        <v>782.99392429915702</v>
      </c>
      <c r="R273">
        <v>26.833973735196199</v>
      </c>
      <c r="S273" s="2">
        <f>(Table2[[#This Row],[Close Price]]-Table2[[#This Row],[20D EMA]])/Table2[[#This Row],[20D EMA]]</f>
        <v>-5.0017451330179194E-2</v>
      </c>
      <c r="T273" s="2">
        <f>(Table2[[#This Row],[Close Price]]-Table2[[#This Row],[50D EMA]])/Table2[[#This Row],[50D EMA]]</f>
        <v>5.129871499290721E-3</v>
      </c>
      <c r="U273" s="2">
        <f>(Table2[[#This Row],[Close Price]]-Table2[[#This Row],[200D EMA]])/Table2[[#This Row],[200D EMA]]</f>
        <v>0.2514145635000235</v>
      </c>
      <c r="V273">
        <v>0.60134733400752105</v>
      </c>
      <c r="W273">
        <v>969</v>
      </c>
      <c r="X273">
        <v>995</v>
      </c>
      <c r="Y273">
        <v>969</v>
      </c>
      <c r="Z273">
        <v>1098</v>
      </c>
      <c r="AA273">
        <v>969</v>
      </c>
      <c r="AB273">
        <v>1151</v>
      </c>
      <c r="AC273" s="2">
        <f>(Table2[[#This Row],[Close Price]]/Table2[[#This Row],[Day Low]])-1</f>
        <v>1.1197110423116552E-2</v>
      </c>
      <c r="AD273" s="2">
        <f>(Table2[[#This Row],[Day High]]/Table2[[#This Row],[Close Price]])-1</f>
        <v>1.5461550237281241E-2</v>
      </c>
      <c r="AE273" s="2">
        <f>(Table2[[#This Row],[Close Price]]/Table2[[#This Row],[Current Week Low]])-1</f>
        <v>1.1197110423116552E-2</v>
      </c>
      <c r="AF273" s="2">
        <f>(Table2[[#This Row],[Current Week High]]/Table2[[#This Row],[Close Price]])-1</f>
        <v>0.12057968056335144</v>
      </c>
      <c r="AG273" s="2">
        <f>(Table2[[#This Row],[Close Price]]/Table2[[#This Row],[Current Month Low]])-1</f>
        <v>1.1197110423116552E-2</v>
      </c>
      <c r="AH273" s="2">
        <f>(Table2[[#This Row],[Current Month High]]/Table2[[#This Row],[Close Price]])-1</f>
        <v>0.17466959228453338</v>
      </c>
      <c r="AI273">
        <v>20.120426595907499</v>
      </c>
      <c r="AJ273">
        <v>173.35751150788099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-0.06</v>
      </c>
      <c r="AM273" t="s">
        <v>10214</v>
      </c>
      <c r="AN273">
        <v>-6.02</v>
      </c>
      <c r="AO273" t="s">
        <v>10214</v>
      </c>
      <c r="AQ273">
        <f>(Table2[[#This Row],[Sharpe Ratio]]-AVERAGE(Table2[Sharpe Ratio]))/_xlfn.STDEV.P(Table2[Sharpe Ratio])</f>
        <v>-0.61861806961255894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-1.9697803532587752</v>
      </c>
      <c r="AS273">
        <f>_xlfn.RANK.AVG(Table2[[#This Row],[1Y Return vs Nifty Z-Score]],Table2[1Y Return vs Nifty Z-Score])</f>
        <v>104</v>
      </c>
      <c r="AT273">
        <f>_xlfn.RANK.AVG(Table2[[#This Row],[6M Return vs Nifty Z-Score]],Table2[6M Return vs Nifty Z-Score])</f>
        <v>266</v>
      </c>
      <c r="AU273">
        <f>_xlfn.RANK.AVG(Table2[[#This Row],[Sharpe Ratio Z-Score]],Table2[Sharpe Ratio Z-Score])</f>
        <v>516.5</v>
      </c>
      <c r="AV273">
        <f>(Table2[[#This Row],[Rank 1Y]]+Table2[[#This Row],[Rank 6M]]+Table2[[#This Row],[Rank Sharpe]])/3</f>
        <v>295.5</v>
      </c>
    </row>
    <row r="274" spans="1:48" x14ac:dyDescent="0.3">
      <c r="A274" t="s">
        <v>722</v>
      </c>
      <c r="B274" t="s">
        <v>723</v>
      </c>
      <c r="C274" t="s">
        <v>10173</v>
      </c>
      <c r="D274" t="s">
        <v>246</v>
      </c>
      <c r="E274">
        <v>22402.098172800001</v>
      </c>
      <c r="F274">
        <v>708</v>
      </c>
      <c r="G274">
        <v>4.7032762333713496</v>
      </c>
      <c r="H274">
        <f>(Table2[[#This Row],[1Y Return vs Nifty]]-AVERAGE(Table2[1Y Return vs Nifty]))/_xlfn.STDEV.P(Table2[1Y Return vs Nifty])</f>
        <v>-0.49721068664419071</v>
      </c>
      <c r="I274">
        <v>12.188176917222</v>
      </c>
      <c r="J274">
        <f>(Table2[[#This Row],[1M Return vs Nifty]]-AVERAGE(Table2[1M Return vs Nifty]))/_xlfn.STDEV.P(Table2[1M Return vs Nifty])</f>
        <v>0.80254454802779607</v>
      </c>
      <c r="K274">
        <v>20.5544986114759</v>
      </c>
      <c r="L274">
        <f>(Table2[[#This Row],[6M Return vs Nifty]]-AVERAGE(Table2[6M Return vs Nifty]))/_xlfn.STDEV.P(Table2[6M Return vs Nifty])</f>
        <v>0.31555662019169134</v>
      </c>
      <c r="M274">
        <v>-3.9415486602692198</v>
      </c>
      <c r="N274">
        <f>(Table2[[#This Row],[1W Return vs Nifty]]-AVERAGE(Table2[1W Return vs Nifty]))/_xlfn.STDEV.P(Table2[1W Return vs Nifty])</f>
        <v>-0.80153541874412448</v>
      </c>
      <c r="O274">
        <v>709.83</v>
      </c>
      <c r="P274">
        <v>677.42838404654401</v>
      </c>
      <c r="Q274">
        <v>606.85528067506698</v>
      </c>
      <c r="R274">
        <v>42.935888028018901</v>
      </c>
      <c r="S274" s="2">
        <f>(Table2[[#This Row],[Close Price]]-Table2[[#This Row],[20D EMA]])/Table2[[#This Row],[20D EMA]]</f>
        <v>-2.5780820759900834E-3</v>
      </c>
      <c r="T274" s="2">
        <f>(Table2[[#This Row],[Close Price]]-Table2[[#This Row],[50D EMA]])/Table2[[#This Row],[50D EMA]]</f>
        <v>4.5128926796423559E-2</v>
      </c>
      <c r="U274" s="2">
        <f>(Table2[[#This Row],[Close Price]]-Table2[[#This Row],[200D EMA]])/Table2[[#This Row],[200D EMA]]</f>
        <v>0.16667024667301147</v>
      </c>
      <c r="V274">
        <v>0.49194833293377099</v>
      </c>
      <c r="W274">
        <v>684.5</v>
      </c>
      <c r="X274">
        <v>728.85</v>
      </c>
      <c r="Y274">
        <v>684.5</v>
      </c>
      <c r="Z274">
        <v>762.2</v>
      </c>
      <c r="AA274">
        <v>684.5</v>
      </c>
      <c r="AB274">
        <v>762.2</v>
      </c>
      <c r="AC274" s="2">
        <f>(Table2[[#This Row],[Close Price]]/Table2[[#This Row],[Day Low]])-1</f>
        <v>3.4331628926223434E-2</v>
      </c>
      <c r="AD274" s="2">
        <f>(Table2[[#This Row],[Day High]]/Table2[[#This Row],[Close Price]])-1</f>
        <v>2.9449152542373014E-2</v>
      </c>
      <c r="AE274" s="2">
        <f>(Table2[[#This Row],[Close Price]]/Table2[[#This Row],[Current Week Low]])-1</f>
        <v>3.4331628926223434E-2</v>
      </c>
      <c r="AF274" s="2">
        <f>(Table2[[#This Row],[Current Week High]]/Table2[[#This Row],[Close Price]])-1</f>
        <v>7.6553672316384214E-2</v>
      </c>
      <c r="AG274" s="2">
        <f>(Table2[[#This Row],[Close Price]]/Table2[[#This Row],[Current Month Low]])-1</f>
        <v>3.4331628926223434E-2</v>
      </c>
      <c r="AH274" s="2">
        <f>(Table2[[#This Row],[Current Month High]]/Table2[[#This Row],[Close Price]])-1</f>
        <v>7.6553672316384214E-2</v>
      </c>
      <c r="AI274">
        <v>12.8460451977401</v>
      </c>
      <c r="AJ274">
        <v>52.915766738660899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0.03</v>
      </c>
      <c r="AM274" t="s">
        <v>10213</v>
      </c>
      <c r="AN274">
        <v>-4.75</v>
      </c>
      <c r="AO274" t="s">
        <v>10214</v>
      </c>
      <c r="AP274">
        <v>0.10675722810746099</v>
      </c>
      <c r="AQ274">
        <f>(Table2[[#This Row],[Sharpe Ratio]]-AVERAGE(Table2[Sharpe Ratio]))/_xlfn.STDEV.P(Table2[Sharpe Ratio])</f>
        <v>0.59260401122100004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0.41195907405217225</v>
      </c>
      <c r="AS274">
        <f>_xlfn.RANK.AVG(Table2[[#This Row],[1Y Return vs Nifty Z-Score]],Table2[1Y Return vs Nifty Z-Score])</f>
        <v>483</v>
      </c>
      <c r="AT274">
        <f>_xlfn.RANK.AVG(Table2[[#This Row],[6M Return vs Nifty Z-Score]],Table2[6M Return vs Nifty Z-Score])</f>
        <v>210</v>
      </c>
      <c r="AU274">
        <f>_xlfn.RANK.AVG(Table2[[#This Row],[Sharpe Ratio Z-Score]],Table2[Sharpe Ratio Z-Score])</f>
        <v>196</v>
      </c>
      <c r="AV274">
        <f>(Table2[[#This Row],[Rank 1Y]]+Table2[[#This Row],[Rank 6M]]+Table2[[#This Row],[Rank Sharpe]])/3</f>
        <v>296.33333333333331</v>
      </c>
    </row>
    <row r="275" spans="1:48" x14ac:dyDescent="0.3">
      <c r="A275" t="s">
        <v>574</v>
      </c>
      <c r="B275" t="s">
        <v>575</v>
      </c>
      <c r="C275" t="s">
        <v>10169</v>
      </c>
      <c r="D275" t="s">
        <v>180</v>
      </c>
      <c r="E275">
        <v>33400.980000000003</v>
      </c>
      <c r="F275">
        <v>765.2</v>
      </c>
      <c r="G275">
        <v>57.126260113976002</v>
      </c>
      <c r="H275">
        <f>(Table2[[#This Row],[1Y Return vs Nifty]]-AVERAGE(Table2[1Y Return vs Nifty]))/_xlfn.STDEV.P(Table2[1Y Return vs Nifty])</f>
        <v>0.12622788303975224</v>
      </c>
      <c r="I275">
        <v>1.5666450841457</v>
      </c>
      <c r="J275">
        <f>(Table2[[#This Row],[1M Return vs Nifty]]-AVERAGE(Table2[1M Return vs Nifty]))/_xlfn.STDEV.P(Table2[1M Return vs Nifty])</f>
        <v>-0.13988505943991036</v>
      </c>
      <c r="K275">
        <v>29.572403860257399</v>
      </c>
      <c r="L275">
        <f>(Table2[[#This Row],[6M Return vs Nifty]]-AVERAGE(Table2[6M Return vs Nifty]))/_xlfn.STDEV.P(Table2[6M Return vs Nifty])</f>
        <v>0.58506240508861473</v>
      </c>
      <c r="M275">
        <v>3.44234792553977</v>
      </c>
      <c r="N275">
        <f>(Table2[[#This Row],[1W Return vs Nifty]]-AVERAGE(Table2[1W Return vs Nifty]))/_xlfn.STDEV.P(Table2[1W Return vs Nifty])</f>
        <v>0.65917245323095019</v>
      </c>
      <c r="O275">
        <v>721.15</v>
      </c>
      <c r="P275">
        <v>651.81085511430001</v>
      </c>
      <c r="Q275">
        <v>541.37980077753605</v>
      </c>
      <c r="R275">
        <v>67.063185546448693</v>
      </c>
      <c r="S275" s="2">
        <f>(Table2[[#This Row],[Close Price]]-Table2[[#This Row],[20D EMA]])/Table2[[#This Row],[20D EMA]]</f>
        <v>6.1082992442626459E-2</v>
      </c>
      <c r="T275" s="2">
        <f>(Table2[[#This Row],[Close Price]]-Table2[[#This Row],[50D EMA]])/Table2[[#This Row],[50D EMA]]</f>
        <v>0.17396019718913147</v>
      </c>
      <c r="U275" s="2">
        <f>(Table2[[#This Row],[Close Price]]-Table2[[#This Row],[200D EMA]])/Table2[[#This Row],[200D EMA]]</f>
        <v>0.41342547117755557</v>
      </c>
      <c r="V275">
        <v>1.3235373052039501</v>
      </c>
      <c r="W275">
        <v>761.7</v>
      </c>
      <c r="X275">
        <v>779.3</v>
      </c>
      <c r="Y275">
        <v>720.85</v>
      </c>
      <c r="Z275">
        <v>806.05</v>
      </c>
      <c r="AA275">
        <v>690.1</v>
      </c>
      <c r="AB275">
        <v>806.05</v>
      </c>
      <c r="AC275" s="2">
        <f>(Table2[[#This Row],[Close Price]]/Table2[[#This Row],[Day Low]])-1</f>
        <v>4.594984902192456E-3</v>
      </c>
      <c r="AD275" s="2">
        <f>(Table2[[#This Row],[Day High]]/Table2[[#This Row],[Close Price]])-1</f>
        <v>1.8426555148980617E-2</v>
      </c>
      <c r="AE275" s="2">
        <f>(Table2[[#This Row],[Close Price]]/Table2[[#This Row],[Current Week Low]])-1</f>
        <v>6.1524589026843435E-2</v>
      </c>
      <c r="AF275" s="2">
        <f>(Table2[[#This Row],[Current Week High]]/Table2[[#This Row],[Close Price]])-1</f>
        <v>5.3384736016727441E-2</v>
      </c>
      <c r="AG275" s="2">
        <f>(Table2[[#This Row],[Close Price]]/Table2[[#This Row],[Current Month Low]])-1</f>
        <v>0.10882480799884076</v>
      </c>
      <c r="AH275" s="2">
        <f>(Table2[[#This Row],[Current Month High]]/Table2[[#This Row],[Close Price]])-1</f>
        <v>5.3384736016727441E-2</v>
      </c>
      <c r="AI275">
        <v>5.3384736016727397</v>
      </c>
      <c r="AJ275">
        <v>86.634146341463406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0.56999999999999995</v>
      </c>
      <c r="AM275" t="s">
        <v>10213</v>
      </c>
      <c r="AN275">
        <v>7.57</v>
      </c>
      <c r="AO275" t="s">
        <v>10213</v>
      </c>
      <c r="AP275">
        <v>1.6420591754450001E-3</v>
      </c>
      <c r="AQ275">
        <f>(Table2[[#This Row],[Sharpe Ratio]]-AVERAGE(Table2[Sharpe Ratio]))/_xlfn.STDEV.P(Table2[Sharpe Ratio])</f>
        <v>-0.59998796496678908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0.63058971695261767</v>
      </c>
      <c r="AS275">
        <f>_xlfn.RANK.AVG(Table2[[#This Row],[1Y Return vs Nifty Z-Score]],Table2[1Y Return vs Nifty Z-Score])</f>
        <v>242</v>
      </c>
      <c r="AT275">
        <f>_xlfn.RANK.AVG(Table2[[#This Row],[6M Return vs Nifty Z-Score]],Table2[6M Return vs Nifty Z-Score])</f>
        <v>153</v>
      </c>
      <c r="AU275">
        <f>_xlfn.RANK.AVG(Table2[[#This Row],[Sharpe Ratio Z-Score]],Table2[Sharpe Ratio Z-Score])</f>
        <v>496</v>
      </c>
      <c r="AV275">
        <f>(Table2[[#This Row],[Rank 1Y]]+Table2[[#This Row],[Rank 6M]]+Table2[[#This Row],[Rank Sharpe]])/3</f>
        <v>297</v>
      </c>
    </row>
    <row r="276" spans="1:48" x14ac:dyDescent="0.3">
      <c r="A276" t="s">
        <v>1392</v>
      </c>
      <c r="B276" t="s">
        <v>1393</v>
      </c>
      <c r="C276" t="s">
        <v>10171</v>
      </c>
      <c r="D276" t="s">
        <v>193</v>
      </c>
      <c r="E276">
        <v>7461.4884103199902</v>
      </c>
      <c r="F276">
        <v>1381.8</v>
      </c>
      <c r="G276">
        <v>24.961097473479501</v>
      </c>
      <c r="H276">
        <f>(Table2[[#This Row],[1Y Return vs Nifty]]-AVERAGE(Table2[1Y Return vs Nifty]))/_xlfn.STDEV.P(Table2[1Y Return vs Nifty])</f>
        <v>-0.25629523002672289</v>
      </c>
      <c r="I276">
        <v>20.191314423479099</v>
      </c>
      <c r="J276">
        <f>(Table2[[#This Row],[1M Return vs Nifty]]-AVERAGE(Table2[1M Return vs Nifty]))/_xlfn.STDEV.P(Table2[1M Return vs Nifty])</f>
        <v>1.5126486890373199</v>
      </c>
      <c r="K276">
        <v>20.517839830885901</v>
      </c>
      <c r="L276">
        <f>(Table2[[#This Row],[6M Return vs Nifty]]-AVERAGE(Table2[6M Return vs Nifty]))/_xlfn.STDEV.P(Table2[6M Return vs Nifty])</f>
        <v>0.31446104941735809</v>
      </c>
      <c r="M276">
        <v>0.22698331655356599</v>
      </c>
      <c r="N276">
        <f>(Table2[[#This Row],[1W Return vs Nifty]]-AVERAGE(Table2[1W Return vs Nifty]))/_xlfn.STDEV.P(Table2[1W Return vs Nifty])</f>
        <v>2.3097944191543308E-2</v>
      </c>
      <c r="O276">
        <v>1297.8900000000001</v>
      </c>
      <c r="P276">
        <v>1192.7806091217401</v>
      </c>
      <c r="Q276">
        <v>1035.6539193753699</v>
      </c>
      <c r="R276">
        <v>71.1875050541409</v>
      </c>
      <c r="S276" s="2">
        <f>(Table2[[#This Row],[Close Price]]-Table2[[#This Row],[20D EMA]])/Table2[[#This Row],[20D EMA]]</f>
        <v>6.4651087534382617E-2</v>
      </c>
      <c r="T276" s="2">
        <f>(Table2[[#This Row],[Close Price]]-Table2[[#This Row],[50D EMA]])/Table2[[#This Row],[50D EMA]]</f>
        <v>0.15846953700684094</v>
      </c>
      <c r="U276" s="2">
        <f>(Table2[[#This Row],[Close Price]]-Table2[[#This Row],[200D EMA]])/Table2[[#This Row],[200D EMA]]</f>
        <v>0.33422948935818236</v>
      </c>
      <c r="V276">
        <v>0.91547423775095804</v>
      </c>
      <c r="W276">
        <v>1339.6</v>
      </c>
      <c r="X276">
        <v>1390.05</v>
      </c>
      <c r="Y276">
        <v>1324.05</v>
      </c>
      <c r="Z276">
        <v>1430.9</v>
      </c>
      <c r="AA276">
        <v>1296.8</v>
      </c>
      <c r="AB276">
        <v>1430.9</v>
      </c>
      <c r="AC276" s="2">
        <f>(Table2[[#This Row],[Close Price]]/Table2[[#This Row],[Day Low]])-1</f>
        <v>3.1501940877874057E-2</v>
      </c>
      <c r="AD276" s="2">
        <f>(Table2[[#This Row],[Day High]]/Table2[[#This Row],[Close Price]])-1</f>
        <v>5.9704732957013285E-3</v>
      </c>
      <c r="AE276" s="2">
        <f>(Table2[[#This Row],[Close Price]]/Table2[[#This Row],[Current Week Low]])-1</f>
        <v>4.3616177636796261E-2</v>
      </c>
      <c r="AF276" s="2">
        <f>(Table2[[#This Row],[Current Week High]]/Table2[[#This Row],[Close Price]])-1</f>
        <v>3.5533362281082725E-2</v>
      </c>
      <c r="AG276" s="2">
        <f>(Table2[[#This Row],[Close Price]]/Table2[[#This Row],[Current Month Low]])-1</f>
        <v>6.554595928439233E-2</v>
      </c>
      <c r="AH276" s="2">
        <f>(Table2[[#This Row],[Current Month High]]/Table2[[#This Row],[Close Price]])-1</f>
        <v>3.5533362281082725E-2</v>
      </c>
      <c r="AI276">
        <v>3.5533362281082699</v>
      </c>
      <c r="AJ276">
        <v>68.409506398537403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0.17</v>
      </c>
      <c r="AM276" t="s">
        <v>10213</v>
      </c>
      <c r="AN276">
        <v>6.37</v>
      </c>
      <c r="AO276" t="s">
        <v>10213</v>
      </c>
      <c r="AP276">
        <v>5.8434802891656E-2</v>
      </c>
      <c r="AQ276">
        <f>(Table2[[#This Row],[Sharpe Ratio]]-AVERAGE(Table2[Sharpe Ratio]))/_xlfn.STDEV.P(Table2[Sharpe Ratio])</f>
        <v>4.4358337758062784E-2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1.6382707903775611</v>
      </c>
      <c r="AS276">
        <f>_xlfn.RANK.AVG(Table2[[#This Row],[1Y Return vs Nifty Z-Score]],Table2[1Y Return vs Nifty Z-Score])</f>
        <v>362</v>
      </c>
      <c r="AT276">
        <f>_xlfn.RANK.AVG(Table2[[#This Row],[6M Return vs Nifty Z-Score]],Table2[6M Return vs Nifty Z-Score])</f>
        <v>211</v>
      </c>
      <c r="AU276">
        <f>_xlfn.RANK.AVG(Table2[[#This Row],[Sharpe Ratio Z-Score]],Table2[Sharpe Ratio Z-Score])</f>
        <v>319</v>
      </c>
      <c r="AV276">
        <f>(Table2[[#This Row],[Rank 1Y]]+Table2[[#This Row],[Rank 6M]]+Table2[[#This Row],[Rank Sharpe]])/3</f>
        <v>297.33333333333331</v>
      </c>
    </row>
    <row r="277" spans="1:48" x14ac:dyDescent="0.3">
      <c r="A277" t="s">
        <v>1012</v>
      </c>
      <c r="B277" t="s">
        <v>1013</v>
      </c>
      <c r="C277" t="s">
        <v>10166</v>
      </c>
      <c r="D277" t="s">
        <v>299</v>
      </c>
      <c r="E277">
        <v>13108.401206050001</v>
      </c>
      <c r="F277">
        <v>2424.25</v>
      </c>
      <c r="G277">
        <v>61.4307298136886</v>
      </c>
      <c r="H277">
        <f>(Table2[[#This Row],[1Y Return vs Nifty]]-AVERAGE(Table2[1Y Return vs Nifty]))/_xlfn.STDEV.P(Table2[1Y Return vs Nifty])</f>
        <v>0.17741864392716439</v>
      </c>
      <c r="I277">
        <v>16.678459892481801</v>
      </c>
      <c r="J277">
        <f>(Table2[[#This Row],[1M Return vs Nifty]]-AVERAGE(Table2[1M Return vs Nifty]))/_xlfn.STDEV.P(Table2[1M Return vs Nifty])</f>
        <v>1.2009593612861749</v>
      </c>
      <c r="K277">
        <v>7.6899334670949697</v>
      </c>
      <c r="L277">
        <f>(Table2[[#This Row],[6M Return vs Nifty]]-AVERAGE(Table2[6M Return vs Nifty]))/_xlfn.STDEV.P(Table2[6M Return vs Nifty])</f>
        <v>-6.8909021323277656E-2</v>
      </c>
      <c r="M277">
        <v>2.5091170018365601</v>
      </c>
      <c r="N277">
        <f>(Table2[[#This Row],[1W Return vs Nifty]]-AVERAGE(Table2[1W Return vs Nifty]))/_xlfn.STDEV.P(Table2[1W Return vs Nifty])</f>
        <v>0.47455749542618869</v>
      </c>
      <c r="O277">
        <v>2301.33</v>
      </c>
      <c r="P277">
        <v>2150.18761470565</v>
      </c>
      <c r="Q277">
        <v>1928.2652203867899</v>
      </c>
      <c r="R277">
        <v>63.6101767769349</v>
      </c>
      <c r="S277" s="2">
        <f>(Table2[[#This Row],[Close Price]]-Table2[[#This Row],[20D EMA]])/Table2[[#This Row],[20D EMA]]</f>
        <v>5.3412591849061226E-2</v>
      </c>
      <c r="T277" s="2">
        <f>(Table2[[#This Row],[Close Price]]-Table2[[#This Row],[50D EMA]])/Table2[[#This Row],[50D EMA]]</f>
        <v>0.12745975440467214</v>
      </c>
      <c r="U277" s="2">
        <f>(Table2[[#This Row],[Close Price]]-Table2[[#This Row],[200D EMA]])/Table2[[#This Row],[200D EMA]]</f>
        <v>0.25721813284259759</v>
      </c>
      <c r="V277">
        <v>0.66884682868701195</v>
      </c>
      <c r="W277">
        <v>2407</v>
      </c>
      <c r="X277">
        <v>2462.35</v>
      </c>
      <c r="Y277">
        <v>2304</v>
      </c>
      <c r="Z277">
        <v>2472.9499999999998</v>
      </c>
      <c r="AA277">
        <v>2304</v>
      </c>
      <c r="AB277">
        <v>2498.8000000000002</v>
      </c>
      <c r="AC277" s="2">
        <f>(Table2[[#This Row],[Close Price]]/Table2[[#This Row],[Day Low]])-1</f>
        <v>7.1665974241794661E-3</v>
      </c>
      <c r="AD277" s="2">
        <f>(Table2[[#This Row],[Day High]]/Table2[[#This Row],[Close Price]])-1</f>
        <v>1.5716200886872089E-2</v>
      </c>
      <c r="AE277" s="2">
        <f>(Table2[[#This Row],[Close Price]]/Table2[[#This Row],[Current Week Low]])-1</f>
        <v>5.2191840277777679E-2</v>
      </c>
      <c r="AF277" s="2">
        <f>(Table2[[#This Row],[Current Week High]]/Table2[[#This Row],[Close Price]])-1</f>
        <v>2.0088687222852286E-2</v>
      </c>
      <c r="AG277" s="2">
        <f>(Table2[[#This Row],[Close Price]]/Table2[[#This Row],[Current Month Low]])-1</f>
        <v>5.2191840277777679E-2</v>
      </c>
      <c r="AH277" s="2">
        <f>(Table2[[#This Row],[Current Month High]]/Table2[[#This Row],[Close Price]])-1</f>
        <v>3.0751778900691029E-2</v>
      </c>
      <c r="AI277">
        <v>13.3484582860678</v>
      </c>
      <c r="AJ277">
        <v>96.773538961038895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0.08</v>
      </c>
      <c r="AM277" t="s">
        <v>10213</v>
      </c>
      <c r="AN277">
        <v>0.43</v>
      </c>
      <c r="AO277" t="s">
        <v>10213</v>
      </c>
      <c r="AP277">
        <v>5.1140253643768001E-2</v>
      </c>
      <c r="AQ277">
        <f>(Table2[[#This Row],[Sharpe Ratio]]-AVERAGE(Table2[Sharpe Ratio]))/_xlfn.STDEV.P(Table2[Sharpe Ratio])</f>
        <v>-3.8402513899458826E-2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1.7456239654167913</v>
      </c>
      <c r="AS277">
        <f>_xlfn.RANK.AVG(Table2[[#This Row],[1Y Return vs Nifty Z-Score]],Table2[1Y Return vs Nifty Z-Score])</f>
        <v>219</v>
      </c>
      <c r="AT277">
        <f>_xlfn.RANK.AVG(Table2[[#This Row],[6M Return vs Nifty Z-Score]],Table2[6M Return vs Nifty Z-Score])</f>
        <v>332</v>
      </c>
      <c r="AU277">
        <f>_xlfn.RANK.AVG(Table2[[#This Row],[Sharpe Ratio Z-Score]],Table2[Sharpe Ratio Z-Score])</f>
        <v>348</v>
      </c>
      <c r="AV277">
        <f>(Table2[[#This Row],[Rank 1Y]]+Table2[[#This Row],[Rank 6M]]+Table2[[#This Row],[Rank Sharpe]])/3</f>
        <v>299.66666666666669</v>
      </c>
    </row>
    <row r="278" spans="1:48" x14ac:dyDescent="0.3">
      <c r="A278" t="s">
        <v>285</v>
      </c>
      <c r="B278" t="s">
        <v>286</v>
      </c>
      <c r="C278" t="s">
        <v>10167</v>
      </c>
      <c r="D278" t="s">
        <v>287</v>
      </c>
      <c r="E278">
        <v>92373.887085424998</v>
      </c>
      <c r="F278">
        <v>85.91</v>
      </c>
      <c r="G278">
        <v>21.019534175594998</v>
      </c>
      <c r="H278">
        <f>(Table2[[#This Row],[1Y Return vs Nifty]]-AVERAGE(Table2[1Y Return vs Nifty]))/_xlfn.STDEV.P(Table2[1Y Return vs Nifty])</f>
        <v>-0.30317013875661292</v>
      </c>
      <c r="I278">
        <v>-5.3836255105211901</v>
      </c>
      <c r="J278">
        <f>(Table2[[#This Row],[1M Return vs Nifty]]-AVERAGE(Table2[1M Return vs Nifty]))/_xlfn.STDEV.P(Table2[1M Return vs Nifty])</f>
        <v>-0.75657019405755543</v>
      </c>
      <c r="K278">
        <v>16.279400159730798</v>
      </c>
      <c r="L278">
        <f>(Table2[[#This Row],[6M Return vs Nifty]]-AVERAGE(Table2[6M Return vs Nifty]))/_xlfn.STDEV.P(Table2[6M Return vs Nifty])</f>
        <v>0.18779260715719356</v>
      </c>
      <c r="M278">
        <v>1.7671626002504199</v>
      </c>
      <c r="N278">
        <f>(Table2[[#This Row],[1W Return vs Nifty]]-AVERAGE(Table2[1W Return vs Nifty]))/_xlfn.STDEV.P(Table2[1W Return vs Nifty])</f>
        <v>0.32778151848112563</v>
      </c>
      <c r="O278">
        <v>85.09</v>
      </c>
      <c r="P278">
        <v>85.235349383941099</v>
      </c>
      <c r="Q278">
        <v>78.245903614724298</v>
      </c>
      <c r="R278">
        <v>60.350818654179697</v>
      </c>
      <c r="S278" s="2">
        <f>(Table2[[#This Row],[Close Price]]-Table2[[#This Row],[20D EMA]])/Table2[[#This Row],[20D EMA]]</f>
        <v>9.6368550946056303E-3</v>
      </c>
      <c r="T278" s="2">
        <f>(Table2[[#This Row],[Close Price]]-Table2[[#This Row],[50D EMA]])/Table2[[#This Row],[50D EMA]]</f>
        <v>7.9151504737775668E-3</v>
      </c>
      <c r="U278" s="2">
        <f>(Table2[[#This Row],[Close Price]]-Table2[[#This Row],[200D EMA]])/Table2[[#This Row],[200D EMA]]</f>
        <v>9.7948851393077532E-2</v>
      </c>
      <c r="V278">
        <v>0.62872568458783695</v>
      </c>
      <c r="W278">
        <v>85.57</v>
      </c>
      <c r="X278">
        <v>86.8</v>
      </c>
      <c r="Y278">
        <v>84.01</v>
      </c>
      <c r="Z278">
        <v>88.1</v>
      </c>
      <c r="AA278">
        <v>83.31</v>
      </c>
      <c r="AB278">
        <v>88.1</v>
      </c>
      <c r="AC278" s="2">
        <f>(Table2[[#This Row],[Close Price]]/Table2[[#This Row],[Day Low]])-1</f>
        <v>3.9733551478322582E-3</v>
      </c>
      <c r="AD278" s="2">
        <f>(Table2[[#This Row],[Day High]]/Table2[[#This Row],[Close Price]])-1</f>
        <v>1.0359678733558475E-2</v>
      </c>
      <c r="AE278" s="2">
        <f>(Table2[[#This Row],[Close Price]]/Table2[[#This Row],[Current Week Low]])-1</f>
        <v>2.2616355195809845E-2</v>
      </c>
      <c r="AF278" s="2">
        <f>(Table2[[#This Row],[Current Week High]]/Table2[[#This Row],[Close Price]])-1</f>
        <v>2.549179373763244E-2</v>
      </c>
      <c r="AG278" s="2">
        <f>(Table2[[#This Row],[Close Price]]/Table2[[#This Row],[Current Month Low]])-1</f>
        <v>3.1208738446764972E-2</v>
      </c>
      <c r="AH278" s="2">
        <f>(Table2[[#This Row],[Current Month High]]/Table2[[#This Row],[Close Price]])-1</f>
        <v>2.549179373763244E-2</v>
      </c>
      <c r="AI278">
        <v>14.887673146315899</v>
      </c>
      <c r="AJ278">
        <v>51.918656056586997</v>
      </c>
      <c r="AK278" t="str">
        <f>IF(AND(Table2[[#This Row],[20D EMA]]&gt;Table2[[#This Row],[50D EMA]],Table2[[#This Row],[50D EMA]]&gt;Table2[[#This Row],[200D EMA]]),"Uptrend","Downtrend/NoTrend")</f>
        <v>Downtrend/NoTrend</v>
      </c>
      <c r="AL278">
        <v>-0.1</v>
      </c>
      <c r="AM278" t="s">
        <v>10214</v>
      </c>
      <c r="AN278">
        <v>1.1299999999999999</v>
      </c>
      <c r="AO278" t="s">
        <v>10213</v>
      </c>
      <c r="AP278">
        <v>7.2877556135893001E-2</v>
      </c>
      <c r="AQ278">
        <f>(Table2[[#This Row],[Sharpe Ratio]]-AVERAGE(Table2[Sharpe Ratio]))/_xlfn.STDEV.P(Table2[Sharpe Ratio])</f>
        <v>0.20821967012463261</v>
      </c>
      <c r="AR2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8">
        <f>_xlfn.RANK.AVG(Table2[[#This Row],[1Y Return vs Nifty Z-Score]],Table2[1Y Return vs Nifty Z-Score])</f>
        <v>387</v>
      </c>
      <c r="AT278">
        <f>_xlfn.RANK.AVG(Table2[[#This Row],[6M Return vs Nifty Z-Score]],Table2[6M Return vs Nifty Z-Score])</f>
        <v>243</v>
      </c>
      <c r="AU278">
        <f>_xlfn.RANK.AVG(Table2[[#This Row],[Sharpe Ratio Z-Score]],Table2[Sharpe Ratio Z-Score])</f>
        <v>272</v>
      </c>
      <c r="AV278">
        <f>(Table2[[#This Row],[Rank 1Y]]+Table2[[#This Row],[Rank 6M]]+Table2[[#This Row],[Rank Sharpe]])/3</f>
        <v>300.66666666666669</v>
      </c>
    </row>
    <row r="279" spans="1:48" x14ac:dyDescent="0.3">
      <c r="A279" t="s">
        <v>628</v>
      </c>
      <c r="B279" t="s">
        <v>629</v>
      </c>
      <c r="C279" t="s">
        <v>10168</v>
      </c>
      <c r="D279" t="s">
        <v>630</v>
      </c>
      <c r="E279">
        <v>29648.16647199</v>
      </c>
      <c r="F279">
        <v>308.55</v>
      </c>
      <c r="G279">
        <v>158.24742533205699</v>
      </c>
      <c r="H279">
        <f>(Table2[[#This Row],[1Y Return vs Nifty]]-AVERAGE(Table2[1Y Return vs Nifty]))/_xlfn.STDEV.P(Table2[1Y Return vs Nifty])</f>
        <v>1.328807933651075</v>
      </c>
      <c r="I279">
        <v>-1.6262462289544299</v>
      </c>
      <c r="J279">
        <f>(Table2[[#This Row],[1M Return vs Nifty]]-AVERAGE(Table2[1M Return vs Nifty]))/_xlfn.STDEV.P(Table2[1M Return vs Nifty])</f>
        <v>-0.42318462057491579</v>
      </c>
      <c r="K279">
        <v>-11.6759621542971</v>
      </c>
      <c r="L279">
        <f>(Table2[[#This Row],[6M Return vs Nifty]]-AVERAGE(Table2[6M Return vs Nifty]))/_xlfn.STDEV.P(Table2[6M Return vs Nifty])</f>
        <v>-0.64767102377172703</v>
      </c>
      <c r="M279">
        <v>-1.4640189339696199</v>
      </c>
      <c r="N279">
        <f>(Table2[[#This Row],[1W Return vs Nifty]]-AVERAGE(Table2[1W Return vs Nifty]))/_xlfn.STDEV.P(Table2[1W Return vs Nifty])</f>
        <v>-0.31142194922272254</v>
      </c>
      <c r="O279">
        <v>307.08</v>
      </c>
      <c r="P279">
        <v>301.50797697489702</v>
      </c>
      <c r="Q279">
        <v>269.76770154960099</v>
      </c>
      <c r="R279">
        <v>51.137116922073503</v>
      </c>
      <c r="S279" s="2">
        <f>(Table2[[#This Row],[Close Price]]-Table2[[#This Row],[20D EMA]])/Table2[[#This Row],[20D EMA]]</f>
        <v>4.7870261821024726E-3</v>
      </c>
      <c r="T279" s="2">
        <f>(Table2[[#This Row],[Close Price]]-Table2[[#This Row],[50D EMA]])/Table2[[#This Row],[50D EMA]]</f>
        <v>2.3356009004329915E-2</v>
      </c>
      <c r="U279" s="2">
        <f>(Table2[[#This Row],[Close Price]]-Table2[[#This Row],[200D EMA]])/Table2[[#This Row],[200D EMA]]</f>
        <v>0.14376183000272291</v>
      </c>
      <c r="V279">
        <v>0.53834405100265703</v>
      </c>
      <c r="W279">
        <v>305.85000000000002</v>
      </c>
      <c r="X279">
        <v>313.8</v>
      </c>
      <c r="Y279">
        <v>300.05</v>
      </c>
      <c r="Z279">
        <v>321.85000000000002</v>
      </c>
      <c r="AA279">
        <v>300.05</v>
      </c>
      <c r="AB279">
        <v>321.85000000000002</v>
      </c>
      <c r="AC279" s="2">
        <f>(Table2[[#This Row],[Close Price]]/Table2[[#This Row],[Day Low]])-1</f>
        <v>8.8278567925452744E-3</v>
      </c>
      <c r="AD279" s="2">
        <f>(Table2[[#This Row],[Day High]]/Table2[[#This Row],[Close Price]])-1</f>
        <v>1.7015070491006368E-2</v>
      </c>
      <c r="AE279" s="2">
        <f>(Table2[[#This Row],[Close Price]]/Table2[[#This Row],[Current Week Low]])-1</f>
        <v>2.8328611898017053E-2</v>
      </c>
      <c r="AF279" s="2">
        <f>(Table2[[#This Row],[Current Week High]]/Table2[[#This Row],[Close Price]])-1</f>
        <v>4.3104845243882695E-2</v>
      </c>
      <c r="AG279" s="2">
        <f>(Table2[[#This Row],[Close Price]]/Table2[[#This Row],[Current Month Low]])-1</f>
        <v>2.8328611898017053E-2</v>
      </c>
      <c r="AH279" s="2">
        <f>(Table2[[#This Row],[Current Month High]]/Table2[[#This Row],[Close Price]])-1</f>
        <v>4.3104845243882695E-2</v>
      </c>
      <c r="AI279">
        <v>24.550315994166201</v>
      </c>
      <c r="AJ279">
        <v>189.990601503759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-0.03</v>
      </c>
      <c r="AM279" t="s">
        <v>10214</v>
      </c>
      <c r="AN279">
        <v>0.73</v>
      </c>
      <c r="AO279" t="s">
        <v>10213</v>
      </c>
      <c r="AP279">
        <v>6.6922834429329003E-2</v>
      </c>
      <c r="AQ279">
        <f>(Table2[[#This Row],[Sharpe Ratio]]-AVERAGE(Table2[Sharpe Ratio]))/_xlfn.STDEV.P(Table2[Sharpe Ratio])</f>
        <v>0.14065993160323553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8.7190271684945253E-2</v>
      </c>
      <c r="AS279">
        <f>_xlfn.RANK.AVG(Table2[[#This Row],[1Y Return vs Nifty Z-Score]],Table2[1Y Return vs Nifty Z-Score])</f>
        <v>59</v>
      </c>
      <c r="AT279">
        <f>_xlfn.RANK.AVG(Table2[[#This Row],[6M Return vs Nifty Z-Score]],Table2[6M Return vs Nifty Z-Score])</f>
        <v>549</v>
      </c>
      <c r="AU279">
        <f>_xlfn.RANK.AVG(Table2[[#This Row],[Sharpe Ratio Z-Score]],Table2[Sharpe Ratio Z-Score])</f>
        <v>295</v>
      </c>
      <c r="AV279">
        <f>(Table2[[#This Row],[Rank 1Y]]+Table2[[#This Row],[Rank 6M]]+Table2[[#This Row],[Rank Sharpe]])/3</f>
        <v>301</v>
      </c>
    </row>
    <row r="280" spans="1:48" x14ac:dyDescent="0.3">
      <c r="A280" t="s">
        <v>1282</v>
      </c>
      <c r="B280" t="s">
        <v>1283</v>
      </c>
      <c r="C280" t="s">
        <v>10172</v>
      </c>
      <c r="D280" t="s">
        <v>62</v>
      </c>
      <c r="E280">
        <v>8589.1573397299999</v>
      </c>
      <c r="F280">
        <v>934.45</v>
      </c>
      <c r="G280">
        <v>90.225151906558295</v>
      </c>
      <c r="H280">
        <f>(Table2[[#This Row],[1Y Return vs Nifty]]-AVERAGE(Table2[1Y Return vs Nifty]))/_xlfn.STDEV.P(Table2[1Y Return vs Nifty])</f>
        <v>0.51985533859032507</v>
      </c>
      <c r="I280">
        <v>-0.91636154867038899</v>
      </c>
      <c r="J280">
        <f>(Table2[[#This Row],[1M Return vs Nifty]]-AVERAGE(Table2[1M Return vs Nifty]))/_xlfn.STDEV.P(Table2[1M Return vs Nifty])</f>
        <v>-0.36019781687264218</v>
      </c>
      <c r="K280">
        <v>23.374491127954101</v>
      </c>
      <c r="L280">
        <f>(Table2[[#This Row],[6M Return vs Nifty]]-AVERAGE(Table2[6M Return vs Nifty]))/_xlfn.STDEV.P(Table2[6M Return vs Nifty])</f>
        <v>0.39983387478577792</v>
      </c>
      <c r="M280">
        <v>-2.6482796169432499</v>
      </c>
      <c r="N280">
        <f>(Table2[[#This Row],[1W Return vs Nifty]]-AVERAGE(Table2[1W Return vs Nifty]))/_xlfn.STDEV.P(Table2[1W Return vs Nifty])</f>
        <v>-0.54569647920662734</v>
      </c>
      <c r="O280">
        <v>935.09</v>
      </c>
      <c r="P280">
        <v>903.60109821804895</v>
      </c>
      <c r="Q280">
        <v>743.94984571660802</v>
      </c>
      <c r="R280">
        <v>45.4435795998223</v>
      </c>
      <c r="S280" s="2">
        <f>(Table2[[#This Row],[Close Price]]-Table2[[#This Row],[20D EMA]])/Table2[[#This Row],[20D EMA]]</f>
        <v>-6.844260980226356E-4</v>
      </c>
      <c r="T280" s="2">
        <f>(Table2[[#This Row],[Close Price]]-Table2[[#This Row],[50D EMA]])/Table2[[#This Row],[50D EMA]]</f>
        <v>3.4139956052274427E-2</v>
      </c>
      <c r="U280" s="2">
        <f>(Table2[[#This Row],[Close Price]]-Table2[[#This Row],[200D EMA]])/Table2[[#This Row],[200D EMA]]</f>
        <v>0.25606585629424139</v>
      </c>
      <c r="V280">
        <v>0.40522513560505502</v>
      </c>
      <c r="W280">
        <v>931.7</v>
      </c>
      <c r="X280">
        <v>947.9</v>
      </c>
      <c r="Y280">
        <v>918.2</v>
      </c>
      <c r="Z280">
        <v>954.6</v>
      </c>
      <c r="AA280">
        <v>918.2</v>
      </c>
      <c r="AB280">
        <v>965</v>
      </c>
      <c r="AC280" s="2">
        <f>(Table2[[#This Row],[Close Price]]/Table2[[#This Row],[Day Low]])-1</f>
        <v>2.9515938606847758E-3</v>
      </c>
      <c r="AD280" s="2">
        <f>(Table2[[#This Row],[Day High]]/Table2[[#This Row],[Close Price]])-1</f>
        <v>1.4393493498849441E-2</v>
      </c>
      <c r="AE280" s="2">
        <f>(Table2[[#This Row],[Close Price]]/Table2[[#This Row],[Current Week Low]])-1</f>
        <v>1.7697669353082146E-2</v>
      </c>
      <c r="AF280" s="2">
        <f>(Table2[[#This Row],[Current Week High]]/Table2[[#This Row],[Close Price]])-1</f>
        <v>2.1563486542886201E-2</v>
      </c>
      <c r="AG280" s="2">
        <f>(Table2[[#This Row],[Close Price]]/Table2[[#This Row],[Current Month Low]])-1</f>
        <v>1.7697669353082146E-2</v>
      </c>
      <c r="AH280" s="2">
        <f>(Table2[[#This Row],[Current Month High]]/Table2[[#This Row],[Close Price]])-1</f>
        <v>3.2693027984375789E-2</v>
      </c>
      <c r="AI280">
        <v>6.3566804002354198</v>
      </c>
      <c r="AJ280">
        <v>126.753215239019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-0.06</v>
      </c>
      <c r="AM280" t="s">
        <v>10214</v>
      </c>
      <c r="AN280">
        <v>-1.33</v>
      </c>
      <c r="AO280" t="s">
        <v>10214</v>
      </c>
      <c r="AP280">
        <v>-1.2970747297959001E-2</v>
      </c>
      <c r="AQ280">
        <f>(Table2[[#This Row],[Sharpe Ratio]]-AVERAGE(Table2[Sharpe Ratio]))/_xlfn.STDEV.P(Table2[Sharpe Ratio])</f>
        <v>-0.76577864890735048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-0.75198373161051701</v>
      </c>
      <c r="AS280">
        <f>_xlfn.RANK.AVG(Table2[[#This Row],[1Y Return vs Nifty Z-Score]],Table2[1Y Return vs Nifty Z-Score])</f>
        <v>146</v>
      </c>
      <c r="AT280">
        <f>_xlfn.RANK.AVG(Table2[[#This Row],[6M Return vs Nifty Z-Score]],Table2[6M Return vs Nifty Z-Score])</f>
        <v>188</v>
      </c>
      <c r="AU280">
        <f>_xlfn.RANK.AVG(Table2[[#This Row],[Sharpe Ratio Z-Score]],Table2[Sharpe Ratio Z-Score])</f>
        <v>570</v>
      </c>
      <c r="AV280">
        <f>(Table2[[#This Row],[Rank 1Y]]+Table2[[#This Row],[Rank 6M]]+Table2[[#This Row],[Rank Sharpe]])/3</f>
        <v>301.33333333333331</v>
      </c>
    </row>
    <row r="281" spans="1:48" x14ac:dyDescent="0.3">
      <c r="A281" t="s">
        <v>1647</v>
      </c>
      <c r="B281" t="s">
        <v>1648</v>
      </c>
      <c r="C281" t="s">
        <v>10169</v>
      </c>
      <c r="D281" t="s">
        <v>1649</v>
      </c>
      <c r="E281">
        <v>5068.0872703499999</v>
      </c>
      <c r="F281">
        <v>1001.1</v>
      </c>
      <c r="G281">
        <v>51.0090788061121</v>
      </c>
      <c r="H281">
        <f>(Table2[[#This Row],[1Y Return vs Nifty]]-AVERAGE(Table2[1Y Return vs Nifty]))/_xlfn.STDEV.P(Table2[1Y Return vs Nifty])</f>
        <v>5.347951042216452E-2</v>
      </c>
      <c r="I281">
        <v>2.5797666002133202</v>
      </c>
      <c r="J281">
        <f>(Table2[[#This Row],[1M Return vs Nifty]]-AVERAGE(Table2[1M Return vs Nifty]))/_xlfn.STDEV.P(Table2[1M Return vs Nifty])</f>
        <v>-4.9992591224413928E-2</v>
      </c>
      <c r="K281">
        <v>41.485858641706599</v>
      </c>
      <c r="L281">
        <f>(Table2[[#This Row],[6M Return vs Nifty]]-AVERAGE(Table2[6M Return vs Nifty]))/_xlfn.STDEV.P(Table2[6M Return vs Nifty])</f>
        <v>0.94110351365341238</v>
      </c>
      <c r="M281">
        <v>3.5145834437810999</v>
      </c>
      <c r="N281">
        <f>(Table2[[#This Row],[1W Return vs Nifty]]-AVERAGE(Table2[1W Return vs Nifty]))/_xlfn.STDEV.P(Table2[1W Return vs Nifty])</f>
        <v>0.67346233241670383</v>
      </c>
      <c r="O281">
        <v>959.12</v>
      </c>
      <c r="P281">
        <v>901.89785706165503</v>
      </c>
      <c r="Q281">
        <v>744.74795994342503</v>
      </c>
      <c r="R281">
        <v>67.275724215777103</v>
      </c>
      <c r="S281" s="2">
        <f>(Table2[[#This Row],[Close Price]]-Table2[[#This Row],[20D EMA]])/Table2[[#This Row],[20D EMA]]</f>
        <v>4.3769288514471615E-2</v>
      </c>
      <c r="T281" s="2">
        <f>(Table2[[#This Row],[Close Price]]-Table2[[#This Row],[50D EMA]])/Table2[[#This Row],[50D EMA]]</f>
        <v>0.10999265843866329</v>
      </c>
      <c r="U281" s="2">
        <f>(Table2[[#This Row],[Close Price]]-Table2[[#This Row],[200D EMA]])/Table2[[#This Row],[200D EMA]]</f>
        <v>0.34421314839996181</v>
      </c>
      <c r="V281">
        <v>0.51896110536974505</v>
      </c>
      <c r="W281">
        <v>983</v>
      </c>
      <c r="X281">
        <v>1014.85</v>
      </c>
      <c r="Y281">
        <v>968.6</v>
      </c>
      <c r="Z281">
        <v>1018.95</v>
      </c>
      <c r="AA281">
        <v>921.45</v>
      </c>
      <c r="AB281">
        <v>1018.95</v>
      </c>
      <c r="AC281" s="2">
        <f>(Table2[[#This Row],[Close Price]]/Table2[[#This Row],[Day Low]])-1</f>
        <v>1.8413021363173909E-2</v>
      </c>
      <c r="AD281" s="2">
        <f>(Table2[[#This Row],[Day High]]/Table2[[#This Row],[Close Price]])-1</f>
        <v>1.3734891619218814E-2</v>
      </c>
      <c r="AE281" s="2">
        <f>(Table2[[#This Row],[Close Price]]/Table2[[#This Row],[Current Week Low]])-1</f>
        <v>3.3553582490192024E-2</v>
      </c>
      <c r="AF281" s="2">
        <f>(Table2[[#This Row],[Current Week High]]/Table2[[#This Row],[Close Price]])-1</f>
        <v>1.7830386574767765E-2</v>
      </c>
      <c r="AG281" s="2">
        <f>(Table2[[#This Row],[Close Price]]/Table2[[#This Row],[Current Month Low]])-1</f>
        <v>8.643985023604106E-2</v>
      </c>
      <c r="AH281" s="2">
        <f>(Table2[[#This Row],[Current Month High]]/Table2[[#This Row],[Close Price]])-1</f>
        <v>1.7830386574767765E-2</v>
      </c>
      <c r="AI281">
        <v>3.8407751473379101</v>
      </c>
      <c r="AJ281">
        <v>87.121495327102807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0.2</v>
      </c>
      <c r="AM281" t="s">
        <v>10213</v>
      </c>
      <c r="AN281">
        <v>2.44</v>
      </c>
      <c r="AO281" t="s">
        <v>10213</v>
      </c>
      <c r="AP281">
        <v>-1.273313680592E-3</v>
      </c>
      <c r="AQ281">
        <f>(Table2[[#This Row],[Sharpe Ratio]]-AVERAGE(Table2[Sharpe Ratio]))/_xlfn.STDEV.P(Table2[Sharpe Ratio])</f>
        <v>-0.63306454478900365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0.98498822047886314</v>
      </c>
      <c r="AS281">
        <f>_xlfn.RANK.AVG(Table2[[#This Row],[1Y Return vs Nifty Z-Score]],Table2[1Y Return vs Nifty Z-Score])</f>
        <v>266</v>
      </c>
      <c r="AT281">
        <f>_xlfn.RANK.AVG(Table2[[#This Row],[6M Return vs Nifty Z-Score]],Table2[6M Return vs Nifty Z-Score])</f>
        <v>98</v>
      </c>
      <c r="AU281">
        <f>_xlfn.RANK.AVG(Table2[[#This Row],[Sharpe Ratio Z-Score]],Table2[Sharpe Ratio Z-Score])</f>
        <v>541</v>
      </c>
      <c r="AV281">
        <f>(Table2[[#This Row],[Rank 1Y]]+Table2[[#This Row],[Rank 6M]]+Table2[[#This Row],[Rank Sharpe]])/3</f>
        <v>301.66666666666669</v>
      </c>
    </row>
    <row r="282" spans="1:48" x14ac:dyDescent="0.3">
      <c r="A282" t="s">
        <v>60</v>
      </c>
      <c r="B282" t="s">
        <v>61</v>
      </c>
      <c r="C282" t="s">
        <v>10172</v>
      </c>
      <c r="D282" t="s">
        <v>62</v>
      </c>
      <c r="E282">
        <v>379514.80887975002</v>
      </c>
      <c r="F282">
        <v>1581.75</v>
      </c>
      <c r="G282">
        <v>22.430995705882001</v>
      </c>
      <c r="H282">
        <f>(Table2[[#This Row],[1Y Return vs Nifty]]-AVERAGE(Table2[1Y Return vs Nifty]))/_xlfn.STDEV.P(Table2[1Y Return vs Nifty])</f>
        <v>-0.2863843800594319</v>
      </c>
      <c r="I282">
        <v>0.82651786402946903</v>
      </c>
      <c r="J282">
        <f>(Table2[[#This Row],[1M Return vs Nifty]]-AVERAGE(Table2[1M Return vs Nifty]))/_xlfn.STDEV.P(Table2[1M Return vs Nifty])</f>
        <v>-0.20555522985338862</v>
      </c>
      <c r="K282">
        <v>7.8425558995332398</v>
      </c>
      <c r="L282">
        <f>(Table2[[#This Row],[6M Return vs Nifty]]-AVERAGE(Table2[6M Return vs Nifty]))/_xlfn.STDEV.P(Table2[6M Return vs Nifty])</f>
        <v>-6.4347803688759767E-2</v>
      </c>
      <c r="M282">
        <v>4.0969642808367102</v>
      </c>
      <c r="N282">
        <f>(Table2[[#This Row],[1W Return vs Nifty]]-AVERAGE(Table2[1W Return vs Nifty]))/_xlfn.STDEV.P(Table2[1W Return vs Nifty])</f>
        <v>0.78867091683939061</v>
      </c>
      <c r="O282">
        <v>1539.11</v>
      </c>
      <c r="P282">
        <v>1522.44425218025</v>
      </c>
      <c r="Q282">
        <v>1404.780013909</v>
      </c>
      <c r="R282">
        <v>67.316603429769899</v>
      </c>
      <c r="S282" s="2">
        <f>(Table2[[#This Row],[Close Price]]-Table2[[#This Row],[20D EMA]])/Table2[[#This Row],[20D EMA]]</f>
        <v>2.7704322628012361E-2</v>
      </c>
      <c r="T282" s="2">
        <f>(Table2[[#This Row],[Close Price]]-Table2[[#This Row],[50D EMA]])/Table2[[#This Row],[50D EMA]]</f>
        <v>3.8954298480762012E-2</v>
      </c>
      <c r="U282" s="2">
        <f>(Table2[[#This Row],[Close Price]]-Table2[[#This Row],[200D EMA]])/Table2[[#This Row],[200D EMA]]</f>
        <v>0.12597701016442844</v>
      </c>
      <c r="V282">
        <v>0.73104913521614101</v>
      </c>
      <c r="W282">
        <v>1572.3</v>
      </c>
      <c r="X282">
        <v>1602.5</v>
      </c>
      <c r="Y282">
        <v>1549.8</v>
      </c>
      <c r="Z282">
        <v>1602.5</v>
      </c>
      <c r="AA282">
        <v>1498.3</v>
      </c>
      <c r="AB282">
        <v>1602.5</v>
      </c>
      <c r="AC282" s="2">
        <f>(Table2[[#This Row],[Close Price]]/Table2[[#This Row],[Day Low]])-1</f>
        <v>6.0103033772180847E-3</v>
      </c>
      <c r="AD282" s="2">
        <f>(Table2[[#This Row],[Day High]]/Table2[[#This Row],[Close Price]])-1</f>
        <v>1.3118381539434232E-2</v>
      </c>
      <c r="AE282" s="2">
        <f>(Table2[[#This Row],[Close Price]]/Table2[[#This Row],[Current Week Low]])-1</f>
        <v>2.0615563298490125E-2</v>
      </c>
      <c r="AF282" s="2">
        <f>(Table2[[#This Row],[Current Week High]]/Table2[[#This Row],[Close Price]])-1</f>
        <v>1.3118381539434232E-2</v>
      </c>
      <c r="AG282" s="2">
        <f>(Table2[[#This Row],[Close Price]]/Table2[[#This Row],[Current Month Low]])-1</f>
        <v>5.5696455983447857E-2</v>
      </c>
      <c r="AH282" s="2">
        <f>(Table2[[#This Row],[Current Month High]]/Table2[[#This Row],[Close Price]])-1</f>
        <v>1.3118381539434232E-2</v>
      </c>
      <c r="AI282">
        <v>3.60992571518887</v>
      </c>
      <c r="AJ282">
        <v>50.779276488251199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-0.05</v>
      </c>
      <c r="AM282" t="s">
        <v>10214</v>
      </c>
      <c r="AN282">
        <v>5.09</v>
      </c>
      <c r="AO282" t="s">
        <v>10213</v>
      </c>
      <c r="AP282">
        <v>0.10523662435886599</v>
      </c>
      <c r="AQ282">
        <f>(Table2[[#This Row],[Sharpe Ratio]]-AVERAGE(Table2[Sharpe Ratio]))/_xlfn.STDEV.P(Table2[Sharpe Ratio])</f>
        <v>0.57535188816435212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0.80773539140216244</v>
      </c>
      <c r="AS282">
        <f>_xlfn.RANK.AVG(Table2[[#This Row],[1Y Return vs Nifty Z-Score]],Table2[1Y Return vs Nifty Z-Score])</f>
        <v>377</v>
      </c>
      <c r="AT282">
        <f>_xlfn.RANK.AVG(Table2[[#This Row],[6M Return vs Nifty Z-Score]],Table2[6M Return vs Nifty Z-Score])</f>
        <v>329</v>
      </c>
      <c r="AU282">
        <f>_xlfn.RANK.AVG(Table2[[#This Row],[Sharpe Ratio Z-Score]],Table2[Sharpe Ratio Z-Score])</f>
        <v>200</v>
      </c>
      <c r="AV282">
        <f>(Table2[[#This Row],[Rank 1Y]]+Table2[[#This Row],[Rank 6M]]+Table2[[#This Row],[Rank Sharpe]])/3</f>
        <v>302</v>
      </c>
    </row>
    <row r="283" spans="1:48" x14ac:dyDescent="0.3">
      <c r="A283" t="s">
        <v>441</v>
      </c>
      <c r="B283" t="s">
        <v>442</v>
      </c>
      <c r="C283" t="s">
        <v>10165</v>
      </c>
      <c r="D283" t="s">
        <v>443</v>
      </c>
      <c r="E283">
        <v>51247.503006519997</v>
      </c>
      <c r="F283">
        <v>341.65</v>
      </c>
      <c r="G283">
        <v>23.264070287912201</v>
      </c>
      <c r="H283">
        <f>(Table2[[#This Row],[1Y Return vs Nifty]]-AVERAGE(Table2[1Y Return vs Nifty]))/_xlfn.STDEV.P(Table2[1Y Return vs Nifty])</f>
        <v>-0.27647706865869509</v>
      </c>
      <c r="I283">
        <v>3.9566017301943299</v>
      </c>
      <c r="J283">
        <f>(Table2[[#This Row],[1M Return vs Nifty]]-AVERAGE(Table2[1M Return vs Nifty]))/_xlfn.STDEV.P(Table2[1M Return vs Nifty])</f>
        <v>7.2171538346333511E-2</v>
      </c>
      <c r="K283">
        <v>35.957206006370797</v>
      </c>
      <c r="L283">
        <f>(Table2[[#This Row],[6M Return vs Nifty]]-AVERAGE(Table2[6M Return vs Nifty]))/_xlfn.STDEV.P(Table2[6M Return vs Nifty])</f>
        <v>0.7758762433724401</v>
      </c>
      <c r="M283">
        <v>5.8785828547950898E-2</v>
      </c>
      <c r="N283">
        <f>(Table2[[#This Row],[1W Return vs Nifty]]-AVERAGE(Table2[1W Return vs Nifty]))/_xlfn.STDEV.P(Table2[1W Return vs Nifty])</f>
        <v>-1.0175462595926931E-2</v>
      </c>
      <c r="O283">
        <v>327.23</v>
      </c>
      <c r="P283">
        <v>314.49364566397401</v>
      </c>
      <c r="Q283">
        <v>275.33437315599599</v>
      </c>
      <c r="R283">
        <v>69.443237542660896</v>
      </c>
      <c r="S283" s="2">
        <f>(Table2[[#This Row],[Close Price]]-Table2[[#This Row],[20D EMA]])/Table2[[#This Row],[20D EMA]]</f>
        <v>4.4066864285059314E-2</v>
      </c>
      <c r="T283" s="2">
        <f>(Table2[[#This Row],[Close Price]]-Table2[[#This Row],[50D EMA]])/Table2[[#This Row],[50D EMA]]</f>
        <v>8.6349453193854453E-2</v>
      </c>
      <c r="U283" s="2">
        <f>(Table2[[#This Row],[Close Price]]-Table2[[#This Row],[200D EMA]])/Table2[[#This Row],[200D EMA]]</f>
        <v>0.24085487795754287</v>
      </c>
      <c r="V283">
        <v>0.57226906153566104</v>
      </c>
      <c r="W283">
        <v>332.7</v>
      </c>
      <c r="X283">
        <v>343</v>
      </c>
      <c r="Y283">
        <v>321.2</v>
      </c>
      <c r="Z283">
        <v>343</v>
      </c>
      <c r="AA283">
        <v>321.2</v>
      </c>
      <c r="AB283">
        <v>343</v>
      </c>
      <c r="AC283" s="2">
        <f>(Table2[[#This Row],[Close Price]]/Table2[[#This Row],[Day Low]])-1</f>
        <v>2.6901112113014714E-2</v>
      </c>
      <c r="AD283" s="2">
        <f>(Table2[[#This Row],[Day High]]/Table2[[#This Row],[Close Price]])-1</f>
        <v>3.9514122640129656E-3</v>
      </c>
      <c r="AE283" s="2">
        <f>(Table2[[#This Row],[Close Price]]/Table2[[#This Row],[Current Week Low]])-1</f>
        <v>6.3667496886674835E-2</v>
      </c>
      <c r="AF283" s="2">
        <f>(Table2[[#This Row],[Current Week High]]/Table2[[#This Row],[Close Price]])-1</f>
        <v>3.9514122640129656E-3</v>
      </c>
      <c r="AG283" s="2">
        <f>(Table2[[#This Row],[Close Price]]/Table2[[#This Row],[Current Month Low]])-1</f>
        <v>6.3667496886674835E-2</v>
      </c>
      <c r="AH283" s="2">
        <f>(Table2[[#This Row],[Current Month High]]/Table2[[#This Row],[Close Price]])-1</f>
        <v>3.9514122640129656E-3</v>
      </c>
      <c r="AI283">
        <v>0.39514122640129601</v>
      </c>
      <c r="AJ283">
        <v>78.221178925404203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7.0000000000000007E-2</v>
      </c>
      <c r="AM283" t="s">
        <v>10213</v>
      </c>
      <c r="AN283">
        <v>7.37</v>
      </c>
      <c r="AO283" t="s">
        <v>10213</v>
      </c>
      <c r="AP283">
        <v>2.8330506687600999E-2</v>
      </c>
      <c r="AQ283">
        <f>(Table2[[#This Row],[Sharpe Ratio]]-AVERAGE(Table2[Sharpe Ratio]))/_xlfn.STDEV.P(Table2[Sharpe Ratio])</f>
        <v>-0.29719219644653411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0.26420305401761746</v>
      </c>
      <c r="AS283">
        <f>_xlfn.RANK.AVG(Table2[[#This Row],[1Y Return vs Nifty Z-Score]],Table2[1Y Return vs Nifty Z-Score])</f>
        <v>373</v>
      </c>
      <c r="AT283">
        <f>_xlfn.RANK.AVG(Table2[[#This Row],[6M Return vs Nifty Z-Score]],Table2[6M Return vs Nifty Z-Score])</f>
        <v>120</v>
      </c>
      <c r="AU283">
        <f>_xlfn.RANK.AVG(Table2[[#This Row],[Sharpe Ratio Z-Score]],Table2[Sharpe Ratio Z-Score])</f>
        <v>422</v>
      </c>
      <c r="AV283">
        <f>(Table2[[#This Row],[Rank 1Y]]+Table2[[#This Row],[Rank 6M]]+Table2[[#This Row],[Rank Sharpe]])/3</f>
        <v>305</v>
      </c>
    </row>
    <row r="284" spans="1:48" x14ac:dyDescent="0.3">
      <c r="A284" t="s">
        <v>998</v>
      </c>
      <c r="B284" t="s">
        <v>999</v>
      </c>
      <c r="C284" t="s">
        <v>10170</v>
      </c>
      <c r="D284" t="s">
        <v>46</v>
      </c>
      <c r="E284">
        <v>13459.327291725</v>
      </c>
      <c r="F284">
        <v>524.65</v>
      </c>
      <c r="G284">
        <v>25.7189209725673</v>
      </c>
      <c r="H284">
        <f>(Table2[[#This Row],[1Y Return vs Nifty]]-AVERAGE(Table2[1Y Return vs Nifty]))/_xlfn.STDEV.P(Table2[1Y Return vs Nifty])</f>
        <v>-0.24728283959468991</v>
      </c>
      <c r="I284">
        <v>0.22202545900790199</v>
      </c>
      <c r="J284">
        <f>(Table2[[#This Row],[1M Return vs Nifty]]-AVERAGE(Table2[1M Return vs Nifty]))/_xlfn.STDEV.P(Table2[1M Return vs Nifty])</f>
        <v>-0.25919076462697188</v>
      </c>
      <c r="K284">
        <v>27.002381895104801</v>
      </c>
      <c r="L284">
        <f>(Table2[[#This Row],[6M Return vs Nifty]]-AVERAGE(Table2[6M Return vs Nifty]))/_xlfn.STDEV.P(Table2[6M Return vs Nifty])</f>
        <v>0.50825567804805571</v>
      </c>
      <c r="M284">
        <v>6.9511572631714902</v>
      </c>
      <c r="N284">
        <f>(Table2[[#This Row],[1W Return vs Nifty]]-AVERAGE(Table2[1W Return vs Nifty]))/_xlfn.STDEV.P(Table2[1W Return vs Nifty])</f>
        <v>1.3532972098789011</v>
      </c>
      <c r="O284">
        <v>496.05</v>
      </c>
      <c r="P284">
        <v>481.809757243766</v>
      </c>
      <c r="Q284">
        <v>422.72418174151102</v>
      </c>
      <c r="R284">
        <v>72.341680821163393</v>
      </c>
      <c r="S284" s="2">
        <f>(Table2[[#This Row],[Close Price]]-Table2[[#This Row],[20D EMA]])/Table2[[#This Row],[20D EMA]]</f>
        <v>5.7655478278399286E-2</v>
      </c>
      <c r="T284" s="2">
        <f>(Table2[[#This Row],[Close Price]]-Table2[[#This Row],[50D EMA]])/Table2[[#This Row],[50D EMA]]</f>
        <v>8.8915266061246362E-2</v>
      </c>
      <c r="U284" s="2">
        <f>(Table2[[#This Row],[Close Price]]-Table2[[#This Row],[200D EMA]])/Table2[[#This Row],[200D EMA]]</f>
        <v>0.24111660193789183</v>
      </c>
      <c r="V284">
        <v>0.78874388236658799</v>
      </c>
      <c r="W284">
        <v>521.70000000000005</v>
      </c>
      <c r="X284">
        <v>530</v>
      </c>
      <c r="Y284">
        <v>484</v>
      </c>
      <c r="Z284">
        <v>539.5</v>
      </c>
      <c r="AA284">
        <v>474</v>
      </c>
      <c r="AB284">
        <v>539.5</v>
      </c>
      <c r="AC284" s="2">
        <f>(Table2[[#This Row],[Close Price]]/Table2[[#This Row],[Day Low]])-1</f>
        <v>5.6545907609735213E-3</v>
      </c>
      <c r="AD284" s="2">
        <f>(Table2[[#This Row],[Day High]]/Table2[[#This Row],[Close Price]])-1</f>
        <v>1.0197274373391796E-2</v>
      </c>
      <c r="AE284" s="2">
        <f>(Table2[[#This Row],[Close Price]]/Table2[[#This Row],[Current Week Low]])-1</f>
        <v>8.3987603305785141E-2</v>
      </c>
      <c r="AF284" s="2">
        <f>(Table2[[#This Row],[Current Week High]]/Table2[[#This Row],[Close Price]])-1</f>
        <v>2.8304584008386646E-2</v>
      </c>
      <c r="AG284" s="2">
        <f>(Table2[[#This Row],[Close Price]]/Table2[[#This Row],[Current Month Low]])-1</f>
        <v>0.10685654008438816</v>
      </c>
      <c r="AH284" s="2">
        <f>(Table2[[#This Row],[Current Month High]]/Table2[[#This Row],[Close Price]])-1</f>
        <v>2.8304584008386646E-2</v>
      </c>
      <c r="AI284">
        <v>9.5587534546840605</v>
      </c>
      <c r="AJ284">
        <v>69.187358916478502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0.1</v>
      </c>
      <c r="AM284" t="s">
        <v>10213</v>
      </c>
      <c r="AN284">
        <v>7.12</v>
      </c>
      <c r="AO284" t="s">
        <v>10213</v>
      </c>
      <c r="AP284">
        <v>3.6798592504766997E-2</v>
      </c>
      <c r="AQ284">
        <f>(Table2[[#This Row],[Sharpe Ratio]]-AVERAGE(Table2[Sharpe Ratio]))/_xlfn.STDEV.P(Table2[Sharpe Ratio])</f>
        <v>-0.20111689825856879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1.1539623854467262</v>
      </c>
      <c r="AS284">
        <f>_xlfn.RANK.AVG(Table2[[#This Row],[1Y Return vs Nifty Z-Score]],Table2[1Y Return vs Nifty Z-Score])</f>
        <v>358</v>
      </c>
      <c r="AT284">
        <f>_xlfn.RANK.AVG(Table2[[#This Row],[6M Return vs Nifty Z-Score]],Table2[6M Return vs Nifty Z-Score])</f>
        <v>165</v>
      </c>
      <c r="AU284">
        <f>_xlfn.RANK.AVG(Table2[[#This Row],[Sharpe Ratio Z-Score]],Table2[Sharpe Ratio Z-Score])</f>
        <v>395</v>
      </c>
      <c r="AV284">
        <f>(Table2[[#This Row],[Rank 1Y]]+Table2[[#This Row],[Rank 6M]]+Table2[[#This Row],[Rank Sharpe]])/3</f>
        <v>306</v>
      </c>
    </row>
    <row r="285" spans="1:48" x14ac:dyDescent="0.3">
      <c r="A285" t="s">
        <v>965</v>
      </c>
      <c r="B285" t="s">
        <v>966</v>
      </c>
      <c r="C285" t="s">
        <v>10166</v>
      </c>
      <c r="D285" t="s">
        <v>299</v>
      </c>
      <c r="E285">
        <v>14612.341653359999</v>
      </c>
      <c r="F285">
        <v>1064.8</v>
      </c>
      <c r="G285">
        <v>53.018967803692</v>
      </c>
      <c r="H285">
        <f>(Table2[[#This Row],[1Y Return vs Nifty]]-AVERAGE(Table2[1Y Return vs Nifty]))/_xlfn.STDEV.P(Table2[1Y Return vs Nifty])</f>
        <v>7.7382047613266766E-2</v>
      </c>
      <c r="I285">
        <v>1.91389381140604</v>
      </c>
      <c r="J285">
        <f>(Table2[[#This Row],[1M Return vs Nifty]]-AVERAGE(Table2[1M Return vs Nifty]))/_xlfn.STDEV.P(Table2[1M Return vs Nifty])</f>
        <v>-0.10907429816096595</v>
      </c>
      <c r="K285">
        <v>19.347866269618201</v>
      </c>
      <c r="L285">
        <f>(Table2[[#This Row],[6M Return vs Nifty]]-AVERAGE(Table2[6M Return vs Nifty]))/_xlfn.STDEV.P(Table2[6M Return vs Nifty])</f>
        <v>0.27949565177351993</v>
      </c>
      <c r="M285">
        <v>-3.66740997509386</v>
      </c>
      <c r="N285">
        <f>(Table2[[#This Row],[1W Return vs Nifty]]-AVERAGE(Table2[1W Return vs Nifty]))/_xlfn.STDEV.P(Table2[1W Return vs Nifty])</f>
        <v>-0.74730435919514082</v>
      </c>
      <c r="O285">
        <v>1055.32</v>
      </c>
      <c r="P285">
        <v>1021.98419860748</v>
      </c>
      <c r="Q285">
        <v>907.46174695756997</v>
      </c>
      <c r="R285">
        <v>49.0281623461279</v>
      </c>
      <c r="S285" s="2">
        <f>(Table2[[#This Row],[Close Price]]-Table2[[#This Row],[20D EMA]])/Table2[[#This Row],[20D EMA]]</f>
        <v>8.9830572717280247E-3</v>
      </c>
      <c r="T285" s="2">
        <f>(Table2[[#This Row],[Close Price]]-Table2[[#This Row],[50D EMA]])/Table2[[#This Row],[50D EMA]]</f>
        <v>4.1894778266492995E-2</v>
      </c>
      <c r="U285" s="2">
        <f>(Table2[[#This Row],[Close Price]]-Table2[[#This Row],[200D EMA]])/Table2[[#This Row],[200D EMA]]</f>
        <v>0.17338279389730202</v>
      </c>
      <c r="V285">
        <v>0.72215452661508495</v>
      </c>
      <c r="W285">
        <v>1061.5</v>
      </c>
      <c r="X285">
        <v>1070.4000000000001</v>
      </c>
      <c r="Y285">
        <v>1059</v>
      </c>
      <c r="Z285">
        <v>1097.3499999999999</v>
      </c>
      <c r="AA285">
        <v>1059</v>
      </c>
      <c r="AB285">
        <v>1143.1500000000001</v>
      </c>
      <c r="AC285" s="2">
        <f>(Table2[[#This Row],[Close Price]]/Table2[[#This Row],[Day Low]])-1</f>
        <v>3.1088082901553626E-3</v>
      </c>
      <c r="AD285" s="2">
        <f>(Table2[[#This Row],[Day High]]/Table2[[#This Row],[Close Price]])-1</f>
        <v>5.259203606311269E-3</v>
      </c>
      <c r="AE285" s="2">
        <f>(Table2[[#This Row],[Close Price]]/Table2[[#This Row],[Current Week Low]])-1</f>
        <v>5.4768649669498792E-3</v>
      </c>
      <c r="AF285" s="2">
        <f>(Table2[[#This Row],[Current Week High]]/Table2[[#This Row],[Close Price]])-1</f>
        <v>3.0569120961682961E-2</v>
      </c>
      <c r="AG285" s="2">
        <f>(Table2[[#This Row],[Close Price]]/Table2[[#This Row],[Current Month Low]])-1</f>
        <v>5.4768649669498792E-3</v>
      </c>
      <c r="AH285" s="2">
        <f>(Table2[[#This Row],[Current Month High]]/Table2[[#This Row],[Close Price]])-1</f>
        <v>7.3581893313298341E-2</v>
      </c>
      <c r="AI285">
        <v>12.603305785123901</v>
      </c>
      <c r="AJ285">
        <v>86.153846153846104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-0.03</v>
      </c>
      <c r="AM285" t="s">
        <v>10214</v>
      </c>
      <c r="AN285">
        <v>-0.99</v>
      </c>
      <c r="AO285" t="s">
        <v>10214</v>
      </c>
      <c r="AP285">
        <v>1.566787837618E-2</v>
      </c>
      <c r="AQ285">
        <f>(Table2[[#This Row],[Sharpe Ratio]]-AVERAGE(Table2[Sharpe Ratio]))/_xlfn.STDEV.P(Table2[Sharpe Ratio])</f>
        <v>-0.44085698883645003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-0.94035794680577012</v>
      </c>
      <c r="AS285">
        <f>_xlfn.RANK.AVG(Table2[[#This Row],[1Y Return vs Nifty Z-Score]],Table2[1Y Return vs Nifty Z-Score])</f>
        <v>257</v>
      </c>
      <c r="AT285">
        <f>_xlfn.RANK.AVG(Table2[[#This Row],[6M Return vs Nifty Z-Score]],Table2[6M Return vs Nifty Z-Score])</f>
        <v>216</v>
      </c>
      <c r="AU285">
        <f>_xlfn.RANK.AVG(Table2[[#This Row],[Sharpe Ratio Z-Score]],Table2[Sharpe Ratio Z-Score])</f>
        <v>455</v>
      </c>
      <c r="AV285">
        <f>(Table2[[#This Row],[Rank 1Y]]+Table2[[#This Row],[Rank 6M]]+Table2[[#This Row],[Rank Sharpe]])/3</f>
        <v>309.33333333333331</v>
      </c>
    </row>
    <row r="286" spans="1:48" x14ac:dyDescent="0.3">
      <c r="A286" t="s">
        <v>1990</v>
      </c>
      <c r="B286" t="s">
        <v>1991</v>
      </c>
      <c r="C286" t="s">
        <v>10181</v>
      </c>
      <c r="D286" t="s">
        <v>243</v>
      </c>
      <c r="E286">
        <v>3148.9466305999999</v>
      </c>
      <c r="F286">
        <v>307.55</v>
      </c>
      <c r="G286">
        <v>33.0374853149196</v>
      </c>
      <c r="H286">
        <f>(Table2[[#This Row],[1Y Return vs Nifty]]-AVERAGE(Table2[1Y Return vs Nifty]))/_xlfn.STDEV.P(Table2[1Y Return vs Nifty])</f>
        <v>-0.16024705971371841</v>
      </c>
      <c r="I286">
        <v>1.79726554251521</v>
      </c>
      <c r="J286">
        <f>(Table2[[#This Row],[1M Return vs Nifty]]-AVERAGE(Table2[1M Return vs Nifty]))/_xlfn.STDEV.P(Table2[1M Return vs Nifty])</f>
        <v>-0.11942251679814427</v>
      </c>
      <c r="K286">
        <v>15.0215122089243</v>
      </c>
      <c r="L286">
        <f>(Table2[[#This Row],[6M Return vs Nifty]]-AVERAGE(Table2[6M Return vs Nifty]))/_xlfn.STDEV.P(Table2[6M Return vs Nifty])</f>
        <v>0.15019983254467534</v>
      </c>
      <c r="M286">
        <v>-3.4298923702599202</v>
      </c>
      <c r="N286">
        <f>(Table2[[#This Row],[1W Return vs Nifty]]-AVERAGE(Table2[1W Return vs Nifty]))/_xlfn.STDEV.P(Table2[1W Return vs Nifty])</f>
        <v>-0.70031780797767285</v>
      </c>
      <c r="O286">
        <v>305.02999999999997</v>
      </c>
      <c r="P286">
        <v>287.69823773009603</v>
      </c>
      <c r="Q286">
        <v>250.02115136922001</v>
      </c>
      <c r="R286">
        <v>48.006306301475597</v>
      </c>
      <c r="S286" s="2">
        <f>(Table2[[#This Row],[Close Price]]-Table2[[#This Row],[20D EMA]])/Table2[[#This Row],[20D EMA]]</f>
        <v>8.2614824771335242E-3</v>
      </c>
      <c r="T286" s="2">
        <f>(Table2[[#This Row],[Close Price]]-Table2[[#This Row],[50D EMA]])/Table2[[#This Row],[50D EMA]]</f>
        <v>6.9002029440750026E-2</v>
      </c>
      <c r="U286" s="2">
        <f>(Table2[[#This Row],[Close Price]]-Table2[[#This Row],[200D EMA]])/Table2[[#This Row],[200D EMA]]</f>
        <v>0.23009592714747557</v>
      </c>
      <c r="V286">
        <v>0.77661678768680498</v>
      </c>
      <c r="W286">
        <v>306.05</v>
      </c>
      <c r="X286">
        <v>313.75</v>
      </c>
      <c r="Y286">
        <v>300.25</v>
      </c>
      <c r="Z286">
        <v>332.95</v>
      </c>
      <c r="AA286">
        <v>298.05</v>
      </c>
      <c r="AB286">
        <v>332.95</v>
      </c>
      <c r="AC286" s="2">
        <f>(Table2[[#This Row],[Close Price]]/Table2[[#This Row],[Day Low]])-1</f>
        <v>4.9011599411861173E-3</v>
      </c>
      <c r="AD286" s="2">
        <f>(Table2[[#This Row],[Day High]]/Table2[[#This Row],[Close Price]])-1</f>
        <v>2.0159323687205299E-2</v>
      </c>
      <c r="AE286" s="2">
        <f>(Table2[[#This Row],[Close Price]]/Table2[[#This Row],[Current Week Low]])-1</f>
        <v>2.4313072439633654E-2</v>
      </c>
      <c r="AF286" s="2">
        <f>(Table2[[#This Row],[Current Week High]]/Table2[[#This Row],[Close Price]])-1</f>
        <v>8.2588197041131517E-2</v>
      </c>
      <c r="AG286" s="2">
        <f>(Table2[[#This Row],[Close Price]]/Table2[[#This Row],[Current Month Low]])-1</f>
        <v>3.187384667002191E-2</v>
      </c>
      <c r="AH286" s="2">
        <f>(Table2[[#This Row],[Current Month High]]/Table2[[#This Row],[Close Price]])-1</f>
        <v>8.2588197041131517E-2</v>
      </c>
      <c r="AI286">
        <v>8.2588197041131508</v>
      </c>
      <c r="AJ286">
        <v>66.423160173160099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0.01</v>
      </c>
      <c r="AM286" t="s">
        <v>10213</v>
      </c>
      <c r="AN286">
        <v>1.18</v>
      </c>
      <c r="AO286" t="s">
        <v>10213</v>
      </c>
      <c r="AP286">
        <v>5.1404668308481997E-2</v>
      </c>
      <c r="AQ286">
        <f>(Table2[[#This Row],[Sharpe Ratio]]-AVERAGE(Table2[Sharpe Ratio]))/_xlfn.STDEV.P(Table2[Sharpe Ratio])</f>
        <v>-3.5402577632141927E-2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-0.86519012957700214</v>
      </c>
      <c r="AS286">
        <f>_xlfn.RANK.AVG(Table2[[#This Row],[1Y Return vs Nifty Z-Score]],Table2[1Y Return vs Nifty Z-Score])</f>
        <v>328</v>
      </c>
      <c r="AT286">
        <f>_xlfn.RANK.AVG(Table2[[#This Row],[6M Return vs Nifty Z-Score]],Table2[6M Return vs Nifty Z-Score])</f>
        <v>256</v>
      </c>
      <c r="AU286">
        <f>_xlfn.RANK.AVG(Table2[[#This Row],[Sharpe Ratio Z-Score]],Table2[Sharpe Ratio Z-Score])</f>
        <v>345</v>
      </c>
      <c r="AV286">
        <f>(Table2[[#This Row],[Rank 1Y]]+Table2[[#This Row],[Rank 6M]]+Table2[[#This Row],[Rank Sharpe]])/3</f>
        <v>309.66666666666669</v>
      </c>
    </row>
    <row r="287" spans="1:48" x14ac:dyDescent="0.3">
      <c r="A287" t="s">
        <v>1879</v>
      </c>
      <c r="B287" t="s">
        <v>1880</v>
      </c>
      <c r="C287" t="s">
        <v>10171</v>
      </c>
      <c r="D287" t="s">
        <v>193</v>
      </c>
      <c r="E287">
        <v>3573.1570416</v>
      </c>
      <c r="F287">
        <v>1357.6</v>
      </c>
      <c r="G287">
        <v>22.941896278402499</v>
      </c>
      <c r="H287">
        <f>(Table2[[#This Row],[1Y Return vs Nifty]]-AVERAGE(Table2[1Y Return vs Nifty]))/_xlfn.STDEV.P(Table2[1Y Return vs Nifty])</f>
        <v>-0.28030851221283398</v>
      </c>
      <c r="I287">
        <v>2.0936912903814999</v>
      </c>
      <c r="J287">
        <f>(Table2[[#This Row],[1M Return vs Nifty]]-AVERAGE(Table2[1M Return vs Nifty]))/_xlfn.STDEV.P(Table2[1M Return vs Nifty])</f>
        <v>-9.3121187988395915E-2</v>
      </c>
      <c r="K287">
        <v>2.3773738292225302</v>
      </c>
      <c r="L287">
        <f>(Table2[[#This Row],[6M Return vs Nifty]]-AVERAGE(Table2[6M Return vs Nifty]))/_xlfn.STDEV.P(Table2[6M Return vs Nifty])</f>
        <v>-0.22767821611050248</v>
      </c>
      <c r="M287">
        <v>1.0317626234288799</v>
      </c>
      <c r="N287">
        <f>(Table2[[#This Row],[1W Return vs Nifty]]-AVERAGE(Table2[1W Return vs Nifty]))/_xlfn.STDEV.P(Table2[1W Return vs Nifty])</f>
        <v>0.18230216043350478</v>
      </c>
      <c r="O287">
        <v>1312.9</v>
      </c>
      <c r="P287">
        <v>1260.69835893348</v>
      </c>
      <c r="Q287">
        <v>1128.0947048140599</v>
      </c>
      <c r="R287">
        <v>62.368210170712302</v>
      </c>
      <c r="S287" s="2">
        <f>(Table2[[#This Row],[Close Price]]-Table2[[#This Row],[20D EMA]])/Table2[[#This Row],[20D EMA]]</f>
        <v>3.404676669967234E-2</v>
      </c>
      <c r="T287" s="2">
        <f>(Table2[[#This Row],[Close Price]]-Table2[[#This Row],[50D EMA]])/Table2[[#This Row],[50D EMA]]</f>
        <v>7.6863462524450601E-2</v>
      </c>
      <c r="U287" s="2">
        <f>(Table2[[#This Row],[Close Price]]-Table2[[#This Row],[200D EMA]])/Table2[[#This Row],[200D EMA]]</f>
        <v>0.20344506024763992</v>
      </c>
      <c r="V287">
        <v>1.2346607569020001</v>
      </c>
      <c r="W287">
        <v>1352.7</v>
      </c>
      <c r="X287">
        <v>1391.9</v>
      </c>
      <c r="Y287">
        <v>1323.75</v>
      </c>
      <c r="Z287">
        <v>1406.8</v>
      </c>
      <c r="AA287">
        <v>1280</v>
      </c>
      <c r="AB287">
        <v>1406.8</v>
      </c>
      <c r="AC287" s="2">
        <f>(Table2[[#This Row],[Close Price]]/Table2[[#This Row],[Day Low]])-1</f>
        <v>3.622384859909733E-3</v>
      </c>
      <c r="AD287" s="2">
        <f>(Table2[[#This Row],[Day High]]/Table2[[#This Row],[Close Price]])-1</f>
        <v>2.5265173836181543E-2</v>
      </c>
      <c r="AE287" s="2">
        <f>(Table2[[#This Row],[Close Price]]/Table2[[#This Row],[Current Week Low]])-1</f>
        <v>2.5571293673276596E-2</v>
      </c>
      <c r="AF287" s="2">
        <f>(Table2[[#This Row],[Current Week High]]/Table2[[#This Row],[Close Price]])-1</f>
        <v>3.6240424278138006E-2</v>
      </c>
      <c r="AG287" s="2">
        <f>(Table2[[#This Row],[Close Price]]/Table2[[#This Row],[Current Month Low]])-1</f>
        <v>6.0624999999999929E-2</v>
      </c>
      <c r="AH287" s="2">
        <f>(Table2[[#This Row],[Current Month High]]/Table2[[#This Row],[Close Price]])-1</f>
        <v>3.6240424278138006E-2</v>
      </c>
      <c r="AI287">
        <v>3.6240424278138001</v>
      </c>
      <c r="AJ287">
        <v>65.158150851581496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0.03</v>
      </c>
      <c r="AM287" t="s">
        <v>10213</v>
      </c>
      <c r="AN287">
        <v>6.04</v>
      </c>
      <c r="AO287" t="s">
        <v>10213</v>
      </c>
      <c r="AP287">
        <v>0.123322537573507</v>
      </c>
      <c r="AQ287">
        <f>(Table2[[#This Row],[Sharpe Ratio]]-AVERAGE(Table2[Sharpe Ratio]))/_xlfn.STDEV.P(Table2[Sharpe Ratio])</f>
        <v>0.78054696325156003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0.36174120737333249</v>
      </c>
      <c r="AS287">
        <f>_xlfn.RANK.AVG(Table2[[#This Row],[1Y Return vs Nifty Z-Score]],Table2[1Y Return vs Nifty Z-Score])</f>
        <v>374</v>
      </c>
      <c r="AT287">
        <f>_xlfn.RANK.AVG(Table2[[#This Row],[6M Return vs Nifty Z-Score]],Table2[6M Return vs Nifty Z-Score])</f>
        <v>397</v>
      </c>
      <c r="AU287">
        <f>_xlfn.RANK.AVG(Table2[[#This Row],[Sharpe Ratio Z-Score]],Table2[Sharpe Ratio Z-Score])</f>
        <v>159</v>
      </c>
      <c r="AV287">
        <f>(Table2[[#This Row],[Rank 1Y]]+Table2[[#This Row],[Rank 6M]]+Table2[[#This Row],[Rank Sharpe]])/3</f>
        <v>310</v>
      </c>
    </row>
    <row r="288" spans="1:48" x14ac:dyDescent="0.3">
      <c r="A288" t="s">
        <v>338</v>
      </c>
      <c r="B288" t="s">
        <v>339</v>
      </c>
      <c r="C288" t="s">
        <v>10165</v>
      </c>
      <c r="D288" t="s">
        <v>18</v>
      </c>
      <c r="E288">
        <v>74484.427207585002</v>
      </c>
      <c r="F288">
        <v>350.05</v>
      </c>
      <c r="G288">
        <v>52.815159252662902</v>
      </c>
      <c r="H288">
        <f>(Table2[[#This Row],[1Y Return vs Nifty]]-AVERAGE(Table2[1Y Return vs Nifty]))/_xlfn.STDEV.P(Table2[1Y Return vs Nifty])</f>
        <v>7.4958261286408173E-2</v>
      </c>
      <c r="I288">
        <v>-7.6351454795158897</v>
      </c>
      <c r="J288">
        <f>(Table2[[#This Row],[1M Return vs Nifty]]-AVERAGE(Table2[1M Return vs Nifty]))/_xlfn.STDEV.P(Table2[1M Return vs Nifty])</f>
        <v>-0.95634355198109089</v>
      </c>
      <c r="K288">
        <v>5.53356859054594</v>
      </c>
      <c r="L288">
        <f>(Table2[[#This Row],[6M Return vs Nifty]]-AVERAGE(Table2[6M Return vs Nifty]))/_xlfn.STDEV.P(Table2[6M Return vs Nifty])</f>
        <v>-0.13335334542582122</v>
      </c>
      <c r="M288">
        <v>1.5141128998322899</v>
      </c>
      <c r="N288">
        <f>(Table2[[#This Row],[1W Return vs Nifty]]-AVERAGE(Table2[1W Return vs Nifty]))/_xlfn.STDEV.P(Table2[1W Return vs Nifty])</f>
        <v>0.2777223545822044</v>
      </c>
      <c r="O288">
        <v>337.64</v>
      </c>
      <c r="P288">
        <v>338.65978730633998</v>
      </c>
      <c r="Q288">
        <v>296.22850177931599</v>
      </c>
      <c r="R288">
        <v>71.7861664557513</v>
      </c>
      <c r="S288" s="2">
        <f>(Table2[[#This Row],[Close Price]]-Table2[[#This Row],[20D EMA]])/Table2[[#This Row],[20D EMA]]</f>
        <v>3.6755123800497648E-2</v>
      </c>
      <c r="T288" s="2">
        <f>(Table2[[#This Row],[Close Price]]-Table2[[#This Row],[50D EMA]])/Table2[[#This Row],[50D EMA]]</f>
        <v>3.3633200989867856E-2</v>
      </c>
      <c r="U288" s="2">
        <f>(Table2[[#This Row],[Close Price]]-Table2[[#This Row],[200D EMA]])/Table2[[#This Row],[200D EMA]]</f>
        <v>0.18168912814736479</v>
      </c>
      <c r="V288">
        <v>0.64434915858591102</v>
      </c>
      <c r="W288">
        <v>338</v>
      </c>
      <c r="X288">
        <v>353.15</v>
      </c>
      <c r="Y288">
        <v>323</v>
      </c>
      <c r="Z288">
        <v>353.15</v>
      </c>
      <c r="AA288">
        <v>323</v>
      </c>
      <c r="AB288">
        <v>353.15</v>
      </c>
      <c r="AC288" s="2">
        <f>(Table2[[#This Row],[Close Price]]/Table2[[#This Row],[Day Low]])-1</f>
        <v>3.5650887573964507E-2</v>
      </c>
      <c r="AD288" s="2">
        <f>(Table2[[#This Row],[Day High]]/Table2[[#This Row],[Close Price]])-1</f>
        <v>8.8558777317524484E-3</v>
      </c>
      <c r="AE288" s="2">
        <f>(Table2[[#This Row],[Close Price]]/Table2[[#This Row],[Current Week Low]])-1</f>
        <v>8.3746130030959876E-2</v>
      </c>
      <c r="AF288" s="2">
        <f>(Table2[[#This Row],[Current Week High]]/Table2[[#This Row],[Close Price]])-1</f>
        <v>8.8558777317524484E-3</v>
      </c>
      <c r="AG288" s="2">
        <f>(Table2[[#This Row],[Close Price]]/Table2[[#This Row],[Current Month Low]])-1</f>
        <v>8.3746130030959876E-2</v>
      </c>
      <c r="AH288" s="2">
        <f>(Table2[[#This Row],[Current Month High]]/Table2[[#This Row],[Close Price]])-1</f>
        <v>8.8558777317524484E-3</v>
      </c>
      <c r="AI288">
        <v>13.279055373041899</v>
      </c>
      <c r="AJ288">
        <v>119.51295986622</v>
      </c>
      <c r="AK288" t="str">
        <f>IF(AND(Table2[[#This Row],[20D EMA]]&gt;Table2[[#This Row],[50D EMA]],Table2[[#This Row],[50D EMA]]&gt;Table2[[#This Row],[200D EMA]]),"Uptrend","Downtrend/NoTrend")</f>
        <v>Downtrend/NoTrend</v>
      </c>
      <c r="AL288">
        <v>0</v>
      </c>
      <c r="AM288" t="s">
        <v>10212</v>
      </c>
      <c r="AN288">
        <v>4.5999999999999996</v>
      </c>
      <c r="AO288" t="s">
        <v>10213</v>
      </c>
      <c r="AP288">
        <v>5.8592261192359003E-2</v>
      </c>
      <c r="AQ288">
        <f>(Table2[[#This Row],[Sharpe Ratio]]-AVERAGE(Table2[Sharpe Ratio]))/_xlfn.STDEV.P(Table2[Sharpe Ratio])</f>
        <v>4.6144792633324563E-2</v>
      </c>
      <c r="AR2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8">
        <f>_xlfn.RANK.AVG(Table2[[#This Row],[1Y Return vs Nifty Z-Score]],Table2[1Y Return vs Nifty Z-Score])</f>
        <v>259</v>
      </c>
      <c r="AT288">
        <f>_xlfn.RANK.AVG(Table2[[#This Row],[6M Return vs Nifty Z-Score]],Table2[6M Return vs Nifty Z-Score])</f>
        <v>357</v>
      </c>
      <c r="AU288">
        <f>_xlfn.RANK.AVG(Table2[[#This Row],[Sharpe Ratio Z-Score]],Table2[Sharpe Ratio Z-Score])</f>
        <v>317</v>
      </c>
      <c r="AV288">
        <f>(Table2[[#This Row],[Rank 1Y]]+Table2[[#This Row],[Rank 6M]]+Table2[[#This Row],[Rank Sharpe]])/3</f>
        <v>311</v>
      </c>
    </row>
    <row r="289" spans="1:48" x14ac:dyDescent="0.3">
      <c r="A289" t="s">
        <v>844</v>
      </c>
      <c r="B289" t="s">
        <v>845</v>
      </c>
      <c r="C289" t="s">
        <v>10169</v>
      </c>
      <c r="D289" t="s">
        <v>40</v>
      </c>
      <c r="E289">
        <v>17943.65038906</v>
      </c>
      <c r="F289">
        <v>488.65</v>
      </c>
      <c r="G289">
        <v>83.573842157521597</v>
      </c>
      <c r="H289">
        <f>(Table2[[#This Row],[1Y Return vs Nifty]]-AVERAGE(Table2[1Y Return vs Nifty]))/_xlfn.STDEV.P(Table2[1Y Return vs Nifty])</f>
        <v>0.44075486148073256</v>
      </c>
      <c r="I289">
        <v>4.0770667813219399</v>
      </c>
      <c r="J289">
        <f>(Table2[[#This Row],[1M Return vs Nifty]]-AVERAGE(Table2[1M Return vs Nifty]))/_xlfn.STDEV.P(Table2[1M Return vs Nifty])</f>
        <v>8.2860187839830263E-2</v>
      </c>
      <c r="K289">
        <v>-14.5005564435791</v>
      </c>
      <c r="L289">
        <f>(Table2[[#This Row],[6M Return vs Nifty]]-AVERAGE(Table2[6M Return vs Nifty]))/_xlfn.STDEV.P(Table2[6M Return vs Nifty])</f>
        <v>-0.73208580524785438</v>
      </c>
      <c r="M289">
        <v>2.5563178751450302</v>
      </c>
      <c r="N289">
        <f>(Table2[[#This Row],[1W Return vs Nifty]]-AVERAGE(Table2[1W Return vs Nifty]))/_xlfn.STDEV.P(Table2[1W Return vs Nifty])</f>
        <v>0.48389493486680712</v>
      </c>
      <c r="O289">
        <v>462.63</v>
      </c>
      <c r="P289">
        <v>448.76370485071698</v>
      </c>
      <c r="Q289">
        <v>418.309340177867</v>
      </c>
      <c r="R289">
        <v>64.309220324683693</v>
      </c>
      <c r="S289" s="2">
        <f>(Table2[[#This Row],[Close Price]]-Table2[[#This Row],[20D EMA]])/Table2[[#This Row],[20D EMA]]</f>
        <v>5.6243650433391655E-2</v>
      </c>
      <c r="T289" s="2">
        <f>(Table2[[#This Row],[Close Price]]-Table2[[#This Row],[50D EMA]])/Table2[[#This Row],[50D EMA]]</f>
        <v>8.8880394555418282E-2</v>
      </c>
      <c r="U289" s="2">
        <f>(Table2[[#This Row],[Close Price]]-Table2[[#This Row],[200D EMA]])/Table2[[#This Row],[200D EMA]]</f>
        <v>0.16815464792687587</v>
      </c>
      <c r="V289">
        <v>1.26579870965485</v>
      </c>
      <c r="W289">
        <v>487</v>
      </c>
      <c r="X289">
        <v>497.5</v>
      </c>
      <c r="Y289">
        <v>470</v>
      </c>
      <c r="Z289">
        <v>511.95</v>
      </c>
      <c r="AA289">
        <v>430.2</v>
      </c>
      <c r="AB289">
        <v>511.95</v>
      </c>
      <c r="AC289" s="2">
        <f>(Table2[[#This Row],[Close Price]]/Table2[[#This Row],[Day Low]])-1</f>
        <v>3.3880903490759451E-3</v>
      </c>
      <c r="AD289" s="2">
        <f>(Table2[[#This Row],[Day High]]/Table2[[#This Row],[Close Price]])-1</f>
        <v>1.8111122480302999E-2</v>
      </c>
      <c r="AE289" s="2">
        <f>(Table2[[#This Row],[Close Price]]/Table2[[#This Row],[Current Week Low]])-1</f>
        <v>3.9680851063829792E-2</v>
      </c>
      <c r="AF289" s="2">
        <f>(Table2[[#This Row],[Current Week High]]/Table2[[#This Row],[Close Price]])-1</f>
        <v>4.768239025887655E-2</v>
      </c>
      <c r="AG289" s="2">
        <f>(Table2[[#This Row],[Close Price]]/Table2[[#This Row],[Current Month Low]])-1</f>
        <v>0.13586703858670379</v>
      </c>
      <c r="AH289" s="2">
        <f>(Table2[[#This Row],[Current Month High]]/Table2[[#This Row],[Close Price]])-1</f>
        <v>4.768239025887655E-2</v>
      </c>
      <c r="AI289">
        <v>13.373580272178399</v>
      </c>
      <c r="AJ289">
        <v>114.179268025421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0.05</v>
      </c>
      <c r="AM289" t="s">
        <v>10213</v>
      </c>
      <c r="AN289">
        <v>16.61</v>
      </c>
      <c r="AO289" t="s">
        <v>10213</v>
      </c>
      <c r="AP289">
        <v>0.105905434532149</v>
      </c>
      <c r="AQ289">
        <f>(Table2[[#This Row],[Sharpe Ratio]]-AVERAGE(Table2[Sharpe Ratio]))/_xlfn.STDEV.P(Table2[Sharpe Ratio])</f>
        <v>0.5829399237861751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0.85836410272569064</v>
      </c>
      <c r="AS289">
        <f>_xlfn.RANK.AVG(Table2[[#This Row],[1Y Return vs Nifty Z-Score]],Table2[1Y Return vs Nifty Z-Score])</f>
        <v>160</v>
      </c>
      <c r="AT289">
        <f>_xlfn.RANK.AVG(Table2[[#This Row],[6M Return vs Nifty Z-Score]],Table2[6M Return vs Nifty Z-Score])</f>
        <v>576</v>
      </c>
      <c r="AU289">
        <f>_xlfn.RANK.AVG(Table2[[#This Row],[Sharpe Ratio Z-Score]],Table2[Sharpe Ratio Z-Score])</f>
        <v>198</v>
      </c>
      <c r="AV289">
        <f>(Table2[[#This Row],[Rank 1Y]]+Table2[[#This Row],[Rank 6M]]+Table2[[#This Row],[Rank Sharpe]])/3</f>
        <v>311.33333333333331</v>
      </c>
    </row>
    <row r="290" spans="1:48" x14ac:dyDescent="0.3">
      <c r="A290" t="s">
        <v>212</v>
      </c>
      <c r="B290" t="s">
        <v>213</v>
      </c>
      <c r="C290" t="s">
        <v>10179</v>
      </c>
      <c r="D290" t="s">
        <v>214</v>
      </c>
      <c r="E290">
        <v>120368.46144</v>
      </c>
      <c r="F290">
        <v>1920</v>
      </c>
      <c r="G290">
        <v>21.7423717371863</v>
      </c>
      <c r="H290">
        <f>(Table2[[#This Row],[1Y Return vs Nifty]]-AVERAGE(Table2[1Y Return vs Nifty]))/_xlfn.STDEV.P(Table2[1Y Return vs Nifty])</f>
        <v>-0.29457381740759031</v>
      </c>
      <c r="I290">
        <v>-0.60812721891438704</v>
      </c>
      <c r="J290">
        <f>(Table2[[#This Row],[1M Return vs Nifty]]-AVERAGE(Table2[1M Return vs Nifty]))/_xlfn.STDEV.P(Table2[1M Return vs Nifty])</f>
        <v>-0.33284873361749306</v>
      </c>
      <c r="K290">
        <v>21.927961438683202</v>
      </c>
      <c r="L290">
        <f>(Table2[[#This Row],[6M Return vs Nifty]]-AVERAGE(Table2[6M Return vs Nifty]))/_xlfn.STDEV.P(Table2[6M Return vs Nifty])</f>
        <v>0.35660342286499147</v>
      </c>
      <c r="M290">
        <v>2.1489517544804801</v>
      </c>
      <c r="N290">
        <f>(Table2[[#This Row],[1W Return vs Nifty]]-AVERAGE(Table2[1W Return vs Nifty]))/_xlfn.STDEV.P(Table2[1W Return vs Nifty])</f>
        <v>0.40330836484708865</v>
      </c>
      <c r="O290">
        <v>1874.38</v>
      </c>
      <c r="P290">
        <v>1803.5598460470301</v>
      </c>
      <c r="Q290">
        <v>1565.0006623939</v>
      </c>
      <c r="R290">
        <v>64.4775740454877</v>
      </c>
      <c r="S290" s="2">
        <f>(Table2[[#This Row],[Close Price]]-Table2[[#This Row],[20D EMA]])/Table2[[#This Row],[20D EMA]]</f>
        <v>2.433871466831693E-2</v>
      </c>
      <c r="T290" s="2">
        <f>(Table2[[#This Row],[Close Price]]-Table2[[#This Row],[50D EMA]])/Table2[[#This Row],[50D EMA]]</f>
        <v>6.4561292051482949E-2</v>
      </c>
      <c r="U290" s="2">
        <f>(Table2[[#This Row],[Close Price]]-Table2[[#This Row],[200D EMA]])/Table2[[#This Row],[200D EMA]]</f>
        <v>0.22683654143831222</v>
      </c>
      <c r="V290">
        <v>0.77612105680569399</v>
      </c>
      <c r="W290">
        <v>1915.2</v>
      </c>
      <c r="X290">
        <v>1949.7</v>
      </c>
      <c r="Y290">
        <v>1866</v>
      </c>
      <c r="Z290">
        <v>1949.7</v>
      </c>
      <c r="AA290">
        <v>1806.75</v>
      </c>
      <c r="AB290">
        <v>1949.7</v>
      </c>
      <c r="AC290" s="2">
        <f>(Table2[[#This Row],[Close Price]]/Table2[[#This Row],[Day Low]])-1</f>
        <v>2.5062656641603454E-3</v>
      </c>
      <c r="AD290" s="2">
        <f>(Table2[[#This Row],[Day High]]/Table2[[#This Row],[Close Price]])-1</f>
        <v>1.546874999999992E-2</v>
      </c>
      <c r="AE290" s="2">
        <f>(Table2[[#This Row],[Close Price]]/Table2[[#This Row],[Current Week Low]])-1</f>
        <v>2.8938906752411508E-2</v>
      </c>
      <c r="AF290" s="2">
        <f>(Table2[[#This Row],[Current Week High]]/Table2[[#This Row],[Close Price]])-1</f>
        <v>1.546874999999992E-2</v>
      </c>
      <c r="AG290" s="2">
        <f>(Table2[[#This Row],[Close Price]]/Table2[[#This Row],[Current Month Low]])-1</f>
        <v>6.2681610626816209E-2</v>
      </c>
      <c r="AH290" s="2">
        <f>(Table2[[#This Row],[Current Month High]]/Table2[[#This Row],[Close Price]])-1</f>
        <v>1.546874999999992E-2</v>
      </c>
      <c r="AI290">
        <v>3.4062500000000102</v>
      </c>
      <c r="AJ290">
        <v>55.736707628665201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0.13</v>
      </c>
      <c r="AM290" t="s">
        <v>10213</v>
      </c>
      <c r="AN290">
        <v>0.16</v>
      </c>
      <c r="AO290" t="s">
        <v>10213</v>
      </c>
      <c r="AP290">
        <v>4.7922172282198999E-2</v>
      </c>
      <c r="AQ290">
        <f>(Table2[[#This Row],[Sharpe Ratio]]-AVERAGE(Table2[Sharpe Ratio]))/_xlfn.STDEV.P(Table2[Sharpe Ratio])</f>
        <v>-7.4913495611421146E-2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5.7575741075575615E-2</v>
      </c>
      <c r="AS290">
        <f>_xlfn.RANK.AVG(Table2[[#This Row],[1Y Return vs Nifty Z-Score]],Table2[1Y Return vs Nifty Z-Score])</f>
        <v>381</v>
      </c>
      <c r="AT290">
        <f>_xlfn.RANK.AVG(Table2[[#This Row],[6M Return vs Nifty Z-Score]],Table2[6M Return vs Nifty Z-Score])</f>
        <v>200</v>
      </c>
      <c r="AU290">
        <f>_xlfn.RANK.AVG(Table2[[#This Row],[Sharpe Ratio Z-Score]],Table2[Sharpe Ratio Z-Score])</f>
        <v>354</v>
      </c>
      <c r="AV290">
        <f>(Table2[[#This Row],[Rank 1Y]]+Table2[[#This Row],[Rank 6M]]+Table2[[#This Row],[Rank Sharpe]])/3</f>
        <v>311.66666666666669</v>
      </c>
    </row>
    <row r="291" spans="1:48" x14ac:dyDescent="0.3">
      <c r="A291" t="s">
        <v>156</v>
      </c>
      <c r="B291" t="s">
        <v>157</v>
      </c>
      <c r="C291" t="s">
        <v>10176</v>
      </c>
      <c r="D291" t="s">
        <v>78</v>
      </c>
      <c r="E291">
        <v>167283.03100836999</v>
      </c>
      <c r="F291">
        <v>679.15</v>
      </c>
      <c r="G291">
        <v>36.712781694972001</v>
      </c>
      <c r="H291">
        <f>(Table2[[#This Row],[1Y Return vs Nifty]]-AVERAGE(Table2[1Y Return vs Nifty]))/_xlfn.STDEV.P(Table2[1Y Return vs Nifty])</f>
        <v>-0.1165387213336862</v>
      </c>
      <c r="I291">
        <v>-1.20897966760388</v>
      </c>
      <c r="J291">
        <f>(Table2[[#This Row],[1M Return vs Nifty]]-AVERAGE(Table2[1M Return vs Nifty]))/_xlfn.STDEV.P(Table2[1M Return vs Nifty])</f>
        <v>-0.38616130154682565</v>
      </c>
      <c r="K291">
        <v>13.849042574854099</v>
      </c>
      <c r="L291">
        <f>(Table2[[#This Row],[6M Return vs Nifty]]-AVERAGE(Table2[6M Return vs Nifty]))/_xlfn.STDEV.P(Table2[6M Return vs Nifty])</f>
        <v>0.11515983819115358</v>
      </c>
      <c r="M291">
        <v>-4.1284201764956601</v>
      </c>
      <c r="N291">
        <f>(Table2[[#This Row],[1W Return vs Nifty]]-AVERAGE(Table2[1W Return vs Nifty]))/_xlfn.STDEV.P(Table2[1W Return vs Nifty])</f>
        <v>-0.83850298615622587</v>
      </c>
      <c r="O291">
        <v>669.03</v>
      </c>
      <c r="P291">
        <v>648.02669464648295</v>
      </c>
      <c r="Q291">
        <v>572.57626757290598</v>
      </c>
      <c r="R291">
        <v>54.510992720024298</v>
      </c>
      <c r="S291" s="2">
        <f>(Table2[[#This Row],[Close Price]]-Table2[[#This Row],[20D EMA]])/Table2[[#This Row],[20D EMA]]</f>
        <v>1.5126376993557844E-2</v>
      </c>
      <c r="T291" s="2">
        <f>(Table2[[#This Row],[Close Price]]-Table2[[#This Row],[50D EMA]])/Table2[[#This Row],[50D EMA]]</f>
        <v>4.8027813685199615E-2</v>
      </c>
      <c r="U291" s="2">
        <f>(Table2[[#This Row],[Close Price]]-Table2[[#This Row],[200D EMA]])/Table2[[#This Row],[200D EMA]]</f>
        <v>0.18613019515958892</v>
      </c>
      <c r="V291">
        <v>1.15977015560851</v>
      </c>
      <c r="W291">
        <v>672.6</v>
      </c>
      <c r="X291">
        <v>687.95</v>
      </c>
      <c r="Y291">
        <v>656.2</v>
      </c>
      <c r="Z291">
        <v>688.55</v>
      </c>
      <c r="AA291">
        <v>656.2</v>
      </c>
      <c r="AB291">
        <v>706.95</v>
      </c>
      <c r="AC291" s="2">
        <f>(Table2[[#This Row],[Close Price]]/Table2[[#This Row],[Day Low]])-1</f>
        <v>9.7383288730299444E-3</v>
      </c>
      <c r="AD291" s="2">
        <f>(Table2[[#This Row],[Day High]]/Table2[[#This Row],[Close Price]])-1</f>
        <v>1.2957373187072241E-2</v>
      </c>
      <c r="AE291" s="2">
        <f>(Table2[[#This Row],[Close Price]]/Table2[[#This Row],[Current Week Low]])-1</f>
        <v>3.4974093264248607E-2</v>
      </c>
      <c r="AF291" s="2">
        <f>(Table2[[#This Row],[Current Week High]]/Table2[[#This Row],[Close Price]])-1</f>
        <v>1.384083044982698E-2</v>
      </c>
      <c r="AG291" s="2">
        <f>(Table2[[#This Row],[Close Price]]/Table2[[#This Row],[Current Month Low]])-1</f>
        <v>3.4974093264248607E-2</v>
      </c>
      <c r="AH291" s="2">
        <f>(Table2[[#This Row],[Current Month High]]/Table2[[#This Row],[Close Price]])-1</f>
        <v>4.0933519840977706E-2</v>
      </c>
      <c r="AI291">
        <v>4.0933519840977697</v>
      </c>
      <c r="AJ291">
        <v>68.085632966217005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-0.03</v>
      </c>
      <c r="AM291" t="s">
        <v>10214</v>
      </c>
      <c r="AN291">
        <v>4.68</v>
      </c>
      <c r="AO291" t="s">
        <v>10213</v>
      </c>
      <c r="AP291">
        <v>4.7141011338679997E-2</v>
      </c>
      <c r="AQ291">
        <f>(Table2[[#This Row],[Sharpe Ratio]]-AVERAGE(Table2[Sharpe Ratio]))/_xlfn.STDEV.P(Table2[Sharpe Ratio])</f>
        <v>-8.3776215262802461E-2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-1.3098193861083867</v>
      </c>
      <c r="AS291">
        <f>_xlfn.RANK.AVG(Table2[[#This Row],[1Y Return vs Nifty Z-Score]],Table2[1Y Return vs Nifty Z-Score])</f>
        <v>314</v>
      </c>
      <c r="AT291">
        <f>_xlfn.RANK.AVG(Table2[[#This Row],[6M Return vs Nifty Z-Score]],Table2[6M Return vs Nifty Z-Score])</f>
        <v>265</v>
      </c>
      <c r="AU291">
        <f>_xlfn.RANK.AVG(Table2[[#This Row],[Sharpe Ratio Z-Score]],Table2[Sharpe Ratio Z-Score])</f>
        <v>359</v>
      </c>
      <c r="AV291">
        <f>(Table2[[#This Row],[Rank 1Y]]+Table2[[#This Row],[Rank 6M]]+Table2[[#This Row],[Rank Sharpe]])/3</f>
        <v>312.66666666666669</v>
      </c>
    </row>
    <row r="292" spans="1:48" x14ac:dyDescent="0.3">
      <c r="A292" t="s">
        <v>1238</v>
      </c>
      <c r="B292" t="s">
        <v>1239</v>
      </c>
      <c r="C292" t="s">
        <v>10169</v>
      </c>
      <c r="D292" t="s">
        <v>986</v>
      </c>
      <c r="E292">
        <v>9083.1711821600002</v>
      </c>
      <c r="F292">
        <v>414.95</v>
      </c>
      <c r="G292">
        <v>25.203842089271099</v>
      </c>
      <c r="H292">
        <f>(Table2[[#This Row],[1Y Return vs Nifty]]-AVERAGE(Table2[1Y Return vs Nifty]))/_xlfn.STDEV.P(Table2[1Y Return vs Nifty])</f>
        <v>-0.25340839786142172</v>
      </c>
      <c r="I292">
        <v>13.7619131492694</v>
      </c>
      <c r="J292">
        <f>(Table2[[#This Row],[1M Return vs Nifty]]-AVERAGE(Table2[1M Return vs Nifty]))/_xlfn.STDEV.P(Table2[1M Return vs Nifty])</f>
        <v>0.94217936179425643</v>
      </c>
      <c r="K292">
        <v>12.2625179955199</v>
      </c>
      <c r="L292">
        <f>(Table2[[#This Row],[6M Return vs Nifty]]-AVERAGE(Table2[6M Return vs Nifty]))/_xlfn.STDEV.P(Table2[6M Return vs Nifty])</f>
        <v>6.7745550702437846E-2</v>
      </c>
      <c r="M292">
        <v>1.54000258741763</v>
      </c>
      <c r="N292">
        <f>(Table2[[#This Row],[1W Return vs Nifty]]-AVERAGE(Table2[1W Return vs Nifty]))/_xlfn.STDEV.P(Table2[1W Return vs Nifty])</f>
        <v>0.28284394181184708</v>
      </c>
      <c r="O292">
        <v>392.33</v>
      </c>
      <c r="P292">
        <v>372.73203956720602</v>
      </c>
      <c r="Q292">
        <v>346.58607698330599</v>
      </c>
      <c r="R292">
        <v>74.948770035998507</v>
      </c>
      <c r="S292" s="2">
        <f>(Table2[[#This Row],[Close Price]]-Table2[[#This Row],[20D EMA]])/Table2[[#This Row],[20D EMA]]</f>
        <v>5.7655545076848586E-2</v>
      </c>
      <c r="T292" s="2">
        <f>(Table2[[#This Row],[Close Price]]-Table2[[#This Row],[50D EMA]])/Table2[[#This Row],[50D EMA]]</f>
        <v>0.11326625015068445</v>
      </c>
      <c r="U292" s="2">
        <f>(Table2[[#This Row],[Close Price]]-Table2[[#This Row],[200D EMA]])/Table2[[#This Row],[200D EMA]]</f>
        <v>0.19724947872036674</v>
      </c>
      <c r="V292">
        <v>0.88896394155577196</v>
      </c>
      <c r="W292">
        <v>401.5</v>
      </c>
      <c r="X292">
        <v>418</v>
      </c>
      <c r="Y292">
        <v>392.15</v>
      </c>
      <c r="Z292">
        <v>423.95</v>
      </c>
      <c r="AA292">
        <v>388</v>
      </c>
      <c r="AB292">
        <v>423.95</v>
      </c>
      <c r="AC292" s="2">
        <f>(Table2[[#This Row],[Close Price]]/Table2[[#This Row],[Day Low]])-1</f>
        <v>3.3499377334993641E-2</v>
      </c>
      <c r="AD292" s="2">
        <f>(Table2[[#This Row],[Day High]]/Table2[[#This Row],[Close Price]])-1</f>
        <v>7.3502831666465429E-3</v>
      </c>
      <c r="AE292" s="2">
        <f>(Table2[[#This Row],[Close Price]]/Table2[[#This Row],[Current Week Low]])-1</f>
        <v>5.8141017467805645E-2</v>
      </c>
      <c r="AF292" s="2">
        <f>(Table2[[#This Row],[Current Week High]]/Table2[[#This Row],[Close Price]])-1</f>
        <v>2.1689360163875238E-2</v>
      </c>
      <c r="AG292" s="2">
        <f>(Table2[[#This Row],[Close Price]]/Table2[[#This Row],[Current Month Low]])-1</f>
        <v>6.9458762886597913E-2</v>
      </c>
      <c r="AH292" s="2">
        <f>(Table2[[#This Row],[Current Month High]]/Table2[[#This Row],[Close Price]])-1</f>
        <v>2.1689360163875238E-2</v>
      </c>
      <c r="AI292">
        <v>2.9039643330521701</v>
      </c>
      <c r="AJ292">
        <v>55.121495327102799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0.06</v>
      </c>
      <c r="AM292" t="s">
        <v>10213</v>
      </c>
      <c r="AN292">
        <v>3.53</v>
      </c>
      <c r="AO292" t="s">
        <v>10213</v>
      </c>
      <c r="AP292">
        <v>7.0053423398535E-2</v>
      </c>
      <c r="AQ292">
        <f>(Table2[[#This Row],[Sharpe Ratio]]-AVERAGE(Table2[Sharpe Ratio]))/_xlfn.STDEV.P(Table2[Sharpe Ratio])</f>
        <v>0.17617826186279828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1.215538718309918</v>
      </c>
      <c r="AS292">
        <f>_xlfn.RANK.AVG(Table2[[#This Row],[1Y Return vs Nifty Z-Score]],Table2[1Y Return vs Nifty Z-Score])</f>
        <v>360</v>
      </c>
      <c r="AT292">
        <f>_xlfn.RANK.AVG(Table2[[#This Row],[6M Return vs Nifty Z-Score]],Table2[6M Return vs Nifty Z-Score])</f>
        <v>290</v>
      </c>
      <c r="AU292">
        <f>_xlfn.RANK.AVG(Table2[[#This Row],[Sharpe Ratio Z-Score]],Table2[Sharpe Ratio Z-Score])</f>
        <v>291</v>
      </c>
      <c r="AV292">
        <f>(Table2[[#This Row],[Rank 1Y]]+Table2[[#This Row],[Rank 6M]]+Table2[[#This Row],[Rank Sharpe]])/3</f>
        <v>313.66666666666669</v>
      </c>
    </row>
    <row r="293" spans="1:48" x14ac:dyDescent="0.3">
      <c r="A293" t="s">
        <v>776</v>
      </c>
      <c r="B293" t="s">
        <v>777</v>
      </c>
      <c r="C293" t="s">
        <v>10167</v>
      </c>
      <c r="D293" t="s">
        <v>413</v>
      </c>
      <c r="E293">
        <v>20246.035143565001</v>
      </c>
      <c r="F293">
        <v>4115.6499999999996</v>
      </c>
      <c r="G293">
        <v>57.913202714597901</v>
      </c>
      <c r="H293">
        <f>(Table2[[#This Row],[1Y Return vs Nifty]]-AVERAGE(Table2[1Y Return vs Nifty]))/_xlfn.STDEV.P(Table2[1Y Return vs Nifty])</f>
        <v>0.1355865714057648</v>
      </c>
      <c r="I293">
        <v>13.7796816523175</v>
      </c>
      <c r="J293">
        <f>(Table2[[#This Row],[1M Return vs Nifty]]-AVERAGE(Table2[1M Return vs Nifty]))/_xlfn.STDEV.P(Table2[1M Return vs Nifty])</f>
        <v>0.94375592943215225</v>
      </c>
      <c r="K293">
        <v>34.9905834058669</v>
      </c>
      <c r="L293">
        <f>(Table2[[#This Row],[6M Return vs Nifty]]-AVERAGE(Table2[6M Return vs Nifty]))/_xlfn.STDEV.P(Table2[6M Return vs Nifty])</f>
        <v>0.74698811742067228</v>
      </c>
      <c r="M293">
        <v>7.43089403893089</v>
      </c>
      <c r="N293">
        <f>(Table2[[#This Row],[1W Return vs Nifty]]-AVERAGE(Table2[1W Return vs Nifty]))/_xlfn.STDEV.P(Table2[1W Return vs Nifty])</f>
        <v>1.4482003923225</v>
      </c>
      <c r="O293">
        <v>3747.44</v>
      </c>
      <c r="P293">
        <v>3542.6924027054401</v>
      </c>
      <c r="Q293">
        <v>3060.8831232054499</v>
      </c>
      <c r="R293">
        <v>81.662036881017499</v>
      </c>
      <c r="S293" s="2">
        <f>(Table2[[#This Row],[Close Price]]-Table2[[#This Row],[20D EMA]])/Table2[[#This Row],[20D EMA]]</f>
        <v>9.8256409709027923E-2</v>
      </c>
      <c r="T293" s="2">
        <f>(Table2[[#This Row],[Close Price]]-Table2[[#This Row],[50D EMA]])/Table2[[#This Row],[50D EMA]]</f>
        <v>0.16172942275683044</v>
      </c>
      <c r="U293" s="2">
        <f>(Table2[[#This Row],[Close Price]]-Table2[[#This Row],[200D EMA]])/Table2[[#This Row],[200D EMA]]</f>
        <v>0.34459560667248401</v>
      </c>
      <c r="V293">
        <v>1.2854548035153699</v>
      </c>
      <c r="W293">
        <v>3975</v>
      </c>
      <c r="X293">
        <v>4173.5</v>
      </c>
      <c r="Y293">
        <v>3733.3</v>
      </c>
      <c r="Z293">
        <v>4327.75</v>
      </c>
      <c r="AA293">
        <v>3601.1</v>
      </c>
      <c r="AB293">
        <v>4327.75</v>
      </c>
      <c r="AC293" s="2">
        <f>(Table2[[#This Row],[Close Price]]/Table2[[#This Row],[Day Low]])-1</f>
        <v>3.5383647798742146E-2</v>
      </c>
      <c r="AD293" s="2">
        <f>(Table2[[#This Row],[Day High]]/Table2[[#This Row],[Close Price]])-1</f>
        <v>1.4056102924204117E-2</v>
      </c>
      <c r="AE293" s="2">
        <f>(Table2[[#This Row],[Close Price]]/Table2[[#This Row],[Current Week Low]])-1</f>
        <v>0.10241609300083021</v>
      </c>
      <c r="AF293" s="2">
        <f>(Table2[[#This Row],[Current Week High]]/Table2[[#This Row],[Close Price]])-1</f>
        <v>5.1534994472319129E-2</v>
      </c>
      <c r="AG293" s="2">
        <f>(Table2[[#This Row],[Close Price]]/Table2[[#This Row],[Current Month Low]])-1</f>
        <v>0.14288689567076718</v>
      </c>
      <c r="AH293" s="2">
        <f>(Table2[[#This Row],[Current Month High]]/Table2[[#This Row],[Close Price]])-1</f>
        <v>5.1534994472319129E-2</v>
      </c>
      <c r="AI293">
        <v>5.1534994472319102</v>
      </c>
      <c r="AJ293">
        <v>85.377114158953106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0.14000000000000001</v>
      </c>
      <c r="AM293" t="s">
        <v>10213</v>
      </c>
      <c r="AN293">
        <v>11.69</v>
      </c>
      <c r="AO293" t="s">
        <v>10213</v>
      </c>
      <c r="AP293">
        <v>-1.7735184389911E-2</v>
      </c>
      <c r="AQ293">
        <f>(Table2[[#This Row],[Sharpe Ratio]]-AVERAGE(Table2[Sharpe Ratio]))/_xlfn.STDEV.P(Table2[Sharpe Ratio])</f>
        <v>-0.81983392470287664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2.4546970858782124</v>
      </c>
      <c r="AS293">
        <f>_xlfn.RANK.AVG(Table2[[#This Row],[1Y Return vs Nifty Z-Score]],Table2[1Y Return vs Nifty Z-Score])</f>
        <v>235</v>
      </c>
      <c r="AT293">
        <f>_xlfn.RANK.AVG(Table2[[#This Row],[6M Return vs Nifty Z-Score]],Table2[6M Return vs Nifty Z-Score])</f>
        <v>127</v>
      </c>
      <c r="AU293">
        <f>_xlfn.RANK.AVG(Table2[[#This Row],[Sharpe Ratio Z-Score]],Table2[Sharpe Ratio Z-Score])</f>
        <v>581</v>
      </c>
      <c r="AV293">
        <f>(Table2[[#This Row],[Rank 1Y]]+Table2[[#This Row],[Rank 6M]]+Table2[[#This Row],[Rank Sharpe]])/3</f>
        <v>314.33333333333331</v>
      </c>
    </row>
    <row r="294" spans="1:48" x14ac:dyDescent="0.3">
      <c r="A294" t="s">
        <v>1847</v>
      </c>
      <c r="B294" t="s">
        <v>1848</v>
      </c>
      <c r="C294" t="s">
        <v>10181</v>
      </c>
      <c r="D294" t="s">
        <v>243</v>
      </c>
      <c r="E294">
        <v>3745.0709645400002</v>
      </c>
      <c r="F294">
        <v>150.49</v>
      </c>
      <c r="G294">
        <v>35.522416438425402</v>
      </c>
      <c r="H294">
        <f>(Table2[[#This Row],[1Y Return vs Nifty]]-AVERAGE(Table2[1Y Return vs Nifty]))/_xlfn.STDEV.P(Table2[1Y Return vs Nifty])</f>
        <v>-0.13069510004408311</v>
      </c>
      <c r="I294">
        <v>47.063783881357899</v>
      </c>
      <c r="J294">
        <f>(Table2[[#This Row],[1M Return vs Nifty]]-AVERAGE(Table2[1M Return vs Nifty]))/_xlfn.STDEV.P(Table2[1M Return vs Nifty])</f>
        <v>3.8969950564804128</v>
      </c>
      <c r="K294">
        <v>23.004349541542702</v>
      </c>
      <c r="L294">
        <f>(Table2[[#This Row],[6M Return vs Nifty]]-AVERAGE(Table2[6M Return vs Nifty]))/_xlfn.STDEV.P(Table2[6M Return vs Nifty])</f>
        <v>0.38877196007090825</v>
      </c>
      <c r="M294">
        <v>4.9254109575845897</v>
      </c>
      <c r="N294">
        <f>(Table2[[#This Row],[1W Return vs Nifty]]-AVERAGE(Table2[1W Return vs Nifty]))/_xlfn.STDEV.P(Table2[1W Return vs Nifty])</f>
        <v>0.9525570937616038</v>
      </c>
      <c r="O294">
        <v>133.36000000000001</v>
      </c>
      <c r="P294">
        <v>117.895909067407</v>
      </c>
      <c r="Q294">
        <v>102.241838430249</v>
      </c>
      <c r="R294">
        <v>69.180413698146893</v>
      </c>
      <c r="S294" s="2">
        <f>(Table2[[#This Row],[Close Price]]-Table2[[#This Row],[20D EMA]])/Table2[[#This Row],[20D EMA]]</f>
        <v>0.12844931013797237</v>
      </c>
      <c r="T294" s="2">
        <f>(Table2[[#This Row],[Close Price]]-Table2[[#This Row],[50D EMA]])/Table2[[#This Row],[50D EMA]]</f>
        <v>0.27646498670244213</v>
      </c>
      <c r="U294" s="2">
        <f>(Table2[[#This Row],[Close Price]]-Table2[[#This Row],[200D EMA]])/Table2[[#This Row],[200D EMA]]</f>
        <v>0.47190232795614939</v>
      </c>
      <c r="V294">
        <v>2.2041573880900098</v>
      </c>
      <c r="W294">
        <v>148</v>
      </c>
      <c r="X294">
        <v>154.16</v>
      </c>
      <c r="Y294">
        <v>141</v>
      </c>
      <c r="Z294">
        <v>164.5</v>
      </c>
      <c r="AA294">
        <v>125.35</v>
      </c>
      <c r="AB294">
        <v>164.5</v>
      </c>
      <c r="AC294" s="2">
        <f>(Table2[[#This Row],[Close Price]]/Table2[[#This Row],[Day Low]])-1</f>
        <v>1.6824324324324458E-2</v>
      </c>
      <c r="AD294" s="2">
        <f>(Table2[[#This Row],[Day High]]/Table2[[#This Row],[Close Price]])-1</f>
        <v>2.438700245863501E-2</v>
      </c>
      <c r="AE294" s="2">
        <f>(Table2[[#This Row],[Close Price]]/Table2[[#This Row],[Current Week Low]])-1</f>
        <v>6.7304964539007139E-2</v>
      </c>
      <c r="AF294" s="2">
        <f>(Table2[[#This Row],[Current Week High]]/Table2[[#This Row],[Close Price]])-1</f>
        <v>9.3095886769885006E-2</v>
      </c>
      <c r="AG294" s="2">
        <f>(Table2[[#This Row],[Close Price]]/Table2[[#This Row],[Current Month Low]])-1</f>
        <v>0.20055843637814141</v>
      </c>
      <c r="AH294" s="2">
        <f>(Table2[[#This Row],[Current Month High]]/Table2[[#This Row],[Close Price]])-1</f>
        <v>9.3095886769885006E-2</v>
      </c>
      <c r="AI294">
        <v>9.3095886769885006</v>
      </c>
      <c r="AJ294">
        <v>84.424019607843107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0.34</v>
      </c>
      <c r="AM294" t="s">
        <v>10213</v>
      </c>
      <c r="AN294">
        <v>18.98</v>
      </c>
      <c r="AO294" t="s">
        <v>10213</v>
      </c>
      <c r="AP294">
        <v>2.1188656030165998E-2</v>
      </c>
      <c r="AQ294">
        <f>(Table2[[#This Row],[Sharpe Ratio]]-AVERAGE(Table2[Sharpe Ratio]))/_xlfn.STDEV.P(Table2[Sharpe Ratio])</f>
        <v>-0.37822059487585225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4.7294084153929896</v>
      </c>
      <c r="AS294">
        <f>_xlfn.RANK.AVG(Table2[[#This Row],[1Y Return vs Nifty Z-Score]],Table2[1Y Return vs Nifty Z-Score])</f>
        <v>319</v>
      </c>
      <c r="AT294">
        <f>_xlfn.RANK.AVG(Table2[[#This Row],[6M Return vs Nifty Z-Score]],Table2[6M Return vs Nifty Z-Score])</f>
        <v>190</v>
      </c>
      <c r="AU294">
        <f>_xlfn.RANK.AVG(Table2[[#This Row],[Sharpe Ratio Z-Score]],Table2[Sharpe Ratio Z-Score])</f>
        <v>437</v>
      </c>
      <c r="AV294">
        <f>(Table2[[#This Row],[Rank 1Y]]+Table2[[#This Row],[Rank 6M]]+Table2[[#This Row],[Rank Sharpe]])/3</f>
        <v>315.33333333333331</v>
      </c>
    </row>
    <row r="295" spans="1:48" x14ac:dyDescent="0.3">
      <c r="A295" t="s">
        <v>1358</v>
      </c>
      <c r="B295" t="s">
        <v>1359</v>
      </c>
      <c r="C295" t="s">
        <v>10170</v>
      </c>
      <c r="D295" t="s">
        <v>46</v>
      </c>
      <c r="E295">
        <v>7819.5766490799997</v>
      </c>
      <c r="F295">
        <v>534.79999999999995</v>
      </c>
      <c r="G295">
        <v>88.449727854184403</v>
      </c>
      <c r="H295">
        <f>(Table2[[#This Row],[1Y Return vs Nifty]]-AVERAGE(Table2[1Y Return vs Nifty]))/_xlfn.STDEV.P(Table2[1Y Return vs Nifty])</f>
        <v>0.49874116786102468</v>
      </c>
      <c r="I295">
        <v>13.319506190124301</v>
      </c>
      <c r="J295">
        <f>(Table2[[#This Row],[1M Return vs Nifty]]-AVERAGE(Table2[1M Return vs Nifty]))/_xlfn.STDEV.P(Table2[1M Return vs Nifty])</f>
        <v>0.90292538003338441</v>
      </c>
      <c r="K295">
        <v>20.6733565890755</v>
      </c>
      <c r="L295">
        <f>(Table2[[#This Row],[6M Return vs Nifty]]-AVERAGE(Table2[6M Return vs Nifty]))/_xlfn.STDEV.P(Table2[6M Return vs Nifty])</f>
        <v>0.31910876580206682</v>
      </c>
      <c r="M295">
        <v>-2.7801571988707401E-2</v>
      </c>
      <c r="N295">
        <f>(Table2[[#This Row],[1W Return vs Nifty]]-AVERAGE(Table2[1W Return vs Nifty]))/_xlfn.STDEV.P(Table2[1W Return vs Nifty])</f>
        <v>-2.7304480602602921E-2</v>
      </c>
      <c r="O295">
        <v>520.78</v>
      </c>
      <c r="P295">
        <v>488.73325686464398</v>
      </c>
      <c r="Q295">
        <v>416.89844925395897</v>
      </c>
      <c r="R295">
        <v>53.767927613761699</v>
      </c>
      <c r="S295" s="2">
        <f>(Table2[[#This Row],[Close Price]]-Table2[[#This Row],[20D EMA]])/Table2[[#This Row],[20D EMA]]</f>
        <v>2.6921156726448753E-2</v>
      </c>
      <c r="T295" s="2">
        <f>(Table2[[#This Row],[Close Price]]-Table2[[#This Row],[50D EMA]])/Table2[[#This Row],[50D EMA]]</f>
        <v>9.4257434885619593E-2</v>
      </c>
      <c r="U295" s="2">
        <f>(Table2[[#This Row],[Close Price]]-Table2[[#This Row],[200D EMA]])/Table2[[#This Row],[200D EMA]]</f>
        <v>0.28280640275114038</v>
      </c>
      <c r="V295">
        <v>0.68473062489251502</v>
      </c>
      <c r="W295">
        <v>531.45000000000005</v>
      </c>
      <c r="X295">
        <v>538.95000000000005</v>
      </c>
      <c r="Y295">
        <v>517.35</v>
      </c>
      <c r="Z295">
        <v>559</v>
      </c>
      <c r="AA295">
        <v>517.35</v>
      </c>
      <c r="AB295">
        <v>559</v>
      </c>
      <c r="AC295" s="2">
        <f>(Table2[[#This Row],[Close Price]]/Table2[[#This Row],[Day Low]])-1</f>
        <v>6.3035092670993276E-3</v>
      </c>
      <c r="AD295" s="2">
        <f>(Table2[[#This Row],[Day High]]/Table2[[#This Row],[Close Price]])-1</f>
        <v>7.7599102468213221E-3</v>
      </c>
      <c r="AE295" s="2">
        <f>(Table2[[#This Row],[Close Price]]/Table2[[#This Row],[Current Week Low]])-1</f>
        <v>3.3729583454141121E-2</v>
      </c>
      <c r="AF295" s="2">
        <f>(Table2[[#This Row],[Current Week High]]/Table2[[#This Row],[Close Price]])-1</f>
        <v>4.5250560957367236E-2</v>
      </c>
      <c r="AG295" s="2">
        <f>(Table2[[#This Row],[Close Price]]/Table2[[#This Row],[Current Month Low]])-1</f>
        <v>3.3729583454141121E-2</v>
      </c>
      <c r="AH295" s="2">
        <f>(Table2[[#This Row],[Current Month High]]/Table2[[#This Row],[Close Price]])-1</f>
        <v>4.5250560957367236E-2</v>
      </c>
      <c r="AI295">
        <v>5.4599850411368704</v>
      </c>
      <c r="AJ295">
        <v>125.558835934204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0.08</v>
      </c>
      <c r="AM295" t="s">
        <v>10213</v>
      </c>
      <c r="AN295">
        <v>7.0000000000000007E-2</v>
      </c>
      <c r="AO295" t="s">
        <v>10213</v>
      </c>
      <c r="AP295">
        <v>-2.3938082105873001E-2</v>
      </c>
      <c r="AQ295">
        <f>(Table2[[#This Row],[Sharpe Ratio]]-AVERAGE(Table2[Sharpe Ratio]))/_xlfn.STDEV.P(Table2[Sharpe Ratio])</f>
        <v>-0.89020936261854278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0.80326147047533014</v>
      </c>
      <c r="AS295">
        <f>_xlfn.RANK.AVG(Table2[[#This Row],[1Y Return vs Nifty Z-Score]],Table2[1Y Return vs Nifty Z-Score])</f>
        <v>150</v>
      </c>
      <c r="AT295">
        <f>_xlfn.RANK.AVG(Table2[[#This Row],[6M Return vs Nifty Z-Score]],Table2[6M Return vs Nifty Z-Score])</f>
        <v>209</v>
      </c>
      <c r="AU295">
        <f>_xlfn.RANK.AVG(Table2[[#This Row],[Sharpe Ratio Z-Score]],Table2[Sharpe Ratio Z-Score])</f>
        <v>588</v>
      </c>
      <c r="AV295">
        <f>(Table2[[#This Row],[Rank 1Y]]+Table2[[#This Row],[Rank 6M]]+Table2[[#This Row],[Rank Sharpe]])/3</f>
        <v>315.66666666666669</v>
      </c>
    </row>
    <row r="296" spans="1:48" x14ac:dyDescent="0.3">
      <c r="A296" t="s">
        <v>1173</v>
      </c>
      <c r="B296" t="s">
        <v>1174</v>
      </c>
      <c r="C296" t="s">
        <v>10184</v>
      </c>
      <c r="D296" t="s">
        <v>1175</v>
      </c>
      <c r="E296">
        <v>9969.2254656000005</v>
      </c>
      <c r="F296">
        <v>518.4</v>
      </c>
      <c r="G296">
        <v>15.4513561441301</v>
      </c>
      <c r="H296">
        <f>(Table2[[#This Row],[1Y Return vs Nifty]]-AVERAGE(Table2[1Y Return vs Nifty]))/_xlfn.STDEV.P(Table2[1Y Return vs Nifty])</f>
        <v>-0.36938950840539736</v>
      </c>
      <c r="I296">
        <v>-11.232260255277801</v>
      </c>
      <c r="J296">
        <f>(Table2[[#This Row],[1M Return vs Nifty]]-AVERAGE(Table2[1M Return vs Nifty]))/_xlfn.STDEV.P(Table2[1M Return vs Nifty])</f>
        <v>-1.2755091412213142</v>
      </c>
      <c r="K296">
        <v>31.312513484204</v>
      </c>
      <c r="L296">
        <f>(Table2[[#This Row],[6M Return vs Nifty]]-AVERAGE(Table2[6M Return vs Nifty]))/_xlfn.STDEV.P(Table2[6M Return vs Nifty])</f>
        <v>0.63706667848367904</v>
      </c>
      <c r="M296">
        <v>-4.5350204484600303</v>
      </c>
      <c r="N296">
        <f>(Table2[[#This Row],[1W Return vs Nifty]]-AVERAGE(Table2[1W Return vs Nifty]))/_xlfn.STDEV.P(Table2[1W Return vs Nifty])</f>
        <v>-0.91893805334649736</v>
      </c>
      <c r="O296">
        <v>537.22</v>
      </c>
      <c r="P296">
        <v>506.37943559315403</v>
      </c>
      <c r="Q296">
        <v>425.67406349115703</v>
      </c>
      <c r="R296">
        <v>22.368466098517999</v>
      </c>
      <c r="S296" s="2">
        <f>(Table2[[#This Row],[Close Price]]-Table2[[#This Row],[20D EMA]])/Table2[[#This Row],[20D EMA]]</f>
        <v>-3.503220282193524E-2</v>
      </c>
      <c r="T296" s="2">
        <f>(Table2[[#This Row],[Close Price]]-Table2[[#This Row],[50D EMA]])/Table2[[#This Row],[50D EMA]]</f>
        <v>2.3738255469962968E-2</v>
      </c>
      <c r="U296" s="2">
        <f>(Table2[[#This Row],[Close Price]]-Table2[[#This Row],[200D EMA]])/Table2[[#This Row],[200D EMA]]</f>
        <v>0.21783318379408204</v>
      </c>
      <c r="V296">
        <v>0.54338135415842903</v>
      </c>
      <c r="W296">
        <v>516.25</v>
      </c>
      <c r="X296">
        <v>528.85</v>
      </c>
      <c r="Y296">
        <v>515.95000000000005</v>
      </c>
      <c r="Z296">
        <v>553.20000000000005</v>
      </c>
      <c r="AA296">
        <v>515.95000000000005</v>
      </c>
      <c r="AB296">
        <v>579</v>
      </c>
      <c r="AC296" s="2">
        <f>(Table2[[#This Row],[Close Price]]/Table2[[#This Row],[Day Low]])-1</f>
        <v>4.1646489104116835E-3</v>
      </c>
      <c r="AD296" s="2">
        <f>(Table2[[#This Row],[Day High]]/Table2[[#This Row],[Close Price]])-1</f>
        <v>2.0158179012345734E-2</v>
      </c>
      <c r="AE296" s="2">
        <f>(Table2[[#This Row],[Close Price]]/Table2[[#This Row],[Current Week Low]])-1</f>
        <v>4.7485221436185387E-3</v>
      </c>
      <c r="AF296" s="2">
        <f>(Table2[[#This Row],[Current Week High]]/Table2[[#This Row],[Close Price]])-1</f>
        <v>6.7129629629629761E-2</v>
      </c>
      <c r="AG296" s="2">
        <f>(Table2[[#This Row],[Close Price]]/Table2[[#This Row],[Current Month Low]])-1</f>
        <v>4.7485221436185387E-3</v>
      </c>
      <c r="AH296" s="2">
        <f>(Table2[[#This Row],[Current Month High]]/Table2[[#This Row],[Close Price]])-1</f>
        <v>0.11689814814814814</v>
      </c>
      <c r="AI296">
        <v>12.1527777777777</v>
      </c>
      <c r="AJ296">
        <v>67.441860465116207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0.13</v>
      </c>
      <c r="AM296" t="s">
        <v>10213</v>
      </c>
      <c r="AN296">
        <v>-6.1</v>
      </c>
      <c r="AO296" t="s">
        <v>10214</v>
      </c>
      <c r="AP296">
        <v>3.8074034776988001E-2</v>
      </c>
      <c r="AQ296">
        <f>(Table2[[#This Row],[Sharpe Ratio]]-AVERAGE(Table2[Sharpe Ratio]))/_xlfn.STDEV.P(Table2[Sharpe Ratio])</f>
        <v>-0.18664627298729836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-2.113416297476828</v>
      </c>
      <c r="AS296">
        <f>_xlfn.RANK.AVG(Table2[[#This Row],[1Y Return vs Nifty Z-Score]],Table2[1Y Return vs Nifty Z-Score])</f>
        <v>418</v>
      </c>
      <c r="AT296">
        <f>_xlfn.RANK.AVG(Table2[[#This Row],[6M Return vs Nifty Z-Score]],Table2[6M Return vs Nifty Z-Score])</f>
        <v>141</v>
      </c>
      <c r="AU296">
        <f>_xlfn.RANK.AVG(Table2[[#This Row],[Sharpe Ratio Z-Score]],Table2[Sharpe Ratio Z-Score])</f>
        <v>389</v>
      </c>
      <c r="AV296">
        <f>(Table2[[#This Row],[Rank 1Y]]+Table2[[#This Row],[Rank 6M]]+Table2[[#This Row],[Rank Sharpe]])/3</f>
        <v>316</v>
      </c>
    </row>
    <row r="297" spans="1:48" x14ac:dyDescent="0.3">
      <c r="A297" t="s">
        <v>1483</v>
      </c>
      <c r="B297" t="s">
        <v>1484</v>
      </c>
      <c r="C297" t="s">
        <v>10174</v>
      </c>
      <c r="D297" t="s">
        <v>931</v>
      </c>
      <c r="E297">
        <v>6630.8823987209998</v>
      </c>
      <c r="F297">
        <v>224.01</v>
      </c>
      <c r="G297">
        <v>73.592584238192003</v>
      </c>
      <c r="H297">
        <f>(Table2[[#This Row],[1Y Return vs Nifty]]-AVERAGE(Table2[1Y Return vs Nifty]))/_xlfn.STDEV.P(Table2[1Y Return vs Nifty])</f>
        <v>0.32205308794098503</v>
      </c>
      <c r="I297">
        <v>0.71161108495131598</v>
      </c>
      <c r="J297">
        <f>(Table2[[#This Row],[1M Return vs Nifty]]-AVERAGE(Table2[1M Return vs Nifty]))/_xlfn.STDEV.P(Table2[1M Return vs Nifty])</f>
        <v>-0.21575070376467259</v>
      </c>
      <c r="K297">
        <v>-5.1978247305174001</v>
      </c>
      <c r="L297">
        <f>(Table2[[#This Row],[6M Return vs Nifty]]-AVERAGE(Table2[6M Return vs Nifty]))/_xlfn.STDEV.P(Table2[6M Return vs Nifty])</f>
        <v>-0.45406780185921164</v>
      </c>
      <c r="M297">
        <v>0.75108146609191695</v>
      </c>
      <c r="N297">
        <f>(Table2[[#This Row],[1W Return vs Nifty]]-AVERAGE(Table2[1W Return vs Nifty]))/_xlfn.STDEV.P(Table2[1W Return vs Nifty])</f>
        <v>0.1267768464921995</v>
      </c>
      <c r="O297">
        <v>213.65</v>
      </c>
      <c r="P297">
        <v>212.06649538298399</v>
      </c>
      <c r="Q297">
        <v>188.97313117854401</v>
      </c>
      <c r="R297">
        <v>71.121428431892497</v>
      </c>
      <c r="S297" s="2">
        <f>(Table2[[#This Row],[Close Price]]-Table2[[#This Row],[20D EMA]])/Table2[[#This Row],[20D EMA]]</f>
        <v>4.8490521881581955E-2</v>
      </c>
      <c r="T297" s="2">
        <f>(Table2[[#This Row],[Close Price]]-Table2[[#This Row],[50D EMA]])/Table2[[#This Row],[50D EMA]]</f>
        <v>5.6319620859704836E-2</v>
      </c>
      <c r="U297" s="2">
        <f>(Table2[[#This Row],[Close Price]]-Table2[[#This Row],[200D EMA]])/Table2[[#This Row],[200D EMA]]</f>
        <v>0.18540661628955463</v>
      </c>
      <c r="V297">
        <v>0.93788423929892795</v>
      </c>
      <c r="W297">
        <v>217.03</v>
      </c>
      <c r="X297">
        <v>224.95</v>
      </c>
      <c r="Y297">
        <v>211.2</v>
      </c>
      <c r="Z297">
        <v>226.7</v>
      </c>
      <c r="AA297">
        <v>204.5</v>
      </c>
      <c r="AB297">
        <v>226.7</v>
      </c>
      <c r="AC297" s="2">
        <f>(Table2[[#This Row],[Close Price]]/Table2[[#This Row],[Day Low]])-1</f>
        <v>3.2161452333778762E-2</v>
      </c>
      <c r="AD297" s="2">
        <f>(Table2[[#This Row],[Day High]]/Table2[[#This Row],[Close Price]])-1</f>
        <v>4.1962412392304582E-3</v>
      </c>
      <c r="AE297" s="2">
        <f>(Table2[[#This Row],[Close Price]]/Table2[[#This Row],[Current Week Low]])-1</f>
        <v>6.0653409090908994E-2</v>
      </c>
      <c r="AF297" s="2">
        <f>(Table2[[#This Row],[Current Week High]]/Table2[[#This Row],[Close Price]])-1</f>
        <v>1.2008392482478536E-2</v>
      </c>
      <c r="AG297" s="2">
        <f>(Table2[[#This Row],[Close Price]]/Table2[[#This Row],[Current Month Low]])-1</f>
        <v>9.5403422982885067E-2</v>
      </c>
      <c r="AH297" s="2">
        <f>(Table2[[#This Row],[Current Month High]]/Table2[[#This Row],[Close Price]])-1</f>
        <v>1.2008392482478536E-2</v>
      </c>
      <c r="AI297">
        <v>13.655640373197601</v>
      </c>
      <c r="AJ297">
        <v>105.137362637362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-0.11</v>
      </c>
      <c r="AM297" t="s">
        <v>10214</v>
      </c>
      <c r="AN297">
        <v>8.57</v>
      </c>
      <c r="AO297" t="s">
        <v>10213</v>
      </c>
      <c r="AP297">
        <v>7.0415030053704003E-2</v>
      </c>
      <c r="AQ297">
        <f>(Table2[[#This Row],[Sharpe Ratio]]-AVERAGE(Table2[Sharpe Ratio]))/_xlfn.STDEV.P(Table2[Sharpe Ratio])</f>
        <v>0.18028089709491754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-4.0707674095782187E-2</v>
      </c>
      <c r="AS297">
        <f>_xlfn.RANK.AVG(Table2[[#This Row],[1Y Return vs Nifty Z-Score]],Table2[1Y Return vs Nifty Z-Score])</f>
        <v>181</v>
      </c>
      <c r="AT297">
        <f>_xlfn.RANK.AVG(Table2[[#This Row],[6M Return vs Nifty Z-Score]],Table2[6M Return vs Nifty Z-Score])</f>
        <v>481</v>
      </c>
      <c r="AU297">
        <f>_xlfn.RANK.AVG(Table2[[#This Row],[Sharpe Ratio Z-Score]],Table2[Sharpe Ratio Z-Score])</f>
        <v>287</v>
      </c>
      <c r="AV297">
        <f>(Table2[[#This Row],[Rank 1Y]]+Table2[[#This Row],[Rank 6M]]+Table2[[#This Row],[Rank Sharpe]])/3</f>
        <v>316.33333333333331</v>
      </c>
    </row>
    <row r="298" spans="1:48" x14ac:dyDescent="0.3">
      <c r="A298" t="s">
        <v>1353</v>
      </c>
      <c r="B298" t="s">
        <v>1354</v>
      </c>
      <c r="C298" t="s">
        <v>10167</v>
      </c>
      <c r="D298" t="s">
        <v>253</v>
      </c>
      <c r="E298">
        <v>7850.3348408000002</v>
      </c>
      <c r="F298">
        <v>7074.25</v>
      </c>
      <c r="G298">
        <v>30.1635049510801</v>
      </c>
      <c r="H298">
        <f>(Table2[[#This Row],[1Y Return vs Nifty]]-AVERAGE(Table2[1Y Return vs Nifty]))/_xlfn.STDEV.P(Table2[1Y Return vs Nifty])</f>
        <v>-0.19442577436705855</v>
      </c>
      <c r="I298">
        <v>1.4170933981499401</v>
      </c>
      <c r="J298">
        <f>(Table2[[#This Row],[1M Return vs Nifty]]-AVERAGE(Table2[1M Return vs Nifty]))/_xlfn.STDEV.P(Table2[1M Return vs Nifty])</f>
        <v>-0.15315451425528956</v>
      </c>
      <c r="K298">
        <v>26.3538478180648</v>
      </c>
      <c r="L298">
        <f>(Table2[[#This Row],[6M Return vs Nifty]]-AVERAGE(Table2[6M Return vs Nifty]))/_xlfn.STDEV.P(Table2[6M Return vs Nifty])</f>
        <v>0.48887382820119879</v>
      </c>
      <c r="M298">
        <v>-4.3574248369551203</v>
      </c>
      <c r="N298">
        <f>(Table2[[#This Row],[1W Return vs Nifty]]-AVERAGE(Table2[1W Return vs Nifty]))/_xlfn.STDEV.P(Table2[1W Return vs Nifty])</f>
        <v>-0.88380547737678294</v>
      </c>
      <c r="O298">
        <v>7090.36</v>
      </c>
      <c r="P298">
        <v>6891.5378849075396</v>
      </c>
      <c r="Q298">
        <v>6101.1555242557197</v>
      </c>
      <c r="R298">
        <v>44.278065441898498</v>
      </c>
      <c r="S298" s="2">
        <f>(Table2[[#This Row],[Close Price]]-Table2[[#This Row],[20D EMA]])/Table2[[#This Row],[20D EMA]]</f>
        <v>-2.2720990189496262E-3</v>
      </c>
      <c r="T298" s="2">
        <f>(Table2[[#This Row],[Close Price]]-Table2[[#This Row],[50D EMA]])/Table2[[#This Row],[50D EMA]]</f>
        <v>2.6512531476116489E-2</v>
      </c>
      <c r="U298" s="2">
        <f>(Table2[[#This Row],[Close Price]]-Table2[[#This Row],[200D EMA]])/Table2[[#This Row],[200D EMA]]</f>
        <v>0.15949347166707215</v>
      </c>
      <c r="V298">
        <v>1.47864907807652</v>
      </c>
      <c r="W298">
        <v>7047.15</v>
      </c>
      <c r="X298">
        <v>7190.4</v>
      </c>
      <c r="Y298">
        <v>6930.1</v>
      </c>
      <c r="Z298">
        <v>7320</v>
      </c>
      <c r="AA298">
        <v>6930.1</v>
      </c>
      <c r="AB298">
        <v>7650</v>
      </c>
      <c r="AC298" s="2">
        <f>(Table2[[#This Row],[Close Price]]/Table2[[#This Row],[Day Low]])-1</f>
        <v>3.8455262056291684E-3</v>
      </c>
      <c r="AD298" s="2">
        <f>(Table2[[#This Row],[Day High]]/Table2[[#This Row],[Close Price]])-1</f>
        <v>1.6418701629147936E-2</v>
      </c>
      <c r="AE298" s="2">
        <f>(Table2[[#This Row],[Close Price]]/Table2[[#This Row],[Current Week Low]])-1</f>
        <v>2.080056564840338E-2</v>
      </c>
      <c r="AF298" s="2">
        <f>(Table2[[#This Row],[Current Week High]]/Table2[[#This Row],[Close Price]])-1</f>
        <v>3.4738664876135195E-2</v>
      </c>
      <c r="AG298" s="2">
        <f>(Table2[[#This Row],[Close Price]]/Table2[[#This Row],[Current Month Low]])-1</f>
        <v>2.080056564840338E-2</v>
      </c>
      <c r="AH298" s="2">
        <f>(Table2[[#This Row],[Current Month High]]/Table2[[#This Row],[Close Price]])-1</f>
        <v>8.1386719440223354E-2</v>
      </c>
      <c r="AI298">
        <v>10.61243241333</v>
      </c>
      <c r="AJ298">
        <v>64.055796479673404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-7.0000000000000007E-2</v>
      </c>
      <c r="AM298" t="s">
        <v>10214</v>
      </c>
      <c r="AN298">
        <v>-2.54</v>
      </c>
      <c r="AO298" t="s">
        <v>10214</v>
      </c>
      <c r="AP298">
        <v>1.8944877353964999E-2</v>
      </c>
      <c r="AQ298">
        <f>(Table2[[#This Row],[Sharpe Ratio]]-AVERAGE(Table2[Sharpe Ratio]))/_xlfn.STDEV.P(Table2[Sharpe Ratio])</f>
        <v>-0.40367755292259461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-1.146189490720527</v>
      </c>
      <c r="AS298">
        <f>_xlfn.RANK.AVG(Table2[[#This Row],[1Y Return vs Nifty Z-Score]],Table2[1Y Return vs Nifty Z-Score])</f>
        <v>341</v>
      </c>
      <c r="AT298">
        <f>_xlfn.RANK.AVG(Table2[[#This Row],[6M Return vs Nifty Z-Score]],Table2[6M Return vs Nifty Z-Score])</f>
        <v>169</v>
      </c>
      <c r="AU298">
        <f>_xlfn.RANK.AVG(Table2[[#This Row],[Sharpe Ratio Z-Score]],Table2[Sharpe Ratio Z-Score])</f>
        <v>443</v>
      </c>
      <c r="AV298">
        <f>(Table2[[#This Row],[Rank 1Y]]+Table2[[#This Row],[Rank 6M]]+Table2[[#This Row],[Rank Sharpe]])/3</f>
        <v>317.66666666666669</v>
      </c>
    </row>
    <row r="299" spans="1:48" x14ac:dyDescent="0.3">
      <c r="A299" t="s">
        <v>1635</v>
      </c>
      <c r="B299" t="s">
        <v>1636</v>
      </c>
      <c r="C299" t="s">
        <v>10178</v>
      </c>
      <c r="D299" t="s">
        <v>1445</v>
      </c>
      <c r="E299">
        <v>5138.5545647700001</v>
      </c>
      <c r="F299">
        <v>908.3</v>
      </c>
      <c r="G299">
        <v>38.159958281973701</v>
      </c>
      <c r="H299">
        <f>(Table2[[#This Row],[1Y Return vs Nifty]]-AVERAGE(Table2[1Y Return vs Nifty]))/_xlfn.STDEV.P(Table2[1Y Return vs Nifty])</f>
        <v>-9.9328222527756291E-2</v>
      </c>
      <c r="I299">
        <v>-2.5254254328412702</v>
      </c>
      <c r="J299">
        <f>(Table2[[#This Row],[1M Return vs Nifty]]-AVERAGE(Table2[1M Return vs Nifty]))/_xlfn.STDEV.P(Table2[1M Return vs Nifty])</f>
        <v>-0.50296719030965853</v>
      </c>
      <c r="K299">
        <v>-10.312323171839299</v>
      </c>
      <c r="L299">
        <f>(Table2[[#This Row],[6M Return vs Nifty]]-AVERAGE(Table2[6M Return vs Nifty]))/_xlfn.STDEV.P(Table2[6M Return vs Nifty])</f>
        <v>-0.60691781289351454</v>
      </c>
      <c r="M299">
        <v>-1.84006889858559</v>
      </c>
      <c r="N299">
        <f>(Table2[[#This Row],[1W Return vs Nifty]]-AVERAGE(Table2[1W Return vs Nifty]))/_xlfn.STDEV.P(Table2[1W Return vs Nifty])</f>
        <v>-0.38581344931851025</v>
      </c>
      <c r="O299">
        <v>909.18</v>
      </c>
      <c r="P299">
        <v>911.09692575166196</v>
      </c>
      <c r="Q299">
        <v>852.481775587985</v>
      </c>
      <c r="R299">
        <v>47.097834732931297</v>
      </c>
      <c r="S299" s="2">
        <f>(Table2[[#This Row],[Close Price]]-Table2[[#This Row],[20D EMA]])/Table2[[#This Row],[20D EMA]]</f>
        <v>-9.6790514529575603E-4</v>
      </c>
      <c r="T299" s="2">
        <f>(Table2[[#This Row],[Close Price]]-Table2[[#This Row],[50D EMA]])/Table2[[#This Row],[50D EMA]]</f>
        <v>-3.0698443520205238E-3</v>
      </c>
      <c r="U299" s="2">
        <f>(Table2[[#This Row],[Close Price]]-Table2[[#This Row],[200D EMA]])/Table2[[#This Row],[200D EMA]]</f>
        <v>6.5477322812578925E-2</v>
      </c>
      <c r="V299">
        <v>0.51357608478577899</v>
      </c>
      <c r="W299">
        <v>903.45</v>
      </c>
      <c r="X299">
        <v>914.8</v>
      </c>
      <c r="Y299">
        <v>881</v>
      </c>
      <c r="Z299">
        <v>953.9</v>
      </c>
      <c r="AA299">
        <v>881</v>
      </c>
      <c r="AB299">
        <v>953.9</v>
      </c>
      <c r="AC299" s="2">
        <f>(Table2[[#This Row],[Close Price]]/Table2[[#This Row],[Day Low]])-1</f>
        <v>5.3683103658197506E-3</v>
      </c>
      <c r="AD299" s="2">
        <f>(Table2[[#This Row],[Day High]]/Table2[[#This Row],[Close Price]])-1</f>
        <v>7.1562259165474096E-3</v>
      </c>
      <c r="AE299" s="2">
        <f>(Table2[[#This Row],[Close Price]]/Table2[[#This Row],[Current Week Low]])-1</f>
        <v>3.0987514188422161E-2</v>
      </c>
      <c r="AF299" s="2">
        <f>(Table2[[#This Row],[Current Week High]]/Table2[[#This Row],[Close Price]])-1</f>
        <v>5.020367719916341E-2</v>
      </c>
      <c r="AG299" s="2">
        <f>(Table2[[#This Row],[Close Price]]/Table2[[#This Row],[Current Month Low]])-1</f>
        <v>3.0987514188422161E-2</v>
      </c>
      <c r="AH299" s="2">
        <f>(Table2[[#This Row],[Current Month High]]/Table2[[#This Row],[Close Price]])-1</f>
        <v>5.020367719916341E-2</v>
      </c>
      <c r="AI299">
        <v>21.7549267863041</v>
      </c>
      <c r="AJ299">
        <v>65.446265938069203</v>
      </c>
      <c r="AK299" t="str">
        <f>IF(AND(Table2[[#This Row],[20D EMA]]&gt;Table2[[#This Row],[50D EMA]],Table2[[#This Row],[50D EMA]]&gt;Table2[[#This Row],[200D EMA]]),"Uptrend","Downtrend/NoTrend")</f>
        <v>Downtrend/NoTrend</v>
      </c>
      <c r="AL299">
        <v>-0.17</v>
      </c>
      <c r="AM299" t="s">
        <v>10214</v>
      </c>
      <c r="AN299">
        <v>-1.21</v>
      </c>
      <c r="AO299" t="s">
        <v>10214</v>
      </c>
      <c r="AP299">
        <v>0.14202446107223499</v>
      </c>
      <c r="AQ299">
        <f>(Table2[[#This Row],[Sharpe Ratio]]-AVERAGE(Table2[Sharpe Ratio]))/_xlfn.STDEV.P(Table2[Sharpe Ratio])</f>
        <v>0.99273102888614018</v>
      </c>
      <c r="AR2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9">
        <f>_xlfn.RANK.AVG(Table2[[#This Row],[1Y Return vs Nifty Z-Score]],Table2[1Y Return vs Nifty Z-Score])</f>
        <v>305</v>
      </c>
      <c r="AT299">
        <f>_xlfn.RANK.AVG(Table2[[#This Row],[6M Return vs Nifty Z-Score]],Table2[6M Return vs Nifty Z-Score])</f>
        <v>532</v>
      </c>
      <c r="AU299">
        <f>_xlfn.RANK.AVG(Table2[[#This Row],[Sharpe Ratio Z-Score]],Table2[Sharpe Ratio Z-Score])</f>
        <v>120</v>
      </c>
      <c r="AV299">
        <f>(Table2[[#This Row],[Rank 1Y]]+Table2[[#This Row],[Rank 6M]]+Table2[[#This Row],[Rank Sharpe]])/3</f>
        <v>319</v>
      </c>
    </row>
    <row r="300" spans="1:48" x14ac:dyDescent="0.3">
      <c r="A300" t="s">
        <v>957</v>
      </c>
      <c r="B300" t="s">
        <v>958</v>
      </c>
      <c r="C300" t="s">
        <v>10171</v>
      </c>
      <c r="D300" t="s">
        <v>214</v>
      </c>
      <c r="E300">
        <v>15105.31803011</v>
      </c>
      <c r="F300">
        <v>1840.3</v>
      </c>
      <c r="G300">
        <v>14.627119633100101</v>
      </c>
      <c r="H300">
        <f>(Table2[[#This Row],[1Y Return vs Nifty]]-AVERAGE(Table2[1Y Return vs Nifty]))/_xlfn.STDEV.P(Table2[1Y Return vs Nifty])</f>
        <v>-0.37919171334451651</v>
      </c>
      <c r="I300">
        <v>0.91525801847398203</v>
      </c>
      <c r="J300">
        <f>(Table2[[#This Row],[1M Return vs Nifty]]-AVERAGE(Table2[1M Return vs Nifty]))/_xlfn.STDEV.P(Table2[1M Return vs Nifty])</f>
        <v>-0.19768147395507915</v>
      </c>
      <c r="K300">
        <v>-4.4087243974881396</v>
      </c>
      <c r="L300">
        <f>(Table2[[#This Row],[6M Return vs Nifty]]-AVERAGE(Table2[6M Return vs Nifty]))/_xlfn.STDEV.P(Table2[6M Return vs Nifty])</f>
        <v>-0.43048504081343442</v>
      </c>
      <c r="M300">
        <v>1.8471121313982299</v>
      </c>
      <c r="N300">
        <f>(Table2[[#This Row],[1W Return vs Nifty]]-AVERAGE(Table2[1W Return vs Nifty]))/_xlfn.STDEV.P(Table2[1W Return vs Nifty])</f>
        <v>0.34359741028718987</v>
      </c>
      <c r="O300">
        <v>1813.95</v>
      </c>
      <c r="P300">
        <v>1784.1880574829399</v>
      </c>
      <c r="Q300">
        <v>1586.57571246661</v>
      </c>
      <c r="R300">
        <v>53.4190814045755</v>
      </c>
      <c r="S300" s="2">
        <f>(Table2[[#This Row],[Close Price]]-Table2[[#This Row],[20D EMA]])/Table2[[#This Row],[20D EMA]]</f>
        <v>1.4526309986493513E-2</v>
      </c>
      <c r="T300" s="2">
        <f>(Table2[[#This Row],[Close Price]]-Table2[[#This Row],[50D EMA]])/Table2[[#This Row],[50D EMA]]</f>
        <v>3.1449567371401678E-2</v>
      </c>
      <c r="U300" s="2">
        <f>(Table2[[#This Row],[Close Price]]-Table2[[#This Row],[200D EMA]])/Table2[[#This Row],[200D EMA]]</f>
        <v>0.15991943248578483</v>
      </c>
      <c r="V300">
        <v>1.3142484178067499</v>
      </c>
      <c r="W300">
        <v>1835.1</v>
      </c>
      <c r="X300">
        <v>1867.5</v>
      </c>
      <c r="Y300">
        <v>1812.6</v>
      </c>
      <c r="Z300">
        <v>1960</v>
      </c>
      <c r="AA300">
        <v>1765.35</v>
      </c>
      <c r="AB300">
        <v>1960</v>
      </c>
      <c r="AC300" s="2">
        <f>(Table2[[#This Row],[Close Price]]/Table2[[#This Row],[Day Low]])-1</f>
        <v>2.833633044520667E-3</v>
      </c>
      <c r="AD300" s="2">
        <f>(Table2[[#This Row],[Day High]]/Table2[[#This Row],[Close Price]])-1</f>
        <v>1.4780198880617323E-2</v>
      </c>
      <c r="AE300" s="2">
        <f>(Table2[[#This Row],[Close Price]]/Table2[[#This Row],[Current Week Low]])-1</f>
        <v>1.5281915480525265E-2</v>
      </c>
      <c r="AF300" s="2">
        <f>(Table2[[#This Row],[Current Week High]]/Table2[[#This Row],[Close Price]])-1</f>
        <v>6.5043742868010623E-2</v>
      </c>
      <c r="AG300" s="2">
        <f>(Table2[[#This Row],[Close Price]]/Table2[[#This Row],[Current Month Low]])-1</f>
        <v>4.2456170164556717E-2</v>
      </c>
      <c r="AH300" s="2">
        <f>(Table2[[#This Row],[Current Month High]]/Table2[[#This Row],[Close Price]])-1</f>
        <v>6.5043742868010623E-2</v>
      </c>
      <c r="AI300">
        <v>20.738466554366099</v>
      </c>
      <c r="AJ300">
        <v>81.668311944718596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-0.1</v>
      </c>
      <c r="AM300" t="s">
        <v>10214</v>
      </c>
      <c r="AN300">
        <v>1.78</v>
      </c>
      <c r="AO300" t="s">
        <v>10213</v>
      </c>
      <c r="AP300">
        <v>0.178465812407133</v>
      </c>
      <c r="AQ300">
        <f>(Table2[[#This Row],[Sharpe Ratio]]-AVERAGE(Table2[Sharpe Ratio]))/_xlfn.STDEV.P(Table2[Sharpe Ratio])</f>
        <v>1.4061790939465446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0.74241827612070455</v>
      </c>
      <c r="AS300">
        <f>_xlfn.RANK.AVG(Table2[[#This Row],[1Y Return vs Nifty Z-Score]],Table2[1Y Return vs Nifty Z-Score])</f>
        <v>424</v>
      </c>
      <c r="AT300">
        <f>_xlfn.RANK.AVG(Table2[[#This Row],[6M Return vs Nifty Z-Score]],Table2[6M Return vs Nifty Z-Score])</f>
        <v>474</v>
      </c>
      <c r="AU300">
        <f>_xlfn.RANK.AVG(Table2[[#This Row],[Sharpe Ratio Z-Score]],Table2[Sharpe Ratio Z-Score])</f>
        <v>63</v>
      </c>
      <c r="AV300">
        <f>(Table2[[#This Row],[Rank 1Y]]+Table2[[#This Row],[Rank 6M]]+Table2[[#This Row],[Rank Sharpe]])/3</f>
        <v>320.33333333333331</v>
      </c>
    </row>
    <row r="301" spans="1:48" x14ac:dyDescent="0.3">
      <c r="A301" t="s">
        <v>1624</v>
      </c>
      <c r="B301" t="s">
        <v>1625</v>
      </c>
      <c r="C301" t="s">
        <v>10179</v>
      </c>
      <c r="D301" t="s">
        <v>330</v>
      </c>
      <c r="E301">
        <v>5214.2598702599998</v>
      </c>
      <c r="F301">
        <v>1917.65</v>
      </c>
      <c r="G301">
        <v>58.333953870598499</v>
      </c>
      <c r="H301">
        <f>(Table2[[#This Row],[1Y Return vs Nifty]]-AVERAGE(Table2[1Y Return vs Nifty]))/_xlfn.STDEV.P(Table2[1Y Return vs Nifty])</f>
        <v>0.14059034035350929</v>
      </c>
      <c r="I301">
        <v>-1.3320152698238299</v>
      </c>
      <c r="J301">
        <f>(Table2[[#This Row],[1M Return vs Nifty]]-AVERAGE(Table2[1M Return vs Nifty]))/_xlfn.STDEV.P(Table2[1M Return vs Nifty])</f>
        <v>-0.39707803146177212</v>
      </c>
      <c r="K301">
        <v>40.277854786368003</v>
      </c>
      <c r="L301">
        <f>(Table2[[#This Row],[6M Return vs Nifty]]-AVERAGE(Table2[6M Return vs Nifty]))/_xlfn.STDEV.P(Table2[6M Return vs Nifty])</f>
        <v>0.90500155669001137</v>
      </c>
      <c r="M301">
        <v>-4.4099759998936001</v>
      </c>
      <c r="N301">
        <f>(Table2[[#This Row],[1W Return vs Nifty]]-AVERAGE(Table2[1W Return vs Nifty]))/_xlfn.STDEV.P(Table2[1W Return vs Nifty])</f>
        <v>-0.89420132955234155</v>
      </c>
      <c r="O301">
        <v>1902.29</v>
      </c>
      <c r="P301">
        <v>1709.9884687654601</v>
      </c>
      <c r="Q301">
        <v>1364.0747649382899</v>
      </c>
      <c r="R301">
        <v>46.924359775971801</v>
      </c>
      <c r="S301" s="2">
        <f>(Table2[[#This Row],[Close Price]]-Table2[[#This Row],[20D EMA]])/Table2[[#This Row],[20D EMA]]</f>
        <v>8.0744786546741703E-3</v>
      </c>
      <c r="T301" s="2">
        <f>(Table2[[#This Row],[Close Price]]-Table2[[#This Row],[50D EMA]])/Table2[[#This Row],[50D EMA]]</f>
        <v>0.12144031087207442</v>
      </c>
      <c r="U301" s="2">
        <f>(Table2[[#This Row],[Close Price]]-Table2[[#This Row],[200D EMA]])/Table2[[#This Row],[200D EMA]]</f>
        <v>0.40582470205491528</v>
      </c>
      <c r="V301">
        <v>0.43150438493691601</v>
      </c>
      <c r="W301">
        <v>1910</v>
      </c>
      <c r="X301">
        <v>1957.4</v>
      </c>
      <c r="Y301">
        <v>1890.35</v>
      </c>
      <c r="Z301">
        <v>1989.4</v>
      </c>
      <c r="AA301">
        <v>1890.35</v>
      </c>
      <c r="AB301">
        <v>2100</v>
      </c>
      <c r="AC301" s="2">
        <f>(Table2[[#This Row],[Close Price]]/Table2[[#This Row],[Day Low]])-1</f>
        <v>4.0052356020943147E-3</v>
      </c>
      <c r="AD301" s="2">
        <f>(Table2[[#This Row],[Day High]]/Table2[[#This Row],[Close Price]])-1</f>
        <v>2.072849581519054E-2</v>
      </c>
      <c r="AE301" s="2">
        <f>(Table2[[#This Row],[Close Price]]/Table2[[#This Row],[Current Week Low]])-1</f>
        <v>1.4441770042584734E-2</v>
      </c>
      <c r="AF301" s="2">
        <f>(Table2[[#This Row],[Current Week High]]/Table2[[#This Row],[Close Price]])-1</f>
        <v>3.7415586785909838E-2</v>
      </c>
      <c r="AG301" s="2">
        <f>(Table2[[#This Row],[Close Price]]/Table2[[#This Row],[Current Month Low]])-1</f>
        <v>1.4441770042584734E-2</v>
      </c>
      <c r="AH301" s="2">
        <f>(Table2[[#This Row],[Current Month High]]/Table2[[#This Row],[Close Price]])-1</f>
        <v>9.5090344953458583E-2</v>
      </c>
      <c r="AI301">
        <v>9.5090344953458494</v>
      </c>
      <c r="AJ301">
        <v>104.440298507462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0.48</v>
      </c>
      <c r="AM301" t="s">
        <v>10213</v>
      </c>
      <c r="AN301">
        <v>2.5</v>
      </c>
      <c r="AO301" t="s">
        <v>10213</v>
      </c>
      <c r="AP301">
        <v>-4.6218060938575001E-2</v>
      </c>
      <c r="AQ301">
        <f>(Table2[[#This Row],[Sharpe Ratio]]-AVERAGE(Table2[Sharpe Ratio]))/_xlfn.STDEV.P(Table2[Sharpe Ratio])</f>
        <v>-1.1429885214733331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-1.3886759854439261</v>
      </c>
      <c r="AS301">
        <f>_xlfn.RANK.AVG(Table2[[#This Row],[1Y Return vs Nifty Z-Score]],Table2[1Y Return vs Nifty Z-Score])</f>
        <v>232</v>
      </c>
      <c r="AT301">
        <f>_xlfn.RANK.AVG(Table2[[#This Row],[6M Return vs Nifty Z-Score]],Table2[6M Return vs Nifty Z-Score])</f>
        <v>102</v>
      </c>
      <c r="AU301">
        <f>_xlfn.RANK.AVG(Table2[[#This Row],[Sharpe Ratio Z-Score]],Table2[Sharpe Ratio Z-Score])</f>
        <v>627</v>
      </c>
      <c r="AV301">
        <f>(Table2[[#This Row],[Rank 1Y]]+Table2[[#This Row],[Rank 6M]]+Table2[[#This Row],[Rank Sharpe]])/3</f>
        <v>320.33333333333331</v>
      </c>
    </row>
    <row r="302" spans="1:48" x14ac:dyDescent="0.3">
      <c r="A302" t="s">
        <v>251</v>
      </c>
      <c r="B302" t="s">
        <v>252</v>
      </c>
      <c r="C302" t="s">
        <v>10167</v>
      </c>
      <c r="D302" t="s">
        <v>253</v>
      </c>
      <c r="E302">
        <v>108777.1637389</v>
      </c>
      <c r="F302">
        <v>9773.9</v>
      </c>
      <c r="G302">
        <v>11.0939392929336</v>
      </c>
      <c r="H302">
        <f>(Table2[[#This Row],[1Y Return vs Nifty]]-AVERAGE(Table2[1Y Return vs Nifty]))/_xlfn.STDEV.P(Table2[1Y Return vs Nifty])</f>
        <v>-0.42120994150805663</v>
      </c>
      <c r="I302">
        <v>11.2149385686826</v>
      </c>
      <c r="J302">
        <f>(Table2[[#This Row],[1M Return vs Nifty]]-AVERAGE(Table2[1M Return vs Nifty]))/_xlfn.STDEV.P(Table2[1M Return vs Nifty])</f>
        <v>0.71619084225343266</v>
      </c>
      <c r="K302">
        <v>9.2201504531038694</v>
      </c>
      <c r="L302">
        <f>(Table2[[#This Row],[6M Return vs Nifty]]-AVERAGE(Table2[6M Return vs Nifty]))/_xlfn.STDEV.P(Table2[6M Return vs Nifty])</f>
        <v>-2.3177521767695518E-2</v>
      </c>
      <c r="M302">
        <v>4.5052619810237102</v>
      </c>
      <c r="N302">
        <f>(Table2[[#This Row],[1W Return vs Nifty]]-AVERAGE(Table2[1W Return vs Nifty]))/_xlfn.STDEV.P(Table2[1W Return vs Nifty])</f>
        <v>0.86944177513102616</v>
      </c>
      <c r="O302">
        <v>9099.32</v>
      </c>
      <c r="P302">
        <v>8665.6056761724994</v>
      </c>
      <c r="Q302">
        <v>8068.3556766888296</v>
      </c>
      <c r="R302">
        <v>72.611842283860696</v>
      </c>
      <c r="S302" s="2">
        <f>(Table2[[#This Row],[Close Price]]-Table2[[#This Row],[20D EMA]])/Table2[[#This Row],[20D EMA]]</f>
        <v>7.4135210103612126E-2</v>
      </c>
      <c r="T302" s="2">
        <f>(Table2[[#This Row],[Close Price]]-Table2[[#This Row],[50D EMA]])/Table2[[#This Row],[50D EMA]]</f>
        <v>0.12789577154138651</v>
      </c>
      <c r="U302" s="2">
        <f>(Table2[[#This Row],[Close Price]]-Table2[[#This Row],[200D EMA]])/Table2[[#This Row],[200D EMA]]</f>
        <v>0.21138685398300486</v>
      </c>
      <c r="V302">
        <v>2.0171981555066298</v>
      </c>
      <c r="W302">
        <v>9662</v>
      </c>
      <c r="X302">
        <v>9791.2999999999993</v>
      </c>
      <c r="Y302">
        <v>9634.25</v>
      </c>
      <c r="Z302">
        <v>9935</v>
      </c>
      <c r="AA302">
        <v>8498.0499999999993</v>
      </c>
      <c r="AB302">
        <v>9980</v>
      </c>
      <c r="AC302" s="2">
        <f>(Table2[[#This Row],[Close Price]]/Table2[[#This Row],[Day Low]])-1</f>
        <v>1.1581453115296902E-2</v>
      </c>
      <c r="AD302" s="2">
        <f>(Table2[[#This Row],[Day High]]/Table2[[#This Row],[Close Price]])-1</f>
        <v>1.7802514861007257E-3</v>
      </c>
      <c r="AE302" s="2">
        <f>(Table2[[#This Row],[Close Price]]/Table2[[#This Row],[Current Week Low]])-1</f>
        <v>1.4495160495108461E-2</v>
      </c>
      <c r="AF302" s="2">
        <f>(Table2[[#This Row],[Current Week High]]/Table2[[#This Row],[Close Price]])-1</f>
        <v>1.6482673242001589E-2</v>
      </c>
      <c r="AG302" s="2">
        <f>(Table2[[#This Row],[Close Price]]/Table2[[#This Row],[Current Month Low]])-1</f>
        <v>0.15013444260742181</v>
      </c>
      <c r="AH302" s="2">
        <f>(Table2[[#This Row],[Current Month High]]/Table2[[#This Row],[Close Price]])-1</f>
        <v>2.108677191295194E-2</v>
      </c>
      <c r="AI302">
        <v>2.10867719129519</v>
      </c>
      <c r="AJ302">
        <v>47.466014876506897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0.09</v>
      </c>
      <c r="AM302" t="s">
        <v>10213</v>
      </c>
      <c r="AN302">
        <v>13.5</v>
      </c>
      <c r="AO302" t="s">
        <v>10213</v>
      </c>
      <c r="AP302">
        <v>9.9127537704097005E-2</v>
      </c>
      <c r="AQ302">
        <f>(Table2[[#This Row],[Sharpe Ratio]]-AVERAGE(Table2[Sharpe Ratio]))/_xlfn.STDEV.P(Table2[Sharpe Ratio])</f>
        <v>0.50604079062879626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1.647285944737503</v>
      </c>
      <c r="AS302">
        <f>_xlfn.RANK.AVG(Table2[[#This Row],[1Y Return vs Nifty Z-Score]],Table2[1Y Return vs Nifty Z-Score])</f>
        <v>439</v>
      </c>
      <c r="AT302">
        <f>_xlfn.RANK.AVG(Table2[[#This Row],[6M Return vs Nifty Z-Score]],Table2[6M Return vs Nifty Z-Score])</f>
        <v>312</v>
      </c>
      <c r="AU302">
        <f>_xlfn.RANK.AVG(Table2[[#This Row],[Sharpe Ratio Z-Score]],Table2[Sharpe Ratio Z-Score])</f>
        <v>212</v>
      </c>
      <c r="AV302">
        <f>(Table2[[#This Row],[Rank 1Y]]+Table2[[#This Row],[Rank 6M]]+Table2[[#This Row],[Rank Sharpe]])/3</f>
        <v>321</v>
      </c>
    </row>
    <row r="303" spans="1:48" x14ac:dyDescent="0.3">
      <c r="A303" t="s">
        <v>731</v>
      </c>
      <c r="B303" t="s">
        <v>732</v>
      </c>
      <c r="C303" t="s">
        <v>10172</v>
      </c>
      <c r="D303" t="s">
        <v>62</v>
      </c>
      <c r="E303">
        <v>21741.12006718</v>
      </c>
      <c r="F303">
        <v>854.05</v>
      </c>
      <c r="G303">
        <v>51.061354038530297</v>
      </c>
      <c r="H303">
        <f>(Table2[[#This Row],[1Y Return vs Nifty]]-AVERAGE(Table2[1Y Return vs Nifty]))/_xlfn.STDEV.P(Table2[1Y Return vs Nifty])</f>
        <v>5.4101191862559482E-2</v>
      </c>
      <c r="I303">
        <v>15.545066068889099</v>
      </c>
      <c r="J303">
        <f>(Table2[[#This Row],[1M Return vs Nifty]]-AVERAGE(Table2[1M Return vs Nifty]))/_xlfn.STDEV.P(Table2[1M Return vs Nifty])</f>
        <v>1.100395345373846</v>
      </c>
      <c r="K303">
        <v>5.5366447101001004</v>
      </c>
      <c r="L303">
        <f>(Table2[[#This Row],[6M Return vs Nifty]]-AVERAGE(Table2[6M Return vs Nifty]))/_xlfn.STDEV.P(Table2[6M Return vs Nifty])</f>
        <v>-0.13326141365319666</v>
      </c>
      <c r="M303">
        <v>-0.174541941261557</v>
      </c>
      <c r="N303">
        <f>(Table2[[#This Row],[1W Return vs Nifty]]-AVERAGE(Table2[1W Return vs Nifty]))/_xlfn.STDEV.P(Table2[1W Return vs Nifty])</f>
        <v>-5.6333166208158016E-2</v>
      </c>
      <c r="O303">
        <v>776.12</v>
      </c>
      <c r="P303">
        <v>721.48182017072702</v>
      </c>
      <c r="Q303">
        <v>649.53042289919301</v>
      </c>
      <c r="R303">
        <v>76.869944516588106</v>
      </c>
      <c r="S303" s="2">
        <f>(Table2[[#This Row],[Close Price]]-Table2[[#This Row],[20D EMA]])/Table2[[#This Row],[20D EMA]]</f>
        <v>0.10040973045405344</v>
      </c>
      <c r="T303" s="2">
        <f>(Table2[[#This Row],[Close Price]]-Table2[[#This Row],[50D EMA]])/Table2[[#This Row],[50D EMA]]</f>
        <v>0.1837443108378016</v>
      </c>
      <c r="U303" s="2">
        <f>(Table2[[#This Row],[Close Price]]-Table2[[#This Row],[200D EMA]])/Table2[[#This Row],[200D EMA]]</f>
        <v>0.31487297575366741</v>
      </c>
      <c r="V303">
        <v>2.3342579719290701</v>
      </c>
      <c r="W303">
        <v>818.45</v>
      </c>
      <c r="X303">
        <v>889.7</v>
      </c>
      <c r="Y303">
        <v>789.1</v>
      </c>
      <c r="Z303">
        <v>889.7</v>
      </c>
      <c r="AA303">
        <v>789.1</v>
      </c>
      <c r="AB303">
        <v>889.7</v>
      </c>
      <c r="AC303" s="2">
        <f>(Table2[[#This Row],[Close Price]]/Table2[[#This Row],[Day Low]])-1</f>
        <v>4.3496853809029234E-2</v>
      </c>
      <c r="AD303" s="2">
        <f>(Table2[[#This Row],[Day High]]/Table2[[#This Row],[Close Price]])-1</f>
        <v>4.1742286751361268E-2</v>
      </c>
      <c r="AE303" s="2">
        <f>(Table2[[#This Row],[Close Price]]/Table2[[#This Row],[Current Week Low]])-1</f>
        <v>8.230895957419837E-2</v>
      </c>
      <c r="AF303" s="2">
        <f>(Table2[[#This Row],[Current Week High]]/Table2[[#This Row],[Close Price]])-1</f>
        <v>4.1742286751361268E-2</v>
      </c>
      <c r="AG303" s="2">
        <f>(Table2[[#This Row],[Close Price]]/Table2[[#This Row],[Current Month Low]])-1</f>
        <v>8.230895957419837E-2</v>
      </c>
      <c r="AH303" s="2">
        <f>(Table2[[#This Row],[Current Month High]]/Table2[[#This Row],[Close Price]])-1</f>
        <v>4.1742286751361268E-2</v>
      </c>
      <c r="AI303">
        <v>4.1742286751361197</v>
      </c>
      <c r="AJ303">
        <v>78.802470428137696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0.19</v>
      </c>
      <c r="AM303" t="s">
        <v>10213</v>
      </c>
      <c r="AN303">
        <v>18.52</v>
      </c>
      <c r="AO303" t="s">
        <v>10213</v>
      </c>
      <c r="AP303">
        <v>5.2008924295846998E-2</v>
      </c>
      <c r="AQ303">
        <f>(Table2[[#This Row],[Sharpe Ratio]]-AVERAGE(Table2[Sharpe Ratio]))/_xlfn.STDEV.P(Table2[Sharpe Ratio])</f>
        <v>-2.8546946333475581E-2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0.93635501104157515</v>
      </c>
      <c r="AS303">
        <f>_xlfn.RANK.AVG(Table2[[#This Row],[1Y Return vs Nifty Z-Score]],Table2[1Y Return vs Nifty Z-Score])</f>
        <v>265</v>
      </c>
      <c r="AT303">
        <f>_xlfn.RANK.AVG(Table2[[#This Row],[6M Return vs Nifty Z-Score]],Table2[6M Return vs Nifty Z-Score])</f>
        <v>356</v>
      </c>
      <c r="AU303">
        <f>_xlfn.RANK.AVG(Table2[[#This Row],[Sharpe Ratio Z-Score]],Table2[Sharpe Ratio Z-Score])</f>
        <v>342</v>
      </c>
      <c r="AV303">
        <f>(Table2[[#This Row],[Rank 1Y]]+Table2[[#This Row],[Rank 6M]]+Table2[[#This Row],[Rank Sharpe]])/3</f>
        <v>321</v>
      </c>
    </row>
    <row r="304" spans="1:48" x14ac:dyDescent="0.3">
      <c r="A304" t="s">
        <v>1436</v>
      </c>
      <c r="B304" t="s">
        <v>1437</v>
      </c>
      <c r="C304" t="s">
        <v>10173</v>
      </c>
      <c r="D304" t="s">
        <v>637</v>
      </c>
      <c r="E304">
        <v>7071.0578712500001</v>
      </c>
      <c r="F304">
        <v>396.25</v>
      </c>
      <c r="G304">
        <v>101.353507638941</v>
      </c>
      <c r="H304">
        <f>(Table2[[#This Row],[1Y Return vs Nifty]]-AVERAGE(Table2[1Y Return vs Nifty]))/_xlfn.STDEV.P(Table2[1Y Return vs Nifty])</f>
        <v>0.65219893422639164</v>
      </c>
      <c r="I304">
        <v>18.230472663976801</v>
      </c>
      <c r="J304">
        <f>(Table2[[#This Row],[1M Return vs Nifty]]-AVERAGE(Table2[1M Return vs Nifty]))/_xlfn.STDEV.P(Table2[1M Return vs Nifty])</f>
        <v>1.3386666910773497</v>
      </c>
      <c r="K304">
        <v>-16.592699323351798</v>
      </c>
      <c r="L304">
        <f>(Table2[[#This Row],[6M Return vs Nifty]]-AVERAGE(Table2[6M Return vs Nifty]))/_xlfn.STDEV.P(Table2[6M Return vs Nifty])</f>
        <v>-0.7946108144794426</v>
      </c>
      <c r="M304">
        <v>-1.93305143308355</v>
      </c>
      <c r="N304">
        <f>(Table2[[#This Row],[1W Return vs Nifty]]-AVERAGE(Table2[1W Return vs Nifty]))/_xlfn.STDEV.P(Table2[1W Return vs Nifty])</f>
        <v>-0.40420757476690766</v>
      </c>
      <c r="O304">
        <v>382.86</v>
      </c>
      <c r="P304">
        <v>354.18652885910802</v>
      </c>
      <c r="Q304">
        <v>309.76901388357498</v>
      </c>
      <c r="R304">
        <v>56.780783799547699</v>
      </c>
      <c r="S304" s="2">
        <f>(Table2[[#This Row],[Close Price]]-Table2[[#This Row],[20D EMA]])/Table2[[#This Row],[20D EMA]]</f>
        <v>3.4973619599853699E-2</v>
      </c>
      <c r="T304" s="2">
        <f>(Table2[[#This Row],[Close Price]]-Table2[[#This Row],[50D EMA]])/Table2[[#This Row],[50D EMA]]</f>
        <v>0.11876078764594805</v>
      </c>
      <c r="U304" s="2">
        <f>(Table2[[#This Row],[Close Price]]-Table2[[#This Row],[200D EMA]])/Table2[[#This Row],[200D EMA]]</f>
        <v>0.27917894379496727</v>
      </c>
      <c r="V304">
        <v>1.9781694031263699</v>
      </c>
      <c r="W304">
        <v>393.35</v>
      </c>
      <c r="X304">
        <v>403.35</v>
      </c>
      <c r="Y304">
        <v>383.2</v>
      </c>
      <c r="Z304">
        <v>418.8</v>
      </c>
      <c r="AA304">
        <v>379</v>
      </c>
      <c r="AB304">
        <v>438.3</v>
      </c>
      <c r="AC304" s="2">
        <f>(Table2[[#This Row],[Close Price]]/Table2[[#This Row],[Day Low]])-1</f>
        <v>7.3725689589423382E-3</v>
      </c>
      <c r="AD304" s="2">
        <f>(Table2[[#This Row],[Day High]]/Table2[[#This Row],[Close Price]])-1</f>
        <v>1.7917981072555156E-2</v>
      </c>
      <c r="AE304" s="2">
        <f>(Table2[[#This Row],[Close Price]]/Table2[[#This Row],[Current Week Low]])-1</f>
        <v>3.4055323590814313E-2</v>
      </c>
      <c r="AF304" s="2">
        <f>(Table2[[#This Row],[Current Week High]]/Table2[[#This Row],[Close Price]])-1</f>
        <v>5.6908517350157783E-2</v>
      </c>
      <c r="AG304" s="2">
        <f>(Table2[[#This Row],[Close Price]]/Table2[[#This Row],[Current Month Low]])-1</f>
        <v>4.5514511873350871E-2</v>
      </c>
      <c r="AH304" s="2">
        <f>(Table2[[#This Row],[Current Month High]]/Table2[[#This Row],[Close Price]])-1</f>
        <v>0.1061198738170348</v>
      </c>
      <c r="AI304">
        <v>10.611987381703401</v>
      </c>
      <c r="AJ304">
        <v>136.49656818860001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0.12</v>
      </c>
      <c r="AM304" t="s">
        <v>10213</v>
      </c>
      <c r="AN304">
        <v>3.39</v>
      </c>
      <c r="AO304" t="s">
        <v>10213</v>
      </c>
      <c r="AP304">
        <v>8.1737426153115994E-2</v>
      </c>
      <c r="AQ304">
        <f>(Table2[[#This Row],[Sharpe Ratio]]-AVERAGE(Table2[Sharpe Ratio]))/_xlfn.STDEV.P(Table2[Sharpe Ratio])</f>
        <v>0.30873998512731965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1.1007872211847107</v>
      </c>
      <c r="AS304">
        <f>_xlfn.RANK.AVG(Table2[[#This Row],[1Y Return vs Nifty Z-Score]],Table2[1Y Return vs Nifty Z-Score])</f>
        <v>127</v>
      </c>
      <c r="AT304">
        <f>_xlfn.RANK.AVG(Table2[[#This Row],[6M Return vs Nifty Z-Score]],Table2[6M Return vs Nifty Z-Score])</f>
        <v>590</v>
      </c>
      <c r="AU304">
        <f>_xlfn.RANK.AVG(Table2[[#This Row],[Sharpe Ratio Z-Score]],Table2[Sharpe Ratio Z-Score])</f>
        <v>246</v>
      </c>
      <c r="AV304">
        <f>(Table2[[#This Row],[Rank 1Y]]+Table2[[#This Row],[Rank 6M]]+Table2[[#This Row],[Rank Sharpe]])/3</f>
        <v>321</v>
      </c>
    </row>
    <row r="305" spans="1:48" x14ac:dyDescent="0.3">
      <c r="A305" t="s">
        <v>1137</v>
      </c>
      <c r="B305" t="s">
        <v>1138</v>
      </c>
      <c r="C305" t="s">
        <v>10170</v>
      </c>
      <c r="D305" t="s">
        <v>46</v>
      </c>
      <c r="E305">
        <v>10528.017250999999</v>
      </c>
      <c r="F305">
        <v>374.35</v>
      </c>
      <c r="G305">
        <v>24.474619365883601</v>
      </c>
      <c r="H305">
        <f>(Table2[[#This Row],[1Y Return vs Nifty]]-AVERAGE(Table2[1Y Return vs Nifty]))/_xlfn.STDEV.P(Table2[1Y Return vs Nifty])</f>
        <v>-0.26208065453199125</v>
      </c>
      <c r="I305">
        <v>-7.0665820028943704</v>
      </c>
      <c r="J305">
        <f>(Table2[[#This Row],[1M Return vs Nifty]]-AVERAGE(Table2[1M Return vs Nifty]))/_xlfn.STDEV.P(Table2[1M Return vs Nifty])</f>
        <v>-0.90589592705148592</v>
      </c>
      <c r="K305">
        <v>30.199694921435199</v>
      </c>
      <c r="L305">
        <f>(Table2[[#This Row],[6M Return vs Nifty]]-AVERAGE(Table2[6M Return vs Nifty]))/_xlfn.STDEV.P(Table2[6M Return vs Nifty])</f>
        <v>0.6038093940109468</v>
      </c>
      <c r="M305">
        <v>1.3200004167064201</v>
      </c>
      <c r="N305">
        <f>(Table2[[#This Row],[1W Return vs Nifty]]-AVERAGE(Table2[1W Return vs Nifty]))/_xlfn.STDEV.P(Table2[1W Return vs Nifty])</f>
        <v>0.23932235414130959</v>
      </c>
      <c r="O305">
        <v>354.73</v>
      </c>
      <c r="P305">
        <v>328.591662435214</v>
      </c>
      <c r="Q305">
        <v>286.93016114652301</v>
      </c>
      <c r="R305">
        <v>69.068899453230799</v>
      </c>
      <c r="S305" s="2">
        <f>(Table2[[#This Row],[Close Price]]-Table2[[#This Row],[20D EMA]])/Table2[[#This Row],[20D EMA]]</f>
        <v>5.5309672145011708E-2</v>
      </c>
      <c r="T305" s="2">
        <f>(Table2[[#This Row],[Close Price]]-Table2[[#This Row],[50D EMA]])/Table2[[#This Row],[50D EMA]]</f>
        <v>0.13925593006733045</v>
      </c>
      <c r="U305" s="2">
        <f>(Table2[[#This Row],[Close Price]]-Table2[[#This Row],[200D EMA]])/Table2[[#This Row],[200D EMA]]</f>
        <v>0.30467288103893486</v>
      </c>
      <c r="V305">
        <v>0.79502157073978597</v>
      </c>
      <c r="W305">
        <v>368.2</v>
      </c>
      <c r="X305">
        <v>381.75</v>
      </c>
      <c r="Y305">
        <v>350.05</v>
      </c>
      <c r="Z305">
        <v>381.75</v>
      </c>
      <c r="AA305">
        <v>339.5</v>
      </c>
      <c r="AB305">
        <v>381.75</v>
      </c>
      <c r="AC305" s="2">
        <f>(Table2[[#This Row],[Close Price]]/Table2[[#This Row],[Day Low]])-1</f>
        <v>1.6702878870179294E-2</v>
      </c>
      <c r="AD305" s="2">
        <f>(Table2[[#This Row],[Day High]]/Table2[[#This Row],[Close Price]])-1</f>
        <v>1.9767597168425244E-2</v>
      </c>
      <c r="AE305" s="2">
        <f>(Table2[[#This Row],[Close Price]]/Table2[[#This Row],[Current Week Low]])-1</f>
        <v>6.9418654477931829E-2</v>
      </c>
      <c r="AF305" s="2">
        <f>(Table2[[#This Row],[Current Week High]]/Table2[[#This Row],[Close Price]])-1</f>
        <v>1.9767597168425244E-2</v>
      </c>
      <c r="AG305" s="2">
        <f>(Table2[[#This Row],[Close Price]]/Table2[[#This Row],[Current Month Low]])-1</f>
        <v>0.10265095729013263</v>
      </c>
      <c r="AH305" s="2">
        <f>(Table2[[#This Row],[Current Month High]]/Table2[[#This Row],[Close Price]])-1</f>
        <v>1.9767597168425244E-2</v>
      </c>
      <c r="AI305">
        <v>8.7217844263389708</v>
      </c>
      <c r="AJ305">
        <v>58.120380147835199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0.31</v>
      </c>
      <c r="AM305" t="s">
        <v>10213</v>
      </c>
      <c r="AN305">
        <v>8.7100000000000009</v>
      </c>
      <c r="AO305" t="s">
        <v>10213</v>
      </c>
      <c r="AP305">
        <v>1.5311662504523999E-2</v>
      </c>
      <c r="AQ305">
        <f>(Table2[[#This Row],[Sharpe Ratio]]-AVERAGE(Table2[Sharpe Ratio]))/_xlfn.STDEV.P(Table2[Sharpe Ratio])</f>
        <v>-0.4448984625328149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-0.76974329596403557</v>
      </c>
      <c r="AS305">
        <f>_xlfn.RANK.AVG(Table2[[#This Row],[1Y Return vs Nifty Z-Score]],Table2[1Y Return vs Nifty Z-Score])</f>
        <v>363</v>
      </c>
      <c r="AT305">
        <f>_xlfn.RANK.AVG(Table2[[#This Row],[6M Return vs Nifty Z-Score]],Table2[6M Return vs Nifty Z-Score])</f>
        <v>148</v>
      </c>
      <c r="AU305">
        <f>_xlfn.RANK.AVG(Table2[[#This Row],[Sharpe Ratio Z-Score]],Table2[Sharpe Ratio Z-Score])</f>
        <v>456</v>
      </c>
      <c r="AV305">
        <f>(Table2[[#This Row],[Rank 1Y]]+Table2[[#This Row],[Rank 6M]]+Table2[[#This Row],[Rank Sharpe]])/3</f>
        <v>322.33333333333331</v>
      </c>
    </row>
    <row r="306" spans="1:48" x14ac:dyDescent="0.3">
      <c r="A306" t="s">
        <v>1328</v>
      </c>
      <c r="B306" t="s">
        <v>1329</v>
      </c>
      <c r="C306" t="s">
        <v>10167</v>
      </c>
      <c r="D306" t="s">
        <v>21</v>
      </c>
      <c r="E306">
        <v>8297.99270204799</v>
      </c>
      <c r="F306">
        <v>29.96</v>
      </c>
      <c r="G306">
        <v>70.093245093186795</v>
      </c>
      <c r="H306">
        <f>(Table2[[#This Row],[1Y Return vs Nifty]]-AVERAGE(Table2[1Y Return vs Nifty]))/_xlfn.STDEV.P(Table2[1Y Return vs Nifty])</f>
        <v>0.28043731505079988</v>
      </c>
      <c r="I306">
        <v>-7.0114978570542803</v>
      </c>
      <c r="J306">
        <f>(Table2[[#This Row],[1M Return vs Nifty]]-AVERAGE(Table2[1M Return vs Nifty]))/_xlfn.STDEV.P(Table2[1M Return vs Nifty])</f>
        <v>-0.90100840887071765</v>
      </c>
      <c r="K306">
        <v>11.473268621155</v>
      </c>
      <c r="L306">
        <f>(Table2[[#This Row],[6M Return vs Nifty]]-AVERAGE(Table2[6M Return vs Nifty]))/_xlfn.STDEV.P(Table2[6M Return vs Nifty])</f>
        <v>4.4158335462362093E-2</v>
      </c>
      <c r="M306">
        <v>5.3240881779436797E-2</v>
      </c>
      <c r="N306">
        <f>(Table2[[#This Row],[1W Return vs Nifty]]-AVERAGE(Table2[1W Return vs Nifty]))/_xlfn.STDEV.P(Table2[1W Return vs Nifty])</f>
        <v>-1.1272383076912229E-2</v>
      </c>
      <c r="O306">
        <v>30.56</v>
      </c>
      <c r="P306">
        <v>31.386278604691</v>
      </c>
      <c r="Q306">
        <v>28.614967601161101</v>
      </c>
      <c r="R306">
        <v>39.83765340942</v>
      </c>
      <c r="S306" s="2">
        <f>(Table2[[#This Row],[Close Price]]-Table2[[#This Row],[20D EMA]])/Table2[[#This Row],[20D EMA]]</f>
        <v>-1.9633507853403072E-2</v>
      </c>
      <c r="T306" s="2">
        <f>(Table2[[#This Row],[Close Price]]-Table2[[#This Row],[50D EMA]])/Table2[[#This Row],[50D EMA]]</f>
        <v>-4.5442743392898687E-2</v>
      </c>
      <c r="U306" s="2">
        <f>(Table2[[#This Row],[Close Price]]-Table2[[#This Row],[200D EMA]])/Table2[[#This Row],[200D EMA]]</f>
        <v>4.7004505389840891E-2</v>
      </c>
      <c r="V306">
        <v>0.73175470500538697</v>
      </c>
      <c r="W306">
        <v>29.83</v>
      </c>
      <c r="X306">
        <v>30.55</v>
      </c>
      <c r="Y306">
        <v>29.01</v>
      </c>
      <c r="Z306">
        <v>31.8</v>
      </c>
      <c r="AA306">
        <v>29.01</v>
      </c>
      <c r="AB306">
        <v>31.8</v>
      </c>
      <c r="AC306" s="2">
        <f>(Table2[[#This Row],[Close Price]]/Table2[[#This Row],[Day Low]])-1</f>
        <v>4.3580288300368863E-3</v>
      </c>
      <c r="AD306" s="2">
        <f>(Table2[[#This Row],[Day High]]/Table2[[#This Row],[Close Price]])-1</f>
        <v>1.9692923898531278E-2</v>
      </c>
      <c r="AE306" s="2">
        <f>(Table2[[#This Row],[Close Price]]/Table2[[#This Row],[Current Week Low]])-1</f>
        <v>3.2747328507411133E-2</v>
      </c>
      <c r="AF306" s="2">
        <f>(Table2[[#This Row],[Current Week High]]/Table2[[#This Row],[Close Price]])-1</f>
        <v>6.1415220293725037E-2</v>
      </c>
      <c r="AG306" s="2">
        <f>(Table2[[#This Row],[Close Price]]/Table2[[#This Row],[Current Month Low]])-1</f>
        <v>3.2747328507411133E-2</v>
      </c>
      <c r="AH306" s="2">
        <f>(Table2[[#This Row],[Current Month High]]/Table2[[#This Row],[Close Price]])-1</f>
        <v>6.1415220293725037E-2</v>
      </c>
      <c r="AI306">
        <v>41.855807743658197</v>
      </c>
      <c r="AJ306">
        <v>118.68613138686101</v>
      </c>
      <c r="AK306" t="str">
        <f>IF(AND(Table2[[#This Row],[20D EMA]]&gt;Table2[[#This Row],[50D EMA]],Table2[[#This Row],[50D EMA]]&gt;Table2[[#This Row],[200D EMA]]),"Uptrend","Downtrend/NoTrend")</f>
        <v>Downtrend/NoTrend</v>
      </c>
      <c r="AL306">
        <v>-0.23</v>
      </c>
      <c r="AM306" t="s">
        <v>10214</v>
      </c>
      <c r="AN306">
        <v>-5.07</v>
      </c>
      <c r="AO306" t="s">
        <v>10214</v>
      </c>
      <c r="AP306">
        <v>9.8830979023350005E-3</v>
      </c>
      <c r="AQ306">
        <f>(Table2[[#This Row],[Sharpe Ratio]]-AVERAGE(Table2[Sharpe Ratio]))/_xlfn.STDEV.P(Table2[Sharpe Ratio])</f>
        <v>-0.50648864644789571</v>
      </c>
      <c r="AR3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6">
        <f>_xlfn.RANK.AVG(Table2[[#This Row],[1Y Return vs Nifty Z-Score]],Table2[1Y Return vs Nifty Z-Score])</f>
        <v>193</v>
      </c>
      <c r="AT306">
        <f>_xlfn.RANK.AVG(Table2[[#This Row],[6M Return vs Nifty Z-Score]],Table2[6M Return vs Nifty Z-Score])</f>
        <v>296</v>
      </c>
      <c r="AU306">
        <f>_xlfn.RANK.AVG(Table2[[#This Row],[Sharpe Ratio Z-Score]],Table2[Sharpe Ratio Z-Score])</f>
        <v>478</v>
      </c>
      <c r="AV306">
        <f>(Table2[[#This Row],[Rank 1Y]]+Table2[[#This Row],[Rank 6M]]+Table2[[#This Row],[Rank Sharpe]])/3</f>
        <v>322.33333333333331</v>
      </c>
    </row>
    <row r="307" spans="1:48" x14ac:dyDescent="0.3">
      <c r="A307" t="s">
        <v>1812</v>
      </c>
      <c r="B307" t="s">
        <v>1813</v>
      </c>
      <c r="C307" t="s">
        <v>10179</v>
      </c>
      <c r="D307" t="s">
        <v>926</v>
      </c>
      <c r="E307">
        <v>3931.1926366500002</v>
      </c>
      <c r="F307">
        <v>317.7</v>
      </c>
      <c r="G307">
        <v>52.1031605988357</v>
      </c>
      <c r="H307">
        <f>(Table2[[#This Row],[1Y Return vs Nifty]]-AVERAGE(Table2[1Y Return vs Nifty]))/_xlfn.STDEV.P(Table2[1Y Return vs Nifty])</f>
        <v>6.6490841282810256E-2</v>
      </c>
      <c r="I307">
        <v>7.5095775607387099</v>
      </c>
      <c r="J307">
        <f>(Table2[[#This Row],[1M Return vs Nifty]]-AVERAGE(Table2[1M Return vs Nifty]))/_xlfn.STDEV.P(Table2[1M Return vs Nifty])</f>
        <v>0.38742075756864108</v>
      </c>
      <c r="K307">
        <v>12.480101291350801</v>
      </c>
      <c r="L307">
        <f>(Table2[[#This Row],[6M Return vs Nifty]]-AVERAGE(Table2[6M Return vs Nifty]))/_xlfn.STDEV.P(Table2[6M Return vs Nifty])</f>
        <v>7.4248164702655883E-2</v>
      </c>
      <c r="M307">
        <v>-4.9775483166490702</v>
      </c>
      <c r="N307">
        <f>(Table2[[#This Row],[1W Return vs Nifty]]-AVERAGE(Table2[1W Return vs Nifty]))/_xlfn.STDEV.P(Table2[1W Return vs Nifty])</f>
        <v>-1.0064804414501436</v>
      </c>
      <c r="O307">
        <v>315.79000000000002</v>
      </c>
      <c r="P307">
        <v>292.35015906024</v>
      </c>
      <c r="Q307">
        <v>244.32714764473101</v>
      </c>
      <c r="R307">
        <v>45.337607143028102</v>
      </c>
      <c r="S307" s="2">
        <f>(Table2[[#This Row],[Close Price]]-Table2[[#This Row],[20D EMA]])/Table2[[#This Row],[20D EMA]]</f>
        <v>6.0483232527944776E-3</v>
      </c>
      <c r="T307" s="2">
        <f>(Table2[[#This Row],[Close Price]]-Table2[[#This Row],[50D EMA]])/Table2[[#This Row],[50D EMA]]</f>
        <v>8.6710542663110179E-2</v>
      </c>
      <c r="U307" s="2">
        <f>(Table2[[#This Row],[Close Price]]-Table2[[#This Row],[200D EMA]])/Table2[[#This Row],[200D EMA]]</f>
        <v>0.30030577061358038</v>
      </c>
      <c r="V307">
        <v>0.76890994832802795</v>
      </c>
      <c r="W307">
        <v>314.55</v>
      </c>
      <c r="X307">
        <v>320.64999999999998</v>
      </c>
      <c r="Y307">
        <v>314.55</v>
      </c>
      <c r="Z307">
        <v>345</v>
      </c>
      <c r="AA307">
        <v>314.55</v>
      </c>
      <c r="AB307">
        <v>345</v>
      </c>
      <c r="AC307" s="2">
        <f>(Table2[[#This Row],[Close Price]]/Table2[[#This Row],[Day Low]])-1</f>
        <v>1.0014306151645114E-2</v>
      </c>
      <c r="AD307" s="2">
        <f>(Table2[[#This Row],[Day High]]/Table2[[#This Row],[Close Price]])-1</f>
        <v>9.2854894554610379E-3</v>
      </c>
      <c r="AE307" s="2">
        <f>(Table2[[#This Row],[Close Price]]/Table2[[#This Row],[Current Week Low]])-1</f>
        <v>1.0014306151645114E-2</v>
      </c>
      <c r="AF307" s="2">
        <f>(Table2[[#This Row],[Current Week High]]/Table2[[#This Row],[Close Price]])-1</f>
        <v>8.5930122757318372E-2</v>
      </c>
      <c r="AG307" s="2">
        <f>(Table2[[#This Row],[Close Price]]/Table2[[#This Row],[Current Month Low]])-1</f>
        <v>1.0014306151645114E-2</v>
      </c>
      <c r="AH307" s="2">
        <f>(Table2[[#This Row],[Current Month High]]/Table2[[#This Row],[Close Price]])-1</f>
        <v>8.5930122757318372E-2</v>
      </c>
      <c r="AI307">
        <v>8.5930122757318301</v>
      </c>
      <c r="AJ307">
        <v>113.436345314074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0.1</v>
      </c>
      <c r="AM307" t="s">
        <v>10213</v>
      </c>
      <c r="AN307">
        <v>-5.16</v>
      </c>
      <c r="AO307" t="s">
        <v>10214</v>
      </c>
      <c r="AP307">
        <v>2.9953010123818E-2</v>
      </c>
      <c r="AQ307">
        <f>(Table2[[#This Row],[Sharpe Ratio]]-AVERAGE(Table2[Sharpe Ratio]))/_xlfn.STDEV.P(Table2[Sharpe Ratio])</f>
        <v>-0.27878396289633189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-0.75710464079236828</v>
      </c>
      <c r="AS307">
        <f>_xlfn.RANK.AVG(Table2[[#This Row],[1Y Return vs Nifty Z-Score]],Table2[1Y Return vs Nifty Z-Score])</f>
        <v>264</v>
      </c>
      <c r="AT307">
        <f>_xlfn.RANK.AVG(Table2[[#This Row],[6M Return vs Nifty Z-Score]],Table2[6M Return vs Nifty Z-Score])</f>
        <v>285</v>
      </c>
      <c r="AU307">
        <f>_xlfn.RANK.AVG(Table2[[#This Row],[Sharpe Ratio Z-Score]],Table2[Sharpe Ratio Z-Score])</f>
        <v>418</v>
      </c>
      <c r="AV307">
        <f>(Table2[[#This Row],[Rank 1Y]]+Table2[[#This Row],[Rank 6M]]+Table2[[#This Row],[Rank Sharpe]])/3</f>
        <v>322.33333333333331</v>
      </c>
    </row>
    <row r="308" spans="1:48" x14ac:dyDescent="0.3">
      <c r="A308" t="s">
        <v>1394</v>
      </c>
      <c r="B308" t="s">
        <v>1395</v>
      </c>
      <c r="C308" t="s">
        <v>10170</v>
      </c>
      <c r="D308" t="s">
        <v>46</v>
      </c>
      <c r="E308">
        <v>7461.0193892850002</v>
      </c>
      <c r="F308">
        <v>200.97</v>
      </c>
      <c r="G308">
        <v>53.633522856883403</v>
      </c>
      <c r="H308">
        <f>(Table2[[#This Row],[1Y Return vs Nifty]]-AVERAGE(Table2[1Y Return vs Nifty]))/_xlfn.STDEV.P(Table2[1Y Return vs Nifty])</f>
        <v>8.4690622879152008E-2</v>
      </c>
      <c r="I308">
        <v>-3.50045332195204</v>
      </c>
      <c r="J308">
        <f>(Table2[[#This Row],[1M Return vs Nifty]]-AVERAGE(Table2[1M Return vs Nifty]))/_xlfn.STDEV.P(Table2[1M Return vs Nifty])</f>
        <v>-0.5894796788325678</v>
      </c>
      <c r="K308">
        <v>-23.482230425253</v>
      </c>
      <c r="L308">
        <f>(Table2[[#This Row],[6M Return vs Nifty]]-AVERAGE(Table2[6M Return vs Nifty]))/_xlfn.STDEV.P(Table2[6M Return vs Nifty])</f>
        <v>-1.0005087958804486</v>
      </c>
      <c r="M308">
        <v>1.71350683922624</v>
      </c>
      <c r="N308">
        <f>(Table2[[#This Row],[1W Return vs Nifty]]-AVERAGE(Table2[1W Return vs Nifty]))/_xlfn.STDEV.P(Table2[1W Return vs Nifty])</f>
        <v>0.31716715090514119</v>
      </c>
      <c r="O308">
        <v>198.09</v>
      </c>
      <c r="P308">
        <v>199.46128710270099</v>
      </c>
      <c r="Q308">
        <v>188.26127082347799</v>
      </c>
      <c r="R308">
        <v>57.604758616207398</v>
      </c>
      <c r="S308" s="2">
        <f>(Table2[[#This Row],[Close Price]]-Table2[[#This Row],[20D EMA]])/Table2[[#This Row],[20D EMA]]</f>
        <v>1.4538845979100386E-2</v>
      </c>
      <c r="T308" s="2">
        <f>(Table2[[#This Row],[Close Price]]-Table2[[#This Row],[50D EMA]])/Table2[[#This Row],[50D EMA]]</f>
        <v>7.5639384424616785E-3</v>
      </c>
      <c r="U308" s="2">
        <f>(Table2[[#This Row],[Close Price]]-Table2[[#This Row],[200D EMA]])/Table2[[#This Row],[200D EMA]]</f>
        <v>6.7505807864424089E-2</v>
      </c>
      <c r="V308">
        <v>1.3482343316101499</v>
      </c>
      <c r="W308">
        <v>200</v>
      </c>
      <c r="X308">
        <v>205.55</v>
      </c>
      <c r="Y308">
        <v>192.1</v>
      </c>
      <c r="Z308">
        <v>205.55</v>
      </c>
      <c r="AA308">
        <v>191.15</v>
      </c>
      <c r="AB308">
        <v>205.55</v>
      </c>
      <c r="AC308" s="2">
        <f>(Table2[[#This Row],[Close Price]]/Table2[[#This Row],[Day Low]])-1</f>
        <v>4.850000000000021E-3</v>
      </c>
      <c r="AD308" s="2">
        <f>(Table2[[#This Row],[Day High]]/Table2[[#This Row],[Close Price]])-1</f>
        <v>2.2789471065333133E-2</v>
      </c>
      <c r="AE308" s="2">
        <f>(Table2[[#This Row],[Close Price]]/Table2[[#This Row],[Current Week Low]])-1</f>
        <v>4.6173867777199451E-2</v>
      </c>
      <c r="AF308" s="2">
        <f>(Table2[[#This Row],[Current Week High]]/Table2[[#This Row],[Close Price]])-1</f>
        <v>2.2789471065333133E-2</v>
      </c>
      <c r="AG308" s="2">
        <f>(Table2[[#This Row],[Close Price]]/Table2[[#This Row],[Current Month Low]])-1</f>
        <v>5.1373267067747808E-2</v>
      </c>
      <c r="AH308" s="2">
        <f>(Table2[[#This Row],[Current Month High]]/Table2[[#This Row],[Close Price]])-1</f>
        <v>2.2789471065333133E-2</v>
      </c>
      <c r="AI308">
        <v>24.048365427675702</v>
      </c>
      <c r="AJ308">
        <v>82.699999999999903</v>
      </c>
      <c r="AK308" t="str">
        <f>IF(AND(Table2[[#This Row],[20D EMA]]&gt;Table2[[#This Row],[50D EMA]],Table2[[#This Row],[50D EMA]]&gt;Table2[[#This Row],[200D EMA]]),"Uptrend","Downtrend/NoTrend")</f>
        <v>Downtrend/NoTrend</v>
      </c>
      <c r="AL308">
        <v>-0.12</v>
      </c>
      <c r="AM308" t="s">
        <v>10214</v>
      </c>
      <c r="AN308">
        <v>-0.71</v>
      </c>
      <c r="AO308" t="s">
        <v>10214</v>
      </c>
      <c r="AP308">
        <v>0.16525238994727101</v>
      </c>
      <c r="AQ308">
        <f>(Table2[[#This Row],[Sharpe Ratio]]-AVERAGE(Table2[Sharpe Ratio]))/_xlfn.STDEV.P(Table2[Sharpe Ratio])</f>
        <v>1.2562652255323419</v>
      </c>
      <c r="AR3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8">
        <f>_xlfn.RANK.AVG(Table2[[#This Row],[1Y Return vs Nifty Z-Score]],Table2[1Y Return vs Nifty Z-Score])</f>
        <v>253</v>
      </c>
      <c r="AT308">
        <f>_xlfn.RANK.AVG(Table2[[#This Row],[6M Return vs Nifty Z-Score]],Table2[6M Return vs Nifty Z-Score])</f>
        <v>643</v>
      </c>
      <c r="AU308">
        <f>_xlfn.RANK.AVG(Table2[[#This Row],[Sharpe Ratio Z-Score]],Table2[Sharpe Ratio Z-Score])</f>
        <v>77</v>
      </c>
      <c r="AV308">
        <f>(Table2[[#This Row],[Rank 1Y]]+Table2[[#This Row],[Rank 6M]]+Table2[[#This Row],[Rank Sharpe]])/3</f>
        <v>324.33333333333331</v>
      </c>
    </row>
    <row r="309" spans="1:48" x14ac:dyDescent="0.3">
      <c r="A309" t="s">
        <v>390</v>
      </c>
      <c r="B309" t="s">
        <v>391</v>
      </c>
      <c r="C309" t="s">
        <v>10180</v>
      </c>
      <c r="D309" t="s">
        <v>140</v>
      </c>
      <c r="E309">
        <v>62230.522862550002</v>
      </c>
      <c r="F309">
        <v>1711.5</v>
      </c>
      <c r="G309">
        <v>39.331210976580998</v>
      </c>
      <c r="H309">
        <f>(Table2[[#This Row],[1Y Return vs Nifty]]-AVERAGE(Table2[1Y Return vs Nifty]))/_xlfn.STDEV.P(Table2[1Y Return vs Nifty])</f>
        <v>-8.5399139316325492E-2</v>
      </c>
      <c r="I309">
        <v>-14.4066194594362</v>
      </c>
      <c r="J309">
        <f>(Table2[[#This Row],[1M Return vs Nifty]]-AVERAGE(Table2[1M Return vs Nifty]))/_xlfn.STDEV.P(Table2[1M Return vs Nifty])</f>
        <v>-1.5571643813271139</v>
      </c>
      <c r="K309">
        <v>-1.78779136305582</v>
      </c>
      <c r="L309">
        <f>(Table2[[#This Row],[6M Return vs Nifty]]-AVERAGE(Table2[6M Return vs Nifty]))/_xlfn.STDEV.P(Table2[6M Return vs Nifty])</f>
        <v>-0.35215680436379987</v>
      </c>
      <c r="M309">
        <v>-4.7645694460142103</v>
      </c>
      <c r="N309">
        <f>(Table2[[#This Row],[1W Return vs Nifty]]-AVERAGE(Table2[1W Return vs Nifty]))/_xlfn.STDEV.P(Table2[1W Return vs Nifty])</f>
        <v>-0.96434822720724644</v>
      </c>
      <c r="O309">
        <v>1782.84</v>
      </c>
      <c r="P309">
        <v>1738.7667778980499</v>
      </c>
      <c r="Q309">
        <v>1482.20184762351</v>
      </c>
      <c r="R309">
        <v>26.130750596378</v>
      </c>
      <c r="S309" s="2">
        <f>(Table2[[#This Row],[Close Price]]-Table2[[#This Row],[20D EMA]])/Table2[[#This Row],[20D EMA]]</f>
        <v>-4.0014807834690677E-2</v>
      </c>
      <c r="T309" s="2">
        <f>(Table2[[#This Row],[Close Price]]-Table2[[#This Row],[50D EMA]])/Table2[[#This Row],[50D EMA]]</f>
        <v>-1.5681676372383879E-2</v>
      </c>
      <c r="U309" s="2">
        <f>(Table2[[#This Row],[Close Price]]-Table2[[#This Row],[200D EMA]])/Table2[[#This Row],[200D EMA]]</f>
        <v>0.15470102991986914</v>
      </c>
      <c r="V309">
        <v>0.748536067128872</v>
      </c>
      <c r="W309">
        <v>1703.55</v>
      </c>
      <c r="X309">
        <v>1734.95</v>
      </c>
      <c r="Y309">
        <v>1692.4</v>
      </c>
      <c r="Z309">
        <v>1798</v>
      </c>
      <c r="AA309">
        <v>1692.4</v>
      </c>
      <c r="AB309">
        <v>1819</v>
      </c>
      <c r="AC309" s="2">
        <f>(Table2[[#This Row],[Close Price]]/Table2[[#This Row],[Day Low]])-1</f>
        <v>4.6667253676146991E-3</v>
      </c>
      <c r="AD309" s="2">
        <f>(Table2[[#This Row],[Day High]]/Table2[[#This Row],[Close Price]])-1</f>
        <v>1.3701431492842531E-2</v>
      </c>
      <c r="AE309" s="2">
        <f>(Table2[[#This Row],[Close Price]]/Table2[[#This Row],[Current Week Low]])-1</f>
        <v>1.1285748050106292E-2</v>
      </c>
      <c r="AF309" s="2">
        <f>(Table2[[#This Row],[Current Week High]]/Table2[[#This Row],[Close Price]])-1</f>
        <v>5.0540461583406415E-2</v>
      </c>
      <c r="AG309" s="2">
        <f>(Table2[[#This Row],[Close Price]]/Table2[[#This Row],[Current Month Low]])-1</f>
        <v>1.1285748050106292E-2</v>
      </c>
      <c r="AH309" s="2">
        <f>(Table2[[#This Row],[Current Month High]]/Table2[[#This Row],[Close Price]])-1</f>
        <v>6.2810400233713093E-2</v>
      </c>
      <c r="AI309">
        <v>14.1133508618171</v>
      </c>
      <c r="AJ309">
        <v>68.099003093846605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</v>
      </c>
      <c r="AM309" t="s">
        <v>10212</v>
      </c>
      <c r="AN309">
        <v>-6.44</v>
      </c>
      <c r="AO309" t="s">
        <v>10214</v>
      </c>
      <c r="AP309">
        <v>9.3684212047801002E-2</v>
      </c>
      <c r="AQ309">
        <f>(Table2[[#This Row],[Sharpe Ratio]]-AVERAGE(Table2[Sharpe Ratio]))/_xlfn.STDEV.P(Table2[Sharpe Ratio])</f>
        <v>0.44428313407520903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-2.5147854181392768</v>
      </c>
      <c r="AS309">
        <f>_xlfn.RANK.AVG(Table2[[#This Row],[1Y Return vs Nifty Z-Score]],Table2[1Y Return vs Nifty Z-Score])</f>
        <v>302</v>
      </c>
      <c r="AT309">
        <f>_xlfn.RANK.AVG(Table2[[#This Row],[6M Return vs Nifty Z-Score]],Table2[6M Return vs Nifty Z-Score])</f>
        <v>445</v>
      </c>
      <c r="AU309">
        <f>_xlfn.RANK.AVG(Table2[[#This Row],[Sharpe Ratio Z-Score]],Table2[Sharpe Ratio Z-Score])</f>
        <v>229</v>
      </c>
      <c r="AV309">
        <f>(Table2[[#This Row],[Rank 1Y]]+Table2[[#This Row],[Rank 6M]]+Table2[[#This Row],[Rank Sharpe]])/3</f>
        <v>325.33333333333331</v>
      </c>
    </row>
    <row r="310" spans="1:48" x14ac:dyDescent="0.3">
      <c r="A310" t="s">
        <v>1316</v>
      </c>
      <c r="B310" t="s">
        <v>1317</v>
      </c>
      <c r="C310" t="s">
        <v>10180</v>
      </c>
      <c r="D310" t="s">
        <v>140</v>
      </c>
      <c r="E310">
        <v>8369.5015495649895</v>
      </c>
      <c r="F310">
        <v>571.35</v>
      </c>
      <c r="G310">
        <v>52.214324737281203</v>
      </c>
      <c r="H310">
        <f>(Table2[[#This Row],[1Y Return vs Nifty]]-AVERAGE(Table2[1Y Return vs Nifty]))/_xlfn.STDEV.P(Table2[1Y Return vs Nifty])</f>
        <v>6.7812857054183634E-2</v>
      </c>
      <c r="I310">
        <v>3.2600129991249198</v>
      </c>
      <c r="J310">
        <f>(Table2[[#This Row],[1M Return vs Nifty]]-AVERAGE(Table2[1M Return vs Nifty]))/_xlfn.STDEV.P(Table2[1M Return vs Nifty])</f>
        <v>1.0364460543881095E-2</v>
      </c>
      <c r="K310">
        <v>11.2869337727298</v>
      </c>
      <c r="L310">
        <f>(Table2[[#This Row],[6M Return vs Nifty]]-AVERAGE(Table2[6M Return vs Nifty]))/_xlfn.STDEV.P(Table2[6M Return vs Nifty])</f>
        <v>3.8589601017600825E-2</v>
      </c>
      <c r="M310">
        <v>3.9994335751474899</v>
      </c>
      <c r="N310">
        <f>(Table2[[#This Row],[1W Return vs Nifty]]-AVERAGE(Table2[1W Return vs Nifty]))/_xlfn.STDEV.P(Table2[1W Return vs Nifty])</f>
        <v>0.76937705649019128</v>
      </c>
      <c r="O310">
        <v>554.44000000000005</v>
      </c>
      <c r="P310">
        <v>519.30265055265602</v>
      </c>
      <c r="Q310">
        <v>459.98325202312799</v>
      </c>
      <c r="R310">
        <v>60.508809427439303</v>
      </c>
      <c r="S310" s="2">
        <f>(Table2[[#This Row],[Close Price]]-Table2[[#This Row],[20D EMA]])/Table2[[#This Row],[20D EMA]]</f>
        <v>3.0499242478897567E-2</v>
      </c>
      <c r="T310" s="2">
        <f>(Table2[[#This Row],[Close Price]]-Table2[[#This Row],[50D EMA]])/Table2[[#This Row],[50D EMA]]</f>
        <v>0.10022546465332653</v>
      </c>
      <c r="U310" s="2">
        <f>(Table2[[#This Row],[Close Price]]-Table2[[#This Row],[200D EMA]])/Table2[[#This Row],[200D EMA]]</f>
        <v>0.2421104409498642</v>
      </c>
      <c r="V310">
        <v>0.88023177197888303</v>
      </c>
      <c r="W310">
        <v>564</v>
      </c>
      <c r="X310">
        <v>577</v>
      </c>
      <c r="Y310">
        <v>517.6</v>
      </c>
      <c r="Z310">
        <v>580</v>
      </c>
      <c r="AA310">
        <v>517.6</v>
      </c>
      <c r="AB310">
        <v>588.70000000000005</v>
      </c>
      <c r="AC310" s="2">
        <f>(Table2[[#This Row],[Close Price]]/Table2[[#This Row],[Day Low]])-1</f>
        <v>1.3031914893617103E-2</v>
      </c>
      <c r="AD310" s="2">
        <f>(Table2[[#This Row],[Day High]]/Table2[[#This Row],[Close Price]])-1</f>
        <v>9.8888597182111848E-3</v>
      </c>
      <c r="AE310" s="2">
        <f>(Table2[[#This Row],[Close Price]]/Table2[[#This Row],[Current Week Low]])-1</f>
        <v>0.10384466769706346</v>
      </c>
      <c r="AF310" s="2">
        <f>(Table2[[#This Row],[Current Week High]]/Table2[[#This Row],[Close Price]])-1</f>
        <v>1.513958169248264E-2</v>
      </c>
      <c r="AG310" s="2">
        <f>(Table2[[#This Row],[Close Price]]/Table2[[#This Row],[Current Month Low]])-1</f>
        <v>0.10384466769706346</v>
      </c>
      <c r="AH310" s="2">
        <f>(Table2[[#This Row],[Current Month High]]/Table2[[#This Row],[Close Price]])-1</f>
        <v>3.036667541786997E-2</v>
      </c>
      <c r="AI310">
        <v>8.4099063621247705</v>
      </c>
      <c r="AJ310">
        <v>80.179754020813604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0.12</v>
      </c>
      <c r="AM310" t="s">
        <v>10213</v>
      </c>
      <c r="AN310">
        <v>-5.03</v>
      </c>
      <c r="AO310" t="s">
        <v>10214</v>
      </c>
      <c r="AP310">
        <v>3.0722457459264E-2</v>
      </c>
      <c r="AQ310">
        <f>(Table2[[#This Row],[Sharpe Ratio]]-AVERAGE(Table2[Sharpe Ratio]))/_xlfn.STDEV.P(Table2[Sharpe Ratio])</f>
        <v>-0.27005414085755974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0.61608983424829711</v>
      </c>
      <c r="AS310">
        <f>_xlfn.RANK.AVG(Table2[[#This Row],[1Y Return vs Nifty Z-Score]],Table2[1Y Return vs Nifty Z-Score])</f>
        <v>263</v>
      </c>
      <c r="AT310">
        <f>_xlfn.RANK.AVG(Table2[[#This Row],[6M Return vs Nifty Z-Score]],Table2[6M Return vs Nifty Z-Score])</f>
        <v>298</v>
      </c>
      <c r="AU310">
        <f>_xlfn.RANK.AVG(Table2[[#This Row],[Sharpe Ratio Z-Score]],Table2[Sharpe Ratio Z-Score])</f>
        <v>415</v>
      </c>
      <c r="AV310">
        <f>(Table2[[#This Row],[Rank 1Y]]+Table2[[#This Row],[Rank 6M]]+Table2[[#This Row],[Rank Sharpe]])/3</f>
        <v>325.33333333333331</v>
      </c>
    </row>
    <row r="311" spans="1:48" x14ac:dyDescent="0.3">
      <c r="A311" t="s">
        <v>936</v>
      </c>
      <c r="B311" t="s">
        <v>937</v>
      </c>
      <c r="C311" t="s">
        <v>10169</v>
      </c>
      <c r="D311" t="s">
        <v>938</v>
      </c>
      <c r="E311">
        <v>15568.3092108</v>
      </c>
      <c r="F311">
        <v>809.75</v>
      </c>
      <c r="G311">
        <v>49.278863747216903</v>
      </c>
      <c r="H311">
        <f>(Table2[[#This Row],[1Y Return vs Nifty]]-AVERAGE(Table2[1Y Return vs Nifty]))/_xlfn.STDEV.P(Table2[1Y Return vs Nifty])</f>
        <v>3.2902986124730742E-2</v>
      </c>
      <c r="I311">
        <v>33.101359767083899</v>
      </c>
      <c r="J311">
        <f>(Table2[[#This Row],[1M Return vs Nifty]]-AVERAGE(Table2[1M Return vs Nifty]))/_xlfn.STDEV.P(Table2[1M Return vs Nifty])</f>
        <v>2.6581340255003099</v>
      </c>
      <c r="K311">
        <v>36.687073954577599</v>
      </c>
      <c r="L311">
        <f>(Table2[[#This Row],[6M Return vs Nifty]]-AVERAGE(Table2[6M Return vs Nifty]))/_xlfn.STDEV.P(Table2[6M Return vs Nifty])</f>
        <v>0.79768880724686764</v>
      </c>
      <c r="M311">
        <v>-4.0243160773763997E-2</v>
      </c>
      <c r="N311">
        <f>(Table2[[#This Row],[1W Return vs Nifty]]-AVERAGE(Table2[1W Return vs Nifty]))/_xlfn.STDEV.P(Table2[1W Return vs Nifty])</f>
        <v>-2.9765718577297266E-2</v>
      </c>
      <c r="O311">
        <v>724.96</v>
      </c>
      <c r="P311">
        <v>644.96315523288399</v>
      </c>
      <c r="Q311">
        <v>555.25129809745897</v>
      </c>
      <c r="R311">
        <v>75.443859665052699</v>
      </c>
      <c r="S311" s="2">
        <f>(Table2[[#This Row],[Close Price]]-Table2[[#This Row],[20D EMA]])/Table2[[#This Row],[20D EMA]]</f>
        <v>0.11695817700286906</v>
      </c>
      <c r="T311" s="2">
        <f>(Table2[[#This Row],[Close Price]]-Table2[[#This Row],[50D EMA]])/Table2[[#This Row],[50D EMA]]</f>
        <v>0.25549807524681717</v>
      </c>
      <c r="U311" s="2">
        <f>(Table2[[#This Row],[Close Price]]-Table2[[#This Row],[200D EMA]])/Table2[[#This Row],[200D EMA]]</f>
        <v>0.45834868423463071</v>
      </c>
      <c r="V311">
        <v>2.1882112842436898</v>
      </c>
      <c r="W311">
        <v>794.2</v>
      </c>
      <c r="X311">
        <v>818</v>
      </c>
      <c r="Y311">
        <v>780.1</v>
      </c>
      <c r="Z311">
        <v>830.05</v>
      </c>
      <c r="AA311">
        <v>675</v>
      </c>
      <c r="AB311">
        <v>841.95</v>
      </c>
      <c r="AC311" s="2">
        <f>(Table2[[#This Row],[Close Price]]/Table2[[#This Row],[Day Low]])-1</f>
        <v>1.9579451019894112E-2</v>
      </c>
      <c r="AD311" s="2">
        <f>(Table2[[#This Row],[Day High]]/Table2[[#This Row],[Close Price]])-1</f>
        <v>1.0188329731398493E-2</v>
      </c>
      <c r="AE311" s="2">
        <f>(Table2[[#This Row],[Close Price]]/Table2[[#This Row],[Current Week Low]])-1</f>
        <v>3.8007947699012945E-2</v>
      </c>
      <c r="AF311" s="2">
        <f>(Table2[[#This Row],[Current Week High]]/Table2[[#This Row],[Close Price]])-1</f>
        <v>2.5069465884532294E-2</v>
      </c>
      <c r="AG311" s="2">
        <f>(Table2[[#This Row],[Close Price]]/Table2[[#This Row],[Current Month Low]])-1</f>
        <v>0.1996296296296296</v>
      </c>
      <c r="AH311" s="2">
        <f>(Table2[[#This Row],[Current Month High]]/Table2[[#This Row],[Close Price]])-1</f>
        <v>3.976535967891337E-2</v>
      </c>
      <c r="AI311">
        <v>3.9765359678913299</v>
      </c>
      <c r="AJ311">
        <v>81.415929203539804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0.34</v>
      </c>
      <c r="AM311" t="s">
        <v>10213</v>
      </c>
      <c r="AN311">
        <v>20.14</v>
      </c>
      <c r="AO311" t="s">
        <v>10213</v>
      </c>
      <c r="AP311">
        <v>-2.5337638062046999E-2</v>
      </c>
      <c r="AQ311">
        <f>(Table2[[#This Row],[Sharpe Ratio]]-AVERAGE(Table2[Sharpe Ratio]))/_xlfn.STDEV.P(Table2[Sharpe Ratio])</f>
        <v>-0.90608812893283597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2.5528719713617747</v>
      </c>
      <c r="AS311">
        <f>_xlfn.RANK.AVG(Table2[[#This Row],[1Y Return vs Nifty Z-Score]],Table2[1Y Return vs Nifty Z-Score])</f>
        <v>269</v>
      </c>
      <c r="AT311">
        <f>_xlfn.RANK.AVG(Table2[[#This Row],[6M Return vs Nifty Z-Score]],Table2[6M Return vs Nifty Z-Score])</f>
        <v>117</v>
      </c>
      <c r="AU311">
        <f>_xlfn.RANK.AVG(Table2[[#This Row],[Sharpe Ratio Z-Score]],Table2[Sharpe Ratio Z-Score])</f>
        <v>592</v>
      </c>
      <c r="AV311">
        <f>(Table2[[#This Row],[Rank 1Y]]+Table2[[#This Row],[Rank 6M]]+Table2[[#This Row],[Rank Sharpe]])/3</f>
        <v>326</v>
      </c>
    </row>
    <row r="312" spans="1:48" x14ac:dyDescent="0.3">
      <c r="A312" t="s">
        <v>138</v>
      </c>
      <c r="B312" t="s">
        <v>139</v>
      </c>
      <c r="C312" t="s">
        <v>10180</v>
      </c>
      <c r="D312" t="s">
        <v>140</v>
      </c>
      <c r="E312">
        <v>205933.55738066899</v>
      </c>
      <c r="F312">
        <v>831.95</v>
      </c>
      <c r="G312">
        <v>41.420646586936002</v>
      </c>
      <c r="H312">
        <f>(Table2[[#This Row],[1Y Return vs Nifty]]-AVERAGE(Table2[1Y Return vs Nifty]))/_xlfn.STDEV.P(Table2[1Y Return vs Nifty])</f>
        <v>-6.055059671269919E-2</v>
      </c>
      <c r="I312">
        <v>-6.6125216975565699</v>
      </c>
      <c r="J312">
        <f>(Table2[[#This Row],[1M Return vs Nifty]]-AVERAGE(Table2[1M Return vs Nifty]))/_xlfn.STDEV.P(Table2[1M Return vs Nifty])</f>
        <v>-0.86560796463220535</v>
      </c>
      <c r="K312">
        <v>-8.0020942218740299</v>
      </c>
      <c r="L312">
        <f>(Table2[[#This Row],[6M Return vs Nifty]]-AVERAGE(Table2[6M Return vs Nifty]))/_xlfn.STDEV.P(Table2[6M Return vs Nifty])</f>
        <v>-0.53787516393286883</v>
      </c>
      <c r="M312">
        <v>-0.83501512674280698</v>
      </c>
      <c r="N312">
        <f>(Table2[[#This Row],[1W Return vs Nifty]]-AVERAGE(Table2[1W Return vs Nifty]))/_xlfn.STDEV.P(Table2[1W Return vs Nifty])</f>
        <v>-0.18699024814983517</v>
      </c>
      <c r="O312">
        <v>837.72</v>
      </c>
      <c r="P312">
        <v>843.46835981054903</v>
      </c>
      <c r="Q312">
        <v>764.07377417752105</v>
      </c>
      <c r="R312">
        <v>44.579004011481999</v>
      </c>
      <c r="S312" s="2">
        <f>(Table2[[#This Row],[Close Price]]-Table2[[#This Row],[20D EMA]])/Table2[[#This Row],[20D EMA]]</f>
        <v>-6.8877429212624523E-3</v>
      </c>
      <c r="T312" s="2">
        <f>(Table2[[#This Row],[Close Price]]-Table2[[#This Row],[50D EMA]])/Table2[[#This Row],[50D EMA]]</f>
        <v>-1.3655947702811424E-2</v>
      </c>
      <c r="U312" s="2">
        <f>(Table2[[#This Row],[Close Price]]-Table2[[#This Row],[200D EMA]])/Table2[[#This Row],[200D EMA]]</f>
        <v>8.8834649370793592E-2</v>
      </c>
      <c r="V312">
        <v>0.68772770607029998</v>
      </c>
      <c r="W312">
        <v>830.3</v>
      </c>
      <c r="X312">
        <v>842.9</v>
      </c>
      <c r="Y312">
        <v>822.9</v>
      </c>
      <c r="Z312">
        <v>853</v>
      </c>
      <c r="AA312">
        <v>817.95</v>
      </c>
      <c r="AB312">
        <v>853</v>
      </c>
      <c r="AC312" s="2">
        <f>(Table2[[#This Row],[Close Price]]/Table2[[#This Row],[Day Low]])-1</f>
        <v>1.9872335300494814E-3</v>
      </c>
      <c r="AD312" s="2">
        <f>(Table2[[#This Row],[Day High]]/Table2[[#This Row],[Close Price]])-1</f>
        <v>1.316184866879011E-2</v>
      </c>
      <c r="AE312" s="2">
        <f>(Table2[[#This Row],[Close Price]]/Table2[[#This Row],[Current Week Low]])-1</f>
        <v>1.0997691092477835E-2</v>
      </c>
      <c r="AF312" s="2">
        <f>(Table2[[#This Row],[Current Week High]]/Table2[[#This Row],[Close Price]])-1</f>
        <v>2.5302001322194734E-2</v>
      </c>
      <c r="AG312" s="2">
        <f>(Table2[[#This Row],[Close Price]]/Table2[[#This Row],[Current Month Low]])-1</f>
        <v>1.7115960633290461E-2</v>
      </c>
      <c r="AH312" s="2">
        <f>(Table2[[#This Row],[Current Month High]]/Table2[[#This Row],[Close Price]])-1</f>
        <v>2.5302001322194734E-2</v>
      </c>
      <c r="AI312">
        <v>16.305066410240901</v>
      </c>
      <c r="AJ312">
        <v>79.667422524565296</v>
      </c>
      <c r="AK312" t="str">
        <f>IF(AND(Table2[[#This Row],[20D EMA]]&gt;Table2[[#This Row],[50D EMA]],Table2[[#This Row],[50D EMA]]&gt;Table2[[#This Row],[200D EMA]]),"Uptrend","Downtrend/NoTrend")</f>
        <v>Downtrend/NoTrend</v>
      </c>
      <c r="AL312">
        <v>-0.19</v>
      </c>
      <c r="AM312" t="s">
        <v>10214</v>
      </c>
      <c r="AN312">
        <v>0.89</v>
      </c>
      <c r="AO312" t="s">
        <v>10213</v>
      </c>
      <c r="AP312">
        <v>0.111296519611222</v>
      </c>
      <c r="AQ312">
        <f>(Table2[[#This Row],[Sharpe Ratio]]-AVERAGE(Table2[Sharpe Ratio]))/_xlfn.STDEV.P(Table2[Sharpe Ratio])</f>
        <v>0.64410488098094887</v>
      </c>
      <c r="AR3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2">
        <f>_xlfn.RANK.AVG(Table2[[#This Row],[1Y Return vs Nifty Z-Score]],Table2[1Y Return vs Nifty Z-Score])</f>
        <v>292</v>
      </c>
      <c r="AT312">
        <f>_xlfn.RANK.AVG(Table2[[#This Row],[6M Return vs Nifty Z-Score]],Table2[6M Return vs Nifty Z-Score])</f>
        <v>507</v>
      </c>
      <c r="AU312">
        <f>_xlfn.RANK.AVG(Table2[[#This Row],[Sharpe Ratio Z-Score]],Table2[Sharpe Ratio Z-Score])</f>
        <v>184</v>
      </c>
      <c r="AV312">
        <f>(Table2[[#This Row],[Rank 1Y]]+Table2[[#This Row],[Rank 6M]]+Table2[[#This Row],[Rank Sharpe]])/3</f>
        <v>327.66666666666669</v>
      </c>
    </row>
    <row r="313" spans="1:48" x14ac:dyDescent="0.3">
      <c r="A313" t="s">
        <v>318</v>
      </c>
      <c r="B313" t="s">
        <v>319</v>
      </c>
      <c r="C313" t="s">
        <v>10169</v>
      </c>
      <c r="D313" t="s">
        <v>180</v>
      </c>
      <c r="E313">
        <v>81782.000359290003</v>
      </c>
      <c r="F313">
        <v>3006.85</v>
      </c>
      <c r="G313">
        <v>42.082046632626501</v>
      </c>
      <c r="H313">
        <f>(Table2[[#This Row],[1Y Return vs Nifty]]-AVERAGE(Table2[1Y Return vs Nifty]))/_xlfn.STDEV.P(Table2[1Y Return vs Nifty])</f>
        <v>-5.268491895171358E-2</v>
      </c>
      <c r="I313">
        <v>-1.60193547994652</v>
      </c>
      <c r="J313">
        <f>(Table2[[#This Row],[1M Return vs Nifty]]-AVERAGE(Table2[1M Return vs Nifty]))/_xlfn.STDEV.P(Table2[1M Return vs Nifty])</f>
        <v>-0.4210275711017481</v>
      </c>
      <c r="K313">
        <v>10.130278268301399</v>
      </c>
      <c r="L313">
        <f>(Table2[[#This Row],[6M Return vs Nifty]]-AVERAGE(Table2[6M Return vs Nifty]))/_xlfn.STDEV.P(Table2[6M Return vs Nifty])</f>
        <v>4.0222219005444301E-3</v>
      </c>
      <c r="M313">
        <v>5.29233721616637</v>
      </c>
      <c r="N313">
        <f>(Table2[[#This Row],[1W Return vs Nifty]]-AVERAGE(Table2[1W Return vs Nifty]))/_xlfn.STDEV.P(Table2[1W Return vs Nifty])</f>
        <v>1.0251437108839028</v>
      </c>
      <c r="O313">
        <v>2906.76</v>
      </c>
      <c r="P313">
        <v>2838.0121370758802</v>
      </c>
      <c r="Q313">
        <v>2528.7993507615902</v>
      </c>
      <c r="R313">
        <v>72.0361071413856</v>
      </c>
      <c r="S313" s="2">
        <f>(Table2[[#This Row],[Close Price]]-Table2[[#This Row],[20D EMA]])/Table2[[#This Row],[20D EMA]]</f>
        <v>3.4433527363800134E-2</v>
      </c>
      <c r="T313" s="2">
        <f>(Table2[[#This Row],[Close Price]]-Table2[[#This Row],[50D EMA]])/Table2[[#This Row],[50D EMA]]</f>
        <v>5.9491592977498765E-2</v>
      </c>
      <c r="U313" s="2">
        <f>(Table2[[#This Row],[Close Price]]-Table2[[#This Row],[200D EMA]])/Table2[[#This Row],[200D EMA]]</f>
        <v>0.18904253874252094</v>
      </c>
      <c r="V313">
        <v>1.0256979591501001</v>
      </c>
      <c r="W313">
        <v>2983</v>
      </c>
      <c r="X313">
        <v>3058.2</v>
      </c>
      <c r="Y313">
        <v>2906.45</v>
      </c>
      <c r="Z313">
        <v>3059.8</v>
      </c>
      <c r="AA313">
        <v>2832.2</v>
      </c>
      <c r="AB313">
        <v>3059.8</v>
      </c>
      <c r="AC313" s="2">
        <f>(Table2[[#This Row],[Close Price]]/Table2[[#This Row],[Day Low]])-1</f>
        <v>7.99530673818305E-3</v>
      </c>
      <c r="AD313" s="2">
        <f>(Table2[[#This Row],[Day High]]/Table2[[#This Row],[Close Price]])-1</f>
        <v>1.7077672647454856E-2</v>
      </c>
      <c r="AE313" s="2">
        <f>(Table2[[#This Row],[Close Price]]/Table2[[#This Row],[Current Week Low]])-1</f>
        <v>3.4543859347313743E-2</v>
      </c>
      <c r="AF313" s="2">
        <f>(Table2[[#This Row],[Current Week High]]/Table2[[#This Row],[Close Price]])-1</f>
        <v>1.7609790977268558E-2</v>
      </c>
      <c r="AG313" s="2">
        <f>(Table2[[#This Row],[Close Price]]/Table2[[#This Row],[Current Month Low]])-1</f>
        <v>6.1665842807711257E-2</v>
      </c>
      <c r="AH313" s="2">
        <f>(Table2[[#This Row],[Current Month High]]/Table2[[#This Row],[Close Price]])-1</f>
        <v>1.7609790977268558E-2</v>
      </c>
      <c r="AI313">
        <v>2.0686100071503501</v>
      </c>
      <c r="AJ313">
        <v>71.599372235696904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0.01</v>
      </c>
      <c r="AM313" t="s">
        <v>10213</v>
      </c>
      <c r="AN313">
        <v>6.21</v>
      </c>
      <c r="AO313" t="s">
        <v>10213</v>
      </c>
      <c r="AP313">
        <v>3.8362213456609999E-2</v>
      </c>
      <c r="AQ313">
        <f>(Table2[[#This Row],[Sharpe Ratio]]-AVERAGE(Table2[Sharpe Ratio]))/_xlfn.STDEV.P(Table2[Sharpe Ratio])</f>
        <v>-0.18337672031933031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0.37207672241165524</v>
      </c>
      <c r="AS313">
        <f>_xlfn.RANK.AVG(Table2[[#This Row],[1Y Return vs Nifty Z-Score]],Table2[1Y Return vs Nifty Z-Score])</f>
        <v>290</v>
      </c>
      <c r="AT313">
        <f>_xlfn.RANK.AVG(Table2[[#This Row],[6M Return vs Nifty Z-Score]],Table2[6M Return vs Nifty Z-Score])</f>
        <v>305</v>
      </c>
      <c r="AU313">
        <f>_xlfn.RANK.AVG(Table2[[#This Row],[Sharpe Ratio Z-Score]],Table2[Sharpe Ratio Z-Score])</f>
        <v>388</v>
      </c>
      <c r="AV313">
        <f>(Table2[[#This Row],[Rank 1Y]]+Table2[[#This Row],[Rank 6M]]+Table2[[#This Row],[Rank Sharpe]])/3</f>
        <v>327.66666666666669</v>
      </c>
    </row>
    <row r="314" spans="1:48" x14ac:dyDescent="0.3">
      <c r="A314" t="s">
        <v>272</v>
      </c>
      <c r="B314" t="s">
        <v>273</v>
      </c>
      <c r="C314" t="s">
        <v>10172</v>
      </c>
      <c r="D314" t="s">
        <v>62</v>
      </c>
      <c r="E314">
        <v>100125.69896959999</v>
      </c>
      <c r="F314">
        <v>2958.4</v>
      </c>
      <c r="G314">
        <v>26.9407710263303</v>
      </c>
      <c r="H314">
        <f>(Table2[[#This Row],[1Y Return vs Nifty]]-AVERAGE(Table2[1Y Return vs Nifty]))/_xlfn.STDEV.P(Table2[1Y Return vs Nifty])</f>
        <v>-0.23275202899411129</v>
      </c>
      <c r="I314">
        <v>-2.1883217355285201</v>
      </c>
      <c r="J314">
        <f>(Table2[[#This Row],[1M Return vs Nifty]]-AVERAGE(Table2[1M Return vs Nifty]))/_xlfn.STDEV.P(Table2[1M Return vs Nifty])</f>
        <v>-0.47305657947431412</v>
      </c>
      <c r="K314">
        <v>7.4958325009052</v>
      </c>
      <c r="L314">
        <f>(Table2[[#This Row],[6M Return vs Nifty]]-AVERAGE(Table2[6M Return vs Nifty]))/_xlfn.STDEV.P(Table2[6M Return vs Nifty])</f>
        <v>-7.4709851094614338E-2</v>
      </c>
      <c r="M314">
        <v>3.5000663958185898</v>
      </c>
      <c r="N314">
        <f>(Table2[[#This Row],[1W Return vs Nifty]]-AVERAGE(Table2[1W Return vs Nifty]))/_xlfn.STDEV.P(Table2[1W Return vs Nifty])</f>
        <v>0.67059051995423902</v>
      </c>
      <c r="O314">
        <v>2857</v>
      </c>
      <c r="P314">
        <v>2777.5249606111202</v>
      </c>
      <c r="Q314">
        <v>2469.60658430989</v>
      </c>
      <c r="R314">
        <v>78.785039078123205</v>
      </c>
      <c r="S314" s="2">
        <f>(Table2[[#This Row],[Close Price]]-Table2[[#This Row],[20D EMA]])/Table2[[#This Row],[20D EMA]]</f>
        <v>3.5491774588729472E-2</v>
      </c>
      <c r="T314" s="2">
        <f>(Table2[[#This Row],[Close Price]]-Table2[[#This Row],[50D EMA]])/Table2[[#This Row],[50D EMA]]</f>
        <v>6.5120941109052435E-2</v>
      </c>
      <c r="U314" s="2">
        <f>(Table2[[#This Row],[Close Price]]-Table2[[#This Row],[200D EMA]])/Table2[[#This Row],[200D EMA]]</f>
        <v>0.19792359592639294</v>
      </c>
      <c r="V314">
        <v>1.0262428934702399</v>
      </c>
      <c r="W314">
        <v>2921.1</v>
      </c>
      <c r="X314">
        <v>2978.4</v>
      </c>
      <c r="Y314">
        <v>2846.65</v>
      </c>
      <c r="Z314">
        <v>2978.4</v>
      </c>
      <c r="AA314">
        <v>2757.9</v>
      </c>
      <c r="AB314">
        <v>2978.4</v>
      </c>
      <c r="AC314" s="2">
        <f>(Table2[[#This Row],[Close Price]]/Table2[[#This Row],[Day Low]])-1</f>
        <v>1.2769162301872639E-2</v>
      </c>
      <c r="AD314" s="2">
        <f>(Table2[[#This Row],[Day High]]/Table2[[#This Row],[Close Price]])-1</f>
        <v>6.760411032990854E-3</v>
      </c>
      <c r="AE314" s="2">
        <f>(Table2[[#This Row],[Close Price]]/Table2[[#This Row],[Current Week Low]])-1</f>
        <v>3.9256670121019521E-2</v>
      </c>
      <c r="AF314" s="2">
        <f>(Table2[[#This Row],[Current Week High]]/Table2[[#This Row],[Close Price]])-1</f>
        <v>6.760411032990854E-3</v>
      </c>
      <c r="AG314" s="2">
        <f>(Table2[[#This Row],[Close Price]]/Table2[[#This Row],[Current Month Low]])-1</f>
        <v>7.2700242938467774E-2</v>
      </c>
      <c r="AH314" s="2">
        <f>(Table2[[#This Row],[Current Month High]]/Table2[[#This Row],[Close Price]])-1</f>
        <v>6.760411032990854E-3</v>
      </c>
      <c r="AI314">
        <v>0.73012439156301401</v>
      </c>
      <c r="AJ314">
        <v>66.947885217685695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0.01</v>
      </c>
      <c r="AM314" t="s">
        <v>10213</v>
      </c>
      <c r="AN314">
        <v>4.5199999999999996</v>
      </c>
      <c r="AO314" t="s">
        <v>10213</v>
      </c>
      <c r="AP314">
        <v>6.5760776675372001E-2</v>
      </c>
      <c r="AQ314">
        <f>(Table2[[#This Row],[Sharpe Ratio]]-AVERAGE(Table2[Sharpe Ratio]))/_xlfn.STDEV.P(Table2[Sharpe Ratio])</f>
        <v>0.12747571882674996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1.7547779217949144E-2</v>
      </c>
      <c r="AS314">
        <f>_xlfn.RANK.AVG(Table2[[#This Row],[1Y Return vs Nifty Z-Score]],Table2[1Y Return vs Nifty Z-Score])</f>
        <v>352</v>
      </c>
      <c r="AT314">
        <f>_xlfn.RANK.AVG(Table2[[#This Row],[6M Return vs Nifty Z-Score]],Table2[6M Return vs Nifty Z-Score])</f>
        <v>333</v>
      </c>
      <c r="AU314">
        <f>_xlfn.RANK.AVG(Table2[[#This Row],[Sharpe Ratio Z-Score]],Table2[Sharpe Ratio Z-Score])</f>
        <v>300</v>
      </c>
      <c r="AV314">
        <f>(Table2[[#This Row],[Rank 1Y]]+Table2[[#This Row],[Rank 6M]]+Table2[[#This Row],[Rank Sharpe]])/3</f>
        <v>328.33333333333331</v>
      </c>
    </row>
    <row r="315" spans="1:48" x14ac:dyDescent="0.3">
      <c r="A315" t="s">
        <v>266</v>
      </c>
      <c r="B315" t="s">
        <v>267</v>
      </c>
      <c r="C315" t="s">
        <v>10167</v>
      </c>
      <c r="D315" t="s">
        <v>49</v>
      </c>
      <c r="E315">
        <v>102962.18943119999</v>
      </c>
      <c r="F315">
        <v>2739</v>
      </c>
      <c r="G315">
        <v>31.7891984904604</v>
      </c>
      <c r="H315">
        <f>(Table2[[#This Row],[1Y Return vs Nifty]]-AVERAGE(Table2[1Y Return vs Nifty]))/_xlfn.STDEV.P(Table2[1Y Return vs Nifty])</f>
        <v>-0.17509226871915395</v>
      </c>
      <c r="I315">
        <v>5.6619289254405301</v>
      </c>
      <c r="J315">
        <f>(Table2[[#This Row],[1M Return vs Nifty]]-AVERAGE(Table2[1M Return vs Nifty]))/_xlfn.STDEV.P(Table2[1M Return vs Nifty])</f>
        <v>0.22348218397421601</v>
      </c>
      <c r="K315">
        <v>7.8163684427064597</v>
      </c>
      <c r="L315">
        <f>(Table2[[#This Row],[6M Return vs Nifty]]-AVERAGE(Table2[6M Return vs Nifty]))/_xlfn.STDEV.P(Table2[6M Return vs Nifty])</f>
        <v>-6.5130432349391268E-2</v>
      </c>
      <c r="M315">
        <v>-3.5353731202419501</v>
      </c>
      <c r="N315">
        <f>(Table2[[#This Row],[1W Return vs Nifty]]-AVERAGE(Table2[1W Return vs Nifty]))/_xlfn.STDEV.P(Table2[1W Return vs Nifty])</f>
        <v>-0.72118437348953324</v>
      </c>
      <c r="O315">
        <v>2778.59</v>
      </c>
      <c r="P315">
        <v>2648.9174589936802</v>
      </c>
      <c r="Q315">
        <v>2308.3864476645899</v>
      </c>
      <c r="R315">
        <v>36.621303800121701</v>
      </c>
      <c r="S315" s="2">
        <f>(Table2[[#This Row],[Close Price]]-Table2[[#This Row],[20D EMA]])/Table2[[#This Row],[20D EMA]]</f>
        <v>-1.4248233816432128E-2</v>
      </c>
      <c r="T315" s="2">
        <f>(Table2[[#This Row],[Close Price]]-Table2[[#This Row],[50D EMA]])/Table2[[#This Row],[50D EMA]]</f>
        <v>3.4007303889545155E-2</v>
      </c>
      <c r="U315" s="2">
        <f>(Table2[[#This Row],[Close Price]]-Table2[[#This Row],[200D EMA]])/Table2[[#This Row],[200D EMA]]</f>
        <v>0.18654309497054303</v>
      </c>
      <c r="V315">
        <v>0.93993858677558095</v>
      </c>
      <c r="W315">
        <v>2714.15</v>
      </c>
      <c r="X315">
        <v>2785.45</v>
      </c>
      <c r="Y315">
        <v>2705</v>
      </c>
      <c r="Z315">
        <v>2856</v>
      </c>
      <c r="AA315">
        <v>2705</v>
      </c>
      <c r="AB315">
        <v>2942</v>
      </c>
      <c r="AC315" s="2">
        <f>(Table2[[#This Row],[Close Price]]/Table2[[#This Row],[Day Low]])-1</f>
        <v>9.1557209439419029E-3</v>
      </c>
      <c r="AD315" s="2">
        <f>(Table2[[#This Row],[Day High]]/Table2[[#This Row],[Close Price]])-1</f>
        <v>1.6958744067177678E-2</v>
      </c>
      <c r="AE315" s="2">
        <f>(Table2[[#This Row],[Close Price]]/Table2[[#This Row],[Current Week Low]])-1</f>
        <v>1.2569316081330939E-2</v>
      </c>
      <c r="AF315" s="2">
        <f>(Table2[[#This Row],[Current Week High]]/Table2[[#This Row],[Close Price]])-1</f>
        <v>4.2716319824753546E-2</v>
      </c>
      <c r="AG315" s="2">
        <f>(Table2[[#This Row],[Close Price]]/Table2[[#This Row],[Current Month Low]])-1</f>
        <v>1.2569316081330939E-2</v>
      </c>
      <c r="AH315" s="2">
        <f>(Table2[[#This Row],[Current Month High]]/Table2[[#This Row],[Close Price]])-1</f>
        <v>7.4114640379700614E-2</v>
      </c>
      <c r="AI315">
        <v>11.6995253742241</v>
      </c>
      <c r="AJ315">
        <v>58.6768241462213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0.02</v>
      </c>
      <c r="AM315" t="s">
        <v>10213</v>
      </c>
      <c r="AN315">
        <v>-8.39</v>
      </c>
      <c r="AO315" t="s">
        <v>10214</v>
      </c>
      <c r="AP315">
        <v>5.7587209466746003E-2</v>
      </c>
      <c r="AQ315">
        <f>(Table2[[#This Row],[Sharpe Ratio]]-AVERAGE(Table2[Sharpe Ratio]))/_xlfn.STDEV.P(Table2[Sharpe Ratio])</f>
        <v>3.474190344237469E-2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-0.70318298714148775</v>
      </c>
      <c r="AS315">
        <f>_xlfn.RANK.AVG(Table2[[#This Row],[1Y Return vs Nifty Z-Score]],Table2[1Y Return vs Nifty Z-Score])</f>
        <v>336</v>
      </c>
      <c r="AT315">
        <f>_xlfn.RANK.AVG(Table2[[#This Row],[6M Return vs Nifty Z-Score]],Table2[6M Return vs Nifty Z-Score])</f>
        <v>330</v>
      </c>
      <c r="AU315">
        <f>_xlfn.RANK.AVG(Table2[[#This Row],[Sharpe Ratio Z-Score]],Table2[Sharpe Ratio Z-Score])</f>
        <v>320</v>
      </c>
      <c r="AV315">
        <f>(Table2[[#This Row],[Rank 1Y]]+Table2[[#This Row],[Rank 6M]]+Table2[[#This Row],[Rank Sharpe]])/3</f>
        <v>328.66666666666669</v>
      </c>
    </row>
    <row r="316" spans="1:48" x14ac:dyDescent="0.3">
      <c r="A316" t="s">
        <v>1075</v>
      </c>
      <c r="B316" t="s">
        <v>1076</v>
      </c>
      <c r="C316" t="s">
        <v>10172</v>
      </c>
      <c r="D316" t="s">
        <v>62</v>
      </c>
      <c r="E316">
        <v>11531.522006159999</v>
      </c>
      <c r="F316">
        <v>1517.1</v>
      </c>
      <c r="G316">
        <v>61.164168728206697</v>
      </c>
      <c r="H316">
        <f>(Table2[[#This Row],[1Y Return vs Nifty]]-AVERAGE(Table2[1Y Return vs Nifty]))/_xlfn.STDEV.P(Table2[1Y Return vs Nifty])</f>
        <v>0.17424857519844172</v>
      </c>
      <c r="I316">
        <v>0.41692173733057802</v>
      </c>
      <c r="J316">
        <f>(Table2[[#This Row],[1M Return vs Nifty]]-AVERAGE(Table2[1M Return vs Nifty]))/_xlfn.STDEV.P(Table2[1M Return vs Nifty])</f>
        <v>-0.24189796487236634</v>
      </c>
      <c r="K316">
        <v>-6.2226352155949201</v>
      </c>
      <c r="L316">
        <f>(Table2[[#This Row],[6M Return vs Nifty]]-AVERAGE(Table2[6M Return vs Nifty]))/_xlfn.STDEV.P(Table2[6M Return vs Nifty])</f>
        <v>-0.48469490943374871</v>
      </c>
      <c r="M316">
        <v>5.9058877916071904</v>
      </c>
      <c r="N316">
        <f>(Table2[[#This Row],[1W Return vs Nifty]]-AVERAGE(Table2[1W Return vs Nifty]))/_xlfn.STDEV.P(Table2[1W Return vs Nifty])</f>
        <v>1.1465184003837088</v>
      </c>
      <c r="O316">
        <v>1443.35</v>
      </c>
      <c r="P316">
        <v>1396.70684900633</v>
      </c>
      <c r="Q316">
        <v>1281.6221263761099</v>
      </c>
      <c r="R316">
        <v>65.229468189463404</v>
      </c>
      <c r="S316" s="2">
        <f>(Table2[[#This Row],[Close Price]]-Table2[[#This Row],[20D EMA]])/Table2[[#This Row],[20D EMA]]</f>
        <v>5.1096407662729069E-2</v>
      </c>
      <c r="T316" s="2">
        <f>(Table2[[#This Row],[Close Price]]-Table2[[#This Row],[50D EMA]])/Table2[[#This Row],[50D EMA]]</f>
        <v>8.6197866846090238E-2</v>
      </c>
      <c r="U316" s="2">
        <f>(Table2[[#This Row],[Close Price]]-Table2[[#This Row],[200D EMA]])/Table2[[#This Row],[200D EMA]]</f>
        <v>0.18373424488989021</v>
      </c>
      <c r="V316">
        <v>2.14944045035773</v>
      </c>
      <c r="W316">
        <v>1508.1</v>
      </c>
      <c r="X316">
        <v>1551.6</v>
      </c>
      <c r="Y316">
        <v>1408</v>
      </c>
      <c r="Z316">
        <v>1560</v>
      </c>
      <c r="AA316">
        <v>1408</v>
      </c>
      <c r="AB316">
        <v>1560</v>
      </c>
      <c r="AC316" s="2">
        <f>(Table2[[#This Row],[Close Price]]/Table2[[#This Row],[Day Low]])-1</f>
        <v>5.9677740202903617E-3</v>
      </c>
      <c r="AD316" s="2">
        <f>(Table2[[#This Row],[Day High]]/Table2[[#This Row],[Close Price]])-1</f>
        <v>2.2740755388570344E-2</v>
      </c>
      <c r="AE316" s="2">
        <f>(Table2[[#This Row],[Close Price]]/Table2[[#This Row],[Current Week Low]])-1</f>
        <v>7.748579545454537E-2</v>
      </c>
      <c r="AF316" s="2">
        <f>(Table2[[#This Row],[Current Week High]]/Table2[[#This Row],[Close Price]])-1</f>
        <v>2.8277634961439757E-2</v>
      </c>
      <c r="AG316" s="2">
        <f>(Table2[[#This Row],[Close Price]]/Table2[[#This Row],[Current Month Low]])-1</f>
        <v>7.748579545454537E-2</v>
      </c>
      <c r="AH316" s="2">
        <f>(Table2[[#This Row],[Current Month High]]/Table2[[#This Row],[Close Price]])-1</f>
        <v>2.8277634961439757E-2</v>
      </c>
      <c r="AI316">
        <v>6.7200580054050496</v>
      </c>
      <c r="AJ316">
        <v>89.400749063670304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0.02</v>
      </c>
      <c r="AM316" t="s">
        <v>10213</v>
      </c>
      <c r="AN316">
        <v>8.17</v>
      </c>
      <c r="AO316" t="s">
        <v>10213</v>
      </c>
      <c r="AP316">
        <v>7.2585878573471999E-2</v>
      </c>
      <c r="AQ316">
        <f>(Table2[[#This Row],[Sharpe Ratio]]-AVERAGE(Table2[Sharpe Ratio]))/_xlfn.STDEV.P(Table2[Sharpe Ratio])</f>
        <v>0.20491042062133516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0.79908452189737056</v>
      </c>
      <c r="AS316">
        <f>_xlfn.RANK.AVG(Table2[[#This Row],[1Y Return vs Nifty Z-Score]],Table2[1Y Return vs Nifty Z-Score])</f>
        <v>221</v>
      </c>
      <c r="AT316">
        <f>_xlfn.RANK.AVG(Table2[[#This Row],[6M Return vs Nifty Z-Score]],Table2[6M Return vs Nifty Z-Score])</f>
        <v>491</v>
      </c>
      <c r="AU316">
        <f>_xlfn.RANK.AVG(Table2[[#This Row],[Sharpe Ratio Z-Score]],Table2[Sharpe Ratio Z-Score])</f>
        <v>274</v>
      </c>
      <c r="AV316">
        <f>(Table2[[#This Row],[Rank 1Y]]+Table2[[#This Row],[Rank 6M]]+Table2[[#This Row],[Rank Sharpe]])/3</f>
        <v>328.66666666666669</v>
      </c>
    </row>
    <row r="317" spans="1:48" x14ac:dyDescent="0.3">
      <c r="A317" t="s">
        <v>198</v>
      </c>
      <c r="B317" t="s">
        <v>199</v>
      </c>
      <c r="C317" t="s">
        <v>10171</v>
      </c>
      <c r="D317" t="s">
        <v>200</v>
      </c>
      <c r="E317">
        <v>132310.087325475</v>
      </c>
      <c r="F317">
        <v>4828.6499999999996</v>
      </c>
      <c r="G317">
        <v>23.348638040131501</v>
      </c>
      <c r="H317">
        <f>(Table2[[#This Row],[1Y Return vs Nifty]]-AVERAGE(Table2[1Y Return vs Nifty]))/_xlfn.STDEV.P(Table2[1Y Return vs Nifty])</f>
        <v>-0.27547134951449176</v>
      </c>
      <c r="I317">
        <v>-3.2831102403657999</v>
      </c>
      <c r="J317">
        <f>(Table2[[#This Row],[1M Return vs Nifty]]-AVERAGE(Table2[1M Return vs Nifty]))/_xlfn.STDEV.P(Table2[1M Return vs Nifty])</f>
        <v>-0.57019521419185715</v>
      </c>
      <c r="K317">
        <v>11.839739571423699</v>
      </c>
      <c r="L317">
        <f>(Table2[[#This Row],[6M Return vs Nifty]]-AVERAGE(Table2[6M Return vs Nifty]))/_xlfn.STDEV.P(Table2[6M Return vs Nifty])</f>
        <v>5.5110550901466687E-2</v>
      </c>
      <c r="M317">
        <v>3.29731844346726</v>
      </c>
      <c r="N317">
        <f>(Table2[[#This Row],[1W Return vs Nifty]]-AVERAGE(Table2[1W Return vs Nifty]))/_xlfn.STDEV.P(Table2[1W Return vs Nifty])</f>
        <v>0.63048222122811759</v>
      </c>
      <c r="O317">
        <v>4762.07</v>
      </c>
      <c r="P317">
        <v>4667.3337506288899</v>
      </c>
      <c r="Q317">
        <v>4162.45464278292</v>
      </c>
      <c r="R317">
        <v>62.664128574024403</v>
      </c>
      <c r="S317" s="2">
        <f>(Table2[[#This Row],[Close Price]]-Table2[[#This Row],[20D EMA]])/Table2[[#This Row],[20D EMA]]</f>
        <v>1.3981314848374747E-2</v>
      </c>
      <c r="T317" s="2">
        <f>(Table2[[#This Row],[Close Price]]-Table2[[#This Row],[50D EMA]])/Table2[[#This Row],[50D EMA]]</f>
        <v>3.4562827085029758E-2</v>
      </c>
      <c r="U317" s="2">
        <f>(Table2[[#This Row],[Close Price]]-Table2[[#This Row],[200D EMA]])/Table2[[#This Row],[200D EMA]]</f>
        <v>0.1600486766557718</v>
      </c>
      <c r="V317">
        <v>0.95157347878646703</v>
      </c>
      <c r="W317">
        <v>4805.8500000000004</v>
      </c>
      <c r="X317">
        <v>4885</v>
      </c>
      <c r="Y317">
        <v>4716</v>
      </c>
      <c r="Z317">
        <v>4955</v>
      </c>
      <c r="AA317">
        <v>4592.8999999999996</v>
      </c>
      <c r="AB317">
        <v>4955</v>
      </c>
      <c r="AC317" s="2">
        <f>(Table2[[#This Row],[Close Price]]/Table2[[#This Row],[Day Low]])-1</f>
        <v>4.7442179843313337E-3</v>
      </c>
      <c r="AD317" s="2">
        <f>(Table2[[#This Row],[Day High]]/Table2[[#This Row],[Close Price]])-1</f>
        <v>1.1669928447910038E-2</v>
      </c>
      <c r="AE317" s="2">
        <f>(Table2[[#This Row],[Close Price]]/Table2[[#This Row],[Current Week Low]])-1</f>
        <v>2.3886768447836992E-2</v>
      </c>
      <c r="AF317" s="2">
        <f>(Table2[[#This Row],[Current Week High]]/Table2[[#This Row],[Close Price]])-1</f>
        <v>2.6166733973263856E-2</v>
      </c>
      <c r="AG317" s="2">
        <f>(Table2[[#This Row],[Close Price]]/Table2[[#This Row],[Current Month Low]])-1</f>
        <v>5.132922554377406E-2</v>
      </c>
      <c r="AH317" s="2">
        <f>(Table2[[#This Row],[Current Month High]]/Table2[[#This Row],[Close Price]])-1</f>
        <v>2.6166733973263856E-2</v>
      </c>
      <c r="AI317">
        <v>3.0515775630870001</v>
      </c>
      <c r="AJ317">
        <v>51.651198944740102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-7.0000000000000007E-2</v>
      </c>
      <c r="AM317" t="s">
        <v>10214</v>
      </c>
      <c r="AN317">
        <v>1.1200000000000001</v>
      </c>
      <c r="AO317" t="s">
        <v>10213</v>
      </c>
      <c r="AP317">
        <v>5.6432560768562998E-2</v>
      </c>
      <c r="AQ317">
        <f>(Table2[[#This Row],[Sharpe Ratio]]-AVERAGE(Table2[Sharpe Ratio]))/_xlfn.STDEV.P(Table2[Sharpe Ratio])</f>
        <v>2.1641750659864969E-2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-0.13843204091689976</v>
      </c>
      <c r="AS317">
        <f>_xlfn.RANK.AVG(Table2[[#This Row],[1Y Return vs Nifty Z-Score]],Table2[1Y Return vs Nifty Z-Score])</f>
        <v>371</v>
      </c>
      <c r="AT317">
        <f>_xlfn.RANK.AVG(Table2[[#This Row],[6M Return vs Nifty Z-Score]],Table2[6M Return vs Nifty Z-Score])</f>
        <v>293</v>
      </c>
      <c r="AU317">
        <f>_xlfn.RANK.AVG(Table2[[#This Row],[Sharpe Ratio Z-Score]],Table2[Sharpe Ratio Z-Score])</f>
        <v>325</v>
      </c>
      <c r="AV317">
        <f>(Table2[[#This Row],[Rank 1Y]]+Table2[[#This Row],[Rank 6M]]+Table2[[#This Row],[Rank Sharpe]])/3</f>
        <v>329.66666666666669</v>
      </c>
    </row>
    <row r="318" spans="1:48" x14ac:dyDescent="0.3">
      <c r="A318" t="s">
        <v>883</v>
      </c>
      <c r="B318" t="s">
        <v>884</v>
      </c>
      <c r="C318" t="s">
        <v>10165</v>
      </c>
      <c r="D318" t="s">
        <v>177</v>
      </c>
      <c r="E318">
        <v>16827.782260079999</v>
      </c>
      <c r="F318">
        <v>1703.6</v>
      </c>
      <c r="G318">
        <v>28.1155308476451</v>
      </c>
      <c r="H318">
        <f>(Table2[[#This Row],[1Y Return vs Nifty]]-AVERAGE(Table2[1Y Return vs Nifty]))/_xlfn.STDEV.P(Table2[1Y Return vs Nifty])</f>
        <v>-0.21878123739646566</v>
      </c>
      <c r="I318">
        <v>17.360133144758699</v>
      </c>
      <c r="J318">
        <f>(Table2[[#This Row],[1M Return vs Nifty]]-AVERAGE(Table2[1M Return vs Nifty]))/_xlfn.STDEV.P(Table2[1M Return vs Nifty])</f>
        <v>1.2614430152130007</v>
      </c>
      <c r="K318">
        <v>25.047633791652501</v>
      </c>
      <c r="L318">
        <f>(Table2[[#This Row],[6M Return vs Nifty]]-AVERAGE(Table2[6M Return vs Nifty]))/_xlfn.STDEV.P(Table2[6M Return vs Nifty])</f>
        <v>0.44983679834560297</v>
      </c>
      <c r="M318">
        <v>0.77616520096087505</v>
      </c>
      <c r="N318">
        <f>(Table2[[#This Row],[1W Return vs Nifty]]-AVERAGE(Table2[1W Return vs Nifty]))/_xlfn.STDEV.P(Table2[1W Return vs Nifty])</f>
        <v>0.13173899737768735</v>
      </c>
      <c r="O318">
        <v>1596.71</v>
      </c>
      <c r="P318">
        <v>1494.3204737419901</v>
      </c>
      <c r="Q318">
        <v>1324.5237268286801</v>
      </c>
      <c r="R318">
        <v>66.803260226693396</v>
      </c>
      <c r="S318" s="2">
        <f>(Table2[[#This Row],[Close Price]]-Table2[[#This Row],[20D EMA]])/Table2[[#This Row],[20D EMA]]</f>
        <v>6.6943903401368979E-2</v>
      </c>
      <c r="T318" s="2">
        <f>(Table2[[#This Row],[Close Price]]-Table2[[#This Row],[50D EMA]])/Table2[[#This Row],[50D EMA]]</f>
        <v>0.14004996246484144</v>
      </c>
      <c r="U318" s="2">
        <f>(Table2[[#This Row],[Close Price]]-Table2[[#This Row],[200D EMA]])/Table2[[#This Row],[200D EMA]]</f>
        <v>0.28619817485561078</v>
      </c>
      <c r="V318">
        <v>2.6298175662360599</v>
      </c>
      <c r="W318">
        <v>1673.2</v>
      </c>
      <c r="X318">
        <v>1718.5</v>
      </c>
      <c r="Y318">
        <v>1641.55</v>
      </c>
      <c r="Z318">
        <v>1762.25</v>
      </c>
      <c r="AA318">
        <v>1596.1</v>
      </c>
      <c r="AB318">
        <v>1858.35</v>
      </c>
      <c r="AC318" s="2">
        <f>(Table2[[#This Row],[Close Price]]/Table2[[#This Row],[Day Low]])-1</f>
        <v>1.8168778388716111E-2</v>
      </c>
      <c r="AD318" s="2">
        <f>(Table2[[#This Row],[Day High]]/Table2[[#This Row],[Close Price]])-1</f>
        <v>8.7461845503640223E-3</v>
      </c>
      <c r="AE318" s="2">
        <f>(Table2[[#This Row],[Close Price]]/Table2[[#This Row],[Current Week Low]])-1</f>
        <v>3.7799640583594751E-2</v>
      </c>
      <c r="AF318" s="2">
        <f>(Table2[[#This Row],[Current Week High]]/Table2[[#This Row],[Close Price]])-1</f>
        <v>3.4427095562338694E-2</v>
      </c>
      <c r="AG318" s="2">
        <f>(Table2[[#This Row],[Close Price]]/Table2[[#This Row],[Current Month Low]])-1</f>
        <v>6.7351669694881267E-2</v>
      </c>
      <c r="AH318" s="2">
        <f>(Table2[[#This Row],[Current Month High]]/Table2[[#This Row],[Close Price]])-1</f>
        <v>9.0837050950927534E-2</v>
      </c>
      <c r="AI318">
        <v>9.0837050950927498</v>
      </c>
      <c r="AJ318">
        <v>75.529339034567997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0.12</v>
      </c>
      <c r="AM318" t="s">
        <v>10213</v>
      </c>
      <c r="AN318">
        <v>13.89</v>
      </c>
      <c r="AO318" t="s">
        <v>10213</v>
      </c>
      <c r="AP318">
        <v>1.4151196879383E-2</v>
      </c>
      <c r="AQ318">
        <f>(Table2[[#This Row],[Sharpe Ratio]]-AVERAGE(Table2[Sharpe Ratio]))/_xlfn.STDEV.P(Table2[Sharpe Ratio])</f>
        <v>-0.45806461169326557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1.1661729618465597</v>
      </c>
      <c r="AS318">
        <f>_xlfn.RANK.AVG(Table2[[#This Row],[1Y Return vs Nifty Z-Score]],Table2[1Y Return vs Nifty Z-Score])</f>
        <v>349</v>
      </c>
      <c r="AT318">
        <f>_xlfn.RANK.AVG(Table2[[#This Row],[6M Return vs Nifty Z-Score]],Table2[6M Return vs Nifty Z-Score])</f>
        <v>179</v>
      </c>
      <c r="AU318">
        <f>_xlfn.RANK.AVG(Table2[[#This Row],[Sharpe Ratio Z-Score]],Table2[Sharpe Ratio Z-Score])</f>
        <v>463</v>
      </c>
      <c r="AV318">
        <f>(Table2[[#This Row],[Rank 1Y]]+Table2[[#This Row],[Rank 6M]]+Table2[[#This Row],[Rank Sharpe]])/3</f>
        <v>330.33333333333331</v>
      </c>
    </row>
    <row r="319" spans="1:48" x14ac:dyDescent="0.3">
      <c r="A319" t="s">
        <v>171</v>
      </c>
      <c r="B319" t="s">
        <v>172</v>
      </c>
      <c r="C319" t="s">
        <v>10175</v>
      </c>
      <c r="D319" t="s">
        <v>173</v>
      </c>
      <c r="E319">
        <v>155758.10699393999</v>
      </c>
      <c r="F319">
        <v>696.3</v>
      </c>
      <c r="G319">
        <v>38.884420504552502</v>
      </c>
      <c r="H319">
        <f>(Table2[[#This Row],[1Y Return vs Nifty]]-AVERAGE(Table2[1Y Return vs Nifty]))/_xlfn.STDEV.P(Table2[1Y Return vs Nifty])</f>
        <v>-9.0712579952674233E-2</v>
      </c>
      <c r="I319">
        <v>-1.95880294335897</v>
      </c>
      <c r="J319">
        <f>(Table2[[#This Row],[1M Return vs Nifty]]-AVERAGE(Table2[1M Return vs Nifty]))/_xlfn.STDEV.P(Table2[1M Return vs Nifty])</f>
        <v>-0.4526917857129078</v>
      </c>
      <c r="K319">
        <v>8.3579836980878106</v>
      </c>
      <c r="L319">
        <f>(Table2[[#This Row],[6M Return vs Nifty]]-AVERAGE(Table2[6M Return vs Nifty]))/_xlfn.STDEV.P(Table2[6M Return vs Nifty])</f>
        <v>-4.8943918908986479E-2</v>
      </c>
      <c r="M319">
        <v>-0.58447465421038403</v>
      </c>
      <c r="N319">
        <f>(Table2[[#This Row],[1W Return vs Nifty]]-AVERAGE(Table2[1W Return vs Nifty]))/_xlfn.STDEV.P(Table2[1W Return vs Nifty])</f>
        <v>-0.13742746835958036</v>
      </c>
      <c r="O319">
        <v>689.15</v>
      </c>
      <c r="P319">
        <v>668.39769893045695</v>
      </c>
      <c r="Q319">
        <v>585.35586573383603</v>
      </c>
      <c r="R319">
        <v>54.668435029540497</v>
      </c>
      <c r="S319" s="2">
        <f>(Table2[[#This Row],[Close Price]]-Table2[[#This Row],[20D EMA]])/Table2[[#This Row],[20D EMA]]</f>
        <v>1.0375099760574588E-2</v>
      </c>
      <c r="T319" s="2">
        <f>(Table2[[#This Row],[Close Price]]-Table2[[#This Row],[50D EMA]])/Table2[[#This Row],[50D EMA]]</f>
        <v>4.1745058539535876E-2</v>
      </c>
      <c r="U319" s="2">
        <f>(Table2[[#This Row],[Close Price]]-Table2[[#This Row],[200D EMA]])/Table2[[#This Row],[200D EMA]]</f>
        <v>0.18953279664683625</v>
      </c>
      <c r="V319">
        <v>0.60526138930235995</v>
      </c>
      <c r="W319">
        <v>692</v>
      </c>
      <c r="X319">
        <v>702</v>
      </c>
      <c r="Y319">
        <v>685.3</v>
      </c>
      <c r="Z319">
        <v>712.1</v>
      </c>
      <c r="AA319">
        <v>683.4</v>
      </c>
      <c r="AB319">
        <v>712.1</v>
      </c>
      <c r="AC319" s="2">
        <f>(Table2[[#This Row],[Close Price]]/Table2[[#This Row],[Day Low]])-1</f>
        <v>6.2138728323699599E-3</v>
      </c>
      <c r="AD319" s="2">
        <f>(Table2[[#This Row],[Day High]]/Table2[[#This Row],[Close Price]])-1</f>
        <v>8.1861266695391066E-3</v>
      </c>
      <c r="AE319" s="2">
        <f>(Table2[[#This Row],[Close Price]]/Table2[[#This Row],[Current Week Low]])-1</f>
        <v>1.605136436597121E-2</v>
      </c>
      <c r="AF319" s="2">
        <f>(Table2[[#This Row],[Current Week High]]/Table2[[#This Row],[Close Price]])-1</f>
        <v>2.2691368662932643E-2</v>
      </c>
      <c r="AG319" s="2">
        <f>(Table2[[#This Row],[Close Price]]/Table2[[#This Row],[Current Month Low]])-1</f>
        <v>1.8876207199297612E-2</v>
      </c>
      <c r="AH319" s="2">
        <f>(Table2[[#This Row],[Current Month High]]/Table2[[#This Row],[Close Price]])-1</f>
        <v>2.2691368662932643E-2</v>
      </c>
      <c r="AI319">
        <v>2.7215280769783101</v>
      </c>
      <c r="AJ319">
        <v>64.902309058614506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0.04</v>
      </c>
      <c r="AM319" t="s">
        <v>10213</v>
      </c>
      <c r="AN319">
        <v>1.58</v>
      </c>
      <c r="AO319" t="s">
        <v>10213</v>
      </c>
      <c r="AP319">
        <v>4.2272703567767002E-2</v>
      </c>
      <c r="AQ319">
        <f>(Table2[[#This Row],[Sharpe Ratio]]-AVERAGE(Table2[Sharpe Ratio]))/_xlfn.STDEV.P(Table2[Sharpe Ratio])</f>
        <v>-0.13900996358088308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-0.86878571651503189</v>
      </c>
      <c r="AS319">
        <f>_xlfn.RANK.AVG(Table2[[#This Row],[1Y Return vs Nifty Z-Score]],Table2[1Y Return vs Nifty Z-Score])</f>
        <v>303</v>
      </c>
      <c r="AT319">
        <f>_xlfn.RANK.AVG(Table2[[#This Row],[6M Return vs Nifty Z-Score]],Table2[6M Return vs Nifty Z-Score])</f>
        <v>321</v>
      </c>
      <c r="AU319">
        <f>_xlfn.RANK.AVG(Table2[[#This Row],[Sharpe Ratio Z-Score]],Table2[Sharpe Ratio Z-Score])</f>
        <v>372</v>
      </c>
      <c r="AV319">
        <f>(Table2[[#This Row],[Rank 1Y]]+Table2[[#This Row],[Rank 6M]]+Table2[[#This Row],[Rank Sharpe]])/3</f>
        <v>332</v>
      </c>
    </row>
    <row r="320" spans="1:48" x14ac:dyDescent="0.3">
      <c r="A320" t="s">
        <v>232</v>
      </c>
      <c r="B320" t="s">
        <v>233</v>
      </c>
      <c r="C320" t="s">
        <v>10168</v>
      </c>
      <c r="D320" t="s">
        <v>29</v>
      </c>
      <c r="E320">
        <v>112407.431526432</v>
      </c>
      <c r="F320">
        <v>16.559999999999999</v>
      </c>
      <c r="G320">
        <v>100.220214447703</v>
      </c>
      <c r="H320">
        <f>(Table2[[#This Row],[1Y Return vs Nifty]]-AVERAGE(Table2[1Y Return vs Nifty]))/_xlfn.STDEV.P(Table2[1Y Return vs Nifty])</f>
        <v>0.63872128312993481</v>
      </c>
      <c r="I320">
        <v>0.59889216778869203</v>
      </c>
      <c r="J320">
        <f>(Table2[[#This Row],[1M Return vs Nifty]]-AVERAGE(Table2[1M Return vs Nifty]))/_xlfn.STDEV.P(Table2[1M Return vs Nifty])</f>
        <v>-0.22575205258377129</v>
      </c>
      <c r="K320">
        <v>-9.1508141779489893</v>
      </c>
      <c r="L320">
        <f>(Table2[[#This Row],[6M Return vs Nifty]]-AVERAGE(Table2[6M Return vs Nifty]))/_xlfn.STDEV.P(Table2[6M Return vs Nifty])</f>
        <v>-0.57220538418336131</v>
      </c>
      <c r="M320">
        <v>-5.0150825382723303</v>
      </c>
      <c r="N320">
        <f>(Table2[[#This Row],[1W Return vs Nifty]]-AVERAGE(Table2[1W Return vs Nifty]))/_xlfn.STDEV.P(Table2[1W Return vs Nifty])</f>
        <v>-1.0139055905372696</v>
      </c>
      <c r="O320">
        <v>16.78</v>
      </c>
      <c r="P320">
        <v>15.817307039640999</v>
      </c>
      <c r="Q320">
        <v>13.751997996288701</v>
      </c>
      <c r="R320">
        <v>41.388190852463801</v>
      </c>
      <c r="S320" s="2">
        <f>(Table2[[#This Row],[Close Price]]-Table2[[#This Row],[20D EMA]])/Table2[[#This Row],[20D EMA]]</f>
        <v>-1.3110846245530536E-2</v>
      </c>
      <c r="T320" s="2">
        <f>(Table2[[#This Row],[Close Price]]-Table2[[#This Row],[50D EMA]])/Table2[[#This Row],[50D EMA]]</f>
        <v>4.6954450495123978E-2</v>
      </c>
      <c r="U320" s="2">
        <f>(Table2[[#This Row],[Close Price]]-Table2[[#This Row],[200D EMA]])/Table2[[#This Row],[200D EMA]]</f>
        <v>0.20418865712961151</v>
      </c>
      <c r="V320">
        <v>0.70176555730677803</v>
      </c>
      <c r="W320">
        <v>16.52</v>
      </c>
      <c r="X320">
        <v>16.84</v>
      </c>
      <c r="Y320">
        <v>16.47</v>
      </c>
      <c r="Z320">
        <v>17.28</v>
      </c>
      <c r="AA320">
        <v>16.47</v>
      </c>
      <c r="AB320">
        <v>18.059999999999999</v>
      </c>
      <c r="AC320" s="2">
        <f>(Table2[[#This Row],[Close Price]]/Table2[[#This Row],[Day Low]])-1</f>
        <v>2.421307506053294E-3</v>
      </c>
      <c r="AD320" s="2">
        <f>(Table2[[#This Row],[Day High]]/Table2[[#This Row],[Close Price]])-1</f>
        <v>1.6908212560386549E-2</v>
      </c>
      <c r="AE320" s="2">
        <f>(Table2[[#This Row],[Close Price]]/Table2[[#This Row],[Current Week Low]])-1</f>
        <v>5.464480874316946E-3</v>
      </c>
      <c r="AF320" s="2">
        <f>(Table2[[#This Row],[Current Week High]]/Table2[[#This Row],[Close Price]])-1</f>
        <v>4.347826086956541E-2</v>
      </c>
      <c r="AG320" s="2">
        <f>(Table2[[#This Row],[Close Price]]/Table2[[#This Row],[Current Month Low]])-1</f>
        <v>5.464480874316946E-3</v>
      </c>
      <c r="AH320" s="2">
        <f>(Table2[[#This Row],[Current Month High]]/Table2[[#This Row],[Close Price]])-1</f>
        <v>9.0579710144927494E-2</v>
      </c>
      <c r="AI320">
        <v>15.8212560386473</v>
      </c>
      <c r="AJ320">
        <v>131.608391608391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0.06</v>
      </c>
      <c r="AM320" t="s">
        <v>10213</v>
      </c>
      <c r="AN320">
        <v>-3.66</v>
      </c>
      <c r="AO320" t="s">
        <v>10214</v>
      </c>
      <c r="AP320">
        <v>4.9752398396917002E-2</v>
      </c>
      <c r="AQ320">
        <f>(Table2[[#This Row],[Sharpe Ratio]]-AVERAGE(Table2[Sharpe Ratio]))/_xlfn.STDEV.P(Table2[Sharpe Ratio])</f>
        <v>-5.4148528944871543E-2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-1.2272902731193389</v>
      </c>
      <c r="AS320">
        <f>_xlfn.RANK.AVG(Table2[[#This Row],[1Y Return vs Nifty Z-Score]],Table2[1Y Return vs Nifty Z-Score])</f>
        <v>128</v>
      </c>
      <c r="AT320">
        <f>_xlfn.RANK.AVG(Table2[[#This Row],[6M Return vs Nifty Z-Score]],Table2[6M Return vs Nifty Z-Score])</f>
        <v>519</v>
      </c>
      <c r="AU320">
        <f>_xlfn.RANK.AVG(Table2[[#This Row],[Sharpe Ratio Z-Score]],Table2[Sharpe Ratio Z-Score])</f>
        <v>350</v>
      </c>
      <c r="AV320">
        <f>(Table2[[#This Row],[Rank 1Y]]+Table2[[#This Row],[Rank 6M]]+Table2[[#This Row],[Rank Sharpe]])/3</f>
        <v>332.33333333333331</v>
      </c>
    </row>
    <row r="321" spans="1:48" x14ac:dyDescent="0.3">
      <c r="A321" t="s">
        <v>535</v>
      </c>
      <c r="B321" t="s">
        <v>536</v>
      </c>
      <c r="C321" t="s">
        <v>10171</v>
      </c>
      <c r="D321" t="s">
        <v>193</v>
      </c>
      <c r="E321">
        <v>36762.938639040003</v>
      </c>
      <c r="F321">
        <v>2613.5500000000002</v>
      </c>
      <c r="G321">
        <v>28.3139452635811</v>
      </c>
      <c r="H321">
        <f>(Table2[[#This Row],[1Y Return vs Nifty]]-AVERAGE(Table2[1Y Return vs Nifty]))/_xlfn.STDEV.P(Table2[1Y Return vs Nifty])</f>
        <v>-0.2164216006394748</v>
      </c>
      <c r="I321">
        <v>2.4652825661744799</v>
      </c>
      <c r="J321">
        <f>(Table2[[#This Row],[1M Return vs Nifty]]-AVERAGE(Table2[1M Return vs Nifty]))/_xlfn.STDEV.P(Table2[1M Return vs Nifty])</f>
        <v>-6.015055572107493E-2</v>
      </c>
      <c r="K321">
        <v>17.964750979602599</v>
      </c>
      <c r="L321">
        <f>(Table2[[#This Row],[6M Return vs Nifty]]-AVERAGE(Table2[6M Return vs Nifty]))/_xlfn.STDEV.P(Table2[6M Return vs Nifty])</f>
        <v>0.23816037916251553</v>
      </c>
      <c r="M321">
        <v>-4.1999227636618501</v>
      </c>
      <c r="N321">
        <f>(Table2[[#This Row],[1W Return vs Nifty]]-AVERAGE(Table2[1W Return vs Nifty]))/_xlfn.STDEV.P(Table2[1W Return vs Nifty])</f>
        <v>-0.85264787439057199</v>
      </c>
      <c r="O321">
        <v>2624.87</v>
      </c>
      <c r="P321">
        <v>2425.0412835479501</v>
      </c>
      <c r="Q321">
        <v>2013.6318045647699</v>
      </c>
      <c r="R321">
        <v>37.679819567685101</v>
      </c>
      <c r="S321" s="2">
        <f>(Table2[[#This Row],[Close Price]]-Table2[[#This Row],[20D EMA]])/Table2[[#This Row],[20D EMA]]</f>
        <v>-4.3125945284908243E-3</v>
      </c>
      <c r="T321" s="2">
        <f>(Table2[[#This Row],[Close Price]]-Table2[[#This Row],[50D EMA]])/Table2[[#This Row],[50D EMA]]</f>
        <v>7.7734229817421049E-2</v>
      </c>
      <c r="U321" s="2">
        <f>(Table2[[#This Row],[Close Price]]-Table2[[#This Row],[200D EMA]])/Table2[[#This Row],[200D EMA]]</f>
        <v>0.29792844653886347</v>
      </c>
      <c r="V321">
        <v>0.58033051743675301</v>
      </c>
      <c r="W321">
        <v>2600</v>
      </c>
      <c r="X321">
        <v>2688</v>
      </c>
      <c r="Y321">
        <v>2600</v>
      </c>
      <c r="Z321">
        <v>2812.45</v>
      </c>
      <c r="AA321">
        <v>2600</v>
      </c>
      <c r="AB321">
        <v>2818.3</v>
      </c>
      <c r="AC321" s="2">
        <f>(Table2[[#This Row],[Close Price]]/Table2[[#This Row],[Day Low]])-1</f>
        <v>5.2115384615385452E-3</v>
      </c>
      <c r="AD321" s="2">
        <f>(Table2[[#This Row],[Day High]]/Table2[[#This Row],[Close Price]])-1</f>
        <v>2.848615867306914E-2</v>
      </c>
      <c r="AE321" s="2">
        <f>(Table2[[#This Row],[Close Price]]/Table2[[#This Row],[Current Week Low]])-1</f>
        <v>5.2115384615385452E-3</v>
      </c>
      <c r="AF321" s="2">
        <f>(Table2[[#This Row],[Current Week High]]/Table2[[#This Row],[Close Price]])-1</f>
        <v>7.6103384285741482E-2</v>
      </c>
      <c r="AG321" s="2">
        <f>(Table2[[#This Row],[Close Price]]/Table2[[#This Row],[Current Month Low]])-1</f>
        <v>5.2115384615385452E-3</v>
      </c>
      <c r="AH321" s="2">
        <f>(Table2[[#This Row],[Current Month High]]/Table2[[#This Row],[Close Price]])-1</f>
        <v>7.8341719117675179E-2</v>
      </c>
      <c r="AI321">
        <v>17.131870444414599</v>
      </c>
      <c r="AJ321">
        <v>69.705529041264896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0.21</v>
      </c>
      <c r="AM321" t="s">
        <v>10213</v>
      </c>
      <c r="AN321">
        <v>-1.93</v>
      </c>
      <c r="AO321" t="s">
        <v>10214</v>
      </c>
      <c r="AP321">
        <v>2.6338390232632E-2</v>
      </c>
      <c r="AQ321">
        <f>(Table2[[#This Row],[Sharpe Ratio]]-AVERAGE(Table2[Sharpe Ratio]))/_xlfn.STDEV.P(Table2[Sharpe Ratio])</f>
        <v>-0.31979390202305508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-1.2108535536116614</v>
      </c>
      <c r="AS321">
        <f>_xlfn.RANK.AVG(Table2[[#This Row],[1Y Return vs Nifty Z-Score]],Table2[1Y Return vs Nifty Z-Score])</f>
        <v>347</v>
      </c>
      <c r="AT321">
        <f>_xlfn.RANK.AVG(Table2[[#This Row],[6M Return vs Nifty Z-Score]],Table2[6M Return vs Nifty Z-Score])</f>
        <v>226</v>
      </c>
      <c r="AU321">
        <f>_xlfn.RANK.AVG(Table2[[#This Row],[Sharpe Ratio Z-Score]],Table2[Sharpe Ratio Z-Score])</f>
        <v>425</v>
      </c>
      <c r="AV321">
        <f>(Table2[[#This Row],[Rank 1Y]]+Table2[[#This Row],[Rank 6M]]+Table2[[#This Row],[Rank Sharpe]])/3</f>
        <v>332.66666666666669</v>
      </c>
    </row>
    <row r="322" spans="1:48" x14ac:dyDescent="0.3">
      <c r="A322" t="s">
        <v>25</v>
      </c>
      <c r="B322" t="s">
        <v>26</v>
      </c>
      <c r="C322" t="s">
        <v>10167</v>
      </c>
      <c r="D322" t="s">
        <v>24</v>
      </c>
      <c r="E322">
        <v>871538.69239095005</v>
      </c>
      <c r="F322">
        <v>1238.45</v>
      </c>
      <c r="G322">
        <v>5.9739364349377997</v>
      </c>
      <c r="H322">
        <f>(Table2[[#This Row],[1Y Return vs Nifty]]-AVERAGE(Table2[1Y Return vs Nifty]))/_xlfn.STDEV.P(Table2[1Y Return vs Nifty])</f>
        <v>-0.48209940300526022</v>
      </c>
      <c r="I322">
        <v>7.0948997239448301</v>
      </c>
      <c r="J322">
        <f>(Table2[[#This Row],[1M Return vs Nifty]]-AVERAGE(Table2[1M Return vs Nifty]))/_xlfn.STDEV.P(Table2[1M Return vs Nifty])</f>
        <v>0.35062713146113206</v>
      </c>
      <c r="K322">
        <v>12.622430438778199</v>
      </c>
      <c r="L322">
        <f>(Table2[[#This Row],[6M Return vs Nifty]]-AVERAGE(Table2[6M Return vs Nifty]))/_xlfn.STDEV.P(Table2[6M Return vs Nifty])</f>
        <v>7.8501761023854089E-2</v>
      </c>
      <c r="M322">
        <v>1.99315061974909</v>
      </c>
      <c r="N322">
        <f>(Table2[[#This Row],[1W Return vs Nifty]]-AVERAGE(Table2[1W Return vs Nifty]))/_xlfn.STDEV.P(Table2[1W Return vs Nifty])</f>
        <v>0.37248724738965117</v>
      </c>
      <c r="O322">
        <v>1200.1199999999999</v>
      </c>
      <c r="P322">
        <v>1159.4697647119599</v>
      </c>
      <c r="Q322">
        <v>1066.04146897245</v>
      </c>
      <c r="R322">
        <v>67.476972331727396</v>
      </c>
      <c r="S322" s="2">
        <f>(Table2[[#This Row],[Close Price]]-Table2[[#This Row],[20D EMA]])/Table2[[#This Row],[20D EMA]]</f>
        <v>3.1938472819384861E-2</v>
      </c>
      <c r="T322" s="2">
        <f>(Table2[[#This Row],[Close Price]]-Table2[[#This Row],[50D EMA]])/Table2[[#This Row],[50D EMA]]</f>
        <v>6.8117546219638364E-2</v>
      </c>
      <c r="U322" s="2">
        <f>(Table2[[#This Row],[Close Price]]-Table2[[#This Row],[200D EMA]])/Table2[[#This Row],[200D EMA]]</f>
        <v>0.16172779018975067</v>
      </c>
      <c r="V322">
        <v>0.83841484564926505</v>
      </c>
      <c r="W322">
        <v>1225.05</v>
      </c>
      <c r="X322">
        <v>1257.8</v>
      </c>
      <c r="Y322">
        <v>1216.9000000000001</v>
      </c>
      <c r="Z322">
        <v>1257.8</v>
      </c>
      <c r="AA322">
        <v>1179.45</v>
      </c>
      <c r="AB322">
        <v>1257.8</v>
      </c>
      <c r="AC322" s="2">
        <f>(Table2[[#This Row],[Close Price]]/Table2[[#This Row],[Day Low]])-1</f>
        <v>1.0938329047794015E-2</v>
      </c>
      <c r="AD322" s="2">
        <f>(Table2[[#This Row],[Day High]]/Table2[[#This Row],[Close Price]])-1</f>
        <v>1.5624369171141295E-2</v>
      </c>
      <c r="AE322" s="2">
        <f>(Table2[[#This Row],[Close Price]]/Table2[[#This Row],[Current Week Low]])-1</f>
        <v>1.770893253348671E-2</v>
      </c>
      <c r="AF322" s="2">
        <f>(Table2[[#This Row],[Current Week High]]/Table2[[#This Row],[Close Price]])-1</f>
        <v>1.5624369171141295E-2</v>
      </c>
      <c r="AG322" s="2">
        <f>(Table2[[#This Row],[Close Price]]/Table2[[#This Row],[Current Month Low]])-1</f>
        <v>5.0023315952350655E-2</v>
      </c>
      <c r="AH322" s="2">
        <f>(Table2[[#This Row],[Current Month High]]/Table2[[#This Row],[Close Price]])-1</f>
        <v>1.5624369171141295E-2</v>
      </c>
      <c r="AI322">
        <v>1.5624369171141199</v>
      </c>
      <c r="AJ322">
        <v>37.758620689655103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0.04</v>
      </c>
      <c r="AM322" t="s">
        <v>10213</v>
      </c>
      <c r="AN322">
        <v>3.38</v>
      </c>
      <c r="AO322" t="s">
        <v>10213</v>
      </c>
      <c r="AP322">
        <v>8.4624846437770004E-2</v>
      </c>
      <c r="AQ322">
        <f>(Table2[[#This Row],[Sharpe Ratio]]-AVERAGE(Table2[Sharpe Ratio]))/_xlfn.STDEV.P(Table2[Sharpe Ratio])</f>
        <v>0.34149942696950852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0.66101616383888562</v>
      </c>
      <c r="AS322">
        <f>_xlfn.RANK.AVG(Table2[[#This Row],[1Y Return vs Nifty Z-Score]],Table2[1Y Return vs Nifty Z-Score])</f>
        <v>477</v>
      </c>
      <c r="AT322">
        <f>_xlfn.RANK.AVG(Table2[[#This Row],[6M Return vs Nifty Z-Score]],Table2[6M Return vs Nifty Z-Score])</f>
        <v>282</v>
      </c>
      <c r="AU322">
        <f>_xlfn.RANK.AVG(Table2[[#This Row],[Sharpe Ratio Z-Score]],Table2[Sharpe Ratio Z-Score])</f>
        <v>240</v>
      </c>
      <c r="AV322">
        <f>(Table2[[#This Row],[Rank 1Y]]+Table2[[#This Row],[Rank 6M]]+Table2[[#This Row],[Rank Sharpe]])/3</f>
        <v>333</v>
      </c>
    </row>
    <row r="323" spans="1:48" x14ac:dyDescent="0.3">
      <c r="A323" t="s">
        <v>453</v>
      </c>
      <c r="B323" t="s">
        <v>454</v>
      </c>
      <c r="C323" t="s">
        <v>10167</v>
      </c>
      <c r="D323" t="s">
        <v>49</v>
      </c>
      <c r="E323">
        <v>49182.699756875001</v>
      </c>
      <c r="F323">
        <v>4463.45</v>
      </c>
      <c r="G323">
        <v>44.6528355338626</v>
      </c>
      <c r="H323">
        <f>(Table2[[#This Row],[1Y Return vs Nifty]]-AVERAGE(Table2[1Y Return vs Nifty]))/_xlfn.STDEV.P(Table2[1Y Return vs Nifty])</f>
        <v>-2.2111898552946017E-2</v>
      </c>
      <c r="I323">
        <v>-6.1548793028968802</v>
      </c>
      <c r="J323">
        <f>(Table2[[#This Row],[1M Return vs Nifty]]-AVERAGE(Table2[1M Return vs Nifty]))/_xlfn.STDEV.P(Table2[1M Return vs Nifty])</f>
        <v>-0.82500216980545327</v>
      </c>
      <c r="K323">
        <v>8.8490604807242494</v>
      </c>
      <c r="L323">
        <f>(Table2[[#This Row],[6M Return vs Nifty]]-AVERAGE(Table2[6M Return vs Nifty]))/_xlfn.STDEV.P(Table2[6M Return vs Nifty])</f>
        <v>-3.426777959526147E-2</v>
      </c>
      <c r="M323">
        <v>-1.2989965437236899</v>
      </c>
      <c r="N323">
        <f>(Table2[[#This Row],[1W Return vs Nifty]]-AVERAGE(Table2[1W Return vs Nifty]))/_xlfn.STDEV.P(Table2[1W Return vs Nifty])</f>
        <v>-0.2787766512173791</v>
      </c>
      <c r="O323">
        <v>4602.58</v>
      </c>
      <c r="P323">
        <v>4548.6505775054102</v>
      </c>
      <c r="Q323">
        <v>3962.67000061824</v>
      </c>
      <c r="R323">
        <v>28.985163168627899</v>
      </c>
      <c r="S323" s="2">
        <f>(Table2[[#This Row],[Close Price]]-Table2[[#This Row],[20D EMA]])/Table2[[#This Row],[20D EMA]]</f>
        <v>-3.0228697817311183E-2</v>
      </c>
      <c r="T323" s="2">
        <f>(Table2[[#This Row],[Close Price]]-Table2[[#This Row],[50D EMA]])/Table2[[#This Row],[50D EMA]]</f>
        <v>-1.8730956808763362E-2</v>
      </c>
      <c r="U323" s="2">
        <f>(Table2[[#This Row],[Close Price]]-Table2[[#This Row],[200D EMA]])/Table2[[#This Row],[200D EMA]]</f>
        <v>0.12637438880947191</v>
      </c>
      <c r="V323">
        <v>0.17683743658494699</v>
      </c>
      <c r="W323">
        <v>4456</v>
      </c>
      <c r="X323">
        <v>4571.75</v>
      </c>
      <c r="Y323">
        <v>4456</v>
      </c>
      <c r="Z323">
        <v>4743.8500000000004</v>
      </c>
      <c r="AA323">
        <v>4454</v>
      </c>
      <c r="AB323">
        <v>4743.8500000000004</v>
      </c>
      <c r="AC323" s="2">
        <f>(Table2[[#This Row],[Close Price]]/Table2[[#This Row],[Day Low]])-1</f>
        <v>1.6719030520646605E-3</v>
      </c>
      <c r="AD323" s="2">
        <f>(Table2[[#This Row],[Day High]]/Table2[[#This Row],[Close Price]])-1</f>
        <v>2.4263742172534686E-2</v>
      </c>
      <c r="AE323" s="2">
        <f>(Table2[[#This Row],[Close Price]]/Table2[[#This Row],[Current Week Low]])-1</f>
        <v>1.6719030520646605E-3</v>
      </c>
      <c r="AF323" s="2">
        <f>(Table2[[#This Row],[Current Week High]]/Table2[[#This Row],[Close Price]])-1</f>
        <v>6.2821360158621831E-2</v>
      </c>
      <c r="AG323" s="2">
        <f>(Table2[[#This Row],[Close Price]]/Table2[[#This Row],[Current Month Low]])-1</f>
        <v>2.1216883700043709E-3</v>
      </c>
      <c r="AH323" s="2">
        <f>(Table2[[#This Row],[Current Month High]]/Table2[[#This Row],[Close Price]])-1</f>
        <v>6.2821360158621831E-2</v>
      </c>
      <c r="AI323">
        <v>11.9761619375147</v>
      </c>
      <c r="AJ323">
        <v>79.032128675143397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-0.12</v>
      </c>
      <c r="AM323" t="s">
        <v>10214</v>
      </c>
      <c r="AN323">
        <v>-8.52</v>
      </c>
      <c r="AO323" t="s">
        <v>10214</v>
      </c>
      <c r="AP323">
        <v>3.5894687687177997E-2</v>
      </c>
      <c r="AQ323">
        <f>(Table2[[#This Row],[Sharpe Ratio]]-AVERAGE(Table2[Sharpe Ratio]))/_xlfn.STDEV.P(Table2[Sharpe Ratio])</f>
        <v>-0.21137221767294681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-1.3715307168439865</v>
      </c>
      <c r="AS323">
        <f>_xlfn.RANK.AVG(Table2[[#This Row],[1Y Return vs Nifty Z-Score]],Table2[1Y Return vs Nifty Z-Score])</f>
        <v>285</v>
      </c>
      <c r="AT323">
        <f>_xlfn.RANK.AVG(Table2[[#This Row],[6M Return vs Nifty Z-Score]],Table2[6M Return vs Nifty Z-Score])</f>
        <v>316</v>
      </c>
      <c r="AU323">
        <f>_xlfn.RANK.AVG(Table2[[#This Row],[Sharpe Ratio Z-Score]],Table2[Sharpe Ratio Z-Score])</f>
        <v>401</v>
      </c>
      <c r="AV323">
        <f>(Table2[[#This Row],[Rank 1Y]]+Table2[[#This Row],[Rank 6M]]+Table2[[#This Row],[Rank Sharpe]])/3</f>
        <v>334</v>
      </c>
    </row>
    <row r="324" spans="1:48" x14ac:dyDescent="0.3">
      <c r="A324" t="s">
        <v>576</v>
      </c>
      <c r="B324" t="s">
        <v>577</v>
      </c>
      <c r="C324" t="s">
        <v>10178</v>
      </c>
      <c r="D324" t="s">
        <v>143</v>
      </c>
      <c r="E324">
        <v>32825.737615439997</v>
      </c>
      <c r="F324">
        <v>323.39999999999998</v>
      </c>
      <c r="G324">
        <v>23.330796909233602</v>
      </c>
      <c r="H324">
        <f>(Table2[[#This Row],[1Y Return vs Nifty]]-AVERAGE(Table2[1Y Return vs Nifty]))/_xlfn.STDEV.P(Table2[1Y Return vs Nifty])</f>
        <v>-0.27568352456263218</v>
      </c>
      <c r="I324">
        <v>-4.2098556070836102</v>
      </c>
      <c r="J324">
        <f>(Table2[[#This Row],[1M Return vs Nifty]]-AVERAGE(Table2[1M Return vs Nifty]))/_xlfn.STDEV.P(Table2[1M Return vs Nifty])</f>
        <v>-0.65242368047188737</v>
      </c>
      <c r="K324">
        <v>25.906281255414999</v>
      </c>
      <c r="L324">
        <f>(Table2[[#This Row],[6M Return vs Nifty]]-AVERAGE(Table2[6M Return vs Nifty]))/_xlfn.STDEV.P(Table2[6M Return vs Nifty])</f>
        <v>0.47549801924857626</v>
      </c>
      <c r="M324">
        <v>-0.65708696324666305</v>
      </c>
      <c r="N324">
        <f>(Table2[[#This Row],[1W Return vs Nifty]]-AVERAGE(Table2[1W Return vs Nifty]))/_xlfn.STDEV.P(Table2[1W Return vs Nifty])</f>
        <v>-0.15179188559903972</v>
      </c>
      <c r="O324">
        <v>320.02</v>
      </c>
      <c r="P324">
        <v>300.445658780153</v>
      </c>
      <c r="Q324">
        <v>258.297226937397</v>
      </c>
      <c r="R324">
        <v>51.015088175706197</v>
      </c>
      <c r="S324" s="2">
        <f>(Table2[[#This Row],[Close Price]]-Table2[[#This Row],[20D EMA]])/Table2[[#This Row],[20D EMA]]</f>
        <v>1.0561839885007173E-2</v>
      </c>
      <c r="T324" s="2">
        <f>(Table2[[#This Row],[Close Price]]-Table2[[#This Row],[50D EMA]])/Table2[[#This Row],[50D EMA]]</f>
        <v>7.6400974848644776E-2</v>
      </c>
      <c r="U324" s="2">
        <f>(Table2[[#This Row],[Close Price]]-Table2[[#This Row],[200D EMA]])/Table2[[#This Row],[200D EMA]]</f>
        <v>0.25204596206672325</v>
      </c>
      <c r="V324">
        <v>0.70892304746195101</v>
      </c>
      <c r="W324">
        <v>320.10000000000002</v>
      </c>
      <c r="X324">
        <v>331.4</v>
      </c>
      <c r="Y324">
        <v>315.05</v>
      </c>
      <c r="Z324">
        <v>331.4</v>
      </c>
      <c r="AA324">
        <v>313.5</v>
      </c>
      <c r="AB324">
        <v>339.4</v>
      </c>
      <c r="AC324" s="2">
        <f>(Table2[[#This Row],[Close Price]]/Table2[[#This Row],[Day Low]])-1</f>
        <v>1.0309278350515427E-2</v>
      </c>
      <c r="AD324" s="2">
        <f>(Table2[[#This Row],[Day High]]/Table2[[#This Row],[Close Price]])-1</f>
        <v>2.4737167594310439E-2</v>
      </c>
      <c r="AE324" s="2">
        <f>(Table2[[#This Row],[Close Price]]/Table2[[#This Row],[Current Week Low]])-1</f>
        <v>2.6503729566735412E-2</v>
      </c>
      <c r="AF324" s="2">
        <f>(Table2[[#This Row],[Current Week High]]/Table2[[#This Row],[Close Price]])-1</f>
        <v>2.4737167594310439E-2</v>
      </c>
      <c r="AG324" s="2">
        <f>(Table2[[#This Row],[Close Price]]/Table2[[#This Row],[Current Month Low]])-1</f>
        <v>3.1578947368420929E-2</v>
      </c>
      <c r="AH324" s="2">
        <f>(Table2[[#This Row],[Current Month High]]/Table2[[#This Row],[Close Price]])-1</f>
        <v>4.9474335188620877E-2</v>
      </c>
      <c r="AI324">
        <v>4.9474335188620797</v>
      </c>
      <c r="AJ324">
        <v>67.608188649909295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0.12</v>
      </c>
      <c r="AM324" t="s">
        <v>10213</v>
      </c>
      <c r="AN324">
        <v>1.6</v>
      </c>
      <c r="AO324" t="s">
        <v>10213</v>
      </c>
      <c r="AP324">
        <v>1.4813823370397E-2</v>
      </c>
      <c r="AQ324">
        <f>(Table2[[#This Row],[Sharpe Ratio]]-AVERAGE(Table2[Sharpe Ratio]))/_xlfn.STDEV.P(Table2[Sharpe Ratio])</f>
        <v>-0.45054673349907398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-1.0549478048840568</v>
      </c>
      <c r="AS324">
        <f>_xlfn.RANK.AVG(Table2[[#This Row],[1Y Return vs Nifty Z-Score]],Table2[1Y Return vs Nifty Z-Score])</f>
        <v>372</v>
      </c>
      <c r="AT324">
        <f>_xlfn.RANK.AVG(Table2[[#This Row],[6M Return vs Nifty Z-Score]],Table2[6M Return vs Nifty Z-Score])</f>
        <v>173</v>
      </c>
      <c r="AU324">
        <f>_xlfn.RANK.AVG(Table2[[#This Row],[Sharpe Ratio Z-Score]],Table2[Sharpe Ratio Z-Score])</f>
        <v>460</v>
      </c>
      <c r="AV324">
        <f>(Table2[[#This Row],[Rank 1Y]]+Table2[[#This Row],[Rank 6M]]+Table2[[#This Row],[Rank Sharpe]])/3</f>
        <v>335</v>
      </c>
    </row>
    <row r="325" spans="1:48" x14ac:dyDescent="0.3">
      <c r="A325" t="s">
        <v>870</v>
      </c>
      <c r="B325" t="s">
        <v>871</v>
      </c>
      <c r="C325" t="s">
        <v>10172</v>
      </c>
      <c r="D325" t="s">
        <v>62</v>
      </c>
      <c r="E325">
        <v>17195.875</v>
      </c>
      <c r="F325">
        <v>6878.35</v>
      </c>
      <c r="G325">
        <v>58.148637864968201</v>
      </c>
      <c r="H325">
        <f>(Table2[[#This Row],[1Y Return vs Nifty]]-AVERAGE(Table2[1Y Return vs Nifty]))/_xlfn.STDEV.P(Table2[1Y Return vs Nifty])</f>
        <v>0.13838647599979706</v>
      </c>
      <c r="I325">
        <v>3.3070364357372299</v>
      </c>
      <c r="J325">
        <f>(Table2[[#This Row],[1M Return vs Nifty]]-AVERAGE(Table2[1M Return vs Nifty]))/_xlfn.STDEV.P(Table2[1M Return vs Nifty])</f>
        <v>1.4536766347298034E-2</v>
      </c>
      <c r="K325">
        <v>-3.05803414114067</v>
      </c>
      <c r="L325">
        <f>(Table2[[#This Row],[6M Return vs Nifty]]-AVERAGE(Table2[6M Return vs Nifty]))/_xlfn.STDEV.P(Table2[6M Return vs Nifty])</f>
        <v>-0.39011881078027477</v>
      </c>
      <c r="M325">
        <v>4.7540965350673297</v>
      </c>
      <c r="N325">
        <f>(Table2[[#This Row],[1W Return vs Nifty]]-AVERAGE(Table2[1W Return vs Nifty]))/_xlfn.STDEV.P(Table2[1W Return vs Nifty])</f>
        <v>0.91866708424619981</v>
      </c>
      <c r="O325">
        <v>6551.9</v>
      </c>
      <c r="P325">
        <v>6206.9989976857996</v>
      </c>
      <c r="Q325">
        <v>5433.9142932544501</v>
      </c>
      <c r="R325">
        <v>61.224653031214402</v>
      </c>
      <c r="S325" s="2">
        <f>(Table2[[#This Row],[Close Price]]-Table2[[#This Row],[20D EMA]])/Table2[[#This Row],[20D EMA]]</f>
        <v>4.9825241532990547E-2</v>
      </c>
      <c r="T325" s="2">
        <f>(Table2[[#This Row],[Close Price]]-Table2[[#This Row],[50D EMA]])/Table2[[#This Row],[50D EMA]]</f>
        <v>0.10816032072254328</v>
      </c>
      <c r="U325" s="2">
        <f>(Table2[[#This Row],[Close Price]]-Table2[[#This Row],[200D EMA]])/Table2[[#This Row],[200D EMA]]</f>
        <v>0.26581863989622423</v>
      </c>
      <c r="V325">
        <v>2.2442422035012699</v>
      </c>
      <c r="W325">
        <v>6741.5</v>
      </c>
      <c r="X325">
        <v>6999.9</v>
      </c>
      <c r="Y325">
        <v>6696.25</v>
      </c>
      <c r="Z325">
        <v>6999.9</v>
      </c>
      <c r="AA325">
        <v>6150</v>
      </c>
      <c r="AB325">
        <v>7572.2</v>
      </c>
      <c r="AC325" s="2">
        <f>(Table2[[#This Row],[Close Price]]/Table2[[#This Row],[Day Low]])-1</f>
        <v>2.0299636579396374E-2</v>
      </c>
      <c r="AD325" s="2">
        <f>(Table2[[#This Row],[Day High]]/Table2[[#This Row],[Close Price]])-1</f>
        <v>1.7671389213982813E-2</v>
      </c>
      <c r="AE325" s="2">
        <f>(Table2[[#This Row],[Close Price]]/Table2[[#This Row],[Current Week Low]])-1</f>
        <v>2.7194325182004819E-2</v>
      </c>
      <c r="AF325" s="2">
        <f>(Table2[[#This Row],[Current Week High]]/Table2[[#This Row],[Close Price]])-1</f>
        <v>1.7671389213982813E-2</v>
      </c>
      <c r="AG325" s="2">
        <f>(Table2[[#This Row],[Close Price]]/Table2[[#This Row],[Current Month Low]])-1</f>
        <v>0.11843089430894316</v>
      </c>
      <c r="AH325" s="2">
        <f>(Table2[[#This Row],[Current Month High]]/Table2[[#This Row],[Close Price]])-1</f>
        <v>0.10087448297920276</v>
      </c>
      <c r="AI325">
        <v>10.087448297920201</v>
      </c>
      <c r="AJ325">
        <v>85.650472334682803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0.18</v>
      </c>
      <c r="AM325" t="s">
        <v>10213</v>
      </c>
      <c r="AN325">
        <v>8.68</v>
      </c>
      <c r="AO325" t="s">
        <v>10213</v>
      </c>
      <c r="AP325">
        <v>5.9179444700552003E-2</v>
      </c>
      <c r="AQ325">
        <f>(Table2[[#This Row],[Sharpe Ratio]]-AVERAGE(Table2[Sharpe Ratio]))/_xlfn.STDEV.P(Table2[Sharpe Ratio])</f>
        <v>5.2806726848296653E-2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0.7342782426613168</v>
      </c>
      <c r="AS325">
        <f>_xlfn.RANK.AVG(Table2[[#This Row],[1Y Return vs Nifty Z-Score]],Table2[1Y Return vs Nifty Z-Score])</f>
        <v>233</v>
      </c>
      <c r="AT325">
        <f>_xlfn.RANK.AVG(Table2[[#This Row],[6M Return vs Nifty Z-Score]],Table2[6M Return vs Nifty Z-Score])</f>
        <v>457</v>
      </c>
      <c r="AU325">
        <f>_xlfn.RANK.AVG(Table2[[#This Row],[Sharpe Ratio Z-Score]],Table2[Sharpe Ratio Z-Score])</f>
        <v>315</v>
      </c>
      <c r="AV325">
        <f>(Table2[[#This Row],[Rank 1Y]]+Table2[[#This Row],[Rank 6M]]+Table2[[#This Row],[Rank Sharpe]])/3</f>
        <v>335</v>
      </c>
    </row>
    <row r="326" spans="1:48" x14ac:dyDescent="0.3">
      <c r="A326" t="s">
        <v>638</v>
      </c>
      <c r="B326" t="s">
        <v>639</v>
      </c>
      <c r="C326" t="s">
        <v>10173</v>
      </c>
      <c r="D326" t="s">
        <v>246</v>
      </c>
      <c r="E326">
        <v>29218.083322815</v>
      </c>
      <c r="F326">
        <v>5910.05</v>
      </c>
      <c r="G326">
        <v>-5.2772659025374802</v>
      </c>
      <c r="H326">
        <f>(Table2[[#This Row],[1Y Return vs Nifty]]-AVERAGE(Table2[1Y Return vs Nifty]))/_xlfn.STDEV.P(Table2[1Y Return vs Nifty])</f>
        <v>-0.61590394775372137</v>
      </c>
      <c r="I326">
        <v>-8.6499745409920994</v>
      </c>
      <c r="J326">
        <f>(Table2[[#This Row],[1M Return vs Nifty]]-AVERAGE(Table2[1M Return vs Nifty]))/_xlfn.STDEV.P(Table2[1M Return vs Nifty])</f>
        <v>-1.0463875276603356</v>
      </c>
      <c r="K326">
        <v>17.4701113086732</v>
      </c>
      <c r="L326">
        <f>(Table2[[#This Row],[6M Return vs Nifty]]-AVERAGE(Table2[6M Return vs Nifty]))/_xlfn.STDEV.P(Table2[6M Return vs Nifty])</f>
        <v>0.22337776068545889</v>
      </c>
      <c r="M326">
        <v>-5.5848382786586903</v>
      </c>
      <c r="N326">
        <f>(Table2[[#This Row],[1W Return vs Nifty]]-AVERAGE(Table2[1W Return vs Nifty]))/_xlfn.STDEV.P(Table2[1W Return vs Nifty])</f>
        <v>-1.1266166348231317</v>
      </c>
      <c r="O326">
        <v>6296.57</v>
      </c>
      <c r="P326">
        <v>5981.6168485202297</v>
      </c>
      <c r="Q326">
        <v>5183.5407932295102</v>
      </c>
      <c r="R326">
        <v>17.295291278669001</v>
      </c>
      <c r="S326" s="2">
        <f>(Table2[[#This Row],[Close Price]]-Table2[[#This Row],[20D EMA]])/Table2[[#This Row],[20D EMA]]</f>
        <v>-6.1385802111308146E-2</v>
      </c>
      <c r="T326" s="2">
        <f>(Table2[[#This Row],[Close Price]]-Table2[[#This Row],[50D EMA]])/Table2[[#This Row],[50D EMA]]</f>
        <v>-1.1964465517033944E-2</v>
      </c>
      <c r="U326" s="2">
        <f>(Table2[[#This Row],[Close Price]]-Table2[[#This Row],[200D EMA]])/Table2[[#This Row],[200D EMA]]</f>
        <v>0.14015693823021921</v>
      </c>
      <c r="V326">
        <v>0.70815183317854202</v>
      </c>
      <c r="W326">
        <v>5890.8</v>
      </c>
      <c r="X326">
        <v>6045.75</v>
      </c>
      <c r="Y326">
        <v>5890.8</v>
      </c>
      <c r="Z326">
        <v>6398.75</v>
      </c>
      <c r="AA326">
        <v>5890.8</v>
      </c>
      <c r="AB326">
        <v>6750</v>
      </c>
      <c r="AC326" s="2">
        <f>(Table2[[#This Row],[Close Price]]/Table2[[#This Row],[Day Low]])-1</f>
        <v>3.2678074285326097E-3</v>
      </c>
      <c r="AD326" s="2">
        <f>(Table2[[#This Row],[Day High]]/Table2[[#This Row],[Close Price]])-1</f>
        <v>2.29608886557644E-2</v>
      </c>
      <c r="AE326" s="2">
        <f>(Table2[[#This Row],[Close Price]]/Table2[[#This Row],[Current Week Low]])-1</f>
        <v>3.2678074285326097E-3</v>
      </c>
      <c r="AF326" s="2">
        <f>(Table2[[#This Row],[Current Week High]]/Table2[[#This Row],[Close Price]])-1</f>
        <v>8.2689655755873392E-2</v>
      </c>
      <c r="AG326" s="2">
        <f>(Table2[[#This Row],[Close Price]]/Table2[[#This Row],[Current Month Low]])-1</f>
        <v>3.2678074285326097E-3</v>
      </c>
      <c r="AH326" s="2">
        <f>(Table2[[#This Row],[Current Month High]]/Table2[[#This Row],[Close Price]])-1</f>
        <v>0.14212231707007561</v>
      </c>
      <c r="AI326">
        <v>24.3644300809637</v>
      </c>
      <c r="AJ326">
        <v>46.851782830165199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0.11</v>
      </c>
      <c r="AM326" t="s">
        <v>10213</v>
      </c>
      <c r="AN326">
        <v>-10.63</v>
      </c>
      <c r="AO326" t="s">
        <v>10214</v>
      </c>
      <c r="AP326">
        <v>8.6202064301736006E-2</v>
      </c>
      <c r="AQ326">
        <f>(Table2[[#This Row],[Sharpe Ratio]]-AVERAGE(Table2[Sharpe Ratio]))/_xlfn.STDEV.P(Table2[Sharpe Ratio])</f>
        <v>0.35939386968768966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-2.2061364798640399</v>
      </c>
      <c r="AS326">
        <f>_xlfn.RANK.AVG(Table2[[#This Row],[1Y Return vs Nifty Z-Score]],Table2[1Y Return vs Nifty Z-Score])</f>
        <v>542</v>
      </c>
      <c r="AT326">
        <f>_xlfn.RANK.AVG(Table2[[#This Row],[6M Return vs Nifty Z-Score]],Table2[6M Return vs Nifty Z-Score])</f>
        <v>233</v>
      </c>
      <c r="AU326">
        <f>_xlfn.RANK.AVG(Table2[[#This Row],[Sharpe Ratio Z-Score]],Table2[Sharpe Ratio Z-Score])</f>
        <v>237</v>
      </c>
      <c r="AV326">
        <f>(Table2[[#This Row],[Rank 1Y]]+Table2[[#This Row],[Rank 6M]]+Table2[[#This Row],[Rank Sharpe]])/3</f>
        <v>337.33333333333331</v>
      </c>
    </row>
    <row r="327" spans="1:48" x14ac:dyDescent="0.3">
      <c r="A327" t="s">
        <v>194</v>
      </c>
      <c r="B327" t="s">
        <v>195</v>
      </c>
      <c r="C327" t="s">
        <v>10165</v>
      </c>
      <c r="D327" t="s">
        <v>18</v>
      </c>
      <c r="E327">
        <v>133018.57826208</v>
      </c>
      <c r="F327">
        <v>306.60000000000002</v>
      </c>
      <c r="G327">
        <v>31.7828563885938</v>
      </c>
      <c r="H327">
        <f>(Table2[[#This Row],[1Y Return vs Nifty]]-AVERAGE(Table2[1Y Return vs Nifty]))/_xlfn.STDEV.P(Table2[1Y Return vs Nifty])</f>
        <v>-0.17516769195193882</v>
      </c>
      <c r="I327">
        <v>-3.6278166639346501</v>
      </c>
      <c r="J327">
        <f>(Table2[[#This Row],[1M Return vs Nifty]]-AVERAGE(Table2[1M Return vs Nifty]))/_xlfn.STDEV.P(Table2[1M Return vs Nifty])</f>
        <v>-0.60078040139093369</v>
      </c>
      <c r="K327">
        <v>21.353760921529599</v>
      </c>
      <c r="L327">
        <f>(Table2[[#This Row],[6M Return vs Nifty]]-AVERAGE(Table2[6M Return vs Nifty]))/_xlfn.STDEV.P(Table2[6M Return vs Nifty])</f>
        <v>0.33944307832881315</v>
      </c>
      <c r="M327">
        <v>-1.9089339384244599</v>
      </c>
      <c r="N327">
        <f>(Table2[[#This Row],[1W Return vs Nifty]]-AVERAGE(Table2[1W Return vs Nifty]))/_xlfn.STDEV.P(Table2[1W Return vs Nifty])</f>
        <v>-0.39943656884998369</v>
      </c>
      <c r="O327">
        <v>304.52999999999997</v>
      </c>
      <c r="P327">
        <v>304.95387733116002</v>
      </c>
      <c r="Q327">
        <v>269.89181465333701</v>
      </c>
      <c r="R327">
        <v>56.002693627249698</v>
      </c>
      <c r="S327" s="2">
        <f>(Table2[[#This Row],[Close Price]]-Table2[[#This Row],[20D EMA]])/Table2[[#This Row],[20D EMA]]</f>
        <v>6.7973598660232169E-3</v>
      </c>
      <c r="T327" s="2">
        <f>(Table2[[#This Row],[Close Price]]-Table2[[#This Row],[50D EMA]])/Table2[[#This Row],[50D EMA]]</f>
        <v>5.3979397909160723E-3</v>
      </c>
      <c r="U327" s="2">
        <f>(Table2[[#This Row],[Close Price]]-Table2[[#This Row],[200D EMA]])/Table2[[#This Row],[200D EMA]]</f>
        <v>0.13601073968772601</v>
      </c>
      <c r="V327">
        <v>0.59911832907429596</v>
      </c>
      <c r="W327">
        <v>299.60000000000002</v>
      </c>
      <c r="X327">
        <v>308</v>
      </c>
      <c r="Y327">
        <v>293.39999999999998</v>
      </c>
      <c r="Z327">
        <v>308</v>
      </c>
      <c r="AA327">
        <v>293.39999999999998</v>
      </c>
      <c r="AB327">
        <v>308.5</v>
      </c>
      <c r="AC327" s="2">
        <f>(Table2[[#This Row],[Close Price]]/Table2[[#This Row],[Day Low]])-1</f>
        <v>2.3364485981308469E-2</v>
      </c>
      <c r="AD327" s="2">
        <f>(Table2[[#This Row],[Day High]]/Table2[[#This Row],[Close Price]])-1</f>
        <v>4.5662100456620447E-3</v>
      </c>
      <c r="AE327" s="2">
        <f>(Table2[[#This Row],[Close Price]]/Table2[[#This Row],[Current Week Low]])-1</f>
        <v>4.4989775051125003E-2</v>
      </c>
      <c r="AF327" s="2">
        <f>(Table2[[#This Row],[Current Week High]]/Table2[[#This Row],[Close Price]])-1</f>
        <v>4.5662100456620447E-3</v>
      </c>
      <c r="AG327" s="2">
        <f>(Table2[[#This Row],[Close Price]]/Table2[[#This Row],[Current Month Low]])-1</f>
        <v>4.4989775051125003E-2</v>
      </c>
      <c r="AH327" s="2">
        <f>(Table2[[#This Row],[Current Month High]]/Table2[[#This Row],[Close Price]])-1</f>
        <v>6.1969993476842511E-3</v>
      </c>
      <c r="AI327">
        <v>12.1901500326157</v>
      </c>
      <c r="AJ327">
        <v>85.005279831045399</v>
      </c>
      <c r="AK327" t="str">
        <f>IF(AND(Table2[[#This Row],[20D EMA]]&gt;Table2[[#This Row],[50D EMA]],Table2[[#This Row],[50D EMA]]&gt;Table2[[#This Row],[200D EMA]]),"Uptrend","Downtrend/NoTrend")</f>
        <v>Downtrend/NoTrend</v>
      </c>
      <c r="AL327">
        <v>-0.05</v>
      </c>
      <c r="AM327" t="s">
        <v>10214</v>
      </c>
      <c r="AN327">
        <v>3.48</v>
      </c>
      <c r="AO327" t="s">
        <v>10213</v>
      </c>
      <c r="AP327">
        <v>1.2103682655277E-2</v>
      </c>
      <c r="AQ327">
        <f>(Table2[[#This Row],[Sharpe Ratio]]-AVERAGE(Table2[Sharpe Ratio]))/_xlfn.STDEV.P(Table2[Sharpe Ratio])</f>
        <v>-0.48129483678455059</v>
      </c>
      <c r="AR3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7">
        <f>_xlfn.RANK.AVG(Table2[[#This Row],[1Y Return vs Nifty Z-Score]],Table2[1Y Return vs Nifty Z-Score])</f>
        <v>337</v>
      </c>
      <c r="AT327">
        <f>_xlfn.RANK.AVG(Table2[[#This Row],[6M Return vs Nifty Z-Score]],Table2[6M Return vs Nifty Z-Score])</f>
        <v>204</v>
      </c>
      <c r="AU327">
        <f>_xlfn.RANK.AVG(Table2[[#This Row],[Sharpe Ratio Z-Score]],Table2[Sharpe Ratio Z-Score])</f>
        <v>472</v>
      </c>
      <c r="AV327">
        <f>(Table2[[#This Row],[Rank 1Y]]+Table2[[#This Row],[Rank 6M]]+Table2[[#This Row],[Rank Sharpe]])/3</f>
        <v>337.66666666666669</v>
      </c>
    </row>
    <row r="328" spans="1:48" x14ac:dyDescent="0.3">
      <c r="A328" t="s">
        <v>313</v>
      </c>
      <c r="B328" t="s">
        <v>314</v>
      </c>
      <c r="C328" t="s">
        <v>10178</v>
      </c>
      <c r="D328" t="s">
        <v>148</v>
      </c>
      <c r="E328">
        <v>82352</v>
      </c>
      <c r="F328">
        <v>1029.4000000000001</v>
      </c>
      <c r="G328">
        <v>41.214576651389798</v>
      </c>
      <c r="H328">
        <f>(Table2[[#This Row],[1Y Return vs Nifty]]-AVERAGE(Table2[1Y Return vs Nifty]))/_xlfn.STDEV.P(Table2[1Y Return vs Nifty])</f>
        <v>-6.3001276478742013E-2</v>
      </c>
      <c r="I328">
        <v>-2.19483830707631</v>
      </c>
      <c r="J328">
        <f>(Table2[[#This Row],[1M Return vs Nifty]]-AVERAGE(Table2[1M Return vs Nifty]))/_xlfn.STDEV.P(Table2[1M Return vs Nifty])</f>
        <v>-0.47363478326472169</v>
      </c>
      <c r="K328">
        <v>-2.8526850264850698</v>
      </c>
      <c r="L328">
        <f>(Table2[[#This Row],[6M Return vs Nifty]]-AVERAGE(Table2[6M Return vs Nifty]))/_xlfn.STDEV.P(Table2[6M Return vs Nifty])</f>
        <v>-0.38398182299914635</v>
      </c>
      <c r="M328">
        <v>1.1768847490826</v>
      </c>
      <c r="N328">
        <f>(Table2[[#This Row],[1W Return vs Nifty]]-AVERAGE(Table2[1W Return vs Nifty]))/_xlfn.STDEV.P(Table2[1W Return vs Nifty])</f>
        <v>0.21101071950887812</v>
      </c>
      <c r="O328">
        <v>1015.79</v>
      </c>
      <c r="P328">
        <v>1012.57918808254</v>
      </c>
      <c r="Q328">
        <v>913.56866462090795</v>
      </c>
      <c r="R328">
        <v>59.1513384611332</v>
      </c>
      <c r="S328" s="2">
        <f>(Table2[[#This Row],[Close Price]]-Table2[[#This Row],[20D EMA]])/Table2[[#This Row],[20D EMA]]</f>
        <v>1.3398438653658855E-2</v>
      </c>
      <c r="T328" s="2">
        <f>(Table2[[#This Row],[Close Price]]-Table2[[#This Row],[50D EMA]])/Table2[[#This Row],[50D EMA]]</f>
        <v>1.6611848352633695E-2</v>
      </c>
      <c r="U328" s="2">
        <f>(Table2[[#This Row],[Close Price]]-Table2[[#This Row],[200D EMA]])/Table2[[#This Row],[200D EMA]]</f>
        <v>0.12678996102297052</v>
      </c>
      <c r="V328">
        <v>0.87443403522648799</v>
      </c>
      <c r="W328">
        <v>1026.95</v>
      </c>
      <c r="X328">
        <v>1041.8</v>
      </c>
      <c r="Y328">
        <v>993.75</v>
      </c>
      <c r="Z328">
        <v>1055</v>
      </c>
      <c r="AA328">
        <v>989.05</v>
      </c>
      <c r="AB328">
        <v>1055</v>
      </c>
      <c r="AC328" s="2">
        <f>(Table2[[#This Row],[Close Price]]/Table2[[#This Row],[Day Low]])-1</f>
        <v>2.3857052436828674E-3</v>
      </c>
      <c r="AD328" s="2">
        <f>(Table2[[#This Row],[Day High]]/Table2[[#This Row],[Close Price]])-1</f>
        <v>1.2045851952593667E-2</v>
      </c>
      <c r="AE328" s="2">
        <f>(Table2[[#This Row],[Close Price]]/Table2[[#This Row],[Current Week Low]])-1</f>
        <v>3.5874213836478042E-2</v>
      </c>
      <c r="AF328" s="2">
        <f>(Table2[[#This Row],[Current Week High]]/Table2[[#This Row],[Close Price]])-1</f>
        <v>2.486885564406438E-2</v>
      </c>
      <c r="AG328" s="2">
        <f>(Table2[[#This Row],[Close Price]]/Table2[[#This Row],[Current Month Low]])-1</f>
        <v>4.079672412921509E-2</v>
      </c>
      <c r="AH328" s="2">
        <f>(Table2[[#This Row],[Current Month High]]/Table2[[#This Row],[Close Price]])-1</f>
        <v>2.486885564406438E-2</v>
      </c>
      <c r="AI328">
        <v>10.637264425879099</v>
      </c>
      <c r="AJ328">
        <v>67.518307567127707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-7.0000000000000007E-2</v>
      </c>
      <c r="AM328" t="s">
        <v>10214</v>
      </c>
      <c r="AN328">
        <v>3.45</v>
      </c>
      <c r="AO328" t="s">
        <v>10213</v>
      </c>
      <c r="AP328">
        <v>7.3608212682844995E-2</v>
      </c>
      <c r="AQ328">
        <f>(Table2[[#This Row],[Sharpe Ratio]]-AVERAGE(Table2[Sharpe Ratio]))/_xlfn.STDEV.P(Table2[Sharpe Ratio])</f>
        <v>0.21650938838411229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-0.49309777484961964</v>
      </c>
      <c r="AS328">
        <f>_xlfn.RANK.AVG(Table2[[#This Row],[1Y Return vs Nifty Z-Score]],Table2[1Y Return vs Nifty Z-Score])</f>
        <v>293</v>
      </c>
      <c r="AT328">
        <f>_xlfn.RANK.AVG(Table2[[#This Row],[6M Return vs Nifty Z-Score]],Table2[6M Return vs Nifty Z-Score])</f>
        <v>455</v>
      </c>
      <c r="AU328">
        <f>_xlfn.RANK.AVG(Table2[[#This Row],[Sharpe Ratio Z-Score]],Table2[Sharpe Ratio Z-Score])</f>
        <v>269</v>
      </c>
      <c r="AV328">
        <f>(Table2[[#This Row],[Rank 1Y]]+Table2[[#This Row],[Rank 6M]]+Table2[[#This Row],[Rank Sharpe]])/3</f>
        <v>339</v>
      </c>
    </row>
    <row r="329" spans="1:48" x14ac:dyDescent="0.3">
      <c r="A329" t="s">
        <v>1006</v>
      </c>
      <c r="B329" t="s">
        <v>1007</v>
      </c>
      <c r="C329" t="s">
        <v>637</v>
      </c>
      <c r="D329" t="s">
        <v>481</v>
      </c>
      <c r="E329">
        <v>13318.93788603</v>
      </c>
      <c r="F329">
        <v>2001.3</v>
      </c>
      <c r="G329">
        <v>-14.0444609613822</v>
      </c>
      <c r="H329">
        <f>(Table2[[#This Row],[1Y Return vs Nifty]]-AVERAGE(Table2[1Y Return vs Nifty]))/_xlfn.STDEV.P(Table2[1Y Return vs Nifty])</f>
        <v>-0.72016751962660197</v>
      </c>
      <c r="I329">
        <v>17.643392570153399</v>
      </c>
      <c r="J329">
        <f>(Table2[[#This Row],[1M Return vs Nifty]]-AVERAGE(Table2[1M Return vs Nifty]))/_xlfn.STDEV.P(Table2[1M Return vs Nifty])</f>
        <v>1.2865761196730321</v>
      </c>
      <c r="K329">
        <v>2.5666985428422899</v>
      </c>
      <c r="L329">
        <f>(Table2[[#This Row],[6M Return vs Nifty]]-AVERAGE(Table2[6M Return vs Nifty]))/_xlfn.STDEV.P(Table2[6M Return vs Nifty])</f>
        <v>-0.22202012765904386</v>
      </c>
      <c r="M329">
        <v>5.8877867036238998</v>
      </c>
      <c r="N329">
        <f>(Table2[[#This Row],[1W Return vs Nifty]]-AVERAGE(Table2[1W Return vs Nifty]))/_xlfn.STDEV.P(Table2[1W Return vs Nifty])</f>
        <v>1.1429375807715649</v>
      </c>
      <c r="O329">
        <v>2775.5</v>
      </c>
      <c r="P329">
        <v>2519.8305057392399</v>
      </c>
      <c r="Q329">
        <v>2052.4302514180799</v>
      </c>
      <c r="R329">
        <v>74.152420639453098</v>
      </c>
      <c r="S329" s="2">
        <f>(Table2[[#This Row],[Close Price]]-Table2[[#This Row],[20D EMA]])/Table2[[#This Row],[20D EMA]]</f>
        <v>-0.27894073139974779</v>
      </c>
      <c r="T329" s="2">
        <f>(Table2[[#This Row],[Close Price]]-Table2[[#This Row],[50D EMA]])/Table2[[#This Row],[50D EMA]]</f>
        <v>-0.20577991438639212</v>
      </c>
      <c r="U329" s="2">
        <f>(Table2[[#This Row],[Close Price]]-Table2[[#This Row],[200D EMA]])/Table2[[#This Row],[200D EMA]]</f>
        <v>-2.4912053105216461E-2</v>
      </c>
      <c r="V329">
        <v>2.1886045043986</v>
      </c>
      <c r="W329">
        <v>1810.7</v>
      </c>
      <c r="X329">
        <v>2001.3</v>
      </c>
      <c r="Y329">
        <v>1810.7</v>
      </c>
      <c r="Z329">
        <v>3496</v>
      </c>
      <c r="AA329">
        <v>1810.7</v>
      </c>
      <c r="AB329">
        <v>3496</v>
      </c>
      <c r="AC329" s="2">
        <f>(Table2[[#This Row],[Close Price]]/Table2[[#This Row],[Day Low]])-1</f>
        <v>0.10526315789473673</v>
      </c>
      <c r="AD329" s="2">
        <f>(Table2[[#This Row],[Day High]]/Table2[[#This Row],[Close Price]])-1</f>
        <v>0</v>
      </c>
      <c r="AE329" s="2">
        <f>(Table2[[#This Row],[Close Price]]/Table2[[#This Row],[Current Week Low]])-1</f>
        <v>0.10526315789473673</v>
      </c>
      <c r="AF329" s="2">
        <f>(Table2[[#This Row],[Current Week High]]/Table2[[#This Row],[Close Price]])-1</f>
        <v>0.74686453805026742</v>
      </c>
      <c r="AG329" s="2">
        <f>(Table2[[#This Row],[Close Price]]/Table2[[#This Row],[Current Month Low]])-1</f>
        <v>0.10526315789473673</v>
      </c>
      <c r="AH329" s="2">
        <f>(Table2[[#This Row],[Current Month High]]/Table2[[#This Row],[Close Price]])-1</f>
        <v>0.74686453805026742</v>
      </c>
      <c r="AI329">
        <v>74.686453805026702</v>
      </c>
      <c r="AJ329">
        <v>34.532132293627299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-0.13</v>
      </c>
      <c r="AM329" t="s">
        <v>10214</v>
      </c>
      <c r="AN329">
        <v>-28</v>
      </c>
      <c r="AO329" t="s">
        <v>10214</v>
      </c>
      <c r="AP329">
        <v>0.20557363957699001</v>
      </c>
      <c r="AQ329">
        <f>(Table2[[#This Row],[Sharpe Ratio]]-AVERAGE(Table2[Sharpe Ratio]))/_xlfn.STDEV.P(Table2[Sharpe Ratio])</f>
        <v>1.7137329656010301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3.201059018759981</v>
      </c>
      <c r="AS329">
        <f>_xlfn.RANK.AVG(Table2[[#This Row],[1Y Return vs Nifty Z-Score]],Table2[1Y Return vs Nifty Z-Score])</f>
        <v>593</v>
      </c>
      <c r="AT329">
        <f>_xlfn.RANK.AVG(Table2[[#This Row],[6M Return vs Nifty Z-Score]],Table2[6M Return vs Nifty Z-Score])</f>
        <v>393</v>
      </c>
      <c r="AU329">
        <f>_xlfn.RANK.AVG(Table2[[#This Row],[Sharpe Ratio Z-Score]],Table2[Sharpe Ratio Z-Score])</f>
        <v>32</v>
      </c>
      <c r="AV329">
        <f>(Table2[[#This Row],[Rank 1Y]]+Table2[[#This Row],[Rank 6M]]+Table2[[#This Row],[Rank Sharpe]])/3</f>
        <v>339.33333333333331</v>
      </c>
    </row>
    <row r="330" spans="1:48" x14ac:dyDescent="0.3">
      <c r="A330" t="s">
        <v>1448</v>
      </c>
      <c r="B330" t="s">
        <v>1449</v>
      </c>
      <c r="C330" t="s">
        <v>10178</v>
      </c>
      <c r="D330" t="s">
        <v>637</v>
      </c>
      <c r="E330">
        <v>6914.4402989999999</v>
      </c>
      <c r="F330">
        <v>519</v>
      </c>
      <c r="G330">
        <v>23.966360809752299</v>
      </c>
      <c r="H330">
        <f>(Table2[[#This Row],[1Y Return vs Nifty]]-AVERAGE(Table2[1Y Return vs Nifty]))/_xlfn.STDEV.P(Table2[1Y Return vs Nifty])</f>
        <v>-0.26812510228768949</v>
      </c>
      <c r="I330">
        <v>4.2777814271776604</v>
      </c>
      <c r="J330">
        <f>(Table2[[#This Row],[1M Return vs Nifty]]-AVERAGE(Table2[1M Return vs Nifty]))/_xlfn.STDEV.P(Table2[1M Return vs Nifty])</f>
        <v>0.10066924098579635</v>
      </c>
      <c r="K330">
        <v>-3.6827908027027099</v>
      </c>
      <c r="L330">
        <f>(Table2[[#This Row],[6M Return vs Nifty]]-AVERAGE(Table2[6M Return vs Nifty]))/_xlfn.STDEV.P(Table2[6M Return vs Nifty])</f>
        <v>-0.40879005757194076</v>
      </c>
      <c r="M330">
        <v>-2.9809876704291902</v>
      </c>
      <c r="N330">
        <f>(Table2[[#This Row],[1W Return vs Nifty]]-AVERAGE(Table2[1W Return vs Nifty]))/_xlfn.STDEV.P(Table2[1W Return vs Nifty])</f>
        <v>-0.61151393306025159</v>
      </c>
      <c r="O330">
        <v>510.05</v>
      </c>
      <c r="P330">
        <v>489.79486110539</v>
      </c>
      <c r="Q330">
        <v>440.04544833063397</v>
      </c>
      <c r="R330">
        <v>53.393329009512101</v>
      </c>
      <c r="S330" s="2">
        <f>(Table2[[#This Row],[Close Price]]-Table2[[#This Row],[20D EMA]])/Table2[[#This Row],[20D EMA]]</f>
        <v>1.7547299284383863E-2</v>
      </c>
      <c r="T330" s="2">
        <f>(Table2[[#This Row],[Close Price]]-Table2[[#This Row],[50D EMA]])/Table2[[#This Row],[50D EMA]]</f>
        <v>5.9627287286556245E-2</v>
      </c>
      <c r="U330" s="2">
        <f>(Table2[[#This Row],[Close Price]]-Table2[[#This Row],[200D EMA]])/Table2[[#This Row],[200D EMA]]</f>
        <v>0.17942362992024968</v>
      </c>
      <c r="V330">
        <v>2.3345204847485399</v>
      </c>
      <c r="W330">
        <v>510.7</v>
      </c>
      <c r="X330">
        <v>524.4</v>
      </c>
      <c r="Y330">
        <v>502.55</v>
      </c>
      <c r="Z330">
        <v>540</v>
      </c>
      <c r="AA330">
        <v>502.55</v>
      </c>
      <c r="AB330">
        <v>541.29999999999995</v>
      </c>
      <c r="AC330" s="2">
        <f>(Table2[[#This Row],[Close Price]]/Table2[[#This Row],[Day Low]])-1</f>
        <v>1.625220285882123E-2</v>
      </c>
      <c r="AD330" s="2">
        <f>(Table2[[#This Row],[Day High]]/Table2[[#This Row],[Close Price]])-1</f>
        <v>1.0404624277456698E-2</v>
      </c>
      <c r="AE330" s="2">
        <f>(Table2[[#This Row],[Close Price]]/Table2[[#This Row],[Current Week Low]])-1</f>
        <v>3.2733061386926554E-2</v>
      </c>
      <c r="AF330" s="2">
        <f>(Table2[[#This Row],[Current Week High]]/Table2[[#This Row],[Close Price]])-1</f>
        <v>4.0462427745664664E-2</v>
      </c>
      <c r="AG330" s="2">
        <f>(Table2[[#This Row],[Close Price]]/Table2[[#This Row],[Current Month Low]])-1</f>
        <v>3.2733061386926554E-2</v>
      </c>
      <c r="AH330" s="2">
        <f>(Table2[[#This Row],[Current Month High]]/Table2[[#This Row],[Close Price]])-1</f>
        <v>4.2967244701348717E-2</v>
      </c>
      <c r="AI330">
        <v>7.8612716763005697</v>
      </c>
      <c r="AJ330">
        <v>74.278038952316905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0.02</v>
      </c>
      <c r="AM330" t="s">
        <v>10213</v>
      </c>
      <c r="AN330">
        <v>-0.86</v>
      </c>
      <c r="AO330" t="s">
        <v>10214</v>
      </c>
      <c r="AP330">
        <v>0.109289924333057</v>
      </c>
      <c r="AQ330">
        <f>(Table2[[#This Row],[Sharpe Ratio]]-AVERAGE(Table2[Sharpe Ratio]))/_xlfn.STDEV.P(Table2[Sharpe Ratio])</f>
        <v>0.62133890483773768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-0.56642094709634783</v>
      </c>
      <c r="AS330">
        <f>_xlfn.RANK.AVG(Table2[[#This Row],[1Y Return vs Nifty Z-Score]],Table2[1Y Return vs Nifty Z-Score])</f>
        <v>367</v>
      </c>
      <c r="AT330">
        <f>_xlfn.RANK.AVG(Table2[[#This Row],[6M Return vs Nifty Z-Score]],Table2[6M Return vs Nifty Z-Score])</f>
        <v>464</v>
      </c>
      <c r="AU330">
        <f>_xlfn.RANK.AVG(Table2[[#This Row],[Sharpe Ratio Z-Score]],Table2[Sharpe Ratio Z-Score])</f>
        <v>188</v>
      </c>
      <c r="AV330">
        <f>(Table2[[#This Row],[Rank 1Y]]+Table2[[#This Row],[Rank 6M]]+Table2[[#This Row],[Rank Sharpe]])/3</f>
        <v>339.66666666666669</v>
      </c>
    </row>
    <row r="331" spans="1:48" x14ac:dyDescent="0.3">
      <c r="A331" t="s">
        <v>492</v>
      </c>
      <c r="B331" t="s">
        <v>493</v>
      </c>
      <c r="C331" t="s">
        <v>10172</v>
      </c>
      <c r="D331" t="s">
        <v>62</v>
      </c>
      <c r="E331">
        <v>43191.762428640002</v>
      </c>
      <c r="F331">
        <v>2549.6</v>
      </c>
      <c r="G331">
        <v>58.424366587560698</v>
      </c>
      <c r="H331">
        <f>(Table2[[#This Row],[1Y Return vs Nifty]]-AVERAGE(Table2[1Y Return vs Nifty]))/_xlfn.STDEV.P(Table2[1Y Return vs Nifty])</f>
        <v>0.14166557054400225</v>
      </c>
      <c r="I331">
        <v>-7.9327771347073304</v>
      </c>
      <c r="J331">
        <f>(Table2[[#This Row],[1M Return vs Nifty]]-AVERAGE(Table2[1M Return vs Nifty]))/_xlfn.STDEV.P(Table2[1M Return vs Nifty])</f>
        <v>-0.98275187880063142</v>
      </c>
      <c r="K331">
        <v>3.5783302805774402</v>
      </c>
      <c r="L331">
        <f>(Table2[[#This Row],[6M Return vs Nifty]]-AVERAGE(Table2[6M Return vs Nifty]))/_xlfn.STDEV.P(Table2[6M Return vs Nifty])</f>
        <v>-0.19178687525912658</v>
      </c>
      <c r="M331">
        <v>-3.8561989307393598</v>
      </c>
      <c r="N331">
        <f>(Table2[[#This Row],[1W Return vs Nifty]]-AVERAGE(Table2[1W Return vs Nifty]))/_xlfn.STDEV.P(Table2[1W Return vs Nifty])</f>
        <v>-0.78465124108177564</v>
      </c>
      <c r="O331">
        <v>2560.75</v>
      </c>
      <c r="P331">
        <v>2446.2251471146401</v>
      </c>
      <c r="Q331">
        <v>2073.1385620577298</v>
      </c>
      <c r="R331">
        <v>45.913866103434799</v>
      </c>
      <c r="S331" s="2">
        <f>(Table2[[#This Row],[Close Price]]-Table2[[#This Row],[20D EMA]])/Table2[[#This Row],[20D EMA]]</f>
        <v>-4.3541931074880759E-3</v>
      </c>
      <c r="T331" s="2">
        <f>(Table2[[#This Row],[Close Price]]-Table2[[#This Row],[50D EMA]])/Table2[[#This Row],[50D EMA]]</f>
        <v>4.2258928213248087E-2</v>
      </c>
      <c r="U331" s="2">
        <f>(Table2[[#This Row],[Close Price]]-Table2[[#This Row],[200D EMA]])/Table2[[#This Row],[200D EMA]]</f>
        <v>0.22982614218962286</v>
      </c>
      <c r="V331">
        <v>0.57448235340563503</v>
      </c>
      <c r="W331">
        <v>2505</v>
      </c>
      <c r="X331">
        <v>2610</v>
      </c>
      <c r="Y331">
        <v>2501</v>
      </c>
      <c r="Z331">
        <v>2614.4499999999998</v>
      </c>
      <c r="AA331">
        <v>2501</v>
      </c>
      <c r="AB331">
        <v>2698.95</v>
      </c>
      <c r="AC331" s="2">
        <f>(Table2[[#This Row],[Close Price]]/Table2[[#This Row],[Day Low]])-1</f>
        <v>1.7804391217564941E-2</v>
      </c>
      <c r="AD331" s="2">
        <f>(Table2[[#This Row],[Day High]]/Table2[[#This Row],[Close Price]])-1</f>
        <v>2.3689990586758691E-2</v>
      </c>
      <c r="AE331" s="2">
        <f>(Table2[[#This Row],[Close Price]]/Table2[[#This Row],[Current Week Low]])-1</f>
        <v>1.9432227109156264E-2</v>
      </c>
      <c r="AF331" s="2">
        <f>(Table2[[#This Row],[Current Week High]]/Table2[[#This Row],[Close Price]])-1</f>
        <v>2.543536240978983E-2</v>
      </c>
      <c r="AG331" s="2">
        <f>(Table2[[#This Row],[Close Price]]/Table2[[#This Row],[Current Month Low]])-1</f>
        <v>1.9432227109156264E-2</v>
      </c>
      <c r="AH331" s="2">
        <f>(Table2[[#This Row],[Current Month High]]/Table2[[#This Row],[Close Price]])-1</f>
        <v>5.8577816128020155E-2</v>
      </c>
      <c r="AI331">
        <v>8.2522748666457399</v>
      </c>
      <c r="AJ331">
        <v>85.122526774369206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0.17</v>
      </c>
      <c r="AM331" t="s">
        <v>10213</v>
      </c>
      <c r="AN331">
        <v>-3.48</v>
      </c>
      <c r="AO331" t="s">
        <v>10214</v>
      </c>
      <c r="AP331">
        <v>3.2545072863815E-2</v>
      </c>
      <c r="AQ331">
        <f>(Table2[[#This Row],[Sharpe Ratio]]-AVERAGE(Table2[Sharpe Ratio]))/_xlfn.STDEV.P(Table2[Sharpe Ratio])</f>
        <v>-0.24937552206991739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-2.0668999466674487</v>
      </c>
      <c r="AS331">
        <f>_xlfn.RANK.AVG(Table2[[#This Row],[1Y Return vs Nifty Z-Score]],Table2[1Y Return vs Nifty Z-Score])</f>
        <v>230</v>
      </c>
      <c r="AT331">
        <f>_xlfn.RANK.AVG(Table2[[#This Row],[6M Return vs Nifty Z-Score]],Table2[6M Return vs Nifty Z-Score])</f>
        <v>378</v>
      </c>
      <c r="AU331">
        <f>_xlfn.RANK.AVG(Table2[[#This Row],[Sharpe Ratio Z-Score]],Table2[Sharpe Ratio Z-Score])</f>
        <v>413</v>
      </c>
      <c r="AV331">
        <f>(Table2[[#This Row],[Rank 1Y]]+Table2[[#This Row],[Rank 6M]]+Table2[[#This Row],[Rank Sharpe]])/3</f>
        <v>340.33333333333331</v>
      </c>
    </row>
    <row r="332" spans="1:48" x14ac:dyDescent="0.3">
      <c r="A332" t="s">
        <v>1720</v>
      </c>
      <c r="B332" t="s">
        <v>1721</v>
      </c>
      <c r="C332" t="s">
        <v>10175</v>
      </c>
      <c r="D332" t="s">
        <v>101</v>
      </c>
      <c r="E332">
        <v>4436.25</v>
      </c>
      <c r="F332">
        <v>7393.75</v>
      </c>
      <c r="G332">
        <v>53.5459201739313</v>
      </c>
      <c r="H332">
        <f>(Table2[[#This Row],[1Y Return vs Nifty]]-AVERAGE(Table2[1Y Return vs Nifty]))/_xlfn.STDEV.P(Table2[1Y Return vs Nifty])</f>
        <v>8.3648810923454817E-2</v>
      </c>
      <c r="I332">
        <v>2.6810925612327901</v>
      </c>
      <c r="J332">
        <f>(Table2[[#This Row],[1M Return vs Nifty]]-AVERAGE(Table2[1M Return vs Nifty]))/_xlfn.STDEV.P(Table2[1M Return vs Nifty])</f>
        <v>-4.1002119118262952E-2</v>
      </c>
      <c r="K332">
        <v>-8.5469866702222603</v>
      </c>
      <c r="L332">
        <f>(Table2[[#This Row],[6M Return vs Nifty]]-AVERAGE(Table2[6M Return vs Nifty]))/_xlfn.STDEV.P(Table2[6M Return vs Nifty])</f>
        <v>-0.55415961835163063</v>
      </c>
      <c r="M332">
        <v>-5.5773973516569804</v>
      </c>
      <c r="N332">
        <f>(Table2[[#This Row],[1W Return vs Nifty]]-AVERAGE(Table2[1W Return vs Nifty]))/_xlfn.STDEV.P(Table2[1W Return vs Nifty])</f>
        <v>-1.1251446449977218</v>
      </c>
      <c r="O332">
        <v>7135.39</v>
      </c>
      <c r="P332">
        <v>6833.3797656932502</v>
      </c>
      <c r="Q332">
        <v>6237.4118290856904</v>
      </c>
      <c r="R332">
        <v>57.661443811028697</v>
      </c>
      <c r="S332" s="2">
        <f>(Table2[[#This Row],[Close Price]]-Table2[[#This Row],[20D EMA]])/Table2[[#This Row],[20D EMA]]</f>
        <v>3.6208252106752353E-2</v>
      </c>
      <c r="T332" s="2">
        <f>(Table2[[#This Row],[Close Price]]-Table2[[#This Row],[50D EMA]])/Table2[[#This Row],[50D EMA]]</f>
        <v>8.2004842921224633E-2</v>
      </c>
      <c r="U332" s="2">
        <f>(Table2[[#This Row],[Close Price]]-Table2[[#This Row],[200D EMA]])/Table2[[#This Row],[200D EMA]]</f>
        <v>0.18538749766725138</v>
      </c>
      <c r="V332">
        <v>0.85690665810102995</v>
      </c>
      <c r="W332">
        <v>6980</v>
      </c>
      <c r="X332">
        <v>7489.95</v>
      </c>
      <c r="Y332">
        <v>6834.05</v>
      </c>
      <c r="Z332">
        <v>7489.95</v>
      </c>
      <c r="AA332">
        <v>6834.05</v>
      </c>
      <c r="AB332">
        <v>7649</v>
      </c>
      <c r="AC332" s="2">
        <f>(Table2[[#This Row],[Close Price]]/Table2[[#This Row],[Day Low]])-1</f>
        <v>5.9276504297994359E-2</v>
      </c>
      <c r="AD332" s="2">
        <f>(Table2[[#This Row],[Day High]]/Table2[[#This Row],[Close Price]])-1</f>
        <v>1.3010989010989071E-2</v>
      </c>
      <c r="AE332" s="2">
        <f>(Table2[[#This Row],[Close Price]]/Table2[[#This Row],[Current Week Low]])-1</f>
        <v>8.1898727694412532E-2</v>
      </c>
      <c r="AF332" s="2">
        <f>(Table2[[#This Row],[Current Week High]]/Table2[[#This Row],[Close Price]])-1</f>
        <v>1.3010989010989071E-2</v>
      </c>
      <c r="AG332" s="2">
        <f>(Table2[[#This Row],[Close Price]]/Table2[[#This Row],[Current Month Low]])-1</f>
        <v>8.1898727694412532E-2</v>
      </c>
      <c r="AH332" s="2">
        <f>(Table2[[#This Row],[Current Month High]]/Table2[[#This Row],[Close Price]])-1</f>
        <v>3.4522400676246789E-2</v>
      </c>
      <c r="AI332">
        <v>14.961961115807201</v>
      </c>
      <c r="AJ332">
        <v>102.56849315068401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0.01</v>
      </c>
      <c r="AM332" t="s">
        <v>10213</v>
      </c>
      <c r="AN332">
        <v>-0.3</v>
      </c>
      <c r="AO332" t="s">
        <v>10214</v>
      </c>
      <c r="AP332">
        <v>7.6233023597754995E-2</v>
      </c>
      <c r="AQ332">
        <f>(Table2[[#This Row],[Sharpe Ratio]]-AVERAGE(Table2[Sharpe Ratio]))/_xlfn.STDEV.P(Table2[Sharpe Ratio])</f>
        <v>0.24628937606749182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-1.3903681954766687</v>
      </c>
      <c r="AS332">
        <f>_xlfn.RANK.AVG(Table2[[#This Row],[1Y Return vs Nifty Z-Score]],Table2[1Y Return vs Nifty Z-Score])</f>
        <v>254</v>
      </c>
      <c r="AT332">
        <f>_xlfn.RANK.AVG(Table2[[#This Row],[6M Return vs Nifty Z-Score]],Table2[6M Return vs Nifty Z-Score])</f>
        <v>511</v>
      </c>
      <c r="AU332">
        <f>_xlfn.RANK.AVG(Table2[[#This Row],[Sharpe Ratio Z-Score]],Table2[Sharpe Ratio Z-Score])</f>
        <v>259</v>
      </c>
      <c r="AV332">
        <f>(Table2[[#This Row],[Rank 1Y]]+Table2[[#This Row],[Rank 6M]]+Table2[[#This Row],[Rank Sharpe]])/3</f>
        <v>341.33333333333331</v>
      </c>
    </row>
    <row r="333" spans="1:48" x14ac:dyDescent="0.3">
      <c r="A333" t="s">
        <v>668</v>
      </c>
      <c r="B333" t="s">
        <v>669</v>
      </c>
      <c r="C333" t="s">
        <v>10173</v>
      </c>
      <c r="D333" t="s">
        <v>387</v>
      </c>
      <c r="E333">
        <v>25738.483319999999</v>
      </c>
      <c r="F333">
        <v>3672.1</v>
      </c>
      <c r="G333">
        <v>26.459632834843202</v>
      </c>
      <c r="H333">
        <f>(Table2[[#This Row],[1Y Return vs Nifty]]-AVERAGE(Table2[1Y Return vs Nifty]))/_xlfn.STDEV.P(Table2[1Y Return vs Nifty])</f>
        <v>-0.23847394872695607</v>
      </c>
      <c r="I333">
        <v>1.9361614072125699</v>
      </c>
      <c r="J333">
        <f>(Table2[[#This Row],[1M Return vs Nifty]]-AVERAGE(Table2[1M Return vs Nifty]))/_xlfn.STDEV.P(Table2[1M Return vs Nifty])</f>
        <v>-0.10709853403343712</v>
      </c>
      <c r="K333">
        <v>-4.1886781725171502</v>
      </c>
      <c r="L333">
        <f>(Table2[[#This Row],[6M Return vs Nifty]]-AVERAGE(Table2[6M Return vs Nifty]))/_xlfn.STDEV.P(Table2[6M Return vs Nifty])</f>
        <v>-0.42390882062278373</v>
      </c>
      <c r="M333">
        <v>0.84994305909335699</v>
      </c>
      <c r="N333">
        <f>(Table2[[#This Row],[1W Return vs Nifty]]-AVERAGE(Table2[1W Return vs Nifty]))/_xlfn.STDEV.P(Table2[1W Return vs Nifty])</f>
        <v>0.1463339875565442</v>
      </c>
      <c r="O333">
        <v>3576.11</v>
      </c>
      <c r="P333">
        <v>3419.6768200839201</v>
      </c>
      <c r="Q333">
        <v>3107.5198686794201</v>
      </c>
      <c r="R333">
        <v>67.990155310109103</v>
      </c>
      <c r="S333" s="2">
        <f>(Table2[[#This Row],[Close Price]]-Table2[[#This Row],[20D EMA]])/Table2[[#This Row],[20D EMA]]</f>
        <v>2.6842015486100757E-2</v>
      </c>
      <c r="T333" s="2">
        <f>(Table2[[#This Row],[Close Price]]-Table2[[#This Row],[50D EMA]])/Table2[[#This Row],[50D EMA]]</f>
        <v>7.3814922636427735E-2</v>
      </c>
      <c r="U333" s="2">
        <f>(Table2[[#This Row],[Close Price]]-Table2[[#This Row],[200D EMA]])/Table2[[#This Row],[200D EMA]]</f>
        <v>0.18168190556429337</v>
      </c>
      <c r="V333">
        <v>0.88828833693957299</v>
      </c>
      <c r="W333">
        <v>3642</v>
      </c>
      <c r="X333">
        <v>3728.65</v>
      </c>
      <c r="Y333">
        <v>3575.6</v>
      </c>
      <c r="Z333">
        <v>3728.65</v>
      </c>
      <c r="AA333">
        <v>3575.6</v>
      </c>
      <c r="AB333">
        <v>3728.65</v>
      </c>
      <c r="AC333" s="2">
        <f>(Table2[[#This Row],[Close Price]]/Table2[[#This Row],[Day Low]])-1</f>
        <v>8.2646897309170964E-3</v>
      </c>
      <c r="AD333" s="2">
        <f>(Table2[[#This Row],[Day High]]/Table2[[#This Row],[Close Price]])-1</f>
        <v>1.5399907409928915E-2</v>
      </c>
      <c r="AE333" s="2">
        <f>(Table2[[#This Row],[Close Price]]/Table2[[#This Row],[Current Week Low]])-1</f>
        <v>2.6988477458328664E-2</v>
      </c>
      <c r="AF333" s="2">
        <f>(Table2[[#This Row],[Current Week High]]/Table2[[#This Row],[Close Price]])-1</f>
        <v>1.5399907409928915E-2</v>
      </c>
      <c r="AG333" s="2">
        <f>(Table2[[#This Row],[Close Price]]/Table2[[#This Row],[Current Month Low]])-1</f>
        <v>2.6988477458328664E-2</v>
      </c>
      <c r="AH333" s="2">
        <f>(Table2[[#This Row],[Current Month High]]/Table2[[#This Row],[Close Price]])-1</f>
        <v>1.5399907409928915E-2</v>
      </c>
      <c r="AI333">
        <v>7.2628741047357099</v>
      </c>
      <c r="AJ333">
        <v>53.982597756578201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0.17</v>
      </c>
      <c r="AM333" t="s">
        <v>10213</v>
      </c>
      <c r="AN333">
        <v>0.02</v>
      </c>
      <c r="AO333" t="s">
        <v>10213</v>
      </c>
      <c r="AP333">
        <v>0.105510192798623</v>
      </c>
      <c r="AQ333">
        <f>(Table2[[#This Row],[Sharpe Ratio]]-AVERAGE(Table2[Sharpe Ratio]))/_xlfn.STDEV.P(Table2[Sharpe Ratio])</f>
        <v>0.57845567926802655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-4.469163655860614E-2</v>
      </c>
      <c r="AS333">
        <f>_xlfn.RANK.AVG(Table2[[#This Row],[1Y Return vs Nifty Z-Score]],Table2[1Y Return vs Nifty Z-Score])</f>
        <v>355</v>
      </c>
      <c r="AT333">
        <f>_xlfn.RANK.AVG(Table2[[#This Row],[6M Return vs Nifty Z-Score]],Table2[6M Return vs Nifty Z-Score])</f>
        <v>472</v>
      </c>
      <c r="AU333">
        <f>_xlfn.RANK.AVG(Table2[[#This Row],[Sharpe Ratio Z-Score]],Table2[Sharpe Ratio Z-Score])</f>
        <v>199</v>
      </c>
      <c r="AV333">
        <f>(Table2[[#This Row],[Rank 1Y]]+Table2[[#This Row],[Rank 6M]]+Table2[[#This Row],[Rank Sharpe]])/3</f>
        <v>342</v>
      </c>
    </row>
    <row r="334" spans="1:48" x14ac:dyDescent="0.3">
      <c r="A334" t="s">
        <v>1700</v>
      </c>
      <c r="B334" t="s">
        <v>1701</v>
      </c>
      <c r="C334" t="s">
        <v>10169</v>
      </c>
      <c r="D334" t="s">
        <v>282</v>
      </c>
      <c r="E334">
        <v>4602.2566389800004</v>
      </c>
      <c r="F334">
        <v>238.7</v>
      </c>
      <c r="G334">
        <v>35.4926321938133</v>
      </c>
      <c r="H334">
        <f>(Table2[[#This Row],[1Y Return vs Nifty]]-AVERAGE(Table2[1Y Return vs Nifty]))/_xlfn.STDEV.P(Table2[1Y Return vs Nifty])</f>
        <v>-0.13104930816970939</v>
      </c>
      <c r="I334">
        <v>-18.753212948452099</v>
      </c>
      <c r="J334">
        <f>(Table2[[#This Row],[1M Return vs Nifty]]-AVERAGE(Table2[1M Return vs Nifty]))/_xlfn.STDEV.P(Table2[1M Return vs Nifty])</f>
        <v>-1.942829882316204</v>
      </c>
      <c r="K334">
        <v>-19.430933405479699</v>
      </c>
      <c r="L334">
        <f>(Table2[[#This Row],[6M Return vs Nifty]]-AVERAGE(Table2[6M Return vs Nifty]))/_xlfn.STDEV.P(Table2[6M Return vs Nifty])</f>
        <v>-0.87943322976579019</v>
      </c>
      <c r="M334">
        <v>-3.6888095102724301</v>
      </c>
      <c r="N334">
        <f>(Table2[[#This Row],[1W Return vs Nifty]]-AVERAGE(Table2[1W Return vs Nifty]))/_xlfn.STDEV.P(Table2[1W Return vs Nifty])</f>
        <v>-0.75153768899989726</v>
      </c>
      <c r="O334">
        <v>246.96</v>
      </c>
      <c r="P334">
        <v>243.86087072194101</v>
      </c>
      <c r="Q334">
        <v>224.21208801826799</v>
      </c>
      <c r="R334">
        <v>34.714039072678297</v>
      </c>
      <c r="S334" s="2">
        <f>(Table2[[#This Row],[Close Price]]-Table2[[#This Row],[20D EMA]])/Table2[[#This Row],[20D EMA]]</f>
        <v>-3.3446712018140666E-2</v>
      </c>
      <c r="T334" s="2">
        <f>(Table2[[#This Row],[Close Price]]-Table2[[#This Row],[50D EMA]])/Table2[[#This Row],[50D EMA]]</f>
        <v>-2.1163176801027809E-2</v>
      </c>
      <c r="U334" s="2">
        <f>(Table2[[#This Row],[Close Price]]-Table2[[#This Row],[200D EMA]])/Table2[[#This Row],[200D EMA]]</f>
        <v>6.4616997726507835E-2</v>
      </c>
      <c r="V334">
        <v>0.74909441773423302</v>
      </c>
      <c r="W334">
        <v>236</v>
      </c>
      <c r="X334">
        <v>244.25</v>
      </c>
      <c r="Y334">
        <v>233.2</v>
      </c>
      <c r="Z334">
        <v>248.75</v>
      </c>
      <c r="AA334">
        <v>233.2</v>
      </c>
      <c r="AB334">
        <v>253.45</v>
      </c>
      <c r="AC334" s="2">
        <f>(Table2[[#This Row],[Close Price]]/Table2[[#This Row],[Day Low]])-1</f>
        <v>1.1440677966101598E-2</v>
      </c>
      <c r="AD334" s="2">
        <f>(Table2[[#This Row],[Day High]]/Table2[[#This Row],[Close Price]])-1</f>
        <v>2.3250942605781422E-2</v>
      </c>
      <c r="AE334" s="2">
        <f>(Table2[[#This Row],[Close Price]]/Table2[[#This Row],[Current Week Low]])-1</f>
        <v>2.3584905660377409E-2</v>
      </c>
      <c r="AF334" s="2">
        <f>(Table2[[#This Row],[Current Week High]]/Table2[[#This Row],[Close Price]])-1</f>
        <v>4.2103058232090484E-2</v>
      </c>
      <c r="AG334" s="2">
        <f>(Table2[[#This Row],[Close Price]]/Table2[[#This Row],[Current Month Low]])-1</f>
        <v>2.3584905660377409E-2</v>
      </c>
      <c r="AH334" s="2">
        <f>(Table2[[#This Row],[Current Month High]]/Table2[[#This Row],[Close Price]])-1</f>
        <v>6.1793045664013446E-2</v>
      </c>
      <c r="AI334">
        <v>22.077922077922</v>
      </c>
      <c r="AJ334">
        <v>65.076071922544898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-0.06</v>
      </c>
      <c r="AM334" t="s">
        <v>10214</v>
      </c>
      <c r="AN334">
        <v>-5.75</v>
      </c>
      <c r="AO334" t="s">
        <v>10214</v>
      </c>
      <c r="AP334">
        <v>0.16026726290829499</v>
      </c>
      <c r="AQ334">
        <f>(Table2[[#This Row],[Sharpe Ratio]]-AVERAGE(Table2[Sharpe Ratio]))/_xlfn.STDEV.P(Table2[Sharpe Ratio])</f>
        <v>1.1997060955098737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-2.5051440137417273</v>
      </c>
      <c r="AS334">
        <f>_xlfn.RANK.AVG(Table2[[#This Row],[1Y Return vs Nifty Z-Score]],Table2[1Y Return vs Nifty Z-Score])</f>
        <v>320</v>
      </c>
      <c r="AT334">
        <f>_xlfn.RANK.AVG(Table2[[#This Row],[6M Return vs Nifty Z-Score]],Table2[6M Return vs Nifty Z-Score])</f>
        <v>618</v>
      </c>
      <c r="AU334">
        <f>_xlfn.RANK.AVG(Table2[[#This Row],[Sharpe Ratio Z-Score]],Table2[Sharpe Ratio Z-Score])</f>
        <v>88</v>
      </c>
      <c r="AV334">
        <f>(Table2[[#This Row],[Rank 1Y]]+Table2[[#This Row],[Rank 6M]]+Table2[[#This Row],[Rank Sharpe]])/3</f>
        <v>342</v>
      </c>
    </row>
    <row r="335" spans="1:48" x14ac:dyDescent="0.3">
      <c r="A335" t="s">
        <v>1607</v>
      </c>
      <c r="B335" t="s">
        <v>1608</v>
      </c>
      <c r="C335" t="s">
        <v>10171</v>
      </c>
      <c r="D335" t="s">
        <v>193</v>
      </c>
      <c r="E335">
        <v>5423.2941414239904</v>
      </c>
      <c r="F335">
        <v>213.28</v>
      </c>
      <c r="G335">
        <v>17.433303492208999</v>
      </c>
      <c r="H335">
        <f>(Table2[[#This Row],[1Y Return vs Nifty]]-AVERAGE(Table2[1Y Return vs Nifty]))/_xlfn.STDEV.P(Table2[1Y Return vs Nifty])</f>
        <v>-0.34581926633963916</v>
      </c>
      <c r="I335">
        <v>14.141198937663599</v>
      </c>
      <c r="J335">
        <f>(Table2[[#This Row],[1M Return vs Nifty]]-AVERAGE(Table2[1M Return vs Nifty]))/_xlfn.STDEV.P(Table2[1M Return vs Nifty])</f>
        <v>0.97583271446428244</v>
      </c>
      <c r="K335">
        <v>12.3603032468625</v>
      </c>
      <c r="L335">
        <f>(Table2[[#This Row],[6M Return vs Nifty]]-AVERAGE(Table2[6M Return vs Nifty]))/_xlfn.STDEV.P(Table2[6M Return vs Nifty])</f>
        <v>7.0667924600521473E-2</v>
      </c>
      <c r="M335">
        <v>-5.5483014790377601</v>
      </c>
      <c r="N335">
        <f>(Table2[[#This Row],[1W Return vs Nifty]]-AVERAGE(Table2[1W Return vs Nifty]))/_xlfn.STDEV.P(Table2[1W Return vs Nifty])</f>
        <v>-1.1193887991942255</v>
      </c>
      <c r="O335">
        <v>206.67</v>
      </c>
      <c r="P335">
        <v>191.10710396735701</v>
      </c>
      <c r="Q335">
        <v>164.940429340565</v>
      </c>
      <c r="R335">
        <v>54.550566860930601</v>
      </c>
      <c r="S335" s="2">
        <f>(Table2[[#This Row],[Close Price]]-Table2[[#This Row],[20D EMA]])/Table2[[#This Row],[20D EMA]]</f>
        <v>3.1983355107175759E-2</v>
      </c>
      <c r="T335" s="2">
        <f>(Table2[[#This Row],[Close Price]]-Table2[[#This Row],[50D EMA]])/Table2[[#This Row],[50D EMA]]</f>
        <v>0.11602340034638559</v>
      </c>
      <c r="U335" s="2">
        <f>(Table2[[#This Row],[Close Price]]-Table2[[#This Row],[200D EMA]])/Table2[[#This Row],[200D EMA]]</f>
        <v>0.2930729042763956</v>
      </c>
      <c r="V335">
        <v>1.15624691190764</v>
      </c>
      <c r="W335">
        <v>209</v>
      </c>
      <c r="X335">
        <v>214.89</v>
      </c>
      <c r="Y335">
        <v>204</v>
      </c>
      <c r="Z335">
        <v>222</v>
      </c>
      <c r="AA335">
        <v>204</v>
      </c>
      <c r="AB335">
        <v>225.7</v>
      </c>
      <c r="AC335" s="2">
        <f>(Table2[[#This Row],[Close Price]]/Table2[[#This Row],[Day Low]])-1</f>
        <v>2.0478468899521429E-2</v>
      </c>
      <c r="AD335" s="2">
        <f>(Table2[[#This Row],[Day High]]/Table2[[#This Row],[Close Price]])-1</f>
        <v>7.5487621905476754E-3</v>
      </c>
      <c r="AE335" s="2">
        <f>(Table2[[#This Row],[Close Price]]/Table2[[#This Row],[Current Week Low]])-1</f>
        <v>4.54901960784313E-2</v>
      </c>
      <c r="AF335" s="2">
        <f>(Table2[[#This Row],[Current Week High]]/Table2[[#This Row],[Close Price]])-1</f>
        <v>4.0885221305326347E-2</v>
      </c>
      <c r="AG335" s="2">
        <f>(Table2[[#This Row],[Close Price]]/Table2[[#This Row],[Current Month Low]])-1</f>
        <v>4.54901960784313E-2</v>
      </c>
      <c r="AH335" s="2">
        <f>(Table2[[#This Row],[Current Month High]]/Table2[[#This Row],[Close Price]])-1</f>
        <v>5.8233308327081623E-2</v>
      </c>
      <c r="AI335">
        <v>5.8233308327081597</v>
      </c>
      <c r="AJ335">
        <v>69.202697342324399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0.02</v>
      </c>
      <c r="AM335" t="s">
        <v>10213</v>
      </c>
      <c r="AN335">
        <v>0.44</v>
      </c>
      <c r="AO335" t="s">
        <v>10213</v>
      </c>
      <c r="AP335">
        <v>5.253739291205E-2</v>
      </c>
      <c r="AQ335">
        <f>(Table2[[#This Row],[Sharpe Ratio]]-AVERAGE(Table2[Sharpe Ratio]))/_xlfn.STDEV.P(Table2[Sharpe Ratio])</f>
        <v>-2.2551166297595297E-2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-0.44125859276665602</v>
      </c>
      <c r="AS335">
        <f>_xlfn.RANK.AVG(Table2[[#This Row],[1Y Return vs Nifty Z-Score]],Table2[1Y Return vs Nifty Z-Score])</f>
        <v>405</v>
      </c>
      <c r="AT335">
        <f>_xlfn.RANK.AVG(Table2[[#This Row],[6M Return vs Nifty Z-Score]],Table2[6M Return vs Nifty Z-Score])</f>
        <v>288</v>
      </c>
      <c r="AU335">
        <f>_xlfn.RANK.AVG(Table2[[#This Row],[Sharpe Ratio Z-Score]],Table2[Sharpe Ratio Z-Score])</f>
        <v>341</v>
      </c>
      <c r="AV335">
        <f>(Table2[[#This Row],[Rank 1Y]]+Table2[[#This Row],[Rank 6M]]+Table2[[#This Row],[Rank Sharpe]])/3</f>
        <v>344.66666666666669</v>
      </c>
    </row>
    <row r="336" spans="1:48" x14ac:dyDescent="0.3">
      <c r="A336" t="s">
        <v>739</v>
      </c>
      <c r="B336" t="s">
        <v>740</v>
      </c>
      <c r="C336" t="s">
        <v>10172</v>
      </c>
      <c r="D336" t="s">
        <v>62</v>
      </c>
      <c r="E336">
        <v>21246.0127794</v>
      </c>
      <c r="F336">
        <v>1186.2</v>
      </c>
      <c r="G336">
        <v>50.7718077272256</v>
      </c>
      <c r="H336">
        <f>(Table2[[#This Row],[1Y Return vs Nifty]]-AVERAGE(Table2[1Y Return vs Nifty]))/_xlfn.STDEV.P(Table2[1Y Return vs Nifty])</f>
        <v>5.0657772110105283E-2</v>
      </c>
      <c r="I336">
        <v>2.3457438705602298</v>
      </c>
      <c r="J336">
        <f>(Table2[[#This Row],[1M Return vs Nifty]]-AVERAGE(Table2[1M Return vs Nifty]))/_xlfn.STDEV.P(Table2[1M Return vs Nifty])</f>
        <v>-7.0757011339285955E-2</v>
      </c>
      <c r="K336">
        <v>27.586690038571799</v>
      </c>
      <c r="L336">
        <f>(Table2[[#This Row],[6M Return vs Nifty]]-AVERAGE(Table2[6M Return vs Nifty]))/_xlfn.STDEV.P(Table2[6M Return vs Nifty])</f>
        <v>0.52571809537030645</v>
      </c>
      <c r="M336">
        <v>-3.4209015172288</v>
      </c>
      <c r="N336">
        <f>(Table2[[#This Row],[1W Return vs Nifty]]-AVERAGE(Table2[1W Return vs Nifty]))/_xlfn.STDEV.P(Table2[1W Return vs Nifty])</f>
        <v>-0.69853920644314316</v>
      </c>
      <c r="O336">
        <v>1174.5</v>
      </c>
      <c r="P336">
        <v>1112.58814915172</v>
      </c>
      <c r="Q336">
        <v>955.83007767000299</v>
      </c>
      <c r="R336">
        <v>49.4746694666634</v>
      </c>
      <c r="S336" s="2">
        <f>(Table2[[#This Row],[Close Price]]-Table2[[#This Row],[20D EMA]])/Table2[[#This Row],[20D EMA]]</f>
        <v>9.9616858237548279E-3</v>
      </c>
      <c r="T336" s="2">
        <f>(Table2[[#This Row],[Close Price]]-Table2[[#This Row],[50D EMA]])/Table2[[#This Row],[50D EMA]]</f>
        <v>6.6162713403342052E-2</v>
      </c>
      <c r="U336" s="2">
        <f>(Table2[[#This Row],[Close Price]]-Table2[[#This Row],[200D EMA]])/Table2[[#This Row],[200D EMA]]</f>
        <v>0.2410155609369006</v>
      </c>
      <c r="V336">
        <v>0.85541202692884999</v>
      </c>
      <c r="W336">
        <v>1181.3</v>
      </c>
      <c r="X336">
        <v>1210</v>
      </c>
      <c r="Y336">
        <v>1166.0999999999999</v>
      </c>
      <c r="Z336">
        <v>1236</v>
      </c>
      <c r="AA336">
        <v>1162.6500000000001</v>
      </c>
      <c r="AB336">
        <v>1240</v>
      </c>
      <c r="AC336" s="2">
        <f>(Table2[[#This Row],[Close Price]]/Table2[[#This Row],[Day Low]])-1</f>
        <v>4.1479725725896976E-3</v>
      </c>
      <c r="AD336" s="2">
        <f>(Table2[[#This Row],[Day High]]/Table2[[#This Row],[Close Price]])-1</f>
        <v>2.0064070139942602E-2</v>
      </c>
      <c r="AE336" s="2">
        <f>(Table2[[#This Row],[Close Price]]/Table2[[#This Row],[Current Week Low]])-1</f>
        <v>1.723694365834838E-2</v>
      </c>
      <c r="AF336" s="2">
        <f>(Table2[[#This Row],[Current Week High]]/Table2[[#This Row],[Close Price]])-1</f>
        <v>4.1982802225594362E-2</v>
      </c>
      <c r="AG336" s="2">
        <f>(Table2[[#This Row],[Close Price]]/Table2[[#This Row],[Current Month Low]])-1</f>
        <v>2.0255450909560047E-2</v>
      </c>
      <c r="AH336" s="2">
        <f>(Table2[[#This Row],[Current Month High]]/Table2[[#This Row],[Close Price]])-1</f>
        <v>4.5354914854156103E-2</v>
      </c>
      <c r="AI336">
        <v>6.1751812510537798</v>
      </c>
      <c r="AJ336">
        <v>77.628032345013494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0.04</v>
      </c>
      <c r="AM336" t="s">
        <v>10213</v>
      </c>
      <c r="AN336">
        <v>-0.56999999999999995</v>
      </c>
      <c r="AO336" t="s">
        <v>10214</v>
      </c>
      <c r="AP336">
        <v>-3.5886975571537999E-2</v>
      </c>
      <c r="AQ336">
        <f>(Table2[[#This Row],[Sharpe Ratio]]-AVERAGE(Table2[Sharpe Ratio]))/_xlfn.STDEV.P(Table2[Sharpe Ratio])</f>
        <v>-1.0257764231699191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-1.2186967734719367</v>
      </c>
      <c r="AS336">
        <f>_xlfn.RANK.AVG(Table2[[#This Row],[1Y Return vs Nifty Z-Score]],Table2[1Y Return vs Nifty Z-Score])</f>
        <v>267</v>
      </c>
      <c r="AT336">
        <f>_xlfn.RANK.AVG(Table2[[#This Row],[6M Return vs Nifty Z-Score]],Table2[6M Return vs Nifty Z-Score])</f>
        <v>160</v>
      </c>
      <c r="AU336">
        <f>_xlfn.RANK.AVG(Table2[[#This Row],[Sharpe Ratio Z-Score]],Table2[Sharpe Ratio Z-Score])</f>
        <v>608</v>
      </c>
      <c r="AV336">
        <f>(Table2[[#This Row],[Rank 1Y]]+Table2[[#This Row],[Rank 6M]]+Table2[[#This Row],[Rank Sharpe]])/3</f>
        <v>345</v>
      </c>
    </row>
    <row r="337" spans="1:48" x14ac:dyDescent="0.3">
      <c r="A337" t="s">
        <v>374</v>
      </c>
      <c r="B337" t="s">
        <v>375</v>
      </c>
      <c r="C337" t="s">
        <v>10173</v>
      </c>
      <c r="D337" t="s">
        <v>200</v>
      </c>
      <c r="E337">
        <v>66639.280601544</v>
      </c>
      <c r="F337">
        <v>226.94</v>
      </c>
      <c r="G337">
        <v>11.2963035371857</v>
      </c>
      <c r="H337">
        <f>(Table2[[#This Row],[1Y Return vs Nifty]]-AVERAGE(Table2[1Y Return vs Nifty]))/_xlfn.STDEV.P(Table2[1Y Return vs Nifty])</f>
        <v>-0.41880333155088517</v>
      </c>
      <c r="I337">
        <v>-7.0078338660978297</v>
      </c>
      <c r="J337">
        <f>(Table2[[#This Row],[1M Return vs Nifty]]-AVERAGE(Table2[1M Return vs Nifty]))/_xlfn.STDEV.P(Table2[1M Return vs Nifty])</f>
        <v>-0.90068330947704067</v>
      </c>
      <c r="K337">
        <v>16.176711991333701</v>
      </c>
      <c r="L337">
        <f>(Table2[[#This Row],[6M Return vs Nifty]]-AVERAGE(Table2[6M Return vs Nifty]))/_xlfn.STDEV.P(Table2[6M Return vs Nifty])</f>
        <v>0.18472370649124048</v>
      </c>
      <c r="M337">
        <v>-2.1773779977090899</v>
      </c>
      <c r="N337">
        <f>(Table2[[#This Row],[1W Return vs Nifty]]-AVERAGE(Table2[1W Return vs Nifty]))/_xlfn.STDEV.P(Table2[1W Return vs Nifty])</f>
        <v>-0.45254109787814067</v>
      </c>
      <c r="O337">
        <v>230.7</v>
      </c>
      <c r="P337">
        <v>220.78535172879</v>
      </c>
      <c r="Q337">
        <v>191.86093481702599</v>
      </c>
      <c r="R337">
        <v>38.765203024523103</v>
      </c>
      <c r="S337" s="2">
        <f>(Table2[[#This Row],[Close Price]]-Table2[[#This Row],[20D EMA]])/Table2[[#This Row],[20D EMA]]</f>
        <v>-1.6298222800173345E-2</v>
      </c>
      <c r="T337" s="2">
        <f>(Table2[[#This Row],[Close Price]]-Table2[[#This Row],[50D EMA]])/Table2[[#This Row],[50D EMA]]</f>
        <v>2.7876162177508438E-2</v>
      </c>
      <c r="U337" s="2">
        <f>(Table2[[#This Row],[Close Price]]-Table2[[#This Row],[200D EMA]])/Table2[[#This Row],[200D EMA]]</f>
        <v>0.18283589213420764</v>
      </c>
      <c r="V337">
        <v>0.58797466079077498</v>
      </c>
      <c r="W337">
        <v>225.2</v>
      </c>
      <c r="X337">
        <v>228.5</v>
      </c>
      <c r="Y337">
        <v>221.25</v>
      </c>
      <c r="Z337">
        <v>231.28</v>
      </c>
      <c r="AA337">
        <v>221.25</v>
      </c>
      <c r="AB337">
        <v>243.29</v>
      </c>
      <c r="AC337" s="2">
        <f>(Table2[[#This Row],[Close Price]]/Table2[[#This Row],[Day Low]])-1</f>
        <v>7.7264653641209158E-3</v>
      </c>
      <c r="AD337" s="2">
        <f>(Table2[[#This Row],[Day High]]/Table2[[#This Row],[Close Price]])-1</f>
        <v>6.8740636291531043E-3</v>
      </c>
      <c r="AE337" s="2">
        <f>(Table2[[#This Row],[Close Price]]/Table2[[#This Row],[Current Week Low]])-1</f>
        <v>2.5717514124293794E-2</v>
      </c>
      <c r="AF337" s="2">
        <f>(Table2[[#This Row],[Current Week High]]/Table2[[#This Row],[Close Price]])-1</f>
        <v>1.912399753238736E-2</v>
      </c>
      <c r="AG337" s="2">
        <f>(Table2[[#This Row],[Close Price]]/Table2[[#This Row],[Current Month Low]])-1</f>
        <v>2.5717514124293794E-2</v>
      </c>
      <c r="AH337" s="2">
        <f>(Table2[[#This Row],[Current Month High]]/Table2[[#This Row],[Close Price]])-1</f>
        <v>7.2045474574777391E-2</v>
      </c>
      <c r="AI337">
        <v>8.2532828060280092</v>
      </c>
      <c r="AJ337">
        <v>44.0431609013011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0.13</v>
      </c>
      <c r="AM337" t="s">
        <v>10213</v>
      </c>
      <c r="AN337">
        <v>-6.17</v>
      </c>
      <c r="AO337" t="s">
        <v>10214</v>
      </c>
      <c r="AP337">
        <v>4.7798198412129997E-2</v>
      </c>
      <c r="AQ337">
        <f>(Table2[[#This Row],[Sharpe Ratio]]-AVERAGE(Table2[Sharpe Ratio]))/_xlfn.STDEV.P(Table2[Sharpe Ratio])</f>
        <v>-7.6320050385612334E-2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-1.6636240828004385</v>
      </c>
      <c r="AS337">
        <f>_xlfn.RANK.AVG(Table2[[#This Row],[1Y Return vs Nifty Z-Score]],Table2[1Y Return vs Nifty Z-Score])</f>
        <v>437</v>
      </c>
      <c r="AT337">
        <f>_xlfn.RANK.AVG(Table2[[#This Row],[6M Return vs Nifty Z-Score]],Table2[6M Return vs Nifty Z-Score])</f>
        <v>244</v>
      </c>
      <c r="AU337">
        <f>_xlfn.RANK.AVG(Table2[[#This Row],[Sharpe Ratio Z-Score]],Table2[Sharpe Ratio Z-Score])</f>
        <v>355</v>
      </c>
      <c r="AV337">
        <f>(Table2[[#This Row],[Rank 1Y]]+Table2[[#This Row],[Rank 6M]]+Table2[[#This Row],[Rank Sharpe]])/3</f>
        <v>345.33333333333331</v>
      </c>
    </row>
    <row r="338" spans="1:48" x14ac:dyDescent="0.3">
      <c r="A338" t="s">
        <v>315</v>
      </c>
      <c r="B338" t="s">
        <v>316</v>
      </c>
      <c r="C338" t="s">
        <v>10171</v>
      </c>
      <c r="D338" t="s">
        <v>317</v>
      </c>
      <c r="E338">
        <v>82176.603236119903</v>
      </c>
      <c r="F338">
        <v>4248.7</v>
      </c>
      <c r="G338">
        <v>6.8490048950382398</v>
      </c>
      <c r="H338">
        <f>(Table2[[#This Row],[1Y Return vs Nifty]]-AVERAGE(Table2[1Y Return vs Nifty]))/_xlfn.STDEV.P(Table2[1Y Return vs Nifty])</f>
        <v>-0.47169268082433541</v>
      </c>
      <c r="I338">
        <v>9.3659197895205004</v>
      </c>
      <c r="J338">
        <f>(Table2[[#This Row],[1M Return vs Nifty]]-AVERAGE(Table2[1M Return vs Nifty]))/_xlfn.STDEV.P(Table2[1M Return vs Nifty])</f>
        <v>0.55213069823356042</v>
      </c>
      <c r="K338">
        <v>-3.82554318093894</v>
      </c>
      <c r="L338">
        <f>(Table2[[#This Row],[6M Return vs Nifty]]-AVERAGE(Table2[6M Return vs Nifty]))/_xlfn.STDEV.P(Table2[6M Return vs Nifty])</f>
        <v>-0.41305630241274299</v>
      </c>
      <c r="M338">
        <v>8.0358457413741995</v>
      </c>
      <c r="N338">
        <f>(Table2[[#This Row],[1W Return vs Nifty]]-AVERAGE(Table2[1W Return vs Nifty]))/_xlfn.STDEV.P(Table2[1W Return vs Nifty])</f>
        <v>1.5678740231290249</v>
      </c>
      <c r="O338">
        <v>4227.47</v>
      </c>
      <c r="P338">
        <v>4048.7556691375898</v>
      </c>
      <c r="Q338">
        <v>3645.5870479749701</v>
      </c>
      <c r="R338">
        <v>48.410861150156997</v>
      </c>
      <c r="S338" s="2">
        <f>(Table2[[#This Row],[Close Price]]-Table2[[#This Row],[20D EMA]])/Table2[[#This Row],[20D EMA]]</f>
        <v>5.0219161815458326E-3</v>
      </c>
      <c r="T338" s="2">
        <f>(Table2[[#This Row],[Close Price]]-Table2[[#This Row],[50D EMA]])/Table2[[#This Row],[50D EMA]]</f>
        <v>4.9384143475617377E-2</v>
      </c>
      <c r="U338" s="2">
        <f>(Table2[[#This Row],[Close Price]]-Table2[[#This Row],[200D EMA]])/Table2[[#This Row],[200D EMA]]</f>
        <v>0.16543644249560394</v>
      </c>
      <c r="V338">
        <v>1.2460601732237</v>
      </c>
      <c r="W338">
        <v>4224</v>
      </c>
      <c r="X338">
        <v>4590</v>
      </c>
      <c r="Y338">
        <v>4171.1000000000004</v>
      </c>
      <c r="Z338">
        <v>4681.7</v>
      </c>
      <c r="AA338">
        <v>4087.15</v>
      </c>
      <c r="AB338">
        <v>4681.7</v>
      </c>
      <c r="AC338" s="2">
        <f>(Table2[[#This Row],[Close Price]]/Table2[[#This Row],[Day Low]])-1</f>
        <v>5.8475378787878896E-3</v>
      </c>
      <c r="AD338" s="2">
        <f>(Table2[[#This Row],[Day High]]/Table2[[#This Row],[Close Price]])-1</f>
        <v>8.033045402123018E-2</v>
      </c>
      <c r="AE338" s="2">
        <f>(Table2[[#This Row],[Close Price]]/Table2[[#This Row],[Current Week Low]])-1</f>
        <v>1.8604205125746009E-2</v>
      </c>
      <c r="AF338" s="2">
        <f>(Table2[[#This Row],[Current Week High]]/Table2[[#This Row],[Close Price]])-1</f>
        <v>0.10191352649045582</v>
      </c>
      <c r="AG338" s="2">
        <f>(Table2[[#This Row],[Close Price]]/Table2[[#This Row],[Current Month Low]])-1</f>
        <v>3.9526320296539019E-2</v>
      </c>
      <c r="AH338" s="2">
        <f>(Table2[[#This Row],[Current Month High]]/Table2[[#This Row],[Close Price]])-1</f>
        <v>0.10191352649045582</v>
      </c>
      <c r="AI338">
        <v>10.1913526490455</v>
      </c>
      <c r="AJ338">
        <v>54.050036258158002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0.03</v>
      </c>
      <c r="AM338" t="s">
        <v>10213</v>
      </c>
      <c r="AN338">
        <v>1.02</v>
      </c>
      <c r="AO338" t="s">
        <v>10213</v>
      </c>
      <c r="AP338">
        <v>0.14514328496385501</v>
      </c>
      <c r="AQ338">
        <f>(Table2[[#This Row],[Sharpe Ratio]]-AVERAGE(Table2[Sharpe Ratio]))/_xlfn.STDEV.P(Table2[Sharpe Ratio])</f>
        <v>1.0281158775819019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2.2633716157074089</v>
      </c>
      <c r="AS338">
        <f>_xlfn.RANK.AVG(Table2[[#This Row],[1Y Return vs Nifty Z-Score]],Table2[1Y Return vs Nifty Z-Score])</f>
        <v>466</v>
      </c>
      <c r="AT338">
        <f>_xlfn.RANK.AVG(Table2[[#This Row],[6M Return vs Nifty Z-Score]],Table2[6M Return vs Nifty Z-Score])</f>
        <v>467</v>
      </c>
      <c r="AU338">
        <f>_xlfn.RANK.AVG(Table2[[#This Row],[Sharpe Ratio Z-Score]],Table2[Sharpe Ratio Z-Score])</f>
        <v>110</v>
      </c>
      <c r="AV338">
        <f>(Table2[[#This Row],[Rank 1Y]]+Table2[[#This Row],[Rank 6M]]+Table2[[#This Row],[Rank Sharpe]])/3</f>
        <v>347.66666666666669</v>
      </c>
    </row>
    <row r="339" spans="1:48" x14ac:dyDescent="0.3">
      <c r="A339" t="s">
        <v>388</v>
      </c>
      <c r="B339" t="s">
        <v>389</v>
      </c>
      <c r="C339" t="s">
        <v>10175</v>
      </c>
      <c r="D339" t="s">
        <v>130</v>
      </c>
      <c r="E339">
        <v>62722.026513465004</v>
      </c>
      <c r="F339">
        <v>151.85</v>
      </c>
      <c r="G339">
        <v>42.5474253320575</v>
      </c>
      <c r="H339">
        <f>(Table2[[#This Row],[1Y Return vs Nifty]]-AVERAGE(Table2[1Y Return vs Nifty]))/_xlfn.STDEV.P(Table2[1Y Return vs Nifty])</f>
        <v>-4.7150418447212926E-2</v>
      </c>
      <c r="I339">
        <v>-4.6503634997529302</v>
      </c>
      <c r="J339">
        <f>(Table2[[#This Row],[1M Return vs Nifty]]-AVERAGE(Table2[1M Return vs Nifty]))/_xlfn.STDEV.P(Table2[1M Return vs Nifty])</f>
        <v>-0.6915091614457306</v>
      </c>
      <c r="K339">
        <v>21.460161984099599</v>
      </c>
      <c r="L339">
        <f>(Table2[[#This Row],[6M Return vs Nifty]]-AVERAGE(Table2[6M Return vs Nifty]))/_xlfn.STDEV.P(Table2[6M Return vs Nifty])</f>
        <v>0.34262294117841113</v>
      </c>
      <c r="M339">
        <v>-1.43865002351885</v>
      </c>
      <c r="N339">
        <f>(Table2[[#This Row],[1W Return vs Nifty]]-AVERAGE(Table2[1W Return vs Nifty]))/_xlfn.STDEV.P(Table2[1W Return vs Nifty])</f>
        <v>-0.30640338392075328</v>
      </c>
      <c r="O339">
        <v>151.97</v>
      </c>
      <c r="P339">
        <v>152.003451797835</v>
      </c>
      <c r="Q339">
        <v>131.393386840506</v>
      </c>
      <c r="R339">
        <v>50.030705881276603</v>
      </c>
      <c r="S339" s="2">
        <f>(Table2[[#This Row],[Close Price]]-Table2[[#This Row],[20D EMA]])/Table2[[#This Row],[20D EMA]]</f>
        <v>-7.8962953214453213E-4</v>
      </c>
      <c r="T339" s="2">
        <f>(Table2[[#This Row],[Close Price]]-Table2[[#This Row],[50D EMA]])/Table2[[#This Row],[50D EMA]]</f>
        <v>-1.0095283759680349E-3</v>
      </c>
      <c r="U339" s="2">
        <f>(Table2[[#This Row],[Close Price]]-Table2[[#This Row],[200D EMA]])/Table2[[#This Row],[200D EMA]]</f>
        <v>0.15568982314403382</v>
      </c>
      <c r="V339">
        <v>0.96624726897236202</v>
      </c>
      <c r="W339">
        <v>150.59</v>
      </c>
      <c r="X339">
        <v>153.15</v>
      </c>
      <c r="Y339">
        <v>146.35</v>
      </c>
      <c r="Z339">
        <v>158.22</v>
      </c>
      <c r="AA339">
        <v>145.4</v>
      </c>
      <c r="AB339">
        <v>158.75</v>
      </c>
      <c r="AC339" s="2">
        <f>(Table2[[#This Row],[Close Price]]/Table2[[#This Row],[Day Low]])-1</f>
        <v>8.3670894481704394E-3</v>
      </c>
      <c r="AD339" s="2">
        <f>(Table2[[#This Row],[Day High]]/Table2[[#This Row],[Close Price]])-1</f>
        <v>8.5610800131710185E-3</v>
      </c>
      <c r="AE339" s="2">
        <f>(Table2[[#This Row],[Close Price]]/Table2[[#This Row],[Current Week Low]])-1</f>
        <v>3.7581141100102577E-2</v>
      </c>
      <c r="AF339" s="2">
        <f>(Table2[[#This Row],[Current Week High]]/Table2[[#This Row],[Close Price]])-1</f>
        <v>4.1949292064537458E-2</v>
      </c>
      <c r="AG339" s="2">
        <f>(Table2[[#This Row],[Close Price]]/Table2[[#This Row],[Current Month Low]])-1</f>
        <v>4.4360385144428971E-2</v>
      </c>
      <c r="AH339" s="2">
        <f>(Table2[[#This Row],[Current Month High]]/Table2[[#This Row],[Close Price]])-1</f>
        <v>4.5439578531445646E-2</v>
      </c>
      <c r="AI339">
        <v>15.475798485347299</v>
      </c>
      <c r="AJ339">
        <v>85.635696821515793</v>
      </c>
      <c r="AK339" t="str">
        <f>IF(AND(Table2[[#This Row],[20D EMA]]&gt;Table2[[#This Row],[50D EMA]],Table2[[#This Row],[50D EMA]]&gt;Table2[[#This Row],[200D EMA]]),"Uptrend","Downtrend/NoTrend")</f>
        <v>Downtrend/NoTrend</v>
      </c>
      <c r="AL339">
        <v>-0.09</v>
      </c>
      <c r="AM339" t="s">
        <v>10214</v>
      </c>
      <c r="AN339">
        <v>3.29</v>
      </c>
      <c r="AO339" t="s">
        <v>10213</v>
      </c>
      <c r="AP339">
        <v>-8.8838079361979998E-3</v>
      </c>
      <c r="AQ339">
        <f>(Table2[[#This Row],[Sharpe Ratio]]-AVERAGE(Table2[Sharpe Ratio]))/_xlfn.STDEV.P(Table2[Sharpe Ratio])</f>
        <v>-0.71940997405743867</v>
      </c>
      <c r="AR3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9">
        <f>_xlfn.RANK.AVG(Table2[[#This Row],[1Y Return vs Nifty Z-Score]],Table2[1Y Return vs Nifty Z-Score])</f>
        <v>288</v>
      </c>
      <c r="AT339">
        <f>_xlfn.RANK.AVG(Table2[[#This Row],[6M Return vs Nifty Z-Score]],Table2[6M Return vs Nifty Z-Score])</f>
        <v>202</v>
      </c>
      <c r="AU339">
        <f>_xlfn.RANK.AVG(Table2[[#This Row],[Sharpe Ratio Z-Score]],Table2[Sharpe Ratio Z-Score])</f>
        <v>557</v>
      </c>
      <c r="AV339">
        <f>(Table2[[#This Row],[Rank 1Y]]+Table2[[#This Row],[Rank 6M]]+Table2[[#This Row],[Rank Sharpe]])/3</f>
        <v>349</v>
      </c>
    </row>
    <row r="340" spans="1:48" x14ac:dyDescent="0.3">
      <c r="A340" t="s">
        <v>955</v>
      </c>
      <c r="B340" t="s">
        <v>956</v>
      </c>
      <c r="C340" t="s">
        <v>637</v>
      </c>
      <c r="D340" t="s">
        <v>637</v>
      </c>
      <c r="E340">
        <v>15113.720922</v>
      </c>
      <c r="F340">
        <v>522.65</v>
      </c>
      <c r="G340">
        <v>17.383766252506401</v>
      </c>
      <c r="H340">
        <f>(Table2[[#This Row],[1Y Return vs Nifty]]-AVERAGE(Table2[1Y Return vs Nifty]))/_xlfn.STDEV.P(Table2[1Y Return vs Nifty])</f>
        <v>-0.34640838629390608</v>
      </c>
      <c r="I340">
        <v>10.0494212137756</v>
      </c>
      <c r="J340">
        <f>(Table2[[#This Row],[1M Return vs Nifty]]-AVERAGE(Table2[1M Return vs Nifty]))/_xlfn.STDEV.P(Table2[1M Return vs Nifty])</f>
        <v>0.61277656260487567</v>
      </c>
      <c r="K340">
        <v>18.595964425987798</v>
      </c>
      <c r="L340">
        <f>(Table2[[#This Row],[6M Return vs Nifty]]-AVERAGE(Table2[6M Return vs Nifty]))/_xlfn.STDEV.P(Table2[6M Return vs Nifty])</f>
        <v>0.2570245910401599</v>
      </c>
      <c r="M340">
        <v>10.0715681482568</v>
      </c>
      <c r="N340">
        <f>(Table2[[#This Row],[1W Return vs Nifty]]-AVERAGE(Table2[1W Return vs Nifty]))/_xlfn.STDEV.P(Table2[1W Return vs Nifty])</f>
        <v>1.9705876459883123</v>
      </c>
      <c r="O340">
        <v>494.83</v>
      </c>
      <c r="P340">
        <v>474.46434326660398</v>
      </c>
      <c r="Q340">
        <v>429.29016841350801</v>
      </c>
      <c r="R340">
        <v>62.100449841260499</v>
      </c>
      <c r="S340" s="2">
        <f>(Table2[[#This Row],[Close Price]]-Table2[[#This Row],[20D EMA]])/Table2[[#This Row],[20D EMA]]</f>
        <v>5.6221328537073324E-2</v>
      </c>
      <c r="T340" s="2">
        <f>(Table2[[#This Row],[Close Price]]-Table2[[#This Row],[50D EMA]])/Table2[[#This Row],[50D EMA]]</f>
        <v>0.10155801466901851</v>
      </c>
      <c r="U340" s="2">
        <f>(Table2[[#This Row],[Close Price]]-Table2[[#This Row],[200D EMA]])/Table2[[#This Row],[200D EMA]]</f>
        <v>0.21747488867847622</v>
      </c>
      <c r="V340">
        <v>2.0447747097639</v>
      </c>
      <c r="W340">
        <v>521</v>
      </c>
      <c r="X340">
        <v>537.9</v>
      </c>
      <c r="Y340">
        <v>504.1</v>
      </c>
      <c r="Z340">
        <v>541.95000000000005</v>
      </c>
      <c r="AA340">
        <v>477.8</v>
      </c>
      <c r="AB340">
        <v>553.95000000000005</v>
      </c>
      <c r="AC340" s="2">
        <f>(Table2[[#This Row],[Close Price]]/Table2[[#This Row],[Day Low]])-1</f>
        <v>3.1669865642993678E-3</v>
      </c>
      <c r="AD340" s="2">
        <f>(Table2[[#This Row],[Day High]]/Table2[[#This Row],[Close Price]])-1</f>
        <v>2.9178226346503466E-2</v>
      </c>
      <c r="AE340" s="2">
        <f>(Table2[[#This Row],[Close Price]]/Table2[[#This Row],[Current Week Low]])-1</f>
        <v>3.6798254314619916E-2</v>
      </c>
      <c r="AF340" s="2">
        <f>(Table2[[#This Row],[Current Week High]]/Table2[[#This Row],[Close Price]])-1</f>
        <v>3.6927197933607658E-2</v>
      </c>
      <c r="AG340" s="2">
        <f>(Table2[[#This Row],[Close Price]]/Table2[[#This Row],[Current Month Low]])-1</f>
        <v>9.3867727082461272E-2</v>
      </c>
      <c r="AH340" s="2">
        <f>(Table2[[#This Row],[Current Month High]]/Table2[[#This Row],[Close Price]])-1</f>
        <v>5.9887113747249643E-2</v>
      </c>
      <c r="AI340">
        <v>5.9887113747249598</v>
      </c>
      <c r="AJ340">
        <v>56.294856459330099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0.03</v>
      </c>
      <c r="AM340" t="s">
        <v>10213</v>
      </c>
      <c r="AN340">
        <v>9.14</v>
      </c>
      <c r="AO340" t="s">
        <v>10213</v>
      </c>
      <c r="AP340">
        <v>2.8738370812968001E-2</v>
      </c>
      <c r="AQ340">
        <f>(Table2[[#This Row],[Sharpe Ratio]]-AVERAGE(Table2[Sharpe Ratio]))/_xlfn.STDEV.P(Table2[Sharpe Ratio])</f>
        <v>-0.2925647436418668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2.2014156696975751</v>
      </c>
      <c r="AS340">
        <f>_xlfn.RANK.AVG(Table2[[#This Row],[1Y Return vs Nifty Z-Score]],Table2[1Y Return vs Nifty Z-Score])</f>
        <v>406</v>
      </c>
      <c r="AT340">
        <f>_xlfn.RANK.AVG(Table2[[#This Row],[6M Return vs Nifty Z-Score]],Table2[6M Return vs Nifty Z-Score])</f>
        <v>220</v>
      </c>
      <c r="AU340">
        <f>_xlfn.RANK.AVG(Table2[[#This Row],[Sharpe Ratio Z-Score]],Table2[Sharpe Ratio Z-Score])</f>
        <v>421</v>
      </c>
      <c r="AV340">
        <f>(Table2[[#This Row],[Rank 1Y]]+Table2[[#This Row],[Rank 6M]]+Table2[[#This Row],[Rank Sharpe]])/3</f>
        <v>349</v>
      </c>
    </row>
    <row r="341" spans="1:48" x14ac:dyDescent="0.3">
      <c r="A341" t="s">
        <v>1690</v>
      </c>
      <c r="B341" t="s">
        <v>1691</v>
      </c>
      <c r="C341" t="s">
        <v>10175</v>
      </c>
      <c r="D341" t="s">
        <v>130</v>
      </c>
      <c r="E341">
        <v>4671.4683116079996</v>
      </c>
      <c r="F341">
        <v>259.20999999999998</v>
      </c>
      <c r="G341">
        <v>2.63520557349635</v>
      </c>
      <c r="H341">
        <f>(Table2[[#This Row],[1Y Return vs Nifty]]-AVERAGE(Table2[1Y Return vs Nifty]))/_xlfn.STDEV.P(Table2[1Y Return vs Nifty])</f>
        <v>-0.52180514729401295</v>
      </c>
      <c r="I341">
        <v>20.356848321549201</v>
      </c>
      <c r="J341">
        <f>(Table2[[#This Row],[1M Return vs Nifty]]-AVERAGE(Table2[1M Return vs Nifty]))/_xlfn.STDEV.P(Table2[1M Return vs Nifty])</f>
        <v>1.5273362170730591</v>
      </c>
      <c r="K341">
        <v>7.0132363547440804</v>
      </c>
      <c r="L341">
        <f>(Table2[[#This Row],[6M Return vs Nifty]]-AVERAGE(Table2[6M Return vs Nifty]))/_xlfn.STDEV.P(Table2[6M Return vs Nifty])</f>
        <v>-8.9132541239529864E-2</v>
      </c>
      <c r="M341">
        <v>12.442337101768199</v>
      </c>
      <c r="N341">
        <f>(Table2[[#This Row],[1W Return vs Nifty]]-AVERAGE(Table2[1W Return vs Nifty]))/_xlfn.STDEV.P(Table2[1W Return vs Nifty])</f>
        <v>2.4395813314746051</v>
      </c>
      <c r="O341">
        <v>236.86</v>
      </c>
      <c r="P341">
        <v>223.04793015867301</v>
      </c>
      <c r="Q341">
        <v>205.571766095105</v>
      </c>
      <c r="R341">
        <v>72.242914489988294</v>
      </c>
      <c r="S341" s="2">
        <f>(Table2[[#This Row],[Close Price]]-Table2[[#This Row],[20D EMA]])/Table2[[#This Row],[20D EMA]]</f>
        <v>9.4359537279405409E-2</v>
      </c>
      <c r="T341" s="2">
        <f>(Table2[[#This Row],[Close Price]]-Table2[[#This Row],[50D EMA]])/Table2[[#This Row],[50D EMA]]</f>
        <v>0.1621269016735632</v>
      </c>
      <c r="U341" s="2">
        <f>(Table2[[#This Row],[Close Price]]-Table2[[#This Row],[200D EMA]])/Table2[[#This Row],[200D EMA]]</f>
        <v>0.26092218267016282</v>
      </c>
      <c r="V341">
        <v>3.1001719947692199</v>
      </c>
      <c r="W341">
        <v>258</v>
      </c>
      <c r="X341">
        <v>266.7</v>
      </c>
      <c r="Y341">
        <v>252.14</v>
      </c>
      <c r="Z341">
        <v>274.79000000000002</v>
      </c>
      <c r="AA341">
        <v>213.01</v>
      </c>
      <c r="AB341">
        <v>274.79000000000002</v>
      </c>
      <c r="AC341" s="2">
        <f>(Table2[[#This Row],[Close Price]]/Table2[[#This Row],[Day Low]])-1</f>
        <v>4.6899224806200568E-3</v>
      </c>
      <c r="AD341" s="2">
        <f>(Table2[[#This Row],[Day High]]/Table2[[#This Row],[Close Price]])-1</f>
        <v>2.8895490143127311E-2</v>
      </c>
      <c r="AE341" s="2">
        <f>(Table2[[#This Row],[Close Price]]/Table2[[#This Row],[Current Week Low]])-1</f>
        <v>2.8039977790116577E-2</v>
      </c>
      <c r="AF341" s="2">
        <f>(Table2[[#This Row],[Current Week High]]/Table2[[#This Row],[Close Price]])-1</f>
        <v>6.0105705798387588E-2</v>
      </c>
      <c r="AG341" s="2">
        <f>(Table2[[#This Row],[Close Price]]/Table2[[#This Row],[Current Month Low]])-1</f>
        <v>0.21689122576404851</v>
      </c>
      <c r="AH341" s="2">
        <f>(Table2[[#This Row],[Current Month High]]/Table2[[#This Row],[Close Price]])-1</f>
        <v>6.0105705798387588E-2</v>
      </c>
      <c r="AI341">
        <v>6.0105705798387499</v>
      </c>
      <c r="AJ341">
        <v>62.973907576233799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0.14000000000000001</v>
      </c>
      <c r="AM341" t="s">
        <v>10213</v>
      </c>
      <c r="AN341">
        <v>20.51</v>
      </c>
      <c r="AO341" t="s">
        <v>10213</v>
      </c>
      <c r="AP341">
        <v>9.6489026982182993E-2</v>
      </c>
      <c r="AQ341">
        <f>(Table2[[#This Row],[Sharpe Ratio]]-AVERAGE(Table2[Sharpe Ratio]))/_xlfn.STDEV.P(Table2[Sharpe Ratio])</f>
        <v>0.47610537076493975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3.8320852307790609</v>
      </c>
      <c r="AS341">
        <f>_xlfn.RANK.AVG(Table2[[#This Row],[1Y Return vs Nifty Z-Score]],Table2[1Y Return vs Nifty Z-Score])</f>
        <v>495</v>
      </c>
      <c r="AT341">
        <f>_xlfn.RANK.AVG(Table2[[#This Row],[6M Return vs Nifty Z-Score]],Table2[6M Return vs Nifty Z-Score])</f>
        <v>336</v>
      </c>
      <c r="AU341">
        <f>_xlfn.RANK.AVG(Table2[[#This Row],[Sharpe Ratio Z-Score]],Table2[Sharpe Ratio Z-Score])</f>
        <v>217</v>
      </c>
      <c r="AV341">
        <f>(Table2[[#This Row],[Rank 1Y]]+Table2[[#This Row],[Rank 6M]]+Table2[[#This Row],[Rank Sharpe]])/3</f>
        <v>349.33333333333331</v>
      </c>
    </row>
    <row r="342" spans="1:48" x14ac:dyDescent="0.3">
      <c r="A342" t="s">
        <v>196</v>
      </c>
      <c r="B342" t="s">
        <v>197</v>
      </c>
      <c r="C342" t="s">
        <v>10167</v>
      </c>
      <c r="D342" t="s">
        <v>32</v>
      </c>
      <c r="E342">
        <v>132748.86713493001</v>
      </c>
      <c r="F342">
        <v>256.7</v>
      </c>
      <c r="G342">
        <v>0.22529531822631499</v>
      </c>
      <c r="H342">
        <f>(Table2[[#This Row],[1Y Return vs Nifty]]-AVERAGE(Table2[1Y Return vs Nifty]))/_xlfn.STDEV.P(Table2[1Y Return vs Nifty])</f>
        <v>-0.5504649238155872</v>
      </c>
      <c r="I342">
        <v>-11.277923659654601</v>
      </c>
      <c r="J342">
        <f>(Table2[[#This Row],[1M Return vs Nifty]]-AVERAGE(Table2[1M Return vs Nifty]))/_xlfn.STDEV.P(Table2[1M Return vs Nifty])</f>
        <v>-1.2795607737860684</v>
      </c>
      <c r="K342">
        <v>1.2305628641825299</v>
      </c>
      <c r="L342">
        <f>(Table2[[#This Row],[6M Return vs Nifty]]-AVERAGE(Table2[6M Return vs Nifty]))/_xlfn.STDEV.P(Table2[6M Return vs Nifty])</f>
        <v>-0.26195138496013809</v>
      </c>
      <c r="M342">
        <v>-4.1578742110447298</v>
      </c>
      <c r="N342">
        <f>(Table2[[#This Row],[1W Return vs Nifty]]-AVERAGE(Table2[1W Return vs Nifty]))/_xlfn.STDEV.P(Table2[1W Return vs Nifty])</f>
        <v>-0.84432968478712744</v>
      </c>
      <c r="O342">
        <v>269.33</v>
      </c>
      <c r="P342">
        <v>269.44904447946999</v>
      </c>
      <c r="Q342">
        <v>245.77237840008701</v>
      </c>
      <c r="R342">
        <v>27.320959867514901</v>
      </c>
      <c r="S342" s="2">
        <f>(Table2[[#This Row],[Close Price]]-Table2[[#This Row],[20D EMA]])/Table2[[#This Row],[20D EMA]]</f>
        <v>-4.6894144729513962E-2</v>
      </c>
      <c r="T342" s="2">
        <f>(Table2[[#This Row],[Close Price]]-Table2[[#This Row],[50D EMA]])/Table2[[#This Row],[50D EMA]]</f>
        <v>-4.7315233587482193E-2</v>
      </c>
      <c r="U342" s="2">
        <f>(Table2[[#This Row],[Close Price]]-Table2[[#This Row],[200D EMA]])/Table2[[#This Row],[200D EMA]]</f>
        <v>4.4462366646117434E-2</v>
      </c>
      <c r="V342">
        <v>0.74078678161846001</v>
      </c>
      <c r="W342">
        <v>255.55</v>
      </c>
      <c r="X342">
        <v>259.05</v>
      </c>
      <c r="Y342">
        <v>254.55</v>
      </c>
      <c r="Z342">
        <v>268</v>
      </c>
      <c r="AA342">
        <v>254.55</v>
      </c>
      <c r="AB342">
        <v>276.3</v>
      </c>
      <c r="AC342" s="2">
        <f>(Table2[[#This Row],[Close Price]]/Table2[[#This Row],[Day Low]])-1</f>
        <v>4.5000978282134785E-3</v>
      </c>
      <c r="AD342" s="2">
        <f>(Table2[[#This Row],[Day High]]/Table2[[#This Row],[Close Price]])-1</f>
        <v>9.1546552395793679E-3</v>
      </c>
      <c r="AE342" s="2">
        <f>(Table2[[#This Row],[Close Price]]/Table2[[#This Row],[Current Week Low]])-1</f>
        <v>8.4462777450402537E-3</v>
      </c>
      <c r="AF342" s="2">
        <f>(Table2[[#This Row],[Current Week High]]/Table2[[#This Row],[Close Price]])-1</f>
        <v>4.4020257109466332E-2</v>
      </c>
      <c r="AG342" s="2">
        <f>(Table2[[#This Row],[Close Price]]/Table2[[#This Row],[Current Month Low]])-1</f>
        <v>8.4462777450402537E-3</v>
      </c>
      <c r="AH342" s="2">
        <f>(Table2[[#This Row],[Current Month High]]/Table2[[#This Row],[Close Price]])-1</f>
        <v>7.6353720296065575E-2</v>
      </c>
      <c r="AI342">
        <v>16.751071289442901</v>
      </c>
      <c r="AJ342">
        <v>38.196500672947501</v>
      </c>
      <c r="AK342" t="str">
        <f>IF(AND(Table2[[#This Row],[20D EMA]]&gt;Table2[[#This Row],[50D EMA]],Table2[[#This Row],[50D EMA]]&gt;Table2[[#This Row],[200D EMA]]),"Uptrend","Downtrend/NoTrend")</f>
        <v>Downtrend/NoTrend</v>
      </c>
      <c r="AL342">
        <v>-0.09</v>
      </c>
      <c r="AM342" t="s">
        <v>10214</v>
      </c>
      <c r="AN342">
        <v>-8.5299999999999994</v>
      </c>
      <c r="AO342" t="s">
        <v>10214</v>
      </c>
      <c r="AP342">
        <v>0.13733278022064599</v>
      </c>
      <c r="AQ342">
        <f>(Table2[[#This Row],[Sharpe Ratio]]-AVERAGE(Table2[Sharpe Ratio]))/_xlfn.STDEV.P(Table2[Sharpe Ratio])</f>
        <v>0.93950121443321655</v>
      </c>
      <c r="AR3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2">
        <f>_xlfn.RANK.AVG(Table2[[#This Row],[1Y Return vs Nifty Z-Score]],Table2[1Y Return vs Nifty Z-Score])</f>
        <v>513</v>
      </c>
      <c r="AT342">
        <f>_xlfn.RANK.AVG(Table2[[#This Row],[6M Return vs Nifty Z-Score]],Table2[6M Return vs Nifty Z-Score])</f>
        <v>412</v>
      </c>
      <c r="AU342">
        <f>_xlfn.RANK.AVG(Table2[[#This Row],[Sharpe Ratio Z-Score]],Table2[Sharpe Ratio Z-Score])</f>
        <v>139</v>
      </c>
      <c r="AV342">
        <f>(Table2[[#This Row],[Rank 1Y]]+Table2[[#This Row],[Rank 6M]]+Table2[[#This Row],[Rank Sharpe]])/3</f>
        <v>354.66666666666669</v>
      </c>
    </row>
    <row r="343" spans="1:48" x14ac:dyDescent="0.3">
      <c r="A343" t="s">
        <v>894</v>
      </c>
      <c r="B343" t="s">
        <v>895</v>
      </c>
      <c r="C343" t="s">
        <v>10177</v>
      </c>
      <c r="D343" t="s">
        <v>896</v>
      </c>
      <c r="E343">
        <v>16543.43844012</v>
      </c>
      <c r="F343">
        <v>240.18</v>
      </c>
      <c r="G343">
        <v>65.533139617771795</v>
      </c>
      <c r="H343">
        <f>(Table2[[#This Row],[1Y Return vs Nifty]]-AVERAGE(Table2[1Y Return vs Nifty]))/_xlfn.STDEV.P(Table2[1Y Return vs Nifty])</f>
        <v>0.22620641431314706</v>
      </c>
      <c r="I343">
        <v>16.331738189579401</v>
      </c>
      <c r="J343">
        <f>(Table2[[#This Row],[1M Return vs Nifty]]-AVERAGE(Table2[1M Return vs Nifty]))/_xlfn.STDEV.P(Table2[1M Return vs Nifty])</f>
        <v>1.1701953619401215</v>
      </c>
      <c r="K343">
        <v>14.0156451867729</v>
      </c>
      <c r="L343">
        <f>(Table2[[#This Row],[6M Return vs Nifty]]-AVERAGE(Table2[6M Return vs Nifty]))/_xlfn.STDEV.P(Table2[6M Return vs Nifty])</f>
        <v>0.12013886230510963</v>
      </c>
      <c r="M343">
        <v>6.1210442517826804</v>
      </c>
      <c r="N343">
        <f>(Table2[[#This Row],[1W Return vs Nifty]]-AVERAGE(Table2[1W Return vs Nifty]))/_xlfn.STDEV.P(Table2[1W Return vs Nifty])</f>
        <v>1.189081392894823</v>
      </c>
      <c r="O343">
        <v>223.08</v>
      </c>
      <c r="P343">
        <v>210.46851779008301</v>
      </c>
      <c r="Q343">
        <v>189.22145784492599</v>
      </c>
      <c r="R343">
        <v>67.691048727410603</v>
      </c>
      <c r="S343" s="2">
        <f>(Table2[[#This Row],[Close Price]]-Table2[[#This Row],[20D EMA]])/Table2[[#This Row],[20D EMA]]</f>
        <v>7.6654115115653551E-2</v>
      </c>
      <c r="T343" s="2">
        <f>(Table2[[#This Row],[Close Price]]-Table2[[#This Row],[50D EMA]])/Table2[[#This Row],[50D EMA]]</f>
        <v>0.14116829691151536</v>
      </c>
      <c r="U343" s="2">
        <f>(Table2[[#This Row],[Close Price]]-Table2[[#This Row],[200D EMA]])/Table2[[#This Row],[200D EMA]]</f>
        <v>0.269306360575852</v>
      </c>
      <c r="V343">
        <v>2.2581684473189401</v>
      </c>
      <c r="W343">
        <v>237.82</v>
      </c>
      <c r="X343">
        <v>243</v>
      </c>
      <c r="Y343">
        <v>236.3</v>
      </c>
      <c r="Z343">
        <v>258.95</v>
      </c>
      <c r="AA343">
        <v>208.45</v>
      </c>
      <c r="AB343">
        <v>258.95</v>
      </c>
      <c r="AC343" s="2">
        <f>(Table2[[#This Row],[Close Price]]/Table2[[#This Row],[Day Low]])-1</f>
        <v>9.923471533092254E-3</v>
      </c>
      <c r="AD343" s="2">
        <f>(Table2[[#This Row],[Day High]]/Table2[[#This Row],[Close Price]])-1</f>
        <v>1.1741194104421648E-2</v>
      </c>
      <c r="AE343" s="2">
        <f>(Table2[[#This Row],[Close Price]]/Table2[[#This Row],[Current Week Low]])-1</f>
        <v>1.6419805332204884E-2</v>
      </c>
      <c r="AF343" s="2">
        <f>(Table2[[#This Row],[Current Week High]]/Table2[[#This Row],[Close Price]])-1</f>
        <v>7.8149721042551246E-2</v>
      </c>
      <c r="AG343" s="2">
        <f>(Table2[[#This Row],[Close Price]]/Table2[[#This Row],[Current Month Low]])-1</f>
        <v>0.15221875749580249</v>
      </c>
      <c r="AH343" s="2">
        <f>(Table2[[#This Row],[Current Month High]]/Table2[[#This Row],[Close Price]])-1</f>
        <v>7.8149721042551246E-2</v>
      </c>
      <c r="AI343">
        <v>7.8149721042551201</v>
      </c>
      <c r="AJ343">
        <v>91.378486055776904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7.0000000000000007E-2</v>
      </c>
      <c r="AM343" t="s">
        <v>10213</v>
      </c>
      <c r="AN343">
        <v>12.99</v>
      </c>
      <c r="AO343" t="s">
        <v>10213</v>
      </c>
      <c r="AP343">
        <v>-3.1719594446928998E-2</v>
      </c>
      <c r="AQ343">
        <f>(Table2[[#This Row],[Sharpe Ratio]]-AVERAGE(Table2[Sharpe Ratio]))/_xlfn.STDEV.P(Table2[Sharpe Ratio])</f>
        <v>-0.978495090309773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1.7271269411434282</v>
      </c>
      <c r="AS343">
        <f>_xlfn.RANK.AVG(Table2[[#This Row],[1Y Return vs Nifty Z-Score]],Table2[1Y Return vs Nifty Z-Score])</f>
        <v>205</v>
      </c>
      <c r="AT343">
        <f>_xlfn.RANK.AVG(Table2[[#This Row],[6M Return vs Nifty Z-Score]],Table2[6M Return vs Nifty Z-Score])</f>
        <v>264</v>
      </c>
      <c r="AU343">
        <f>_xlfn.RANK.AVG(Table2[[#This Row],[Sharpe Ratio Z-Score]],Table2[Sharpe Ratio Z-Score])</f>
        <v>596</v>
      </c>
      <c r="AV343">
        <f>(Table2[[#This Row],[Rank 1Y]]+Table2[[#This Row],[Rank 6M]]+Table2[[#This Row],[Rank Sharpe]])/3</f>
        <v>355</v>
      </c>
    </row>
    <row r="344" spans="1:48" x14ac:dyDescent="0.3">
      <c r="A344" t="s">
        <v>607</v>
      </c>
      <c r="B344" t="s">
        <v>608</v>
      </c>
      <c r="C344" t="s">
        <v>10173</v>
      </c>
      <c r="D344" t="s">
        <v>246</v>
      </c>
      <c r="E344">
        <v>30699.398001090001</v>
      </c>
      <c r="F344">
        <v>4081.35</v>
      </c>
      <c r="G344">
        <v>-4.4911113638121298</v>
      </c>
      <c r="H344">
        <f>(Table2[[#This Row],[1Y Return vs Nifty]]-AVERAGE(Table2[1Y Return vs Nifty]))/_xlfn.STDEV.P(Table2[1Y Return vs Nifty])</f>
        <v>-0.60655463138726395</v>
      </c>
      <c r="I344">
        <v>-1.23529827528207</v>
      </c>
      <c r="J344">
        <f>(Table2[[#This Row],[1M Return vs Nifty]]-AVERAGE(Table2[1M Return vs Nifty]))/_xlfn.STDEV.P(Table2[1M Return vs Nifty])</f>
        <v>-0.38849650474473102</v>
      </c>
      <c r="K344">
        <v>9.0482495332948503</v>
      </c>
      <c r="L344">
        <f>(Table2[[#This Row],[6M Return vs Nifty]]-AVERAGE(Table2[6M Return vs Nifty]))/_xlfn.STDEV.P(Table2[6M Return vs Nifty])</f>
        <v>-2.8314889153973243E-2</v>
      </c>
      <c r="M344">
        <v>-5.5434074696126601</v>
      </c>
      <c r="N344">
        <f>(Table2[[#This Row],[1W Return vs Nifty]]-AVERAGE(Table2[1W Return vs Nifty]))/_xlfn.STDEV.P(Table2[1W Return vs Nifty])</f>
        <v>-1.1184206493820379</v>
      </c>
      <c r="O344">
        <v>4280.28</v>
      </c>
      <c r="P344">
        <v>4042.3280319238502</v>
      </c>
      <c r="Q344">
        <v>3455.5176312325202</v>
      </c>
      <c r="R344">
        <v>27.6400243806095</v>
      </c>
      <c r="S344" s="2">
        <f>(Table2[[#This Row],[Close Price]]-Table2[[#This Row],[20D EMA]])/Table2[[#This Row],[20D EMA]]</f>
        <v>-4.6475931481118025E-2</v>
      </c>
      <c r="T344" s="2">
        <f>(Table2[[#This Row],[Close Price]]-Table2[[#This Row],[50D EMA]])/Table2[[#This Row],[50D EMA]]</f>
        <v>9.653340294992872E-3</v>
      </c>
      <c r="U344" s="2">
        <f>(Table2[[#This Row],[Close Price]]-Table2[[#This Row],[200D EMA]])/Table2[[#This Row],[200D EMA]]</f>
        <v>0.18111103329669792</v>
      </c>
      <c r="V344">
        <v>0.522029850994988</v>
      </c>
      <c r="W344">
        <v>4060.5</v>
      </c>
      <c r="X344">
        <v>4242.45</v>
      </c>
      <c r="Y344">
        <v>4060.5</v>
      </c>
      <c r="Z344">
        <v>4534.95</v>
      </c>
      <c r="AA344">
        <v>4060.5</v>
      </c>
      <c r="AB344">
        <v>4534.95</v>
      </c>
      <c r="AC344" s="2">
        <f>(Table2[[#This Row],[Close Price]]/Table2[[#This Row],[Day Low]])-1</f>
        <v>5.1348356113778415E-3</v>
      </c>
      <c r="AD344" s="2">
        <f>(Table2[[#This Row],[Day High]]/Table2[[#This Row],[Close Price]])-1</f>
        <v>3.9472233452166439E-2</v>
      </c>
      <c r="AE344" s="2">
        <f>(Table2[[#This Row],[Close Price]]/Table2[[#This Row],[Current Week Low]])-1</f>
        <v>5.1348356113778415E-3</v>
      </c>
      <c r="AF344" s="2">
        <f>(Table2[[#This Row],[Current Week High]]/Table2[[#This Row],[Close Price]])-1</f>
        <v>0.11113969642397725</v>
      </c>
      <c r="AG344" s="2">
        <f>(Table2[[#This Row],[Close Price]]/Table2[[#This Row],[Current Month Low]])-1</f>
        <v>5.1348356113778415E-3</v>
      </c>
      <c r="AH344" s="2">
        <f>(Table2[[#This Row],[Current Month High]]/Table2[[#This Row],[Close Price]])-1</f>
        <v>0.11113969642397725</v>
      </c>
      <c r="AI344">
        <v>18.046724735687899</v>
      </c>
      <c r="AJ344">
        <v>61.669637551990398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0.13</v>
      </c>
      <c r="AM344" t="s">
        <v>10213</v>
      </c>
      <c r="AN344">
        <v>-9.3699999999999992</v>
      </c>
      <c r="AO344" t="s">
        <v>10214</v>
      </c>
      <c r="AP344">
        <v>9.7518752203879996E-2</v>
      </c>
      <c r="AQ344">
        <f>(Table2[[#This Row],[Sharpe Ratio]]-AVERAGE(Table2[Sharpe Ratio]))/_xlfn.STDEV.P(Table2[Sharpe Ratio])</f>
        <v>0.48778819494294479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-1.6539984797250613</v>
      </c>
      <c r="AS344">
        <f>_xlfn.RANK.AVG(Table2[[#This Row],[1Y Return vs Nifty Z-Score]],Table2[1Y Return vs Nifty Z-Score])</f>
        <v>538</v>
      </c>
      <c r="AT344">
        <f>_xlfn.RANK.AVG(Table2[[#This Row],[6M Return vs Nifty Z-Score]],Table2[6M Return vs Nifty Z-Score])</f>
        <v>314</v>
      </c>
      <c r="AU344">
        <f>_xlfn.RANK.AVG(Table2[[#This Row],[Sharpe Ratio Z-Score]],Table2[Sharpe Ratio Z-Score])</f>
        <v>215</v>
      </c>
      <c r="AV344">
        <f>(Table2[[#This Row],[Rank 1Y]]+Table2[[#This Row],[Rank 6M]]+Table2[[#This Row],[Rank Sharpe]])/3</f>
        <v>355.66666666666669</v>
      </c>
    </row>
    <row r="345" spans="1:48" x14ac:dyDescent="0.3">
      <c r="A345" t="s">
        <v>1031</v>
      </c>
      <c r="B345" t="s">
        <v>1032</v>
      </c>
      <c r="C345" t="s">
        <v>10172</v>
      </c>
      <c r="D345" t="s">
        <v>62</v>
      </c>
      <c r="E345">
        <v>12474.717812519901</v>
      </c>
      <c r="F345">
        <v>514.70000000000005</v>
      </c>
      <c r="G345">
        <v>40.9731337796566</v>
      </c>
      <c r="H345">
        <f>(Table2[[#This Row],[1Y Return vs Nifty]]-AVERAGE(Table2[1Y Return vs Nifty]))/_xlfn.STDEV.P(Table2[1Y Return vs Nifty])</f>
        <v>-6.5872627696684047E-2</v>
      </c>
      <c r="I345">
        <v>4.80495311140188</v>
      </c>
      <c r="J345">
        <f>(Table2[[#This Row],[1M Return vs Nifty]]-AVERAGE(Table2[1M Return vs Nifty]))/_xlfn.STDEV.P(Table2[1M Return vs Nifty])</f>
        <v>0.14744424587580449</v>
      </c>
      <c r="K345">
        <v>12.948480764494199</v>
      </c>
      <c r="L345">
        <f>(Table2[[#This Row],[6M Return vs Nifty]]-AVERAGE(Table2[6M Return vs Nifty]))/_xlfn.STDEV.P(Table2[6M Return vs Nifty])</f>
        <v>8.824598060964553E-2</v>
      </c>
      <c r="M345">
        <v>3.3962770218427298</v>
      </c>
      <c r="N345">
        <f>(Table2[[#This Row],[1W Return vs Nifty]]-AVERAGE(Table2[1W Return vs Nifty]))/_xlfn.STDEV.P(Table2[1W Return vs Nifty])</f>
        <v>0.65005854827342302</v>
      </c>
      <c r="O345">
        <v>496.17</v>
      </c>
      <c r="P345">
        <v>468.70052178978801</v>
      </c>
      <c r="Q345">
        <v>416.89897063584601</v>
      </c>
      <c r="R345">
        <v>62.419689029168701</v>
      </c>
      <c r="S345" s="2">
        <f>(Table2[[#This Row],[Close Price]]-Table2[[#This Row],[20D EMA]])/Table2[[#This Row],[20D EMA]]</f>
        <v>3.7346070903117944E-2</v>
      </c>
      <c r="T345" s="2">
        <f>(Table2[[#This Row],[Close Price]]-Table2[[#This Row],[50D EMA]])/Table2[[#This Row],[50D EMA]]</f>
        <v>9.8142579476032207E-2</v>
      </c>
      <c r="U345" s="2">
        <f>(Table2[[#This Row],[Close Price]]-Table2[[#This Row],[200D EMA]])/Table2[[#This Row],[200D EMA]]</f>
        <v>0.23459167868654088</v>
      </c>
      <c r="V345">
        <v>1.2073159313213999</v>
      </c>
      <c r="W345">
        <v>513.79999999999995</v>
      </c>
      <c r="X345">
        <v>520.45000000000005</v>
      </c>
      <c r="Y345">
        <v>504.2</v>
      </c>
      <c r="Z345">
        <v>528.70000000000005</v>
      </c>
      <c r="AA345">
        <v>484.55</v>
      </c>
      <c r="AB345">
        <v>530.65</v>
      </c>
      <c r="AC345" s="2">
        <f>(Table2[[#This Row],[Close Price]]/Table2[[#This Row],[Day Low]])-1</f>
        <v>1.7516543402102958E-3</v>
      </c>
      <c r="AD345" s="2">
        <f>(Table2[[#This Row],[Day High]]/Table2[[#This Row],[Close Price]])-1</f>
        <v>1.1171556246357017E-2</v>
      </c>
      <c r="AE345" s="2">
        <f>(Table2[[#This Row],[Close Price]]/Table2[[#This Row],[Current Week Low]])-1</f>
        <v>2.0825069416898101E-2</v>
      </c>
      <c r="AF345" s="2">
        <f>(Table2[[#This Row],[Current Week High]]/Table2[[#This Row],[Close Price]])-1</f>
        <v>2.720031086069552E-2</v>
      </c>
      <c r="AG345" s="2">
        <f>(Table2[[#This Row],[Close Price]]/Table2[[#This Row],[Current Month Low]])-1</f>
        <v>6.2222680837890953E-2</v>
      </c>
      <c r="AH345" s="2">
        <f>(Table2[[#This Row],[Current Month High]]/Table2[[#This Row],[Close Price]])-1</f>
        <v>3.0988925587720928E-2</v>
      </c>
      <c r="AI345">
        <v>3.0988925587720901</v>
      </c>
      <c r="AJ345">
        <v>78.901633646159198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0.11</v>
      </c>
      <c r="AM345" t="s">
        <v>10213</v>
      </c>
      <c r="AN345">
        <v>5.51</v>
      </c>
      <c r="AO345" t="s">
        <v>10213</v>
      </c>
      <c r="AP345">
        <v>2.0331497219720001E-3</v>
      </c>
      <c r="AQ345">
        <f>(Table2[[#This Row],[Sharpe Ratio]]-AVERAGE(Table2[Sharpe Ratio]))/_xlfn.STDEV.P(Table2[Sharpe Ratio])</f>
        <v>-0.59555081804984256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0.22432532901234647</v>
      </c>
      <c r="AS345">
        <f>_xlfn.RANK.AVG(Table2[[#This Row],[1Y Return vs Nifty Z-Score]],Table2[1Y Return vs Nifty Z-Score])</f>
        <v>295</v>
      </c>
      <c r="AT345">
        <f>_xlfn.RANK.AVG(Table2[[#This Row],[6M Return vs Nifty Z-Score]],Table2[6M Return vs Nifty Z-Score])</f>
        <v>278</v>
      </c>
      <c r="AU345">
        <f>_xlfn.RANK.AVG(Table2[[#This Row],[Sharpe Ratio Z-Score]],Table2[Sharpe Ratio Z-Score])</f>
        <v>495</v>
      </c>
      <c r="AV345">
        <f>(Table2[[#This Row],[Rank 1Y]]+Table2[[#This Row],[Rank 6M]]+Table2[[#This Row],[Rank Sharpe]])/3</f>
        <v>356</v>
      </c>
    </row>
    <row r="346" spans="1:48" x14ac:dyDescent="0.3">
      <c r="A346" t="s">
        <v>1507</v>
      </c>
      <c r="B346" t="s">
        <v>1508</v>
      </c>
      <c r="C346" t="s">
        <v>10178</v>
      </c>
      <c r="D346" t="s">
        <v>89</v>
      </c>
      <c r="E346">
        <v>6457.9404359600003</v>
      </c>
      <c r="F346">
        <v>3265.4</v>
      </c>
      <c r="G346">
        <v>23.689634746520198</v>
      </c>
      <c r="H346">
        <f>(Table2[[#This Row],[1Y Return vs Nifty]]-AVERAGE(Table2[1Y Return vs Nifty]))/_xlfn.STDEV.P(Table2[1Y Return vs Nifty])</f>
        <v>-0.27141605767185101</v>
      </c>
      <c r="I346">
        <v>16.192106400876899</v>
      </c>
      <c r="J346">
        <f>(Table2[[#This Row],[1M Return vs Nifty]]-AVERAGE(Table2[1M Return vs Nifty]))/_xlfn.STDEV.P(Table2[1M Return vs Nifty])</f>
        <v>1.1578060819487817</v>
      </c>
      <c r="K346">
        <v>42.148044992731897</v>
      </c>
      <c r="L346">
        <f>(Table2[[#This Row],[6M Return vs Nifty]]-AVERAGE(Table2[6M Return vs Nifty]))/_xlfn.STDEV.P(Table2[6M Return vs Nifty])</f>
        <v>0.960893370317211</v>
      </c>
      <c r="M346">
        <v>7.4887411886198798</v>
      </c>
      <c r="N346">
        <f>(Table2[[#This Row],[1W Return vs Nifty]]-AVERAGE(Table2[1W Return vs Nifty]))/_xlfn.STDEV.P(Table2[1W Return vs Nifty])</f>
        <v>1.4596439148502156</v>
      </c>
      <c r="O346">
        <v>2986.57</v>
      </c>
      <c r="P346">
        <v>2651.6380869449499</v>
      </c>
      <c r="Q346">
        <v>2276.6325866748698</v>
      </c>
      <c r="R346">
        <v>75.661160788070205</v>
      </c>
      <c r="S346" s="2">
        <f>(Table2[[#This Row],[Close Price]]-Table2[[#This Row],[20D EMA]])/Table2[[#This Row],[20D EMA]]</f>
        <v>9.3361280666450108E-2</v>
      </c>
      <c r="T346" s="2">
        <f>(Table2[[#This Row],[Close Price]]-Table2[[#This Row],[50D EMA]])/Table2[[#This Row],[50D EMA]]</f>
        <v>0.23146518979224195</v>
      </c>
      <c r="U346" s="2">
        <f>(Table2[[#This Row],[Close Price]]-Table2[[#This Row],[200D EMA]])/Table2[[#This Row],[200D EMA]]</f>
        <v>0.43431136807598458</v>
      </c>
      <c r="V346">
        <v>0.90607852927981802</v>
      </c>
      <c r="W346">
        <v>3219.95</v>
      </c>
      <c r="X346">
        <v>3320</v>
      </c>
      <c r="Y346">
        <v>3110.3</v>
      </c>
      <c r="Z346">
        <v>3388</v>
      </c>
      <c r="AA346">
        <v>2784.1</v>
      </c>
      <c r="AB346">
        <v>3388</v>
      </c>
      <c r="AC346" s="2">
        <f>(Table2[[#This Row],[Close Price]]/Table2[[#This Row],[Day Low]])-1</f>
        <v>1.4115126011273516E-2</v>
      </c>
      <c r="AD346" s="2">
        <f>(Table2[[#This Row],[Day High]]/Table2[[#This Row],[Close Price]])-1</f>
        <v>1.6720769277883241E-2</v>
      </c>
      <c r="AE346" s="2">
        <f>(Table2[[#This Row],[Close Price]]/Table2[[#This Row],[Current Week Low]])-1</f>
        <v>4.9866572356364269E-2</v>
      </c>
      <c r="AF346" s="2">
        <f>(Table2[[#This Row],[Current Week High]]/Table2[[#This Row],[Close Price]])-1</f>
        <v>3.7545170576345877E-2</v>
      </c>
      <c r="AG346" s="2">
        <f>(Table2[[#This Row],[Close Price]]/Table2[[#This Row],[Current Month Low]])-1</f>
        <v>0.17287453755253046</v>
      </c>
      <c r="AH346" s="2">
        <f>(Table2[[#This Row],[Current Month High]]/Table2[[#This Row],[Close Price]])-1</f>
        <v>3.7545170576345877E-2</v>
      </c>
      <c r="AI346">
        <v>3.7545170576345801</v>
      </c>
      <c r="AJ346">
        <v>104.72727272727199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0.44</v>
      </c>
      <c r="AM346" t="s">
        <v>10213</v>
      </c>
      <c r="AN346">
        <v>13.01</v>
      </c>
      <c r="AO346" t="s">
        <v>10213</v>
      </c>
      <c r="AP346">
        <v>-3.5905239674363001E-2</v>
      </c>
      <c r="AQ346">
        <f>(Table2[[#This Row],[Sharpe Ratio]]-AVERAGE(Table2[Sharpe Ratio]))/_xlfn.STDEV.P(Table2[Sharpe Ratio])</f>
        <v>-1.0259836399084992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2.280943669535858</v>
      </c>
      <c r="AS346">
        <f>_xlfn.RANK.AVG(Table2[[#This Row],[1Y Return vs Nifty Z-Score]],Table2[1Y Return vs Nifty Z-Score])</f>
        <v>368</v>
      </c>
      <c r="AT346">
        <f>_xlfn.RANK.AVG(Table2[[#This Row],[6M Return vs Nifty Z-Score]],Table2[6M Return vs Nifty Z-Score])</f>
        <v>96</v>
      </c>
      <c r="AU346">
        <f>_xlfn.RANK.AVG(Table2[[#This Row],[Sharpe Ratio Z-Score]],Table2[Sharpe Ratio Z-Score])</f>
        <v>609</v>
      </c>
      <c r="AV346">
        <f>(Table2[[#This Row],[Rank 1Y]]+Table2[[#This Row],[Rank 6M]]+Table2[[#This Row],[Rank Sharpe]])/3</f>
        <v>357.66666666666669</v>
      </c>
    </row>
    <row r="347" spans="1:48" x14ac:dyDescent="0.3">
      <c r="A347" t="s">
        <v>44</v>
      </c>
      <c r="B347" t="s">
        <v>45</v>
      </c>
      <c r="C347" t="s">
        <v>10170</v>
      </c>
      <c r="D347" t="s">
        <v>46</v>
      </c>
      <c r="E347">
        <v>497846.24693944003</v>
      </c>
      <c r="F347">
        <v>3621.1</v>
      </c>
      <c r="G347">
        <v>21.247768828854898</v>
      </c>
      <c r="H347">
        <f>(Table2[[#This Row],[1Y Return vs Nifty]]-AVERAGE(Table2[1Y Return vs Nifty]))/_xlfn.STDEV.P(Table2[1Y Return vs Nifty])</f>
        <v>-0.30045586583188327</v>
      </c>
      <c r="I347">
        <v>-2.1265360311177801</v>
      </c>
      <c r="J347">
        <f>(Table2[[#This Row],[1M Return vs Nifty]]-AVERAGE(Table2[1M Return vs Nifty]))/_xlfn.STDEV.P(Table2[1M Return vs Nifty])</f>
        <v>-0.46757444393397707</v>
      </c>
      <c r="K347">
        <v>-9.0115518820036602</v>
      </c>
      <c r="L347">
        <f>(Table2[[#This Row],[6M Return vs Nifty]]-AVERAGE(Table2[6M Return vs Nifty]))/_xlfn.STDEV.P(Table2[6M Return vs Nifty])</f>
        <v>-0.56804344265260898</v>
      </c>
      <c r="M347">
        <v>0.61677214534869496</v>
      </c>
      <c r="N347">
        <f>(Table2[[#This Row],[1W Return vs Nifty]]-AVERAGE(Table2[1W Return vs Nifty]))/_xlfn.STDEV.P(Table2[1W Return vs Nifty])</f>
        <v>0.10020731375168171</v>
      </c>
      <c r="O347">
        <v>3604.59</v>
      </c>
      <c r="P347">
        <v>3583.0095429043199</v>
      </c>
      <c r="Q347">
        <v>3349.6887714856998</v>
      </c>
      <c r="R347">
        <v>52.044721177895198</v>
      </c>
      <c r="S347" s="2">
        <f>(Table2[[#This Row],[Close Price]]-Table2[[#This Row],[20D EMA]])/Table2[[#This Row],[20D EMA]]</f>
        <v>4.5802712652478544E-3</v>
      </c>
      <c r="T347" s="2">
        <f>(Table2[[#This Row],[Close Price]]-Table2[[#This Row],[50D EMA]])/Table2[[#This Row],[50D EMA]]</f>
        <v>1.0630855608831169E-2</v>
      </c>
      <c r="U347" s="2">
        <f>(Table2[[#This Row],[Close Price]]-Table2[[#This Row],[200D EMA]])/Table2[[#This Row],[200D EMA]]</f>
        <v>8.1025804792580799E-2</v>
      </c>
      <c r="V347">
        <v>0.87115125985709696</v>
      </c>
      <c r="W347">
        <v>3603</v>
      </c>
      <c r="X347">
        <v>3684.6</v>
      </c>
      <c r="Y347">
        <v>3594</v>
      </c>
      <c r="Z347">
        <v>3694</v>
      </c>
      <c r="AA347">
        <v>3514</v>
      </c>
      <c r="AB347">
        <v>3694</v>
      </c>
      <c r="AC347" s="2">
        <f>(Table2[[#This Row],[Close Price]]/Table2[[#This Row],[Day Low]])-1</f>
        <v>5.0235914515681657E-3</v>
      </c>
      <c r="AD347" s="2">
        <f>(Table2[[#This Row],[Day High]]/Table2[[#This Row],[Close Price]])-1</f>
        <v>1.7536107812543111E-2</v>
      </c>
      <c r="AE347" s="2">
        <f>(Table2[[#This Row],[Close Price]]/Table2[[#This Row],[Current Week Low]])-1</f>
        <v>7.5403450194768684E-3</v>
      </c>
      <c r="AF347" s="2">
        <f>(Table2[[#This Row],[Current Week High]]/Table2[[#This Row],[Close Price]])-1</f>
        <v>2.0132004087155764E-2</v>
      </c>
      <c r="AG347" s="2">
        <f>(Table2[[#This Row],[Close Price]]/Table2[[#This Row],[Current Month Low]])-1</f>
        <v>3.0478087649402408E-2</v>
      </c>
      <c r="AH347" s="2">
        <f>(Table2[[#This Row],[Current Month High]]/Table2[[#This Row],[Close Price]])-1</f>
        <v>2.0132004087155764E-2</v>
      </c>
      <c r="AI347">
        <v>8.2516362431305392</v>
      </c>
      <c r="AJ347">
        <v>48.026571282575297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-0.08</v>
      </c>
      <c r="AM347" t="s">
        <v>10214</v>
      </c>
      <c r="AN347">
        <v>0.93</v>
      </c>
      <c r="AO347" t="s">
        <v>10213</v>
      </c>
      <c r="AP347">
        <v>0.115954190425749</v>
      </c>
      <c r="AQ347">
        <f>(Table2[[#This Row],[Sharpe Ratio]]-AVERAGE(Table2[Sharpe Ratio]))/_xlfn.STDEV.P(Table2[Sharpe Ratio])</f>
        <v>0.69694883202593549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-0.53891760664085209</v>
      </c>
      <c r="AS347">
        <f>_xlfn.RANK.AVG(Table2[[#This Row],[1Y Return vs Nifty Z-Score]],Table2[1Y Return vs Nifty Z-Score])</f>
        <v>386</v>
      </c>
      <c r="AT347">
        <f>_xlfn.RANK.AVG(Table2[[#This Row],[6M Return vs Nifty Z-Score]],Table2[6M Return vs Nifty Z-Score])</f>
        <v>515</v>
      </c>
      <c r="AU347">
        <f>_xlfn.RANK.AVG(Table2[[#This Row],[Sharpe Ratio Z-Score]],Table2[Sharpe Ratio Z-Score])</f>
        <v>174</v>
      </c>
      <c r="AV347">
        <f>(Table2[[#This Row],[Rank 1Y]]+Table2[[#This Row],[Rank 6M]]+Table2[[#This Row],[Rank Sharpe]])/3</f>
        <v>358.33333333333331</v>
      </c>
    </row>
    <row r="348" spans="1:48" x14ac:dyDescent="0.3">
      <c r="A348" t="s">
        <v>1296</v>
      </c>
      <c r="B348" t="s">
        <v>1297</v>
      </c>
      <c r="C348" t="s">
        <v>10176</v>
      </c>
      <c r="D348" t="s">
        <v>78</v>
      </c>
      <c r="E348">
        <v>8521.7399120280006</v>
      </c>
      <c r="F348">
        <v>210.84</v>
      </c>
      <c r="G348">
        <v>17.085366442419399</v>
      </c>
      <c r="H348">
        <f>(Table2[[#This Row],[1Y Return vs Nifty]]-AVERAGE(Table2[1Y Return vs Nifty]))/_xlfn.STDEV.P(Table2[1Y Return vs Nifty])</f>
        <v>-0.34995709598235686</v>
      </c>
      <c r="I348">
        <v>-9.8265495839125006</v>
      </c>
      <c r="J348">
        <f>(Table2[[#This Row],[1M Return vs Nifty]]-AVERAGE(Table2[1M Return vs Nifty]))/_xlfn.STDEV.P(Table2[1M Return vs Nifty])</f>
        <v>-1.1507829362776463</v>
      </c>
      <c r="K348">
        <v>6.0213210331117297</v>
      </c>
      <c r="L348">
        <f>(Table2[[#This Row],[6M Return vs Nifty]]-AVERAGE(Table2[6M Return vs Nifty]))/_xlfn.STDEV.P(Table2[6M Return vs Nifty])</f>
        <v>-0.11877655611137965</v>
      </c>
      <c r="M348">
        <v>-0.66764062402648505</v>
      </c>
      <c r="N348">
        <f>(Table2[[#This Row],[1W Return vs Nifty]]-AVERAGE(Table2[1W Return vs Nifty]))/_xlfn.STDEV.P(Table2[1W Return vs Nifty])</f>
        <v>-0.15387964714879762</v>
      </c>
      <c r="O348">
        <v>212.56</v>
      </c>
      <c r="P348">
        <v>215.28976302245201</v>
      </c>
      <c r="Q348">
        <v>196.124489119175</v>
      </c>
      <c r="R348">
        <v>45.235769205591602</v>
      </c>
      <c r="S348" s="2">
        <f>(Table2[[#This Row],[Close Price]]-Table2[[#This Row],[20D EMA]])/Table2[[#This Row],[20D EMA]]</f>
        <v>-8.0918328942416202E-3</v>
      </c>
      <c r="T348" s="2">
        <f>(Table2[[#This Row],[Close Price]]-Table2[[#This Row],[50D EMA]])/Table2[[#This Row],[50D EMA]]</f>
        <v>-2.0668716245407125E-2</v>
      </c>
      <c r="U348" s="2">
        <f>(Table2[[#This Row],[Close Price]]-Table2[[#This Row],[200D EMA]])/Table2[[#This Row],[200D EMA]]</f>
        <v>7.5031481009406889E-2</v>
      </c>
      <c r="V348">
        <v>0.564331409025984</v>
      </c>
      <c r="W348">
        <v>208.53</v>
      </c>
      <c r="X348">
        <v>211.5</v>
      </c>
      <c r="Y348">
        <v>206.5</v>
      </c>
      <c r="Z348">
        <v>214</v>
      </c>
      <c r="AA348">
        <v>206.5</v>
      </c>
      <c r="AB348">
        <v>214</v>
      </c>
      <c r="AC348" s="2">
        <f>(Table2[[#This Row],[Close Price]]/Table2[[#This Row],[Day Low]])-1</f>
        <v>1.1077542799597273E-2</v>
      </c>
      <c r="AD348" s="2">
        <f>(Table2[[#This Row],[Day High]]/Table2[[#This Row],[Close Price]])-1</f>
        <v>3.1303357996586012E-3</v>
      </c>
      <c r="AE348" s="2">
        <f>(Table2[[#This Row],[Close Price]]/Table2[[#This Row],[Current Week Low]])-1</f>
        <v>2.1016949152542486E-2</v>
      </c>
      <c r="AF348" s="2">
        <f>(Table2[[#This Row],[Current Week High]]/Table2[[#This Row],[Close Price]])-1</f>
        <v>1.4987668374122576E-2</v>
      </c>
      <c r="AG348" s="2">
        <f>(Table2[[#This Row],[Close Price]]/Table2[[#This Row],[Current Month Low]])-1</f>
        <v>2.1016949152542486E-2</v>
      </c>
      <c r="AH348" s="2">
        <f>(Table2[[#This Row],[Current Month High]]/Table2[[#This Row],[Close Price]])-1</f>
        <v>1.4987668374122576E-2</v>
      </c>
      <c r="AI348">
        <v>21.4190855625118</v>
      </c>
      <c r="AJ348">
        <v>50.492505353318997</v>
      </c>
      <c r="AK348" t="str">
        <f>IF(AND(Table2[[#This Row],[20D EMA]]&gt;Table2[[#This Row],[50D EMA]],Table2[[#This Row],[50D EMA]]&gt;Table2[[#This Row],[200D EMA]]),"Uptrend","Downtrend/NoTrend")</f>
        <v>Downtrend/NoTrend</v>
      </c>
      <c r="AL348">
        <v>-0.15</v>
      </c>
      <c r="AM348" t="s">
        <v>10214</v>
      </c>
      <c r="AN348">
        <v>1.25</v>
      </c>
      <c r="AO348" t="s">
        <v>10213</v>
      </c>
      <c r="AP348">
        <v>5.8522178086093002E-2</v>
      </c>
      <c r="AQ348">
        <f>(Table2[[#This Row],[Sharpe Ratio]]-AVERAGE(Table2[Sharpe Ratio]))/_xlfn.STDEV.P(Table2[Sharpe Ratio])</f>
        <v>4.5349659532666127E-2</v>
      </c>
      <c r="AR3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8">
        <f>_xlfn.RANK.AVG(Table2[[#This Row],[1Y Return vs Nifty Z-Score]],Table2[1Y Return vs Nifty Z-Score])</f>
        <v>408</v>
      </c>
      <c r="AT348">
        <f>_xlfn.RANK.AVG(Table2[[#This Row],[6M Return vs Nifty Z-Score]],Table2[6M Return vs Nifty Z-Score])</f>
        <v>351</v>
      </c>
      <c r="AU348">
        <f>_xlfn.RANK.AVG(Table2[[#This Row],[Sharpe Ratio Z-Score]],Table2[Sharpe Ratio Z-Score])</f>
        <v>318</v>
      </c>
      <c r="AV348">
        <f>(Table2[[#This Row],[Rank 1Y]]+Table2[[#This Row],[Rank 6M]]+Table2[[#This Row],[Rank Sharpe]])/3</f>
        <v>359</v>
      </c>
    </row>
    <row r="349" spans="1:48" x14ac:dyDescent="0.3">
      <c r="A349" t="s">
        <v>1883</v>
      </c>
      <c r="B349" t="s">
        <v>1884</v>
      </c>
      <c r="C349" t="s">
        <v>10173</v>
      </c>
      <c r="D349" t="s">
        <v>491</v>
      </c>
      <c r="E349">
        <v>3568.0386687199998</v>
      </c>
      <c r="F349">
        <v>4129.8999999999996</v>
      </c>
      <c r="G349">
        <v>19.538689281256801</v>
      </c>
      <c r="H349">
        <f>(Table2[[#This Row],[1Y Return vs Nifty]]-AVERAGE(Table2[1Y Return vs Nifty]))/_xlfn.STDEV.P(Table2[1Y Return vs Nifty])</f>
        <v>-0.32078103677326597</v>
      </c>
      <c r="I349">
        <v>2.8762813336815101</v>
      </c>
      <c r="J349">
        <f>(Table2[[#This Row],[1M Return vs Nifty]]-AVERAGE(Table2[1M Return vs Nifty]))/_xlfn.STDEV.P(Table2[1M Return vs Nifty])</f>
        <v>-2.3683366880651566E-2</v>
      </c>
      <c r="K349">
        <v>4.1824136917205896</v>
      </c>
      <c r="L349">
        <f>(Table2[[#This Row],[6M Return vs Nifty]]-AVERAGE(Table2[6M Return vs Nifty]))/_xlfn.STDEV.P(Table2[6M Return vs Nifty])</f>
        <v>-0.17373346159242792</v>
      </c>
      <c r="M349">
        <v>-2.2296084996560399</v>
      </c>
      <c r="N349">
        <f>(Table2[[#This Row],[1W Return vs Nifty]]-AVERAGE(Table2[1W Return vs Nifty]))/_xlfn.STDEV.P(Table2[1W Return vs Nifty])</f>
        <v>-0.46287351579116331</v>
      </c>
      <c r="O349">
        <v>4065.36</v>
      </c>
      <c r="P349">
        <v>3802.1532201219502</v>
      </c>
      <c r="Q349">
        <v>3468.0903641795298</v>
      </c>
      <c r="R349">
        <v>53.236117874743698</v>
      </c>
      <c r="S349" s="2">
        <f>(Table2[[#This Row],[Close Price]]-Table2[[#This Row],[20D EMA]])/Table2[[#This Row],[20D EMA]]</f>
        <v>1.5875592813428457E-2</v>
      </c>
      <c r="T349" s="2">
        <f>(Table2[[#This Row],[Close Price]]-Table2[[#This Row],[50D EMA]])/Table2[[#This Row],[50D EMA]]</f>
        <v>8.6200308326221872E-2</v>
      </c>
      <c r="U349" s="2">
        <f>(Table2[[#This Row],[Close Price]]-Table2[[#This Row],[200D EMA]])/Table2[[#This Row],[200D EMA]]</f>
        <v>0.19082825599241232</v>
      </c>
      <c r="V349">
        <v>0.73397044615937801</v>
      </c>
      <c r="W349">
        <v>4076.05</v>
      </c>
      <c r="X349">
        <v>4150</v>
      </c>
      <c r="Y349">
        <v>4000</v>
      </c>
      <c r="Z349">
        <v>4200</v>
      </c>
      <c r="AA349">
        <v>3959.75</v>
      </c>
      <c r="AB349">
        <v>4251.7</v>
      </c>
      <c r="AC349" s="2">
        <f>(Table2[[#This Row],[Close Price]]/Table2[[#This Row],[Day Low]])-1</f>
        <v>1.3211319782632458E-2</v>
      </c>
      <c r="AD349" s="2">
        <f>(Table2[[#This Row],[Day High]]/Table2[[#This Row],[Close Price]])-1</f>
        <v>4.8669459308943175E-3</v>
      </c>
      <c r="AE349" s="2">
        <f>(Table2[[#This Row],[Close Price]]/Table2[[#This Row],[Current Week Low]])-1</f>
        <v>3.247499999999981E-2</v>
      </c>
      <c r="AF349" s="2">
        <f>(Table2[[#This Row],[Current Week High]]/Table2[[#This Row],[Close Price]])-1</f>
        <v>1.6973776604760404E-2</v>
      </c>
      <c r="AG349" s="2">
        <f>(Table2[[#This Row],[Close Price]]/Table2[[#This Row],[Current Month Low]])-1</f>
        <v>4.2969884462402907E-2</v>
      </c>
      <c r="AH349" s="2">
        <f>(Table2[[#This Row],[Current Month High]]/Table2[[#This Row],[Close Price]])-1</f>
        <v>2.9492239521538011E-2</v>
      </c>
      <c r="AI349">
        <v>6.3464006392406702</v>
      </c>
      <c r="AJ349">
        <v>45.521494009865997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0.09</v>
      </c>
      <c r="AM349" t="s">
        <v>10213</v>
      </c>
      <c r="AN349">
        <v>0.04</v>
      </c>
      <c r="AO349" t="s">
        <v>10213</v>
      </c>
      <c r="AP349">
        <v>5.9653594588943003E-2</v>
      </c>
      <c r="AQ349">
        <f>(Table2[[#This Row],[Sharpe Ratio]]-AVERAGE(Table2[Sharpe Ratio]))/_xlfn.STDEV.P(Table2[Sharpe Ratio])</f>
        <v>5.8186229713113075E-2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-0.92288515132439575</v>
      </c>
      <c r="AS349">
        <f>_xlfn.RANK.AVG(Table2[[#This Row],[1Y Return vs Nifty Z-Score]],Table2[1Y Return vs Nifty Z-Score])</f>
        <v>392</v>
      </c>
      <c r="AT349">
        <f>_xlfn.RANK.AVG(Table2[[#This Row],[6M Return vs Nifty Z-Score]],Table2[6M Return vs Nifty Z-Score])</f>
        <v>371</v>
      </c>
      <c r="AU349">
        <f>_xlfn.RANK.AVG(Table2[[#This Row],[Sharpe Ratio Z-Score]],Table2[Sharpe Ratio Z-Score])</f>
        <v>314</v>
      </c>
      <c r="AV349">
        <f>(Table2[[#This Row],[Rank 1Y]]+Table2[[#This Row],[Rank 6M]]+Table2[[#This Row],[Rank Sharpe]])/3</f>
        <v>359</v>
      </c>
    </row>
    <row r="350" spans="1:48" x14ac:dyDescent="0.3">
      <c r="A350" t="s">
        <v>1169</v>
      </c>
      <c r="B350" t="s">
        <v>1170</v>
      </c>
      <c r="C350" t="s">
        <v>10179</v>
      </c>
      <c r="D350" t="s">
        <v>143</v>
      </c>
      <c r="E350">
        <v>10062.480339</v>
      </c>
      <c r="F350">
        <v>728.1</v>
      </c>
      <c r="G350">
        <v>22.347523202531001</v>
      </c>
      <c r="H350">
        <f>(Table2[[#This Row],[1Y Return vs Nifty]]-AVERAGE(Table2[1Y Return vs Nifty]))/_xlfn.STDEV.P(Table2[1Y Return vs Nifty])</f>
        <v>-0.28737707399336765</v>
      </c>
      <c r="I350">
        <v>-14.963931662946401</v>
      </c>
      <c r="J350">
        <f>(Table2[[#This Row],[1M Return vs Nifty]]-AVERAGE(Table2[1M Return vs Nifty]))/_xlfn.STDEV.P(Table2[1M Return vs Nifty])</f>
        <v>-1.6066137008269132</v>
      </c>
      <c r="K350">
        <v>24.0837937145415</v>
      </c>
      <c r="L350">
        <f>(Table2[[#This Row],[6M Return vs Nifty]]-AVERAGE(Table2[6M Return vs Nifty]))/_xlfn.STDEV.P(Table2[6M Return vs Nifty])</f>
        <v>0.42103182986004356</v>
      </c>
      <c r="M350">
        <v>-10.7197592309558</v>
      </c>
      <c r="N350">
        <f>(Table2[[#This Row],[1W Return vs Nifty]]-AVERAGE(Table2[1W Return vs Nifty]))/_xlfn.STDEV.P(Table2[1W Return vs Nifty])</f>
        <v>-2.142424395647609</v>
      </c>
      <c r="O350">
        <v>750.96</v>
      </c>
      <c r="P350">
        <v>738.67428712401897</v>
      </c>
      <c r="Q350">
        <v>611.35658635813797</v>
      </c>
      <c r="R350">
        <v>40.355598951198203</v>
      </c>
      <c r="S350" s="2">
        <f>(Table2[[#This Row],[Close Price]]-Table2[[#This Row],[20D EMA]])/Table2[[#This Row],[20D EMA]]</f>
        <v>-3.0441035474592537E-2</v>
      </c>
      <c r="T350" s="2">
        <f>(Table2[[#This Row],[Close Price]]-Table2[[#This Row],[50D EMA]])/Table2[[#This Row],[50D EMA]]</f>
        <v>-1.4315222972210474E-2</v>
      </c>
      <c r="U350" s="2">
        <f>(Table2[[#This Row],[Close Price]]-Table2[[#This Row],[200D EMA]])/Table2[[#This Row],[200D EMA]]</f>
        <v>0.19095797157810082</v>
      </c>
      <c r="V350">
        <v>1.1643199980972301</v>
      </c>
      <c r="W350">
        <v>698</v>
      </c>
      <c r="X350">
        <v>730.4</v>
      </c>
      <c r="Y350">
        <v>695.55</v>
      </c>
      <c r="Z350">
        <v>750.05</v>
      </c>
      <c r="AA350">
        <v>695.55</v>
      </c>
      <c r="AB350">
        <v>794.95</v>
      </c>
      <c r="AC350" s="2">
        <f>(Table2[[#This Row],[Close Price]]/Table2[[#This Row],[Day Low]])-1</f>
        <v>4.3123209169054544E-2</v>
      </c>
      <c r="AD350" s="2">
        <f>(Table2[[#This Row],[Day High]]/Table2[[#This Row],[Close Price]])-1</f>
        <v>3.1589067435791041E-3</v>
      </c>
      <c r="AE350" s="2">
        <f>(Table2[[#This Row],[Close Price]]/Table2[[#This Row],[Current Week Low]])-1</f>
        <v>4.6797498382574965E-2</v>
      </c>
      <c r="AF350" s="2">
        <f>(Table2[[#This Row],[Current Week High]]/Table2[[#This Row],[Close Price]])-1</f>
        <v>3.0146957835462063E-2</v>
      </c>
      <c r="AG350" s="2">
        <f>(Table2[[#This Row],[Close Price]]/Table2[[#This Row],[Current Month Low]])-1</f>
        <v>4.6797498382574965E-2</v>
      </c>
      <c r="AH350" s="2">
        <f>(Table2[[#This Row],[Current Month High]]/Table2[[#This Row],[Close Price]])-1</f>
        <v>9.1814311220986156E-2</v>
      </c>
      <c r="AI350">
        <v>11.255322071144001</v>
      </c>
      <c r="AJ350">
        <v>77.131735798564605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-0.09</v>
      </c>
      <c r="AM350" t="s">
        <v>10214</v>
      </c>
      <c r="AN350">
        <v>-6.15</v>
      </c>
      <c r="AO350" t="s">
        <v>10214</v>
      </c>
      <c r="AQ350">
        <f>(Table2[[#This Row],[Sharpe Ratio]]-AVERAGE(Table2[Sharpe Ratio]))/_xlfn.STDEV.P(Table2[Sharpe Ratio])</f>
        <v>-0.61861806961255894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-4.2340014102204053</v>
      </c>
      <c r="AS350">
        <f>_xlfn.RANK.AVG(Table2[[#This Row],[1Y Return vs Nifty Z-Score]],Table2[1Y Return vs Nifty Z-Score])</f>
        <v>378</v>
      </c>
      <c r="AT350">
        <f>_xlfn.RANK.AVG(Table2[[#This Row],[6M Return vs Nifty Z-Score]],Table2[6M Return vs Nifty Z-Score])</f>
        <v>184</v>
      </c>
      <c r="AU350">
        <f>_xlfn.RANK.AVG(Table2[[#This Row],[Sharpe Ratio Z-Score]],Table2[Sharpe Ratio Z-Score])</f>
        <v>516.5</v>
      </c>
      <c r="AV350">
        <f>(Table2[[#This Row],[Rank 1Y]]+Table2[[#This Row],[Rank 6M]]+Table2[[#This Row],[Rank Sharpe]])/3</f>
        <v>359.5</v>
      </c>
    </row>
    <row r="351" spans="1:48" x14ac:dyDescent="0.3">
      <c r="A351" t="s">
        <v>1153</v>
      </c>
      <c r="B351" t="s">
        <v>1154</v>
      </c>
      <c r="C351" t="s">
        <v>10181</v>
      </c>
      <c r="D351" t="s">
        <v>243</v>
      </c>
      <c r="E351">
        <v>10334.92609752</v>
      </c>
      <c r="F351">
        <v>273.8</v>
      </c>
      <c r="G351">
        <v>37.648118744637998</v>
      </c>
      <c r="H351">
        <f>(Table2[[#This Row],[1Y Return vs Nifty]]-AVERAGE(Table2[1Y Return vs Nifty]))/_xlfn.STDEV.P(Table2[1Y Return vs Nifty])</f>
        <v>-0.10541525698178557</v>
      </c>
      <c r="I351">
        <v>2.27044163081298</v>
      </c>
      <c r="J351">
        <f>(Table2[[#This Row],[1M Return vs Nifty]]-AVERAGE(Table2[1M Return vs Nifty]))/_xlfn.STDEV.P(Table2[1M Return vs Nifty])</f>
        <v>-7.7438444993275735E-2</v>
      </c>
      <c r="K351">
        <v>-9.0660799153820193</v>
      </c>
      <c r="L351">
        <f>(Table2[[#This Row],[6M Return vs Nifty]]-AVERAGE(Table2[6M Return vs Nifty]))/_xlfn.STDEV.P(Table2[6M Return vs Nifty])</f>
        <v>-0.56967304731456803</v>
      </c>
      <c r="M351">
        <v>1.91467188776993</v>
      </c>
      <c r="N351">
        <f>(Table2[[#This Row],[1W Return vs Nifty]]-AVERAGE(Table2[1W Return vs Nifty]))/_xlfn.STDEV.P(Table2[1W Return vs Nifty])</f>
        <v>0.35696231414439206</v>
      </c>
      <c r="O351">
        <v>260.41000000000003</v>
      </c>
      <c r="P351">
        <v>258.50964494228998</v>
      </c>
      <c r="Q351">
        <v>244.96092655551001</v>
      </c>
      <c r="R351">
        <v>66.8042252322509</v>
      </c>
      <c r="S351" s="2">
        <f>(Table2[[#This Row],[Close Price]]-Table2[[#This Row],[20D EMA]])/Table2[[#This Row],[20D EMA]]</f>
        <v>5.1418916324257845E-2</v>
      </c>
      <c r="T351" s="2">
        <f>(Table2[[#This Row],[Close Price]]-Table2[[#This Row],[50D EMA]])/Table2[[#This Row],[50D EMA]]</f>
        <v>5.9148102814978017E-2</v>
      </c>
      <c r="U351" s="2">
        <f>(Table2[[#This Row],[Close Price]]-Table2[[#This Row],[200D EMA]])/Table2[[#This Row],[200D EMA]]</f>
        <v>0.11772927972639279</v>
      </c>
      <c r="V351">
        <v>1.3058572026566799</v>
      </c>
      <c r="W351">
        <v>272.55</v>
      </c>
      <c r="X351">
        <v>279.7</v>
      </c>
      <c r="Y351">
        <v>257.5</v>
      </c>
      <c r="Z351">
        <v>279.7</v>
      </c>
      <c r="AA351">
        <v>252</v>
      </c>
      <c r="AB351">
        <v>279.7</v>
      </c>
      <c r="AC351" s="2">
        <f>(Table2[[#This Row],[Close Price]]/Table2[[#This Row],[Day Low]])-1</f>
        <v>4.5863144377178422E-3</v>
      </c>
      <c r="AD351" s="2">
        <f>(Table2[[#This Row],[Day High]]/Table2[[#This Row],[Close Price]])-1</f>
        <v>2.1548575602629683E-2</v>
      </c>
      <c r="AE351" s="2">
        <f>(Table2[[#This Row],[Close Price]]/Table2[[#This Row],[Current Week Low]])-1</f>
        <v>6.3300970873786389E-2</v>
      </c>
      <c r="AF351" s="2">
        <f>(Table2[[#This Row],[Current Week High]]/Table2[[#This Row],[Close Price]])-1</f>
        <v>2.1548575602629683E-2</v>
      </c>
      <c r="AG351" s="2">
        <f>(Table2[[#This Row],[Close Price]]/Table2[[#This Row],[Current Month Low]])-1</f>
        <v>8.6507936507936645E-2</v>
      </c>
      <c r="AH351" s="2">
        <f>(Table2[[#This Row],[Current Month High]]/Table2[[#This Row],[Close Price]])-1</f>
        <v>2.1548575602629683E-2</v>
      </c>
      <c r="AI351">
        <v>25.456537618699699</v>
      </c>
      <c r="AJ351">
        <v>81.0247933884297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-0.06</v>
      </c>
      <c r="AM351" t="s">
        <v>10214</v>
      </c>
      <c r="AN351">
        <v>1.2</v>
      </c>
      <c r="AO351" t="s">
        <v>10213</v>
      </c>
      <c r="AP351">
        <v>7.6475768642511002E-2</v>
      </c>
      <c r="AQ351">
        <f>(Table2[[#This Row],[Sharpe Ratio]]-AVERAGE(Table2[Sharpe Ratio]))/_xlfn.STDEV.P(Table2[Sharpe Ratio])</f>
        <v>0.24904345804801542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-0.14652097709722178</v>
      </c>
      <c r="AS351">
        <f>_xlfn.RANK.AVG(Table2[[#This Row],[1Y Return vs Nifty Z-Score]],Table2[1Y Return vs Nifty Z-Score])</f>
        <v>309</v>
      </c>
      <c r="AT351">
        <f>_xlfn.RANK.AVG(Table2[[#This Row],[6M Return vs Nifty Z-Score]],Table2[6M Return vs Nifty Z-Score])</f>
        <v>516</v>
      </c>
      <c r="AU351">
        <f>_xlfn.RANK.AVG(Table2[[#This Row],[Sharpe Ratio Z-Score]],Table2[Sharpe Ratio Z-Score])</f>
        <v>258</v>
      </c>
      <c r="AV351">
        <f>(Table2[[#This Row],[Rank 1Y]]+Table2[[#This Row],[Rank 6M]]+Table2[[#This Row],[Rank Sharpe]])/3</f>
        <v>361</v>
      </c>
    </row>
    <row r="352" spans="1:48" x14ac:dyDescent="0.3">
      <c r="A352" t="s">
        <v>322</v>
      </c>
      <c r="B352" t="s">
        <v>323</v>
      </c>
      <c r="C352" t="s">
        <v>10172</v>
      </c>
      <c r="D352" t="s">
        <v>62</v>
      </c>
      <c r="E352">
        <v>77220.849280109993</v>
      </c>
      <c r="F352">
        <v>1317.9</v>
      </c>
      <c r="G352">
        <v>53.879328283352102</v>
      </c>
      <c r="H352">
        <f>(Table2[[#This Row],[1Y Return vs Nifty]]-AVERAGE(Table2[1Y Return vs Nifty]))/_xlfn.STDEV.P(Table2[1Y Return vs Nifty])</f>
        <v>8.7613855632312679E-2</v>
      </c>
      <c r="I352">
        <v>2.7589830970053102</v>
      </c>
      <c r="J352">
        <f>(Table2[[#This Row],[1M Return vs Nifty]]-AVERAGE(Table2[1M Return vs Nifty]))/_xlfn.STDEV.P(Table2[1M Return vs Nifty])</f>
        <v>-3.4091030566520131E-2</v>
      </c>
      <c r="K352">
        <v>6.6156590498927201</v>
      </c>
      <c r="L352">
        <f>(Table2[[#This Row],[6M Return vs Nifty]]-AVERAGE(Table2[6M Return vs Nifty]))/_xlfn.STDEV.P(Table2[6M Return vs Nifty])</f>
        <v>-0.10101438970047343</v>
      </c>
      <c r="M352">
        <v>7.9278275078578799</v>
      </c>
      <c r="N352">
        <f>(Table2[[#This Row],[1W Return vs Nifty]]-AVERAGE(Table2[1W Return vs Nifty]))/_xlfn.STDEV.P(Table2[1W Return vs Nifty])</f>
        <v>1.5465054838787093</v>
      </c>
      <c r="O352">
        <v>1261.8599999999999</v>
      </c>
      <c r="P352">
        <v>1218.4279297722401</v>
      </c>
      <c r="Q352">
        <v>1068.17155924036</v>
      </c>
      <c r="R352">
        <v>70.322044332659203</v>
      </c>
      <c r="S352" s="2">
        <f>(Table2[[#This Row],[Close Price]]-Table2[[#This Row],[20D EMA]])/Table2[[#This Row],[20D EMA]]</f>
        <v>4.4410631924302377E-2</v>
      </c>
      <c r="T352" s="2">
        <f>(Table2[[#This Row],[Close Price]]-Table2[[#This Row],[50D EMA]])/Table2[[#This Row],[50D EMA]]</f>
        <v>8.1639683232108989E-2</v>
      </c>
      <c r="U352" s="2">
        <f>(Table2[[#This Row],[Close Price]]-Table2[[#This Row],[200D EMA]])/Table2[[#This Row],[200D EMA]]</f>
        <v>0.23379057287130614</v>
      </c>
      <c r="V352">
        <v>1.03675392077428</v>
      </c>
      <c r="W352">
        <v>1315.1</v>
      </c>
      <c r="X352">
        <v>1338.15</v>
      </c>
      <c r="Y352">
        <v>1285.75</v>
      </c>
      <c r="Z352">
        <v>1344.2</v>
      </c>
      <c r="AA352">
        <v>1203</v>
      </c>
      <c r="AB352">
        <v>1344.2</v>
      </c>
      <c r="AC352" s="2">
        <f>(Table2[[#This Row],[Close Price]]/Table2[[#This Row],[Day Low]])-1</f>
        <v>2.1291156566041192E-3</v>
      </c>
      <c r="AD352" s="2">
        <f>(Table2[[#This Row],[Day High]]/Table2[[#This Row],[Close Price]])-1</f>
        <v>1.536535397222849E-2</v>
      </c>
      <c r="AE352" s="2">
        <f>(Table2[[#This Row],[Close Price]]/Table2[[#This Row],[Current Week Low]])-1</f>
        <v>2.5004860976084009E-2</v>
      </c>
      <c r="AF352" s="2">
        <f>(Table2[[#This Row],[Current Week High]]/Table2[[#This Row],[Close Price]])-1</f>
        <v>1.9955990591091766E-2</v>
      </c>
      <c r="AG352" s="2">
        <f>(Table2[[#This Row],[Close Price]]/Table2[[#This Row],[Current Month Low]])-1</f>
        <v>9.5511221945137281E-2</v>
      </c>
      <c r="AH352" s="2">
        <f>(Table2[[#This Row],[Current Month High]]/Table2[[#This Row],[Close Price]])-1</f>
        <v>1.9955990591091766E-2</v>
      </c>
      <c r="AI352">
        <v>1.9955990591091699</v>
      </c>
      <c r="AJ352">
        <v>82.901949899382402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0.08</v>
      </c>
      <c r="AM352" t="s">
        <v>10213</v>
      </c>
      <c r="AN352">
        <v>8.2100000000000009</v>
      </c>
      <c r="AO352" t="s">
        <v>10213</v>
      </c>
      <c r="AP352">
        <v>3.1877868125079999E-3</v>
      </c>
      <c r="AQ352">
        <f>(Table2[[#This Row],[Sharpe Ratio]]-AVERAGE(Table2[Sharpe Ratio]))/_xlfn.STDEV.P(Table2[Sharpe Ratio])</f>
        <v>-0.58245079696275626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0.91656312228127224</v>
      </c>
      <c r="AS352">
        <f>_xlfn.RANK.AVG(Table2[[#This Row],[1Y Return vs Nifty Z-Score]],Table2[1Y Return vs Nifty Z-Score])</f>
        <v>252</v>
      </c>
      <c r="AT352">
        <f>_xlfn.RANK.AVG(Table2[[#This Row],[6M Return vs Nifty Z-Score]],Table2[6M Return vs Nifty Z-Score])</f>
        <v>342</v>
      </c>
      <c r="AU352">
        <f>_xlfn.RANK.AVG(Table2[[#This Row],[Sharpe Ratio Z-Score]],Table2[Sharpe Ratio Z-Score])</f>
        <v>491</v>
      </c>
      <c r="AV352">
        <f>(Table2[[#This Row],[Rank 1Y]]+Table2[[#This Row],[Rank 6M]]+Table2[[#This Row],[Rank Sharpe]])/3</f>
        <v>361.66666666666669</v>
      </c>
    </row>
    <row r="353" spans="1:48" x14ac:dyDescent="0.3">
      <c r="A353" t="s">
        <v>1234</v>
      </c>
      <c r="B353" t="s">
        <v>1235</v>
      </c>
      <c r="C353" t="s">
        <v>10178</v>
      </c>
      <c r="D353" t="s">
        <v>304</v>
      </c>
      <c r="E353">
        <v>9142.9623566499995</v>
      </c>
      <c r="F353">
        <v>453.65</v>
      </c>
      <c r="G353">
        <v>22.298757365845699</v>
      </c>
      <c r="H353">
        <f>(Table2[[#This Row],[1Y Return vs Nifty]]-AVERAGE(Table2[1Y Return vs Nifty]))/_xlfn.STDEV.P(Table2[1Y Return vs Nifty])</f>
        <v>-0.2879570200632397</v>
      </c>
      <c r="I353">
        <v>8.3575084454219599</v>
      </c>
      <c r="J353">
        <f>(Table2[[#This Row],[1M Return vs Nifty]]-AVERAGE(Table2[1M Return vs Nifty]))/_xlfn.STDEV.P(Table2[1M Return vs Nifty])</f>
        <v>0.46265615519022246</v>
      </c>
      <c r="K353">
        <v>5.8584637301114698E-2</v>
      </c>
      <c r="L353">
        <f>(Table2[[#This Row],[6M Return vs Nifty]]-AVERAGE(Table2[6M Return vs Nifty]))/_xlfn.STDEV.P(Table2[6M Return vs Nifty])</f>
        <v>-0.29697669329995002</v>
      </c>
      <c r="M353">
        <v>-1.1818643398130499</v>
      </c>
      <c r="N353">
        <f>(Table2[[#This Row],[1W Return vs Nifty]]-AVERAGE(Table2[1W Return vs Nifty]))/_xlfn.STDEV.P(Table2[1W Return vs Nifty])</f>
        <v>-0.25560515493140884</v>
      </c>
      <c r="O353">
        <v>448.62</v>
      </c>
      <c r="P353">
        <v>432.890812432622</v>
      </c>
      <c r="Q353">
        <v>401.01741101855498</v>
      </c>
      <c r="R353">
        <v>51.737302656199702</v>
      </c>
      <c r="S353" s="2">
        <f>(Table2[[#This Row],[Close Price]]-Table2[[#This Row],[20D EMA]])/Table2[[#This Row],[20D EMA]]</f>
        <v>1.1212161740448425E-2</v>
      </c>
      <c r="T353" s="2">
        <f>(Table2[[#This Row],[Close Price]]-Table2[[#This Row],[50D EMA]])/Table2[[#This Row],[50D EMA]]</f>
        <v>4.7954788993377115E-2</v>
      </c>
      <c r="U353" s="2">
        <f>(Table2[[#This Row],[Close Price]]-Table2[[#This Row],[200D EMA]])/Table2[[#This Row],[200D EMA]]</f>
        <v>0.1312476404646922</v>
      </c>
      <c r="V353">
        <v>0.61735014275061895</v>
      </c>
      <c r="W353">
        <v>445</v>
      </c>
      <c r="X353">
        <v>459.95</v>
      </c>
      <c r="Y353">
        <v>437.05</v>
      </c>
      <c r="Z353">
        <v>469.95</v>
      </c>
      <c r="AA353">
        <v>437.05</v>
      </c>
      <c r="AB353">
        <v>469.95</v>
      </c>
      <c r="AC353" s="2">
        <f>(Table2[[#This Row],[Close Price]]/Table2[[#This Row],[Day Low]])-1</f>
        <v>1.9438202247191061E-2</v>
      </c>
      <c r="AD353" s="2">
        <f>(Table2[[#This Row],[Day High]]/Table2[[#This Row],[Close Price]])-1</f>
        <v>1.3887358095448166E-2</v>
      </c>
      <c r="AE353" s="2">
        <f>(Table2[[#This Row],[Close Price]]/Table2[[#This Row],[Current Week Low]])-1</f>
        <v>3.7981924264958167E-2</v>
      </c>
      <c r="AF353" s="2">
        <f>(Table2[[#This Row],[Current Week High]]/Table2[[#This Row],[Close Price]])-1</f>
        <v>3.593078364377833E-2</v>
      </c>
      <c r="AG353" s="2">
        <f>(Table2[[#This Row],[Close Price]]/Table2[[#This Row],[Current Month Low]])-1</f>
        <v>3.7981924264958167E-2</v>
      </c>
      <c r="AH353" s="2">
        <f>(Table2[[#This Row],[Current Month High]]/Table2[[#This Row],[Close Price]])-1</f>
        <v>3.593078364377833E-2</v>
      </c>
      <c r="AI353">
        <v>11.3192990190675</v>
      </c>
      <c r="AJ353">
        <v>49.423583662714002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</v>
      </c>
      <c r="AM353" t="s">
        <v>10212</v>
      </c>
      <c r="AN353">
        <v>-6.35</v>
      </c>
      <c r="AO353" t="s">
        <v>10214</v>
      </c>
      <c r="AP353">
        <v>7.1032331658857001E-2</v>
      </c>
      <c r="AQ353">
        <f>(Table2[[#This Row],[Sharpe Ratio]]-AVERAGE(Table2[Sharpe Ratio]))/_xlfn.STDEV.P(Table2[Sharpe Ratio])</f>
        <v>0.1872845384215984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-0.19059817468277768</v>
      </c>
      <c r="AS353">
        <f>_xlfn.RANK.AVG(Table2[[#This Row],[1Y Return vs Nifty Z-Score]],Table2[1Y Return vs Nifty Z-Score])</f>
        <v>379</v>
      </c>
      <c r="AT353">
        <f>_xlfn.RANK.AVG(Table2[[#This Row],[6M Return vs Nifty Z-Score]],Table2[6M Return vs Nifty Z-Score])</f>
        <v>426</v>
      </c>
      <c r="AU353">
        <f>_xlfn.RANK.AVG(Table2[[#This Row],[Sharpe Ratio Z-Score]],Table2[Sharpe Ratio Z-Score])</f>
        <v>283</v>
      </c>
      <c r="AV353">
        <f>(Table2[[#This Row],[Rank 1Y]]+Table2[[#This Row],[Rank 6M]]+Table2[[#This Row],[Rank Sharpe]])/3</f>
        <v>362.66666666666669</v>
      </c>
    </row>
    <row r="354" spans="1:48" x14ac:dyDescent="0.3">
      <c r="A354" t="s">
        <v>1658</v>
      </c>
      <c r="B354" t="s">
        <v>1659</v>
      </c>
      <c r="C354" t="s">
        <v>10170</v>
      </c>
      <c r="D354" t="s">
        <v>46</v>
      </c>
      <c r="E354">
        <v>4997.8821005070004</v>
      </c>
      <c r="F354">
        <v>61.91</v>
      </c>
      <c r="G354">
        <v>32.847765468111902</v>
      </c>
      <c r="H354">
        <f>(Table2[[#This Row],[1Y Return vs Nifty]]-AVERAGE(Table2[1Y Return vs Nifty]))/_xlfn.STDEV.P(Table2[1Y Return vs Nifty])</f>
        <v>-0.16250329660026863</v>
      </c>
      <c r="I354">
        <v>-3.0660689148578002</v>
      </c>
      <c r="J354">
        <f>(Table2[[#This Row],[1M Return vs Nifty]]-AVERAGE(Table2[1M Return vs Nifty]))/_xlfn.STDEV.P(Table2[1M Return vs Nifty])</f>
        <v>-0.55093752383067962</v>
      </c>
      <c r="K354">
        <v>-14.9856169758094</v>
      </c>
      <c r="L354">
        <f>(Table2[[#This Row],[6M Return vs Nifty]]-AVERAGE(Table2[6M Return vs Nifty]))/_xlfn.STDEV.P(Table2[6M Return vs Nifty])</f>
        <v>-0.74658214512444709</v>
      </c>
      <c r="M354">
        <v>-8.2018329665989995</v>
      </c>
      <c r="N354">
        <f>(Table2[[#This Row],[1W Return vs Nifty]]-AVERAGE(Table2[1W Return vs Nifty]))/_xlfn.STDEV.P(Table2[1W Return vs Nifty])</f>
        <v>-1.6443195437368467</v>
      </c>
      <c r="O354">
        <v>65</v>
      </c>
      <c r="P354">
        <v>63.730042086290602</v>
      </c>
      <c r="Q354">
        <v>57.806571545110899</v>
      </c>
      <c r="R354">
        <v>34.997035417327403</v>
      </c>
      <c r="S354" s="2">
        <f>(Table2[[#This Row],[Close Price]]-Table2[[#This Row],[20D EMA]])/Table2[[#This Row],[20D EMA]]</f>
        <v>-4.7538461538461592E-2</v>
      </c>
      <c r="T354" s="2">
        <f>(Table2[[#This Row],[Close Price]]-Table2[[#This Row],[50D EMA]])/Table2[[#This Row],[50D EMA]]</f>
        <v>-2.8558620498418393E-2</v>
      </c>
      <c r="U354" s="2">
        <f>(Table2[[#This Row],[Close Price]]-Table2[[#This Row],[200D EMA]])/Table2[[#This Row],[200D EMA]]</f>
        <v>7.0985501219128319E-2</v>
      </c>
      <c r="V354">
        <v>1.20369621380199</v>
      </c>
      <c r="W354">
        <v>61.5</v>
      </c>
      <c r="X354">
        <v>62.58</v>
      </c>
      <c r="Y354">
        <v>60.76</v>
      </c>
      <c r="Z354">
        <v>64.5</v>
      </c>
      <c r="AA354">
        <v>60.76</v>
      </c>
      <c r="AB354">
        <v>70</v>
      </c>
      <c r="AC354" s="2">
        <f>(Table2[[#This Row],[Close Price]]/Table2[[#This Row],[Day Low]])-1</f>
        <v>6.6666666666665986E-3</v>
      </c>
      <c r="AD354" s="2">
        <f>(Table2[[#This Row],[Day High]]/Table2[[#This Row],[Close Price]])-1</f>
        <v>1.0822161201744507E-2</v>
      </c>
      <c r="AE354" s="2">
        <f>(Table2[[#This Row],[Close Price]]/Table2[[#This Row],[Current Week Low]])-1</f>
        <v>1.892692560895326E-2</v>
      </c>
      <c r="AF354" s="2">
        <f>(Table2[[#This Row],[Current Week High]]/Table2[[#This Row],[Close Price]])-1</f>
        <v>4.1834921660474977E-2</v>
      </c>
      <c r="AG354" s="2">
        <f>(Table2[[#This Row],[Close Price]]/Table2[[#This Row],[Current Month Low]])-1</f>
        <v>1.892692560895326E-2</v>
      </c>
      <c r="AH354" s="2">
        <f>(Table2[[#This Row],[Current Month High]]/Table2[[#This Row],[Close Price]])-1</f>
        <v>0.13067355839121308</v>
      </c>
      <c r="AI354">
        <v>27.604587304151099</v>
      </c>
      <c r="AJ354">
        <v>59.151670951156802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-0.11</v>
      </c>
      <c r="AM354" t="s">
        <v>10214</v>
      </c>
      <c r="AN354">
        <v>-9.98</v>
      </c>
      <c r="AO354" t="s">
        <v>10214</v>
      </c>
      <c r="AP354">
        <v>0.112400544071762</v>
      </c>
      <c r="AQ354">
        <f>(Table2[[#This Row],[Sharpe Ratio]]-AVERAGE(Table2[Sharpe Ratio]))/_xlfn.STDEV.P(Table2[Sharpe Ratio])</f>
        <v>0.65663067270570574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-2.4477118365865365</v>
      </c>
      <c r="AS354">
        <f>_xlfn.RANK.AVG(Table2[[#This Row],[1Y Return vs Nifty Z-Score]],Table2[1Y Return vs Nifty Z-Score])</f>
        <v>331</v>
      </c>
      <c r="AT354">
        <f>_xlfn.RANK.AVG(Table2[[#This Row],[6M Return vs Nifty Z-Score]],Table2[6M Return vs Nifty Z-Score])</f>
        <v>579</v>
      </c>
      <c r="AU354">
        <f>_xlfn.RANK.AVG(Table2[[#This Row],[Sharpe Ratio Z-Score]],Table2[Sharpe Ratio Z-Score])</f>
        <v>182</v>
      </c>
      <c r="AV354">
        <f>(Table2[[#This Row],[Rank 1Y]]+Table2[[#This Row],[Rank 6M]]+Table2[[#This Row],[Rank Sharpe]])/3</f>
        <v>364</v>
      </c>
    </row>
    <row r="355" spans="1:48" x14ac:dyDescent="0.3">
      <c r="A355" t="s">
        <v>856</v>
      </c>
      <c r="B355" t="s">
        <v>857</v>
      </c>
      <c r="C355" t="s">
        <v>10169</v>
      </c>
      <c r="D355" t="s">
        <v>122</v>
      </c>
      <c r="E355">
        <v>17580.584768699999</v>
      </c>
      <c r="F355">
        <v>702.15</v>
      </c>
      <c r="G355">
        <v>47.432519517151697</v>
      </c>
      <c r="H355">
        <f>(Table2[[#This Row],[1Y Return vs Nifty]]-AVERAGE(Table2[1Y Return vs Nifty]))/_xlfn.STDEV.P(Table2[1Y Return vs Nifty])</f>
        <v>1.0945399571518001E-2</v>
      </c>
      <c r="I355">
        <v>-5.1104085167237203</v>
      </c>
      <c r="J355">
        <f>(Table2[[#This Row],[1M Return vs Nifty]]-AVERAGE(Table2[1M Return vs Nifty]))/_xlfn.STDEV.P(Table2[1M Return vs Nifty])</f>
        <v>-0.73232813667217722</v>
      </c>
      <c r="K355">
        <v>10.650860846379199</v>
      </c>
      <c r="L355">
        <f>(Table2[[#This Row],[6M Return vs Nifty]]-AVERAGE(Table2[6M Return vs Nifty]))/_xlfn.STDEV.P(Table2[6M Return vs Nifty])</f>
        <v>1.9580160516885377E-2</v>
      </c>
      <c r="M355">
        <v>-4.5252311580302704</v>
      </c>
      <c r="N355">
        <f>(Table2[[#This Row],[1W Return vs Nifty]]-AVERAGE(Table2[1W Return vs Nifty]))/_xlfn.STDEV.P(Table2[1W Return vs Nifty])</f>
        <v>-0.91700150217387089</v>
      </c>
      <c r="O355">
        <v>697.01</v>
      </c>
      <c r="P355">
        <v>648.26023835054298</v>
      </c>
      <c r="Q355">
        <v>556.30963466855496</v>
      </c>
      <c r="R355">
        <v>48.264582911527903</v>
      </c>
      <c r="S355" s="2">
        <f>(Table2[[#This Row],[Close Price]]-Table2[[#This Row],[20D EMA]])/Table2[[#This Row],[20D EMA]]</f>
        <v>7.3743561785340047E-3</v>
      </c>
      <c r="T355" s="2">
        <f>(Table2[[#This Row],[Close Price]]-Table2[[#This Row],[50D EMA]])/Table2[[#This Row],[50D EMA]]</f>
        <v>8.3129827284449953E-2</v>
      </c>
      <c r="U355" s="2">
        <f>(Table2[[#This Row],[Close Price]]-Table2[[#This Row],[200D EMA]])/Table2[[#This Row],[200D EMA]]</f>
        <v>0.26215682102708071</v>
      </c>
      <c r="V355">
        <v>0.67365346234389201</v>
      </c>
      <c r="W355">
        <v>699.35</v>
      </c>
      <c r="X355">
        <v>709.8</v>
      </c>
      <c r="Y355">
        <v>685.25</v>
      </c>
      <c r="Z355">
        <v>713.7</v>
      </c>
      <c r="AA355">
        <v>685.25</v>
      </c>
      <c r="AB355">
        <v>739</v>
      </c>
      <c r="AC355" s="2">
        <f>(Table2[[#This Row],[Close Price]]/Table2[[#This Row],[Day Low]])-1</f>
        <v>4.003717737899315E-3</v>
      </c>
      <c r="AD355" s="2">
        <f>(Table2[[#This Row],[Day High]]/Table2[[#This Row],[Close Price]])-1</f>
        <v>1.089510788293091E-2</v>
      </c>
      <c r="AE355" s="2">
        <f>(Table2[[#This Row],[Close Price]]/Table2[[#This Row],[Current Week Low]])-1</f>
        <v>2.4662531922655884E-2</v>
      </c>
      <c r="AF355" s="2">
        <f>(Table2[[#This Row],[Current Week High]]/Table2[[#This Row],[Close Price]])-1</f>
        <v>1.6449476607562685E-2</v>
      </c>
      <c r="AG355" s="2">
        <f>(Table2[[#This Row],[Close Price]]/Table2[[#This Row],[Current Month Low]])-1</f>
        <v>2.4662531922655884E-2</v>
      </c>
      <c r="AH355" s="2">
        <f>(Table2[[#This Row],[Current Month High]]/Table2[[#This Row],[Close Price]])-1</f>
        <v>5.248166346222316E-2</v>
      </c>
      <c r="AI355">
        <v>6.3875240333261996</v>
      </c>
      <c r="AJ355">
        <v>73.777997772552894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0.22</v>
      </c>
      <c r="AM355" t="s">
        <v>10213</v>
      </c>
      <c r="AN355">
        <v>-2.5099999999999998</v>
      </c>
      <c r="AO355" t="s">
        <v>10214</v>
      </c>
      <c r="AQ355">
        <f>(Table2[[#This Row],[Sharpe Ratio]]-AVERAGE(Table2[Sharpe Ratio]))/_xlfn.STDEV.P(Table2[Sharpe Ratio])</f>
        <v>-0.61861806961255894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-2.2374221483702037</v>
      </c>
      <c r="AS355">
        <f>_xlfn.RANK.AVG(Table2[[#This Row],[1Y Return vs Nifty Z-Score]],Table2[1Y Return vs Nifty Z-Score])</f>
        <v>275</v>
      </c>
      <c r="AT355">
        <f>_xlfn.RANK.AVG(Table2[[#This Row],[6M Return vs Nifty Z-Score]],Table2[6M Return vs Nifty Z-Score])</f>
        <v>303</v>
      </c>
      <c r="AU355">
        <f>_xlfn.RANK.AVG(Table2[[#This Row],[Sharpe Ratio Z-Score]],Table2[Sharpe Ratio Z-Score])</f>
        <v>516.5</v>
      </c>
      <c r="AV355">
        <f>(Table2[[#This Row],[Rank 1Y]]+Table2[[#This Row],[Rank 6M]]+Table2[[#This Row],[Rank Sharpe]])/3</f>
        <v>364.83333333333331</v>
      </c>
    </row>
    <row r="356" spans="1:48" x14ac:dyDescent="0.3">
      <c r="A356" t="s">
        <v>217</v>
      </c>
      <c r="B356" t="s">
        <v>218</v>
      </c>
      <c r="C356" t="s">
        <v>10167</v>
      </c>
      <c r="D356" t="s">
        <v>49</v>
      </c>
      <c r="E356">
        <v>118037.08265216</v>
      </c>
      <c r="F356">
        <v>1404.8</v>
      </c>
      <c r="G356">
        <v>-0.98696807194713498</v>
      </c>
      <c r="H356">
        <f>(Table2[[#This Row],[1Y Return vs Nifty]]-AVERAGE(Table2[1Y Return vs Nifty]))/_xlfn.STDEV.P(Table2[1Y Return vs Nifty])</f>
        <v>-0.56488172534239911</v>
      </c>
      <c r="I356">
        <v>0.721601849439649</v>
      </c>
      <c r="J356">
        <f>(Table2[[#This Row],[1M Return vs Nifty]]-AVERAGE(Table2[1M Return vs Nifty]))/_xlfn.STDEV.P(Table2[1M Return vs Nifty])</f>
        <v>-0.21486424102059637</v>
      </c>
      <c r="K356">
        <v>1.757781319205</v>
      </c>
      <c r="L356">
        <f>(Table2[[#This Row],[6M Return vs Nifty]]-AVERAGE(Table2[6M Return vs Nifty]))/_xlfn.STDEV.P(Table2[6M Return vs Nifty])</f>
        <v>-0.24619512897683496</v>
      </c>
      <c r="M356">
        <v>-1.3590387352728699</v>
      </c>
      <c r="N356">
        <f>(Table2[[#This Row],[1W Return vs Nifty]]-AVERAGE(Table2[1W Return vs Nifty]))/_xlfn.STDEV.P(Table2[1W Return vs Nifty])</f>
        <v>-0.29065440449131846</v>
      </c>
      <c r="O356">
        <v>1404.18</v>
      </c>
      <c r="P356">
        <v>1344.0190211946499</v>
      </c>
      <c r="Q356">
        <v>1208.1456469903901</v>
      </c>
      <c r="R356">
        <v>46.245937650099101</v>
      </c>
      <c r="S356" s="2">
        <f>(Table2[[#This Row],[Close Price]]-Table2[[#This Row],[20D EMA]])/Table2[[#This Row],[20D EMA]]</f>
        <v>4.4153883405253662E-4</v>
      </c>
      <c r="T356" s="2">
        <f>(Table2[[#This Row],[Close Price]]-Table2[[#This Row],[50D EMA]])/Table2[[#This Row],[50D EMA]]</f>
        <v>4.5223302532819844E-2</v>
      </c>
      <c r="U356" s="2">
        <f>(Table2[[#This Row],[Close Price]]-Table2[[#This Row],[200D EMA]])/Table2[[#This Row],[200D EMA]]</f>
        <v>0.16277371316901668</v>
      </c>
      <c r="V356">
        <v>0.68345384968886502</v>
      </c>
      <c r="W356">
        <v>1402.2</v>
      </c>
      <c r="X356">
        <v>1433</v>
      </c>
      <c r="Y356">
        <v>1390</v>
      </c>
      <c r="Z356">
        <v>1433.05</v>
      </c>
      <c r="AA356">
        <v>1390</v>
      </c>
      <c r="AB356">
        <v>1450</v>
      </c>
      <c r="AC356" s="2">
        <f>(Table2[[#This Row],[Close Price]]/Table2[[#This Row],[Day Low]])-1</f>
        <v>1.8542290686063279E-3</v>
      </c>
      <c r="AD356" s="2">
        <f>(Table2[[#This Row],[Day High]]/Table2[[#This Row],[Close Price]])-1</f>
        <v>2.0074031890660704E-2</v>
      </c>
      <c r="AE356" s="2">
        <f>(Table2[[#This Row],[Close Price]]/Table2[[#This Row],[Current Week Low]])-1</f>
        <v>1.0647482014388476E-2</v>
      </c>
      <c r="AF356" s="2">
        <f>(Table2[[#This Row],[Current Week High]]/Table2[[#This Row],[Close Price]])-1</f>
        <v>2.0109624145785876E-2</v>
      </c>
      <c r="AG356" s="2">
        <f>(Table2[[#This Row],[Close Price]]/Table2[[#This Row],[Current Month Low]])-1</f>
        <v>1.0647482014388476E-2</v>
      </c>
      <c r="AH356" s="2">
        <f>(Table2[[#This Row],[Current Month High]]/Table2[[#This Row],[Close Price]])-1</f>
        <v>3.2175398633257357E-2</v>
      </c>
      <c r="AI356">
        <v>5.0825740318906698</v>
      </c>
      <c r="AJ356">
        <v>40.867385309601303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0.11</v>
      </c>
      <c r="AM356" t="s">
        <v>10213</v>
      </c>
      <c r="AN356">
        <v>-1.85</v>
      </c>
      <c r="AO356" t="s">
        <v>10214</v>
      </c>
      <c r="AP356">
        <v>0.117593310578958</v>
      </c>
      <c r="AQ356">
        <f>(Table2[[#This Row],[Sharpe Ratio]]-AVERAGE(Table2[Sharpe Ratio]))/_xlfn.STDEV.P(Table2[Sharpe Ratio])</f>
        <v>0.71554559177608179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-0.60104990805506708</v>
      </c>
      <c r="AS356">
        <f>_xlfn.RANK.AVG(Table2[[#This Row],[1Y Return vs Nifty Z-Score]],Table2[1Y Return vs Nifty Z-Score])</f>
        <v>520</v>
      </c>
      <c r="AT356">
        <f>_xlfn.RANK.AVG(Table2[[#This Row],[6M Return vs Nifty Z-Score]],Table2[6M Return vs Nifty Z-Score])</f>
        <v>405</v>
      </c>
      <c r="AU356">
        <f>_xlfn.RANK.AVG(Table2[[#This Row],[Sharpe Ratio Z-Score]],Table2[Sharpe Ratio Z-Score])</f>
        <v>170</v>
      </c>
      <c r="AV356">
        <f>(Table2[[#This Row],[Rank 1Y]]+Table2[[#This Row],[Rank 6M]]+Table2[[#This Row],[Rank Sharpe]])/3</f>
        <v>365</v>
      </c>
    </row>
    <row r="357" spans="1:48" x14ac:dyDescent="0.3">
      <c r="A357" t="s">
        <v>1230</v>
      </c>
      <c r="B357" t="s">
        <v>1231</v>
      </c>
      <c r="C357" t="s">
        <v>10178</v>
      </c>
      <c r="D357" t="s">
        <v>89</v>
      </c>
      <c r="E357">
        <v>9205.9610406399897</v>
      </c>
      <c r="F357">
        <v>837.2</v>
      </c>
      <c r="G357">
        <v>-22.769989883341101</v>
      </c>
      <c r="H357">
        <f>(Table2[[#This Row],[1Y Return vs Nifty]]-AVERAGE(Table2[1Y Return vs Nifty]))/_xlfn.STDEV.P(Table2[1Y Return vs Nifty])</f>
        <v>-0.82393557837028886</v>
      </c>
      <c r="I357">
        <v>14.782957549553799</v>
      </c>
      <c r="J357">
        <f>(Table2[[#This Row],[1M Return vs Nifty]]-AVERAGE(Table2[1M Return vs Nifty]))/_xlfn.STDEV.P(Table2[1M Return vs Nifty])</f>
        <v>1.0327748134192813</v>
      </c>
      <c r="K357">
        <v>8.6105828647433107</v>
      </c>
      <c r="L357">
        <f>(Table2[[#This Row],[6M Return vs Nifty]]-AVERAGE(Table2[6M Return vs Nifty]))/_xlfn.STDEV.P(Table2[6M Return vs Nifty])</f>
        <v>-4.1394833528764961E-2</v>
      </c>
      <c r="M357">
        <v>15.2698077594913</v>
      </c>
      <c r="N357">
        <f>(Table2[[#This Row],[1W Return vs Nifty]]-AVERAGE(Table2[1W Return vs Nifty]))/_xlfn.STDEV.P(Table2[1W Return vs Nifty])</f>
        <v>2.9989213221581519</v>
      </c>
      <c r="O357">
        <v>777.96</v>
      </c>
      <c r="P357">
        <v>757.47975315174995</v>
      </c>
      <c r="Q357">
        <v>730.560748433203</v>
      </c>
      <c r="R357">
        <v>62.907643717153697</v>
      </c>
      <c r="S357" s="2">
        <f>(Table2[[#This Row],[Close Price]]-Table2[[#This Row],[20D EMA]])/Table2[[#This Row],[20D EMA]]</f>
        <v>7.6147873926680043E-2</v>
      </c>
      <c r="T357" s="2">
        <f>(Table2[[#This Row],[Close Price]]-Table2[[#This Row],[50D EMA]])/Table2[[#This Row],[50D EMA]]</f>
        <v>0.10524406298194391</v>
      </c>
      <c r="U357" s="2">
        <f>(Table2[[#This Row],[Close Price]]-Table2[[#This Row],[200D EMA]])/Table2[[#This Row],[200D EMA]]</f>
        <v>0.14596904062461732</v>
      </c>
      <c r="V357">
        <v>2.46849598691841</v>
      </c>
      <c r="W357">
        <v>831.8</v>
      </c>
      <c r="X357">
        <v>881.7</v>
      </c>
      <c r="Y357">
        <v>762.2</v>
      </c>
      <c r="Z357">
        <v>920</v>
      </c>
      <c r="AA357">
        <v>746.2</v>
      </c>
      <c r="AB357">
        <v>920</v>
      </c>
      <c r="AC357" s="2">
        <f>(Table2[[#This Row],[Close Price]]/Table2[[#This Row],[Day Low]])-1</f>
        <v>6.4919451791296545E-3</v>
      </c>
      <c r="AD357" s="2">
        <f>(Table2[[#This Row],[Day High]]/Table2[[#This Row],[Close Price]])-1</f>
        <v>5.3153368370759679E-2</v>
      </c>
      <c r="AE357" s="2">
        <f>(Table2[[#This Row],[Close Price]]/Table2[[#This Row],[Current Week Low]])-1</f>
        <v>9.8399370244030449E-2</v>
      </c>
      <c r="AF357" s="2">
        <f>(Table2[[#This Row],[Current Week High]]/Table2[[#This Row],[Close Price]])-1</f>
        <v>9.8901098901098772E-2</v>
      </c>
      <c r="AG357" s="2">
        <f>(Table2[[#This Row],[Close Price]]/Table2[[#This Row],[Current Month Low]])-1</f>
        <v>0.12195121951219501</v>
      </c>
      <c r="AH357" s="2">
        <f>(Table2[[#This Row],[Current Month High]]/Table2[[#This Row],[Close Price]])-1</f>
        <v>9.8901098901098772E-2</v>
      </c>
      <c r="AI357">
        <v>9.8901098901098692</v>
      </c>
      <c r="AJ357">
        <v>35.909090909090899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0.08</v>
      </c>
      <c r="AM357" t="s">
        <v>10213</v>
      </c>
      <c r="AN357">
        <v>9.85</v>
      </c>
      <c r="AO357" t="s">
        <v>10213</v>
      </c>
      <c r="AP357">
        <v>0.137462726624272</v>
      </c>
      <c r="AQ357">
        <f>(Table2[[#This Row],[Sharpe Ratio]]-AVERAGE(Table2[Sharpe Ratio]))/_xlfn.STDEV.P(Table2[Sharpe Ratio])</f>
        <v>0.9409755310316047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4.1073412547099846</v>
      </c>
      <c r="AS357">
        <f>_xlfn.RANK.AVG(Table2[[#This Row],[1Y Return vs Nifty Z-Score]],Table2[1Y Return vs Nifty Z-Score])</f>
        <v>640</v>
      </c>
      <c r="AT357">
        <f>_xlfn.RANK.AVG(Table2[[#This Row],[6M Return vs Nifty Z-Score]],Table2[6M Return vs Nifty Z-Score])</f>
        <v>318</v>
      </c>
      <c r="AU357">
        <f>_xlfn.RANK.AVG(Table2[[#This Row],[Sharpe Ratio Z-Score]],Table2[Sharpe Ratio Z-Score])</f>
        <v>137</v>
      </c>
      <c r="AV357">
        <f>(Table2[[#This Row],[Rank 1Y]]+Table2[[#This Row],[Rank 6M]]+Table2[[#This Row],[Rank Sharpe]])/3</f>
        <v>365</v>
      </c>
    </row>
    <row r="358" spans="1:48" x14ac:dyDescent="0.3">
      <c r="A358" t="s">
        <v>1083</v>
      </c>
      <c r="B358" t="s">
        <v>1084</v>
      </c>
      <c r="C358" t="s">
        <v>10172</v>
      </c>
      <c r="D358" t="s">
        <v>62</v>
      </c>
      <c r="E358">
        <v>11470.927388280001</v>
      </c>
      <c r="F358">
        <v>724.4</v>
      </c>
      <c r="G358">
        <v>58.399401015948101</v>
      </c>
      <c r="H358">
        <f>(Table2[[#This Row],[1Y Return vs Nifty]]-AVERAGE(Table2[1Y Return vs Nifty]))/_xlfn.STDEV.P(Table2[1Y Return vs Nifty])</f>
        <v>0.14136866832468278</v>
      </c>
      <c r="I358">
        <v>-6.9245354444607701</v>
      </c>
      <c r="J358">
        <f>(Table2[[#This Row],[1M Return vs Nifty]]-AVERAGE(Table2[1M Return vs Nifty]))/_xlfn.STDEV.P(Table2[1M Return vs Nifty])</f>
        <v>-0.89329238884150397</v>
      </c>
      <c r="K358">
        <v>14.193316890063601</v>
      </c>
      <c r="L358">
        <f>(Table2[[#This Row],[6M Return vs Nifty]]-AVERAGE(Table2[6M Return vs Nifty]))/_xlfn.STDEV.P(Table2[6M Return vs Nifty])</f>
        <v>0.12544869319469495</v>
      </c>
      <c r="M358">
        <v>-1.6793951189010099</v>
      </c>
      <c r="N358">
        <f>(Table2[[#This Row],[1W Return vs Nifty]]-AVERAGE(Table2[1W Return vs Nifty]))/_xlfn.STDEV.P(Table2[1W Return vs Nifty])</f>
        <v>-0.35402840844235323</v>
      </c>
      <c r="O358">
        <v>732.67</v>
      </c>
      <c r="P358">
        <v>711.21954006569899</v>
      </c>
      <c r="Q358">
        <v>597.27222704826795</v>
      </c>
      <c r="R358">
        <v>39.721316221153003</v>
      </c>
      <c r="S358" s="2">
        <f>(Table2[[#This Row],[Close Price]]-Table2[[#This Row],[20D EMA]])/Table2[[#This Row],[20D EMA]]</f>
        <v>-1.1287482768504213E-2</v>
      </c>
      <c r="T358" s="2">
        <f>(Table2[[#This Row],[Close Price]]-Table2[[#This Row],[50D EMA]])/Table2[[#This Row],[50D EMA]]</f>
        <v>1.8532196026396348E-2</v>
      </c>
      <c r="U358" s="2">
        <f>(Table2[[#This Row],[Close Price]]-Table2[[#This Row],[200D EMA]])/Table2[[#This Row],[200D EMA]]</f>
        <v>0.21284728670542774</v>
      </c>
      <c r="V358">
        <v>0.52374559786008301</v>
      </c>
      <c r="W358">
        <v>720.45</v>
      </c>
      <c r="X358">
        <v>732.2</v>
      </c>
      <c r="Y358">
        <v>713.35</v>
      </c>
      <c r="Z358">
        <v>758.9</v>
      </c>
      <c r="AA358">
        <v>713.35</v>
      </c>
      <c r="AB358">
        <v>780.3</v>
      </c>
      <c r="AC358" s="2">
        <f>(Table2[[#This Row],[Close Price]]/Table2[[#This Row],[Day Low]])-1</f>
        <v>5.4826844333402125E-3</v>
      </c>
      <c r="AD358" s="2">
        <f>(Table2[[#This Row],[Day High]]/Table2[[#This Row],[Close Price]])-1</f>
        <v>1.0767531750414339E-2</v>
      </c>
      <c r="AE358" s="2">
        <f>(Table2[[#This Row],[Close Price]]/Table2[[#This Row],[Current Week Low]])-1</f>
        <v>1.5490292282890561E-2</v>
      </c>
      <c r="AF358" s="2">
        <f>(Table2[[#This Row],[Current Week High]]/Table2[[#This Row],[Close Price]])-1</f>
        <v>4.7625621203754909E-2</v>
      </c>
      <c r="AG358" s="2">
        <f>(Table2[[#This Row],[Close Price]]/Table2[[#This Row],[Current Month Low]])-1</f>
        <v>1.5490292282890561E-2</v>
      </c>
      <c r="AH358" s="2">
        <f>(Table2[[#This Row],[Current Month High]]/Table2[[#This Row],[Close Price]])-1</f>
        <v>7.7167310877968021E-2</v>
      </c>
      <c r="AI358">
        <v>7.7167310877968003</v>
      </c>
      <c r="AJ358">
        <v>127.26274509803901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-0.05</v>
      </c>
      <c r="AM358" t="s">
        <v>10214</v>
      </c>
      <c r="AN358">
        <v>-0.15</v>
      </c>
      <c r="AO358" t="s">
        <v>10214</v>
      </c>
      <c r="AP358">
        <v>-3.4777062971720001E-2</v>
      </c>
      <c r="AQ358">
        <f>(Table2[[#This Row],[Sharpe Ratio]]-AVERAGE(Table2[Sharpe Ratio]))/_xlfn.STDEV.P(Table2[Sharpe Ratio])</f>
        <v>-1.0131838271225422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-1.9936872628870217</v>
      </c>
      <c r="AS358">
        <f>_xlfn.RANK.AVG(Table2[[#This Row],[1Y Return vs Nifty Z-Score]],Table2[1Y Return vs Nifty Z-Score])</f>
        <v>231</v>
      </c>
      <c r="AT358">
        <f>_xlfn.RANK.AVG(Table2[[#This Row],[6M Return vs Nifty Z-Score]],Table2[6M Return vs Nifty Z-Score])</f>
        <v>263</v>
      </c>
      <c r="AU358">
        <f>_xlfn.RANK.AVG(Table2[[#This Row],[Sharpe Ratio Z-Score]],Table2[Sharpe Ratio Z-Score])</f>
        <v>603</v>
      </c>
      <c r="AV358">
        <f>(Table2[[#This Row],[Rank 1Y]]+Table2[[#This Row],[Rank 6M]]+Table2[[#This Row],[Rank Sharpe]])/3</f>
        <v>365.66666666666669</v>
      </c>
    </row>
    <row r="359" spans="1:48" x14ac:dyDescent="0.3">
      <c r="A359" t="s">
        <v>1765</v>
      </c>
      <c r="B359" t="s">
        <v>1766</v>
      </c>
      <c r="C359" t="s">
        <v>10181</v>
      </c>
      <c r="D359" t="s">
        <v>548</v>
      </c>
      <c r="E359">
        <v>4180.564613435</v>
      </c>
      <c r="F359">
        <v>374.15</v>
      </c>
      <c r="G359">
        <v>6.5643383041429599</v>
      </c>
      <c r="H359">
        <f>(Table2[[#This Row],[1Y Return vs Nifty]]-AVERAGE(Table2[1Y Return vs Nifty]))/_xlfn.STDEV.P(Table2[1Y Return vs Nifty])</f>
        <v>-0.47507806866621716</v>
      </c>
      <c r="I359">
        <v>-3.36543216811075</v>
      </c>
      <c r="J359">
        <f>(Table2[[#This Row],[1M Return vs Nifty]]-AVERAGE(Table2[1M Return vs Nifty]))/_xlfn.STDEV.P(Table2[1M Return vs Nifty])</f>
        <v>-0.57749949226303521</v>
      </c>
      <c r="K359">
        <v>-5.5351774782001399</v>
      </c>
      <c r="L359">
        <f>(Table2[[#This Row],[6M Return vs Nifty]]-AVERAGE(Table2[6M Return vs Nifty]))/_xlfn.STDEV.P(Table2[6M Return vs Nifty])</f>
        <v>-0.46414980145259344</v>
      </c>
      <c r="M359">
        <v>-6.4102436314653604</v>
      </c>
      <c r="N359">
        <f>(Table2[[#This Row],[1W Return vs Nifty]]-AVERAGE(Table2[1W Return vs Nifty]))/_xlfn.STDEV.P(Table2[1W Return vs Nifty])</f>
        <v>-1.2899011665610545</v>
      </c>
      <c r="O359">
        <v>378.54</v>
      </c>
      <c r="P359">
        <v>373.55856988069797</v>
      </c>
      <c r="Q359">
        <v>354.60955831301902</v>
      </c>
      <c r="R359">
        <v>39.186822230334599</v>
      </c>
      <c r="S359" s="2">
        <f>(Table2[[#This Row],[Close Price]]-Table2[[#This Row],[20D EMA]])/Table2[[#This Row],[20D EMA]]</f>
        <v>-1.1597189200612994E-2</v>
      </c>
      <c r="T359" s="2">
        <f>(Table2[[#This Row],[Close Price]]-Table2[[#This Row],[50D EMA]])/Table2[[#This Row],[50D EMA]]</f>
        <v>1.5832326360251529E-3</v>
      </c>
      <c r="U359" s="2">
        <f>(Table2[[#This Row],[Close Price]]-Table2[[#This Row],[200D EMA]])/Table2[[#This Row],[200D EMA]]</f>
        <v>5.5104103171782874E-2</v>
      </c>
      <c r="V359">
        <v>0.81775073051513103</v>
      </c>
      <c r="W359">
        <v>372.55</v>
      </c>
      <c r="X359">
        <v>378.5</v>
      </c>
      <c r="Y359">
        <v>365.05</v>
      </c>
      <c r="Z359">
        <v>392.2</v>
      </c>
      <c r="AA359">
        <v>365.05</v>
      </c>
      <c r="AB359">
        <v>401.55</v>
      </c>
      <c r="AC359" s="2">
        <f>(Table2[[#This Row],[Close Price]]/Table2[[#This Row],[Day Low]])-1</f>
        <v>4.2947255401959428E-3</v>
      </c>
      <c r="AD359" s="2">
        <f>(Table2[[#This Row],[Day High]]/Table2[[#This Row],[Close Price]])-1</f>
        <v>1.1626353066951811E-2</v>
      </c>
      <c r="AE359" s="2">
        <f>(Table2[[#This Row],[Close Price]]/Table2[[#This Row],[Current Week Low]])-1</f>
        <v>2.4928092042185934E-2</v>
      </c>
      <c r="AF359" s="2">
        <f>(Table2[[#This Row],[Current Week High]]/Table2[[#This Row],[Close Price]])-1</f>
        <v>4.8242683415742338E-2</v>
      </c>
      <c r="AG359" s="2">
        <f>(Table2[[#This Row],[Close Price]]/Table2[[#This Row],[Current Month Low]])-1</f>
        <v>2.4928092042185934E-2</v>
      </c>
      <c r="AH359" s="2">
        <f>(Table2[[#This Row],[Current Month High]]/Table2[[#This Row],[Close Price]])-1</f>
        <v>7.3232660697581275E-2</v>
      </c>
      <c r="AI359">
        <v>22.637979420018699</v>
      </c>
      <c r="AJ359">
        <v>40.657894736842003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-0.1</v>
      </c>
      <c r="AM359" t="s">
        <v>10214</v>
      </c>
      <c r="AN359">
        <v>-3.84</v>
      </c>
      <c r="AO359" t="s">
        <v>10214</v>
      </c>
      <c r="AP359">
        <v>0.13112901841909</v>
      </c>
      <c r="AQ359">
        <f>(Table2[[#This Row],[Sharpe Ratio]]-AVERAGE(Table2[Sharpe Ratio]))/_xlfn.STDEV.P(Table2[Sharpe Ratio])</f>
        <v>0.86911597297010246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-1.9375125559727979</v>
      </c>
      <c r="AS359">
        <f>_xlfn.RANK.AVG(Table2[[#This Row],[1Y Return vs Nifty Z-Score]],Table2[1Y Return vs Nifty Z-Score])</f>
        <v>470</v>
      </c>
      <c r="AT359">
        <f>_xlfn.RANK.AVG(Table2[[#This Row],[6M Return vs Nifty Z-Score]],Table2[6M Return vs Nifty Z-Score])</f>
        <v>484</v>
      </c>
      <c r="AU359">
        <f>_xlfn.RANK.AVG(Table2[[#This Row],[Sharpe Ratio Z-Score]],Table2[Sharpe Ratio Z-Score])</f>
        <v>147</v>
      </c>
      <c r="AV359">
        <f>(Table2[[#This Row],[Rank 1Y]]+Table2[[#This Row],[Rank 6M]]+Table2[[#This Row],[Rank Sharpe]])/3</f>
        <v>367</v>
      </c>
    </row>
    <row r="360" spans="1:48" x14ac:dyDescent="0.3">
      <c r="A360" t="s">
        <v>1428</v>
      </c>
      <c r="B360" t="s">
        <v>1429</v>
      </c>
      <c r="C360" t="s">
        <v>10181</v>
      </c>
      <c r="D360" t="s">
        <v>371</v>
      </c>
      <c r="E360">
        <v>7169.2373061539902</v>
      </c>
      <c r="F360">
        <v>87.99</v>
      </c>
      <c r="G360">
        <v>14.914091998724199</v>
      </c>
      <c r="H360">
        <f>(Table2[[#This Row],[1Y Return vs Nifty]]-AVERAGE(Table2[1Y Return vs Nifty]))/_xlfn.STDEV.P(Table2[1Y Return vs Nifty])</f>
        <v>-0.37577890415435328</v>
      </c>
      <c r="I360">
        <v>11.8652303487235</v>
      </c>
      <c r="J360">
        <f>(Table2[[#This Row],[1M Return vs Nifty]]-AVERAGE(Table2[1M Return vs Nifty]))/_xlfn.STDEV.P(Table2[1M Return vs Nifty])</f>
        <v>0.77389007402478083</v>
      </c>
      <c r="K360">
        <v>-0.59505093807359799</v>
      </c>
      <c r="L360">
        <f>(Table2[[#This Row],[6M Return vs Nifty]]-AVERAGE(Table2[6M Return vs Nifty]))/_xlfn.STDEV.P(Table2[6M Return vs Nifty])</f>
        <v>-0.3165110046414577</v>
      </c>
      <c r="M360">
        <v>4.3515998070450701</v>
      </c>
      <c r="N360">
        <f>(Table2[[#This Row],[1W Return vs Nifty]]-AVERAGE(Table2[1W Return vs Nifty]))/_xlfn.STDEV.P(Table2[1W Return vs Nifty])</f>
        <v>0.83904379426184916</v>
      </c>
      <c r="O360">
        <v>83.5</v>
      </c>
      <c r="P360">
        <v>78.152551811191003</v>
      </c>
      <c r="Q360">
        <v>71.950174477542404</v>
      </c>
      <c r="R360">
        <v>60.224085318747299</v>
      </c>
      <c r="S360" s="2">
        <f>(Table2[[#This Row],[Close Price]]-Table2[[#This Row],[20D EMA]])/Table2[[#This Row],[20D EMA]]</f>
        <v>5.3772455089820301E-2</v>
      </c>
      <c r="T360" s="2">
        <f>(Table2[[#This Row],[Close Price]]-Table2[[#This Row],[50D EMA]])/Table2[[#This Row],[50D EMA]]</f>
        <v>0.12587494535783442</v>
      </c>
      <c r="U360" s="2">
        <f>(Table2[[#This Row],[Close Price]]-Table2[[#This Row],[200D EMA]])/Table2[[#This Row],[200D EMA]]</f>
        <v>0.22292962649401293</v>
      </c>
      <c r="V360">
        <v>1.25687089259616</v>
      </c>
      <c r="W360">
        <v>87.32</v>
      </c>
      <c r="X360">
        <v>89.3</v>
      </c>
      <c r="Y360">
        <v>84.06</v>
      </c>
      <c r="Z360">
        <v>95.74</v>
      </c>
      <c r="AA360">
        <v>83.01</v>
      </c>
      <c r="AB360">
        <v>95.74</v>
      </c>
      <c r="AC360" s="2">
        <f>(Table2[[#This Row],[Close Price]]/Table2[[#This Row],[Day Low]])-1</f>
        <v>7.6729271644526698E-3</v>
      </c>
      <c r="AD360" s="2">
        <f>(Table2[[#This Row],[Day High]]/Table2[[#This Row],[Close Price]])-1</f>
        <v>1.4888055460847927E-2</v>
      </c>
      <c r="AE360" s="2">
        <f>(Table2[[#This Row],[Close Price]]/Table2[[#This Row],[Current Week Low]])-1</f>
        <v>4.6752319771591555E-2</v>
      </c>
      <c r="AF360" s="2">
        <f>(Table2[[#This Row],[Current Week High]]/Table2[[#This Row],[Close Price]])-1</f>
        <v>8.8078190703489101E-2</v>
      </c>
      <c r="AG360" s="2">
        <f>(Table2[[#This Row],[Close Price]]/Table2[[#This Row],[Current Month Low]])-1</f>
        <v>5.9992771955186042E-2</v>
      </c>
      <c r="AH360" s="2">
        <f>(Table2[[#This Row],[Current Month High]]/Table2[[#This Row],[Close Price]])-1</f>
        <v>8.8078190703489101E-2</v>
      </c>
      <c r="AI360">
        <v>8.8078190703489092</v>
      </c>
      <c r="AJ360">
        <v>50.025575447570297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0.15</v>
      </c>
      <c r="AM360" t="s">
        <v>10213</v>
      </c>
      <c r="AN360">
        <v>6.33</v>
      </c>
      <c r="AO360" t="s">
        <v>10213</v>
      </c>
      <c r="AP360">
        <v>7.9955961678218002E-2</v>
      </c>
      <c r="AQ360">
        <f>(Table2[[#This Row],[Sharpe Ratio]]-AVERAGE(Table2[Sharpe Ratio]))/_xlfn.STDEV.P(Table2[Sharpe Ratio])</f>
        <v>0.28852824727622972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1.2091722067670487</v>
      </c>
      <c r="AS360">
        <f>_xlfn.RANK.AVG(Table2[[#This Row],[1Y Return vs Nifty Z-Score]],Table2[1Y Return vs Nifty Z-Score])</f>
        <v>421</v>
      </c>
      <c r="AT360">
        <f>_xlfn.RANK.AVG(Table2[[#This Row],[6M Return vs Nifty Z-Score]],Table2[6M Return vs Nifty Z-Score])</f>
        <v>434</v>
      </c>
      <c r="AU360">
        <f>_xlfn.RANK.AVG(Table2[[#This Row],[Sharpe Ratio Z-Score]],Table2[Sharpe Ratio Z-Score])</f>
        <v>248</v>
      </c>
      <c r="AV360">
        <f>(Table2[[#This Row],[Rank 1Y]]+Table2[[#This Row],[Rank 6M]]+Table2[[#This Row],[Rank Sharpe]])/3</f>
        <v>367.66666666666669</v>
      </c>
    </row>
    <row r="361" spans="1:48" x14ac:dyDescent="0.3">
      <c r="A361" t="s">
        <v>131</v>
      </c>
      <c r="B361" t="s">
        <v>132</v>
      </c>
      <c r="C361" t="s">
        <v>10167</v>
      </c>
      <c r="D361" t="s">
        <v>49</v>
      </c>
      <c r="E361">
        <v>221126.05616333999</v>
      </c>
      <c r="F361">
        <v>348.05</v>
      </c>
      <c r="G361">
        <v>14.709190431829899</v>
      </c>
      <c r="H361">
        <f>(Table2[[#This Row],[1Y Return vs Nifty]]-AVERAGE(Table2[1Y Return vs Nifty]))/_xlfn.STDEV.P(Table2[1Y Return vs Nifty])</f>
        <v>-0.37821568913556541</v>
      </c>
      <c r="I361">
        <v>-5.4856705705922302</v>
      </c>
      <c r="J361">
        <f>(Table2[[#This Row],[1M Return vs Nifty]]-AVERAGE(Table2[1M Return vs Nifty]))/_xlfn.STDEV.P(Table2[1M Return vs Nifty])</f>
        <v>-0.76562447054216631</v>
      </c>
      <c r="K361">
        <v>26.0337703698174</v>
      </c>
      <c r="L361">
        <f>(Table2[[#This Row],[6M Return vs Nifty]]-AVERAGE(Table2[6M Return vs Nifty]))/_xlfn.STDEV.P(Table2[6M Return vs Nifty])</f>
        <v>0.47930811182495092</v>
      </c>
      <c r="M361">
        <v>-1.3092627407964501</v>
      </c>
      <c r="N361">
        <f>(Table2[[#This Row],[1W Return vs Nifty]]-AVERAGE(Table2[1W Return vs Nifty]))/_xlfn.STDEV.P(Table2[1W Return vs Nifty])</f>
        <v>-0.28080754570583233</v>
      </c>
      <c r="O361">
        <v>352.72</v>
      </c>
      <c r="P361">
        <v>352.56867558081501</v>
      </c>
      <c r="Q361">
        <v>294.16030523625602</v>
      </c>
      <c r="R361">
        <v>38.777368341132103</v>
      </c>
      <c r="S361" s="2">
        <f>(Table2[[#This Row],[Close Price]]-Table2[[#This Row],[20D EMA]])/Table2[[#This Row],[20D EMA]]</f>
        <v>-1.3239963710592014E-2</v>
      </c>
      <c r="T361" s="2">
        <f>(Table2[[#This Row],[Close Price]]-Table2[[#This Row],[50D EMA]])/Table2[[#This Row],[50D EMA]]</f>
        <v>-1.2816440863247475E-2</v>
      </c>
      <c r="U361" s="2">
        <f>(Table2[[#This Row],[Close Price]]-Table2[[#This Row],[200D EMA]])/Table2[[#This Row],[200D EMA]]</f>
        <v>0.18319839150446307</v>
      </c>
      <c r="V361">
        <v>0.617640391371296</v>
      </c>
      <c r="W361">
        <v>347</v>
      </c>
      <c r="X361">
        <v>351.35</v>
      </c>
      <c r="Y361">
        <v>344.1</v>
      </c>
      <c r="Z361">
        <v>353.7</v>
      </c>
      <c r="AA361">
        <v>344.1</v>
      </c>
      <c r="AB361">
        <v>358.4</v>
      </c>
      <c r="AC361" s="2">
        <f>(Table2[[#This Row],[Close Price]]/Table2[[#This Row],[Day Low]])-1</f>
        <v>3.0259365994236287E-3</v>
      </c>
      <c r="AD361" s="2">
        <f>(Table2[[#This Row],[Day High]]/Table2[[#This Row],[Close Price]])-1</f>
        <v>9.481396351098903E-3</v>
      </c>
      <c r="AE361" s="2">
        <f>(Table2[[#This Row],[Close Price]]/Table2[[#This Row],[Current Week Low]])-1</f>
        <v>1.1479221156640573E-2</v>
      </c>
      <c r="AF361" s="2">
        <f>(Table2[[#This Row],[Current Week High]]/Table2[[#This Row],[Close Price]])-1</f>
        <v>1.6233299813245061E-2</v>
      </c>
      <c r="AG361" s="2">
        <f>(Table2[[#This Row],[Close Price]]/Table2[[#This Row],[Current Month Low]])-1</f>
        <v>1.1479221156640573E-2</v>
      </c>
      <c r="AH361" s="2">
        <f>(Table2[[#This Row],[Current Month High]]/Table2[[#This Row],[Close Price]])-1</f>
        <v>2.97371067375376E-2</v>
      </c>
      <c r="AI361">
        <v>13.403246659962599</v>
      </c>
      <c r="AJ361">
        <v>71.622287968441796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-0.19</v>
      </c>
      <c r="AM361" t="s">
        <v>10214</v>
      </c>
      <c r="AN361">
        <v>-3.06</v>
      </c>
      <c r="AO361" t="s">
        <v>10214</v>
      </c>
      <c r="AQ361">
        <f>(Table2[[#This Row],[Sharpe Ratio]]-AVERAGE(Table2[Sharpe Ratio]))/_xlfn.STDEV.P(Table2[Sharpe Ratio])</f>
        <v>-0.61861806961255894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-1.5639576631711722</v>
      </c>
      <c r="AS361">
        <f>_xlfn.RANK.AVG(Table2[[#This Row],[1Y Return vs Nifty Z-Score]],Table2[1Y Return vs Nifty Z-Score])</f>
        <v>423</v>
      </c>
      <c r="AT361">
        <f>_xlfn.RANK.AVG(Table2[[#This Row],[6M Return vs Nifty Z-Score]],Table2[6M Return vs Nifty Z-Score])</f>
        <v>171</v>
      </c>
      <c r="AU361">
        <f>_xlfn.RANK.AVG(Table2[[#This Row],[Sharpe Ratio Z-Score]],Table2[Sharpe Ratio Z-Score])</f>
        <v>516.5</v>
      </c>
      <c r="AV361">
        <f>(Table2[[#This Row],[Rank 1Y]]+Table2[[#This Row],[Rank 6M]]+Table2[[#This Row],[Rank Sharpe]])/3</f>
        <v>370.16666666666669</v>
      </c>
    </row>
    <row r="362" spans="1:48" x14ac:dyDescent="0.3">
      <c r="A362" t="s">
        <v>568</v>
      </c>
      <c r="B362" t="s">
        <v>569</v>
      </c>
      <c r="C362" t="s">
        <v>10172</v>
      </c>
      <c r="D362" t="s">
        <v>290</v>
      </c>
      <c r="E362">
        <v>33477.500387759901</v>
      </c>
      <c r="F362">
        <v>1246.8</v>
      </c>
      <c r="G362">
        <v>52.952075719986503</v>
      </c>
      <c r="H362">
        <f>(Table2[[#This Row],[1Y Return vs Nifty]]-AVERAGE(Table2[1Y Return vs Nifty]))/_xlfn.STDEV.P(Table2[1Y Return vs Nifty])</f>
        <v>7.6586535761375363E-2</v>
      </c>
      <c r="I362">
        <v>-1.0265275531398601</v>
      </c>
      <c r="J362">
        <f>(Table2[[#This Row],[1M Return vs Nifty]]-AVERAGE(Table2[1M Return vs Nifty]))/_xlfn.STDEV.P(Table2[1M Return vs Nifty])</f>
        <v>-0.36997265029404514</v>
      </c>
      <c r="K362">
        <v>6.90275276598428</v>
      </c>
      <c r="L362">
        <f>(Table2[[#This Row],[6M Return vs Nifty]]-AVERAGE(Table2[6M Return vs Nifty]))/_xlfn.STDEV.P(Table2[6M Return vs Nifty])</f>
        <v>-9.2434412958681308E-2</v>
      </c>
      <c r="M362">
        <v>-1.77671914947433</v>
      </c>
      <c r="N362">
        <f>(Table2[[#This Row],[1W Return vs Nifty]]-AVERAGE(Table2[1W Return vs Nifty]))/_xlfn.STDEV.P(Table2[1W Return vs Nifty])</f>
        <v>-0.37328138360779778</v>
      </c>
      <c r="O362">
        <v>1271.69</v>
      </c>
      <c r="P362">
        <v>1283.09466049047</v>
      </c>
      <c r="Q362">
        <v>1131.85400736618</v>
      </c>
      <c r="R362">
        <v>37.113936425978899</v>
      </c>
      <c r="S362" s="2">
        <f>(Table2[[#This Row],[Close Price]]-Table2[[#This Row],[20D EMA]])/Table2[[#This Row],[20D EMA]]</f>
        <v>-1.9572380061178511E-2</v>
      </c>
      <c r="T362" s="2">
        <f>(Table2[[#This Row],[Close Price]]-Table2[[#This Row],[50D EMA]])/Table2[[#This Row],[50D EMA]]</f>
        <v>-2.8286814377823235E-2</v>
      </c>
      <c r="U362" s="2">
        <f>(Table2[[#This Row],[Close Price]]-Table2[[#This Row],[200D EMA]])/Table2[[#This Row],[200D EMA]]</f>
        <v>0.10155549380551195</v>
      </c>
      <c r="V362">
        <v>1.33527668413733</v>
      </c>
      <c r="W362">
        <v>1242</v>
      </c>
      <c r="X362">
        <v>1270</v>
      </c>
      <c r="Y362">
        <v>1236</v>
      </c>
      <c r="Z362">
        <v>1292.2</v>
      </c>
      <c r="AA362">
        <v>1236</v>
      </c>
      <c r="AB362">
        <v>1292.2</v>
      </c>
      <c r="AC362" s="2">
        <f>(Table2[[#This Row],[Close Price]]/Table2[[#This Row],[Day Low]])-1</f>
        <v>3.8647342995168366E-3</v>
      </c>
      <c r="AD362" s="2">
        <f>(Table2[[#This Row],[Day High]]/Table2[[#This Row],[Close Price]])-1</f>
        <v>1.8607635547000401E-2</v>
      </c>
      <c r="AE362" s="2">
        <f>(Table2[[#This Row],[Close Price]]/Table2[[#This Row],[Current Week Low]])-1</f>
        <v>8.7378640776698546E-3</v>
      </c>
      <c r="AF362" s="2">
        <f>(Table2[[#This Row],[Current Week High]]/Table2[[#This Row],[Close Price]])-1</f>
        <v>3.6413217837664602E-2</v>
      </c>
      <c r="AG362" s="2">
        <f>(Table2[[#This Row],[Close Price]]/Table2[[#This Row],[Current Month Low]])-1</f>
        <v>8.7378640776698546E-3</v>
      </c>
      <c r="AH362" s="2">
        <f>(Table2[[#This Row],[Current Month High]]/Table2[[#This Row],[Close Price]])-1</f>
        <v>3.6413217837664602E-2</v>
      </c>
      <c r="AI362">
        <v>21.422842476740399</v>
      </c>
      <c r="AJ362">
        <v>90.162434225577599</v>
      </c>
      <c r="AK362" t="str">
        <f>IF(AND(Table2[[#This Row],[20D EMA]]&gt;Table2[[#This Row],[50D EMA]],Table2[[#This Row],[50D EMA]]&gt;Table2[[#This Row],[200D EMA]]),"Uptrend","Downtrend/NoTrend")</f>
        <v>Downtrend/NoTrend</v>
      </c>
      <c r="AL362">
        <v>-0.2</v>
      </c>
      <c r="AM362" t="s">
        <v>10214</v>
      </c>
      <c r="AN362">
        <v>-2.6</v>
      </c>
      <c r="AO362" t="s">
        <v>10214</v>
      </c>
      <c r="AQ362">
        <f>(Table2[[#This Row],[Sharpe Ratio]]-AVERAGE(Table2[Sharpe Ratio]))/_xlfn.STDEV.P(Table2[Sharpe Ratio])</f>
        <v>-0.61861806961255894</v>
      </c>
      <c r="AR3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2">
        <f>_xlfn.RANK.AVG(Table2[[#This Row],[1Y Return vs Nifty Z-Score]],Table2[1Y Return vs Nifty Z-Score])</f>
        <v>258</v>
      </c>
      <c r="AT362">
        <f>_xlfn.RANK.AVG(Table2[[#This Row],[6M Return vs Nifty Z-Score]],Table2[6M Return vs Nifty Z-Score])</f>
        <v>337</v>
      </c>
      <c r="AU362">
        <f>_xlfn.RANK.AVG(Table2[[#This Row],[Sharpe Ratio Z-Score]],Table2[Sharpe Ratio Z-Score])</f>
        <v>516.5</v>
      </c>
      <c r="AV362">
        <f>(Table2[[#This Row],[Rank 1Y]]+Table2[[#This Row],[Rank 6M]]+Table2[[#This Row],[Rank Sharpe]])/3</f>
        <v>370.5</v>
      </c>
    </row>
    <row r="363" spans="1:48" x14ac:dyDescent="0.3">
      <c r="A363" t="s">
        <v>35</v>
      </c>
      <c r="B363" t="s">
        <v>36</v>
      </c>
      <c r="C363" t="s">
        <v>10167</v>
      </c>
      <c r="D363" t="s">
        <v>37</v>
      </c>
      <c r="E363">
        <v>668773.63191523496</v>
      </c>
      <c r="F363">
        <v>1057.3499999999999</v>
      </c>
      <c r="G363">
        <v>44.960730789332104</v>
      </c>
      <c r="H363">
        <f>(Table2[[#This Row],[1Y Return vs Nifty]]-AVERAGE(Table2[1Y Return vs Nifty]))/_xlfn.STDEV.P(Table2[1Y Return vs Nifty])</f>
        <v>-1.8450264600182825E-2</v>
      </c>
      <c r="I363">
        <v>1.0230552257013701</v>
      </c>
      <c r="J363">
        <f>(Table2[[#This Row],[1M Return vs Nifty]]-AVERAGE(Table2[1M Return vs Nifty]))/_xlfn.STDEV.P(Table2[1M Return vs Nifty])</f>
        <v>-0.18811681969522379</v>
      </c>
      <c r="K363">
        <v>14.4521912681614</v>
      </c>
      <c r="L363">
        <f>(Table2[[#This Row],[6M Return vs Nifty]]-AVERAGE(Table2[6M Return vs Nifty]))/_xlfn.STDEV.P(Table2[6M Return vs Nifty])</f>
        <v>0.13318531722591076</v>
      </c>
      <c r="M363">
        <v>5.6380141651413496</v>
      </c>
      <c r="N363">
        <f>(Table2[[#This Row],[1W Return vs Nifty]]-AVERAGE(Table2[1W Return vs Nifty]))/_xlfn.STDEV.P(Table2[1W Return vs Nifty])</f>
        <v>1.093526716341821</v>
      </c>
      <c r="O363">
        <v>1015.94</v>
      </c>
      <c r="P363">
        <v>1000.93281876376</v>
      </c>
      <c r="Q363">
        <v>896.59752391787094</v>
      </c>
      <c r="R363">
        <v>74.696431961707205</v>
      </c>
      <c r="S363" s="2">
        <f>(Table2[[#This Row],[Close Price]]-Table2[[#This Row],[20D EMA]])/Table2[[#This Row],[20D EMA]]</f>
        <v>4.0760281118963571E-2</v>
      </c>
      <c r="T363" s="2">
        <f>(Table2[[#This Row],[Close Price]]-Table2[[#This Row],[50D EMA]])/Table2[[#This Row],[50D EMA]]</f>
        <v>5.6364603276691523E-2</v>
      </c>
      <c r="U363" s="2">
        <f>(Table2[[#This Row],[Close Price]]-Table2[[#This Row],[200D EMA]])/Table2[[#This Row],[200D EMA]]</f>
        <v>0.17929167970449808</v>
      </c>
      <c r="V363">
        <v>0.995337782237117</v>
      </c>
      <c r="W363">
        <v>1039.2</v>
      </c>
      <c r="X363">
        <v>1062.9000000000001</v>
      </c>
      <c r="Y363">
        <v>999.1</v>
      </c>
      <c r="Z363">
        <v>1062.9000000000001</v>
      </c>
      <c r="AA363">
        <v>982.2</v>
      </c>
      <c r="AB363">
        <v>1062.9000000000001</v>
      </c>
      <c r="AC363" s="2">
        <f>(Table2[[#This Row],[Close Price]]/Table2[[#This Row],[Day Low]])-1</f>
        <v>1.746535796766735E-2</v>
      </c>
      <c r="AD363" s="2">
        <f>(Table2[[#This Row],[Day High]]/Table2[[#This Row],[Close Price]])-1</f>
        <v>5.248971485317222E-3</v>
      </c>
      <c r="AE363" s="2">
        <f>(Table2[[#This Row],[Close Price]]/Table2[[#This Row],[Current Week Low]])-1</f>
        <v>5.8302472225002289E-2</v>
      </c>
      <c r="AF363" s="2">
        <f>(Table2[[#This Row],[Current Week High]]/Table2[[#This Row],[Close Price]])-1</f>
        <v>5.248971485317222E-3</v>
      </c>
      <c r="AG363" s="2">
        <f>(Table2[[#This Row],[Close Price]]/Table2[[#This Row],[Current Month Low]])-1</f>
        <v>7.6511912034208818E-2</v>
      </c>
      <c r="AH363" s="2">
        <f>(Table2[[#This Row],[Current Month High]]/Table2[[#This Row],[Close Price]])-1</f>
        <v>5.248971485317222E-3</v>
      </c>
      <c r="AI363">
        <v>11.126873788244099</v>
      </c>
      <c r="AJ363">
        <v>77.006779944755905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-0.03</v>
      </c>
      <c r="AM363" t="s">
        <v>10214</v>
      </c>
      <c r="AN363">
        <v>4.93</v>
      </c>
      <c r="AO363" t="s">
        <v>10213</v>
      </c>
      <c r="AP363">
        <v>-1.1893013324060999E-2</v>
      </c>
      <c r="AQ363">
        <f>(Table2[[#This Row],[Sharpe Ratio]]-AVERAGE(Table2[Sharpe Ratio]))/_xlfn.STDEV.P(Table2[Sharpe Ratio])</f>
        <v>-0.75355113785642869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0.26659381141589644</v>
      </c>
      <c r="AS363">
        <f>_xlfn.RANK.AVG(Table2[[#This Row],[1Y Return vs Nifty Z-Score]],Table2[1Y Return vs Nifty Z-Score])</f>
        <v>284</v>
      </c>
      <c r="AT363">
        <f>_xlfn.RANK.AVG(Table2[[#This Row],[6M Return vs Nifty Z-Score]],Table2[6M Return vs Nifty Z-Score])</f>
        <v>262</v>
      </c>
      <c r="AU363">
        <f>_xlfn.RANK.AVG(Table2[[#This Row],[Sharpe Ratio Z-Score]],Table2[Sharpe Ratio Z-Score])</f>
        <v>566</v>
      </c>
      <c r="AV363">
        <f>(Table2[[#This Row],[Rank 1Y]]+Table2[[#This Row],[Rank 6M]]+Table2[[#This Row],[Rank Sharpe]])/3</f>
        <v>370.66666666666669</v>
      </c>
    </row>
    <row r="364" spans="1:48" x14ac:dyDescent="0.3">
      <c r="A364" t="s">
        <v>295</v>
      </c>
      <c r="B364" t="s">
        <v>296</v>
      </c>
      <c r="C364" t="s">
        <v>10167</v>
      </c>
      <c r="D364" t="s">
        <v>253</v>
      </c>
      <c r="E364">
        <v>89306.8655115</v>
      </c>
      <c r="F364">
        <v>4181.45</v>
      </c>
      <c r="G364">
        <v>58.090085865770497</v>
      </c>
      <c r="H364">
        <f>(Table2[[#This Row],[1Y Return vs Nifty]]-AVERAGE(Table2[1Y Return vs Nifty]))/_xlfn.STDEV.P(Table2[1Y Return vs Nifty])</f>
        <v>0.1376901483219394</v>
      </c>
      <c r="I364">
        <v>6.2273563252104003</v>
      </c>
      <c r="J364">
        <f>(Table2[[#This Row],[1M Return vs Nifty]]-AVERAGE(Table2[1M Return vs Nifty]))/_xlfn.STDEV.P(Table2[1M Return vs Nifty])</f>
        <v>0.27365155038869005</v>
      </c>
      <c r="K364">
        <v>7.0836156143628397</v>
      </c>
      <c r="L364">
        <f>(Table2[[#This Row],[6M Return vs Nifty]]-AVERAGE(Table2[6M Return vs Nifty]))/_xlfn.STDEV.P(Table2[6M Return vs Nifty])</f>
        <v>-8.7029212685863708E-2</v>
      </c>
      <c r="M364">
        <v>1.04347475990281</v>
      </c>
      <c r="N364">
        <f>(Table2[[#This Row],[1W Return vs Nifty]]-AVERAGE(Table2[1W Return vs Nifty]))/_xlfn.STDEV.P(Table2[1W Return vs Nifty])</f>
        <v>0.18461909563787854</v>
      </c>
      <c r="O364">
        <v>4074.02</v>
      </c>
      <c r="P364">
        <v>3945.5386746911599</v>
      </c>
      <c r="Q364">
        <v>3469.2648697455502</v>
      </c>
      <c r="R364">
        <v>60.950747612236903</v>
      </c>
      <c r="S364" s="2">
        <f>(Table2[[#This Row],[Close Price]]-Table2[[#This Row],[20D EMA]])/Table2[[#This Row],[20D EMA]]</f>
        <v>2.6369531813785853E-2</v>
      </c>
      <c r="T364" s="2">
        <f>(Table2[[#This Row],[Close Price]]-Table2[[#This Row],[50D EMA]])/Table2[[#This Row],[50D EMA]]</f>
        <v>5.9791918102869948E-2</v>
      </c>
      <c r="U364" s="2">
        <f>(Table2[[#This Row],[Close Price]]-Table2[[#This Row],[200D EMA]])/Table2[[#This Row],[200D EMA]]</f>
        <v>0.20528416162894017</v>
      </c>
      <c r="V364">
        <v>0.79884804921199604</v>
      </c>
      <c r="W364">
        <v>4131.3</v>
      </c>
      <c r="X364">
        <v>4198</v>
      </c>
      <c r="Y364">
        <v>4050</v>
      </c>
      <c r="Z364">
        <v>4252.2</v>
      </c>
      <c r="AA364">
        <v>3982.65</v>
      </c>
      <c r="AB364">
        <v>4264.95</v>
      </c>
      <c r="AC364" s="2">
        <f>(Table2[[#This Row],[Close Price]]/Table2[[#This Row],[Day Low]])-1</f>
        <v>1.2139036138745674E-2</v>
      </c>
      <c r="AD364" s="2">
        <f>(Table2[[#This Row],[Day High]]/Table2[[#This Row],[Close Price]])-1</f>
        <v>3.9579571679679848E-3</v>
      </c>
      <c r="AE364" s="2">
        <f>(Table2[[#This Row],[Close Price]]/Table2[[#This Row],[Current Week Low]])-1</f>
        <v>3.2456790123456702E-2</v>
      </c>
      <c r="AF364" s="2">
        <f>(Table2[[#This Row],[Current Week High]]/Table2[[#This Row],[Close Price]])-1</f>
        <v>1.691996795370021E-2</v>
      </c>
      <c r="AG364" s="2">
        <f>(Table2[[#This Row],[Close Price]]/Table2[[#This Row],[Current Month Low]])-1</f>
        <v>4.9916512874593533E-2</v>
      </c>
      <c r="AH364" s="2">
        <f>(Table2[[#This Row],[Current Month High]]/Table2[[#This Row],[Close Price]])-1</f>
        <v>1.99691494577241E-2</v>
      </c>
      <c r="AI364">
        <v>1.99691494577241</v>
      </c>
      <c r="AJ364">
        <v>85.842222222222205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0.04</v>
      </c>
      <c r="AM364" t="s">
        <v>10213</v>
      </c>
      <c r="AN364">
        <v>1.65</v>
      </c>
      <c r="AO364" t="s">
        <v>10213</v>
      </c>
      <c r="AP364">
        <v>-3.7394901023930002E-3</v>
      </c>
      <c r="AQ364">
        <f>(Table2[[#This Row],[Sharpe Ratio]]-AVERAGE(Table2[Sharpe Ratio]))/_xlfn.STDEV.P(Table2[Sharpe Ratio])</f>
        <v>-0.66104473301859779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-0.15211315135595355</v>
      </c>
      <c r="AS364">
        <f>_xlfn.RANK.AVG(Table2[[#This Row],[1Y Return vs Nifty Z-Score]],Table2[1Y Return vs Nifty Z-Score])</f>
        <v>234</v>
      </c>
      <c r="AT364">
        <f>_xlfn.RANK.AVG(Table2[[#This Row],[6M Return vs Nifty Z-Score]],Table2[6M Return vs Nifty Z-Score])</f>
        <v>335</v>
      </c>
      <c r="AU364">
        <f>_xlfn.RANK.AVG(Table2[[#This Row],[Sharpe Ratio Z-Score]],Table2[Sharpe Ratio Z-Score])</f>
        <v>543</v>
      </c>
      <c r="AV364">
        <f>(Table2[[#This Row],[Rank 1Y]]+Table2[[#This Row],[Rank 6M]]+Table2[[#This Row],[Rank Sharpe]])/3</f>
        <v>370.66666666666669</v>
      </c>
    </row>
    <row r="365" spans="1:48" x14ac:dyDescent="0.3">
      <c r="A365" t="s">
        <v>1396</v>
      </c>
      <c r="B365" t="s">
        <v>1397</v>
      </c>
      <c r="C365" t="s">
        <v>10171</v>
      </c>
      <c r="D365" t="s">
        <v>193</v>
      </c>
      <c r="E365">
        <v>7456.81570091499</v>
      </c>
      <c r="F365">
        <v>538.54999999999995</v>
      </c>
      <c r="G365">
        <v>-1.1531039511089201</v>
      </c>
      <c r="H365">
        <f>(Table2[[#This Row],[1Y Return vs Nifty]]-AVERAGE(Table2[1Y Return vs Nifty]))/_xlfn.STDEV.P(Table2[1Y Return vs Nifty])</f>
        <v>-0.56685749068825786</v>
      </c>
      <c r="I365">
        <v>6.2542579502792099</v>
      </c>
      <c r="J365">
        <f>(Table2[[#This Row],[1M Return vs Nifty]]-AVERAGE(Table2[1M Return vs Nifty]))/_xlfn.STDEV.P(Table2[1M Return vs Nifty])</f>
        <v>0.27603848368157824</v>
      </c>
      <c r="K365">
        <v>21.075133192056001</v>
      </c>
      <c r="L365">
        <f>(Table2[[#This Row],[6M Return vs Nifty]]-AVERAGE(Table2[6M Return vs Nifty]))/_xlfn.STDEV.P(Table2[6M Return vs Nifty])</f>
        <v>0.33111611293560544</v>
      </c>
      <c r="M365">
        <v>3.2772616284982701</v>
      </c>
      <c r="N365">
        <f>(Table2[[#This Row],[1W Return vs Nifty]]-AVERAGE(Table2[1W Return vs Nifty]))/_xlfn.STDEV.P(Table2[1W Return vs Nifty])</f>
        <v>0.62651451296304561</v>
      </c>
      <c r="O365">
        <v>512.91999999999996</v>
      </c>
      <c r="P365">
        <v>479.67375695679499</v>
      </c>
      <c r="Q365">
        <v>426.50211910664399</v>
      </c>
      <c r="R365">
        <v>84.067528435653401</v>
      </c>
      <c r="S365" s="2">
        <f>(Table2[[#This Row],[Close Price]]-Table2[[#This Row],[20D EMA]])/Table2[[#This Row],[20D EMA]]</f>
        <v>4.9968806051625979E-2</v>
      </c>
      <c r="T365" s="2">
        <f>(Table2[[#This Row],[Close Price]]-Table2[[#This Row],[50D EMA]])/Table2[[#This Row],[50D EMA]]</f>
        <v>0.12274226427715129</v>
      </c>
      <c r="U365" s="2">
        <f>(Table2[[#This Row],[Close Price]]-Table2[[#This Row],[200D EMA]])/Table2[[#This Row],[200D EMA]]</f>
        <v>0.26271353851196022</v>
      </c>
      <c r="V365">
        <v>1.04567421595986</v>
      </c>
      <c r="W365">
        <v>536.15</v>
      </c>
      <c r="X365">
        <v>551.70000000000005</v>
      </c>
      <c r="Y365">
        <v>515.25</v>
      </c>
      <c r="Z365">
        <v>553.70000000000005</v>
      </c>
      <c r="AA365">
        <v>510.75</v>
      </c>
      <c r="AB365">
        <v>553.70000000000005</v>
      </c>
      <c r="AC365" s="2">
        <f>(Table2[[#This Row],[Close Price]]/Table2[[#This Row],[Day Low]])-1</f>
        <v>4.476359227828075E-3</v>
      </c>
      <c r="AD365" s="2">
        <f>(Table2[[#This Row],[Day High]]/Table2[[#This Row],[Close Price]])-1</f>
        <v>2.4417417138613118E-2</v>
      </c>
      <c r="AE365" s="2">
        <f>(Table2[[#This Row],[Close Price]]/Table2[[#This Row],[Current Week Low]])-1</f>
        <v>4.5220766618146335E-2</v>
      </c>
      <c r="AF365" s="2">
        <f>(Table2[[#This Row],[Current Week High]]/Table2[[#This Row],[Close Price]])-1</f>
        <v>2.813109274904857E-2</v>
      </c>
      <c r="AG365" s="2">
        <f>(Table2[[#This Row],[Close Price]]/Table2[[#This Row],[Current Month Low]])-1</f>
        <v>5.4429760156632367E-2</v>
      </c>
      <c r="AH365" s="2">
        <f>(Table2[[#This Row],[Current Month High]]/Table2[[#This Row],[Close Price]])-1</f>
        <v>2.813109274904857E-2</v>
      </c>
      <c r="AI365">
        <v>2.8131092749048499</v>
      </c>
      <c r="AJ365">
        <v>52.240282685512298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0.11</v>
      </c>
      <c r="AM365" t="s">
        <v>10213</v>
      </c>
      <c r="AN365">
        <v>4.79</v>
      </c>
      <c r="AO365" t="s">
        <v>10213</v>
      </c>
      <c r="AP365">
        <v>3.8658780873124E-2</v>
      </c>
      <c r="AQ365">
        <f>(Table2[[#This Row],[Sharpe Ratio]]-AVERAGE(Table2[Sharpe Ratio]))/_xlfn.STDEV.P(Table2[Sharpe Ratio])</f>
        <v>-0.18001199261231318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0.48679962627965828</v>
      </c>
      <c r="AS365">
        <f>_xlfn.RANK.AVG(Table2[[#This Row],[1Y Return vs Nifty Z-Score]],Table2[1Y Return vs Nifty Z-Score])</f>
        <v>521</v>
      </c>
      <c r="AT365">
        <f>_xlfn.RANK.AVG(Table2[[#This Row],[6M Return vs Nifty Z-Score]],Table2[6M Return vs Nifty Z-Score])</f>
        <v>206</v>
      </c>
      <c r="AU365">
        <f>_xlfn.RANK.AVG(Table2[[#This Row],[Sharpe Ratio Z-Score]],Table2[Sharpe Ratio Z-Score])</f>
        <v>385</v>
      </c>
      <c r="AV365">
        <f>(Table2[[#This Row],[Rank 1Y]]+Table2[[#This Row],[Rank 6M]]+Table2[[#This Row],[Rank Sharpe]])/3</f>
        <v>370.66666666666669</v>
      </c>
    </row>
    <row r="366" spans="1:48" x14ac:dyDescent="0.3">
      <c r="A366" t="s">
        <v>818</v>
      </c>
      <c r="B366" t="s">
        <v>819</v>
      </c>
      <c r="C366" t="s">
        <v>10173</v>
      </c>
      <c r="D366" t="s">
        <v>130</v>
      </c>
      <c r="E366">
        <v>19198.56305135</v>
      </c>
      <c r="F366">
        <v>690.5</v>
      </c>
      <c r="G366">
        <v>68.253118471824095</v>
      </c>
      <c r="H366">
        <f>(Table2[[#This Row],[1Y Return vs Nifty]]-AVERAGE(Table2[1Y Return vs Nifty]))/_xlfn.STDEV.P(Table2[1Y Return vs Nifty])</f>
        <v>0.25855367119961215</v>
      </c>
      <c r="I366">
        <v>3.6004590788741702</v>
      </c>
      <c r="J366">
        <f>(Table2[[#This Row],[1M Return vs Nifty]]-AVERAGE(Table2[1M Return vs Nifty]))/_xlfn.STDEV.P(Table2[1M Return vs Nifty])</f>
        <v>4.057163502156462E-2</v>
      </c>
      <c r="K366">
        <v>-9.3301742475405707</v>
      </c>
      <c r="L366">
        <f>(Table2[[#This Row],[6M Return vs Nifty]]-AVERAGE(Table2[6M Return vs Nifty]))/_xlfn.STDEV.P(Table2[6M Return vs Nifty])</f>
        <v>-0.57756567296450345</v>
      </c>
      <c r="M366">
        <v>-7.2532695799280704</v>
      </c>
      <c r="N366">
        <f>(Table2[[#This Row],[1W Return vs Nifty]]-AVERAGE(Table2[1W Return vs Nifty]))/_xlfn.STDEV.P(Table2[1W Return vs Nifty])</f>
        <v>-1.4566714652628772</v>
      </c>
      <c r="O366">
        <v>682.49</v>
      </c>
      <c r="P366">
        <v>655.50572421735399</v>
      </c>
      <c r="Q366">
        <v>582.47426171649602</v>
      </c>
      <c r="R366">
        <v>49.8594353129563</v>
      </c>
      <c r="S366" s="2">
        <f>(Table2[[#This Row],[Close Price]]-Table2[[#This Row],[20D EMA]])/Table2[[#This Row],[20D EMA]]</f>
        <v>1.1736435698691542E-2</v>
      </c>
      <c r="T366" s="2">
        <f>(Table2[[#This Row],[Close Price]]-Table2[[#This Row],[50D EMA]])/Table2[[#This Row],[50D EMA]]</f>
        <v>5.3385156665760158E-2</v>
      </c>
      <c r="U366" s="2">
        <f>(Table2[[#This Row],[Close Price]]-Table2[[#This Row],[200D EMA]])/Table2[[#This Row],[200D EMA]]</f>
        <v>0.18546010593697729</v>
      </c>
      <c r="V366">
        <v>1.6827393729421001</v>
      </c>
      <c r="W366">
        <v>679.2</v>
      </c>
      <c r="X366">
        <v>699.9</v>
      </c>
      <c r="Y366">
        <v>664.8</v>
      </c>
      <c r="Z366">
        <v>725</v>
      </c>
      <c r="AA366">
        <v>664.8</v>
      </c>
      <c r="AB366">
        <v>745.3</v>
      </c>
      <c r="AC366" s="2">
        <f>(Table2[[#This Row],[Close Price]]/Table2[[#This Row],[Day Low]])-1</f>
        <v>1.6637220259128283E-2</v>
      </c>
      <c r="AD366" s="2">
        <f>(Table2[[#This Row],[Day High]]/Table2[[#This Row],[Close Price]])-1</f>
        <v>1.3613323678493883E-2</v>
      </c>
      <c r="AE366" s="2">
        <f>(Table2[[#This Row],[Close Price]]/Table2[[#This Row],[Current Week Low]])-1</f>
        <v>3.8658243080625931E-2</v>
      </c>
      <c r="AF366" s="2">
        <f>(Table2[[#This Row],[Current Week High]]/Table2[[#This Row],[Close Price]])-1</f>
        <v>4.9963794351918889E-2</v>
      </c>
      <c r="AG366" s="2">
        <f>(Table2[[#This Row],[Close Price]]/Table2[[#This Row],[Current Month Low]])-1</f>
        <v>3.8658243080625931E-2</v>
      </c>
      <c r="AH366" s="2">
        <f>(Table2[[#This Row],[Current Month High]]/Table2[[#This Row],[Close Price]])-1</f>
        <v>7.9362780593772664E-2</v>
      </c>
      <c r="AI366">
        <v>7.9362780593772602</v>
      </c>
      <c r="AJ366">
        <v>101.136032624526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0.04</v>
      </c>
      <c r="AM366" t="s">
        <v>10213</v>
      </c>
      <c r="AN366">
        <v>4.3899999999999997</v>
      </c>
      <c r="AO366" t="s">
        <v>10213</v>
      </c>
      <c r="AP366">
        <v>3.6184706120602997E-2</v>
      </c>
      <c r="AQ366">
        <f>(Table2[[#This Row],[Sharpe Ratio]]-AVERAGE(Table2[Sharpe Ratio]))/_xlfn.STDEV.P(Table2[Sharpe Ratio])</f>
        <v>-0.20808179194121532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-1.9431936239474192</v>
      </c>
      <c r="AS366">
        <f>_xlfn.RANK.AVG(Table2[[#This Row],[1Y Return vs Nifty Z-Score]],Table2[1Y Return vs Nifty Z-Score])</f>
        <v>197</v>
      </c>
      <c r="AT366">
        <f>_xlfn.RANK.AVG(Table2[[#This Row],[6M Return vs Nifty Z-Score]],Table2[6M Return vs Nifty Z-Score])</f>
        <v>520</v>
      </c>
      <c r="AU366">
        <f>_xlfn.RANK.AVG(Table2[[#This Row],[Sharpe Ratio Z-Score]],Table2[Sharpe Ratio Z-Score])</f>
        <v>399</v>
      </c>
      <c r="AV366">
        <f>(Table2[[#This Row],[Rank 1Y]]+Table2[[#This Row],[Rank 6M]]+Table2[[#This Row],[Rank Sharpe]])/3</f>
        <v>372</v>
      </c>
    </row>
    <row r="367" spans="1:48" x14ac:dyDescent="0.3">
      <c r="A367" t="s">
        <v>109</v>
      </c>
      <c r="B367" t="s">
        <v>110</v>
      </c>
      <c r="C367" t="s">
        <v>10174</v>
      </c>
      <c r="D367" t="s">
        <v>111</v>
      </c>
      <c r="E367">
        <v>276738.39406899002</v>
      </c>
      <c r="F367">
        <v>1747.05</v>
      </c>
      <c r="G367">
        <v>55.927405991367799</v>
      </c>
      <c r="H367">
        <f>(Table2[[#This Row],[1Y Return vs Nifty]]-AVERAGE(Table2[1Y Return vs Nifty]))/_xlfn.STDEV.P(Table2[1Y Return vs Nifty])</f>
        <v>0.11197055077570532</v>
      </c>
      <c r="I367">
        <v>-10.7332523187698</v>
      </c>
      <c r="J367">
        <f>(Table2[[#This Row],[1M Return vs Nifty]]-AVERAGE(Table2[1M Return vs Nifty]))/_xlfn.STDEV.P(Table2[1M Return vs Nifty])</f>
        <v>-1.2312330555194366</v>
      </c>
      <c r="K367">
        <v>-10.409065658683399</v>
      </c>
      <c r="L367">
        <f>(Table2[[#This Row],[6M Return vs Nifty]]-AVERAGE(Table2[6M Return vs Nifty]))/_xlfn.STDEV.P(Table2[6M Return vs Nifty])</f>
        <v>-0.60980902311701102</v>
      </c>
      <c r="M367">
        <v>-1.41447068886364</v>
      </c>
      <c r="N367">
        <f>(Table2[[#This Row],[1W Return vs Nifty]]-AVERAGE(Table2[1W Return vs Nifty]))/_xlfn.STDEV.P(Table2[1W Return vs Nifty])</f>
        <v>-0.30162014460265885</v>
      </c>
      <c r="O367">
        <v>1782.43</v>
      </c>
      <c r="P367">
        <v>1804.00991499476</v>
      </c>
      <c r="Q367">
        <v>1638.9536621490599</v>
      </c>
      <c r="R367">
        <v>33.405203000626102</v>
      </c>
      <c r="S367" s="2">
        <f>(Table2[[#This Row],[Close Price]]-Table2[[#This Row],[20D EMA]])/Table2[[#This Row],[20D EMA]]</f>
        <v>-1.9849306845149659E-2</v>
      </c>
      <c r="T367" s="2">
        <f>(Table2[[#This Row],[Close Price]]-Table2[[#This Row],[50D EMA]])/Table2[[#This Row],[50D EMA]]</f>
        <v>-3.1574058724020665E-2</v>
      </c>
      <c r="U367" s="2">
        <f>(Table2[[#This Row],[Close Price]]-Table2[[#This Row],[200D EMA]])/Table2[[#This Row],[200D EMA]]</f>
        <v>6.5954480805271748E-2</v>
      </c>
      <c r="V367">
        <v>0.321932693223071</v>
      </c>
      <c r="W367">
        <v>1740</v>
      </c>
      <c r="X367">
        <v>1763.4</v>
      </c>
      <c r="Y367">
        <v>1729</v>
      </c>
      <c r="Z367">
        <v>1815</v>
      </c>
      <c r="AA367">
        <v>1729</v>
      </c>
      <c r="AB367">
        <v>1818.8</v>
      </c>
      <c r="AC367" s="2">
        <f>(Table2[[#This Row],[Close Price]]/Table2[[#This Row],[Day Low]])-1</f>
        <v>4.0517241379309787E-3</v>
      </c>
      <c r="AD367" s="2">
        <f>(Table2[[#This Row],[Day High]]/Table2[[#This Row],[Close Price]])-1</f>
        <v>9.3586331244097654E-3</v>
      </c>
      <c r="AE367" s="2">
        <f>(Table2[[#This Row],[Close Price]]/Table2[[#This Row],[Current Week Low]])-1</f>
        <v>1.0439560439560402E-2</v>
      </c>
      <c r="AF367" s="2">
        <f>(Table2[[#This Row],[Current Week High]]/Table2[[#This Row],[Close Price]])-1</f>
        <v>3.8894135828968945E-2</v>
      </c>
      <c r="AG367" s="2">
        <f>(Table2[[#This Row],[Close Price]]/Table2[[#This Row],[Current Month Low]])-1</f>
        <v>1.0439560439560402E-2</v>
      </c>
      <c r="AH367" s="2">
        <f>(Table2[[#This Row],[Current Month High]]/Table2[[#This Row],[Close Price]])-1</f>
        <v>4.1069230989382088E-2</v>
      </c>
      <c r="AI367">
        <v>24.444062848802201</v>
      </c>
      <c r="AJ367">
        <v>114.217399301085</v>
      </c>
      <c r="AK367" t="str">
        <f>IF(AND(Table2[[#This Row],[20D EMA]]&gt;Table2[[#This Row],[50D EMA]],Table2[[#This Row],[50D EMA]]&gt;Table2[[#This Row],[200D EMA]]),"Uptrend","Downtrend/NoTrend")</f>
        <v>Downtrend/NoTrend</v>
      </c>
      <c r="AL367">
        <v>-0.11</v>
      </c>
      <c r="AM367" t="s">
        <v>10214</v>
      </c>
      <c r="AN367">
        <v>-2.79</v>
      </c>
      <c r="AO367" t="s">
        <v>10214</v>
      </c>
      <c r="AP367">
        <v>5.3547437461908001E-2</v>
      </c>
      <c r="AQ367">
        <f>(Table2[[#This Row],[Sharpe Ratio]]-AVERAGE(Table2[Sharpe Ratio]))/_xlfn.STDEV.P(Table2[Sharpe Ratio])</f>
        <v>-1.1091630647398848E-2</v>
      </c>
      <c r="AR3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7">
        <f>_xlfn.RANK.AVG(Table2[[#This Row],[1Y Return vs Nifty Z-Score]],Table2[1Y Return vs Nifty Z-Score])</f>
        <v>247</v>
      </c>
      <c r="AT367">
        <f>_xlfn.RANK.AVG(Table2[[#This Row],[6M Return vs Nifty Z-Score]],Table2[6M Return vs Nifty Z-Score])</f>
        <v>533</v>
      </c>
      <c r="AU367">
        <f>_xlfn.RANK.AVG(Table2[[#This Row],[Sharpe Ratio Z-Score]],Table2[Sharpe Ratio Z-Score])</f>
        <v>337</v>
      </c>
      <c r="AV367">
        <f>(Table2[[#This Row],[Rank 1Y]]+Table2[[#This Row],[Rank 6M]]+Table2[[#This Row],[Rank Sharpe]])/3</f>
        <v>372.33333333333331</v>
      </c>
    </row>
    <row r="368" spans="1:48" x14ac:dyDescent="0.3">
      <c r="A368" t="s">
        <v>382</v>
      </c>
      <c r="B368" t="s">
        <v>383</v>
      </c>
      <c r="C368" t="s">
        <v>10177</v>
      </c>
      <c r="D368" t="s">
        <v>384</v>
      </c>
      <c r="E368">
        <v>64524.271453200003</v>
      </c>
      <c r="F368">
        <v>1059</v>
      </c>
      <c r="G368">
        <v>31.281755343131699</v>
      </c>
      <c r="H368">
        <f>(Table2[[#This Row],[1Y Return vs Nifty]]-AVERAGE(Table2[1Y Return vs Nifty]))/_xlfn.STDEV.P(Table2[1Y Return vs Nifty])</f>
        <v>-0.18112701925313815</v>
      </c>
      <c r="I368">
        <v>-5.9576724404492696</v>
      </c>
      <c r="J368">
        <f>(Table2[[#This Row],[1M Return vs Nifty]]-AVERAGE(Table2[1M Return vs Nifty]))/_xlfn.STDEV.P(Table2[1M Return vs Nifty])</f>
        <v>-0.80750435603553372</v>
      </c>
      <c r="K368">
        <v>4.9668474946671699</v>
      </c>
      <c r="L368">
        <f>(Table2[[#This Row],[6M Return vs Nifty]]-AVERAGE(Table2[6M Return vs Nifty]))/_xlfn.STDEV.P(Table2[6M Return vs Nifty])</f>
        <v>-0.15029016274080575</v>
      </c>
      <c r="M368">
        <v>1.5000490043852801</v>
      </c>
      <c r="N368">
        <f>(Table2[[#This Row],[1W Return vs Nifty]]-AVERAGE(Table2[1W Return vs Nifty]))/_xlfn.STDEV.P(Table2[1W Return vs Nifty])</f>
        <v>0.27494018631219325</v>
      </c>
      <c r="O368">
        <v>1054.23</v>
      </c>
      <c r="P368">
        <v>1044.0592584721801</v>
      </c>
      <c r="Q368">
        <v>924.29563843762605</v>
      </c>
      <c r="R368">
        <v>55.2841249221024</v>
      </c>
      <c r="S368" s="2">
        <f>(Table2[[#This Row],[Close Price]]-Table2[[#This Row],[20D EMA]])/Table2[[#This Row],[20D EMA]]</f>
        <v>4.5246293503315039E-3</v>
      </c>
      <c r="T368" s="2">
        <f>(Table2[[#This Row],[Close Price]]-Table2[[#This Row],[50D EMA]])/Table2[[#This Row],[50D EMA]]</f>
        <v>1.4310242839743966E-2</v>
      </c>
      <c r="U368" s="2">
        <f>(Table2[[#This Row],[Close Price]]-Table2[[#This Row],[200D EMA]])/Table2[[#This Row],[200D EMA]]</f>
        <v>0.1457373117004751</v>
      </c>
      <c r="V368">
        <v>0.737808562034448</v>
      </c>
      <c r="W368">
        <v>1040.05</v>
      </c>
      <c r="X368">
        <v>1068</v>
      </c>
      <c r="Y368">
        <v>1015</v>
      </c>
      <c r="Z368">
        <v>1068</v>
      </c>
      <c r="AA368">
        <v>1015</v>
      </c>
      <c r="AB368">
        <v>1070.3</v>
      </c>
      <c r="AC368" s="2">
        <f>(Table2[[#This Row],[Close Price]]/Table2[[#This Row],[Day Low]])-1</f>
        <v>1.822027787125613E-2</v>
      </c>
      <c r="AD368" s="2">
        <f>(Table2[[#This Row],[Day High]]/Table2[[#This Row],[Close Price]])-1</f>
        <v>8.4985835694051381E-3</v>
      </c>
      <c r="AE368" s="2">
        <f>(Table2[[#This Row],[Close Price]]/Table2[[#This Row],[Current Week Low]])-1</f>
        <v>4.3349753694581272E-2</v>
      </c>
      <c r="AF368" s="2">
        <f>(Table2[[#This Row],[Current Week High]]/Table2[[#This Row],[Close Price]])-1</f>
        <v>8.4985835694051381E-3</v>
      </c>
      <c r="AG368" s="2">
        <f>(Table2[[#This Row],[Close Price]]/Table2[[#This Row],[Current Month Low]])-1</f>
        <v>4.3349753694581272E-2</v>
      </c>
      <c r="AH368" s="2">
        <f>(Table2[[#This Row],[Current Month High]]/Table2[[#This Row],[Close Price]])-1</f>
        <v>1.0670443814919661E-2</v>
      </c>
      <c r="AI368">
        <v>11.425873465533501</v>
      </c>
      <c r="AJ368">
        <v>63.957268927078402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0.02</v>
      </c>
      <c r="AM368" t="s">
        <v>10213</v>
      </c>
      <c r="AN368">
        <v>0.72</v>
      </c>
      <c r="AO368" t="s">
        <v>10213</v>
      </c>
      <c r="AP368">
        <v>2.9985496003099001E-2</v>
      </c>
      <c r="AQ368">
        <f>(Table2[[#This Row],[Sharpe Ratio]]-AVERAGE(Table2[Sharpe Ratio]))/_xlfn.STDEV.P(Table2[Sharpe Ratio])</f>
        <v>-0.27841539193399073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-1.1423967436512752</v>
      </c>
      <c r="AS368">
        <f>_xlfn.RANK.AVG(Table2[[#This Row],[1Y Return vs Nifty Z-Score]],Table2[1Y Return vs Nifty Z-Score])</f>
        <v>339</v>
      </c>
      <c r="AT368">
        <f>_xlfn.RANK.AVG(Table2[[#This Row],[6M Return vs Nifty Z-Score]],Table2[6M Return vs Nifty Z-Score])</f>
        <v>363</v>
      </c>
      <c r="AU368">
        <f>_xlfn.RANK.AVG(Table2[[#This Row],[Sharpe Ratio Z-Score]],Table2[Sharpe Ratio Z-Score])</f>
        <v>416</v>
      </c>
      <c r="AV368">
        <f>(Table2[[#This Row],[Rank 1Y]]+Table2[[#This Row],[Rank 6M]]+Table2[[#This Row],[Rank Sharpe]])/3</f>
        <v>372.66666666666669</v>
      </c>
    </row>
    <row r="369" spans="1:48" x14ac:dyDescent="0.3">
      <c r="A369" t="s">
        <v>885</v>
      </c>
      <c r="B369" t="s">
        <v>886</v>
      </c>
      <c r="C369" t="s">
        <v>637</v>
      </c>
      <c r="D369" t="s">
        <v>637</v>
      </c>
      <c r="E369">
        <v>16764.507611067998</v>
      </c>
      <c r="F369">
        <v>174.26</v>
      </c>
      <c r="G369">
        <v>57.864223232320001</v>
      </c>
      <c r="H369">
        <f>(Table2[[#This Row],[1Y Return vs Nifty]]-AVERAGE(Table2[1Y Return vs Nifty]))/_xlfn.STDEV.P(Table2[1Y Return vs Nifty])</f>
        <v>0.13500408456288041</v>
      </c>
      <c r="I369">
        <v>14.4755552936592</v>
      </c>
      <c r="J369">
        <f>(Table2[[#This Row],[1M Return vs Nifty]]-AVERAGE(Table2[1M Return vs Nifty]))/_xlfn.STDEV.P(Table2[1M Return vs Nifty])</f>
        <v>1.0054995585963122</v>
      </c>
      <c r="K369">
        <v>-0.26407558973490403</v>
      </c>
      <c r="L369">
        <f>(Table2[[#This Row],[6M Return vs Nifty]]-AVERAGE(Table2[6M Return vs Nifty]))/_xlfn.STDEV.P(Table2[6M Return vs Nifty])</f>
        <v>-0.30661959764895186</v>
      </c>
      <c r="M369">
        <v>6.8854791888612397</v>
      </c>
      <c r="N369">
        <f>(Table2[[#This Row],[1W Return vs Nifty]]-AVERAGE(Table2[1W Return vs Nifty]))/_xlfn.STDEV.P(Table2[1W Return vs Nifty])</f>
        <v>1.3403045468525085</v>
      </c>
      <c r="O369">
        <v>153.19999999999999</v>
      </c>
      <c r="P369">
        <v>148.55164238177599</v>
      </c>
      <c r="Q369">
        <v>140.552800838259</v>
      </c>
      <c r="R369">
        <v>86.724395238715204</v>
      </c>
      <c r="S369" s="2">
        <f>(Table2[[#This Row],[Close Price]]-Table2[[#This Row],[20D EMA]])/Table2[[#This Row],[20D EMA]]</f>
        <v>0.13746736292428202</v>
      </c>
      <c r="T369" s="2">
        <f>(Table2[[#This Row],[Close Price]]-Table2[[#This Row],[50D EMA]])/Table2[[#This Row],[50D EMA]]</f>
        <v>0.17306006992607878</v>
      </c>
      <c r="U369" s="2">
        <f>(Table2[[#This Row],[Close Price]]-Table2[[#This Row],[200D EMA]])/Table2[[#This Row],[200D EMA]]</f>
        <v>0.2398187653373732</v>
      </c>
      <c r="V369">
        <v>2.2751441951129001</v>
      </c>
      <c r="W369">
        <v>163.6</v>
      </c>
      <c r="X369">
        <v>175</v>
      </c>
      <c r="Y369">
        <v>150.5</v>
      </c>
      <c r="Z369">
        <v>175</v>
      </c>
      <c r="AA369">
        <v>149.32</v>
      </c>
      <c r="AB369">
        <v>175</v>
      </c>
      <c r="AC369" s="2">
        <f>(Table2[[#This Row],[Close Price]]/Table2[[#This Row],[Day Low]])-1</f>
        <v>6.5158924205378943E-2</v>
      </c>
      <c r="AD369" s="2">
        <f>(Table2[[#This Row],[Day High]]/Table2[[#This Row],[Close Price]])-1</f>
        <v>4.2465281762884555E-3</v>
      </c>
      <c r="AE369" s="2">
        <f>(Table2[[#This Row],[Close Price]]/Table2[[#This Row],[Current Week Low]])-1</f>
        <v>0.1578737541528239</v>
      </c>
      <c r="AF369" s="2">
        <f>(Table2[[#This Row],[Current Week High]]/Table2[[#This Row],[Close Price]])-1</f>
        <v>4.2465281762884555E-3</v>
      </c>
      <c r="AG369" s="2">
        <f>(Table2[[#This Row],[Close Price]]/Table2[[#This Row],[Current Month Low]])-1</f>
        <v>0.16702384141441207</v>
      </c>
      <c r="AH369" s="2">
        <f>(Table2[[#This Row],[Current Month High]]/Table2[[#This Row],[Close Price]])-1</f>
        <v>4.2465281762884555E-3</v>
      </c>
      <c r="AI369">
        <v>0.42465281762884499</v>
      </c>
      <c r="AJ369">
        <v>83.431578947368394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-0.02</v>
      </c>
      <c r="AM369" t="s">
        <v>10214</v>
      </c>
      <c r="AN369">
        <v>20.09</v>
      </c>
      <c r="AO369" t="s">
        <v>10213</v>
      </c>
      <c r="AP369">
        <v>1.6384042867218E-2</v>
      </c>
      <c r="AQ369">
        <f>(Table2[[#This Row],[Sharpe Ratio]]-AVERAGE(Table2[Sharpe Ratio]))/_xlfn.STDEV.P(Table2[Sharpe Ratio])</f>
        <v>-0.43273169127644778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1.7414569010863015</v>
      </c>
      <c r="AS369">
        <f>_xlfn.RANK.AVG(Table2[[#This Row],[1Y Return vs Nifty Z-Score]],Table2[1Y Return vs Nifty Z-Score])</f>
        <v>237</v>
      </c>
      <c r="AT369">
        <f>_xlfn.RANK.AVG(Table2[[#This Row],[6M Return vs Nifty Z-Score]],Table2[6M Return vs Nifty Z-Score])</f>
        <v>432</v>
      </c>
      <c r="AU369">
        <f>_xlfn.RANK.AVG(Table2[[#This Row],[Sharpe Ratio Z-Score]],Table2[Sharpe Ratio Z-Score])</f>
        <v>451</v>
      </c>
      <c r="AV369">
        <f>(Table2[[#This Row],[Rank 1Y]]+Table2[[#This Row],[Rank 6M]]+Table2[[#This Row],[Rank Sharpe]])/3</f>
        <v>373.33333333333331</v>
      </c>
    </row>
    <row r="370" spans="1:48" x14ac:dyDescent="0.3">
      <c r="A370" t="s">
        <v>54</v>
      </c>
      <c r="B370" t="s">
        <v>55</v>
      </c>
      <c r="C370" t="s">
        <v>10171</v>
      </c>
      <c r="D370" t="s">
        <v>56</v>
      </c>
      <c r="E370">
        <v>399769.16089247999</v>
      </c>
      <c r="F370">
        <v>12715.2</v>
      </c>
      <c r="G370">
        <v>3.3485096590627301</v>
      </c>
      <c r="H370">
        <f>(Table2[[#This Row],[1Y Return vs Nifty]]-AVERAGE(Table2[1Y Return vs Nifty]))/_xlfn.STDEV.P(Table2[1Y Return vs Nifty])</f>
        <v>-0.51332220248743654</v>
      </c>
      <c r="I370">
        <v>-4.3198972633975803</v>
      </c>
      <c r="J370">
        <f>(Table2[[#This Row],[1M Return vs Nifty]]-AVERAGE(Table2[1M Return vs Nifty]))/_xlfn.STDEV.P(Table2[1M Return vs Nifty])</f>
        <v>-0.66218748070285982</v>
      </c>
      <c r="K370">
        <v>14.682633498868</v>
      </c>
      <c r="L370">
        <f>(Table2[[#This Row],[6M Return vs Nifty]]-AVERAGE(Table2[6M Return vs Nifty]))/_xlfn.STDEV.P(Table2[6M Return vs Nifty])</f>
        <v>0.1400722286035139</v>
      </c>
      <c r="M370">
        <v>5.2046079430081003</v>
      </c>
      <c r="N370">
        <f>(Table2[[#This Row],[1W Return vs Nifty]]-AVERAGE(Table2[1W Return vs Nifty]))/_xlfn.STDEV.P(Table2[1W Return vs Nifty])</f>
        <v>1.0077888036996365</v>
      </c>
      <c r="O370">
        <v>12386.05</v>
      </c>
      <c r="P370">
        <v>12391.3022789727</v>
      </c>
      <c r="Q370">
        <v>11473.9673455546</v>
      </c>
      <c r="R370">
        <v>67.536541913337402</v>
      </c>
      <c r="S370" s="2">
        <f>(Table2[[#This Row],[Close Price]]-Table2[[#This Row],[20D EMA]])/Table2[[#This Row],[20D EMA]]</f>
        <v>2.6574250870939602E-2</v>
      </c>
      <c r="T370" s="2">
        <f>(Table2[[#This Row],[Close Price]]-Table2[[#This Row],[50D EMA]])/Table2[[#This Row],[50D EMA]]</f>
        <v>2.613911869270881E-2</v>
      </c>
      <c r="U370" s="2">
        <f>(Table2[[#This Row],[Close Price]]-Table2[[#This Row],[200D EMA]])/Table2[[#This Row],[200D EMA]]</f>
        <v>0.10817815817876596</v>
      </c>
      <c r="V370">
        <v>1.5840138774288399</v>
      </c>
      <c r="W370">
        <v>12695.05</v>
      </c>
      <c r="X370">
        <v>12923.8</v>
      </c>
      <c r="Y370">
        <v>11966</v>
      </c>
      <c r="Z370">
        <v>13300</v>
      </c>
      <c r="AA370">
        <v>11960</v>
      </c>
      <c r="AB370">
        <v>13300</v>
      </c>
      <c r="AC370" s="2">
        <f>(Table2[[#This Row],[Close Price]]/Table2[[#This Row],[Day Low]])-1</f>
        <v>1.5872328190911222E-3</v>
      </c>
      <c r="AD370" s="2">
        <f>(Table2[[#This Row],[Day High]]/Table2[[#This Row],[Close Price]])-1</f>
        <v>1.6405561847237848E-2</v>
      </c>
      <c r="AE370" s="2">
        <f>(Table2[[#This Row],[Close Price]]/Table2[[#This Row],[Current Week Low]])-1</f>
        <v>6.2610730402808068E-2</v>
      </c>
      <c r="AF370" s="2">
        <f>(Table2[[#This Row],[Current Week High]]/Table2[[#This Row],[Close Price]])-1</f>
        <v>4.5992198313829169E-2</v>
      </c>
      <c r="AG370" s="2">
        <f>(Table2[[#This Row],[Close Price]]/Table2[[#This Row],[Current Month Low]])-1</f>
        <v>6.3143812709030245E-2</v>
      </c>
      <c r="AH370" s="2">
        <f>(Table2[[#This Row],[Current Month High]]/Table2[[#This Row],[Close Price]])-1</f>
        <v>4.5992198313829169E-2</v>
      </c>
      <c r="AI370">
        <v>4.5992198313829098</v>
      </c>
      <c r="AJ370">
        <v>37.399977307478203</v>
      </c>
      <c r="AK370" t="str">
        <f>IF(AND(Table2[[#This Row],[20D EMA]]&gt;Table2[[#This Row],[50D EMA]],Table2[[#This Row],[50D EMA]]&gt;Table2[[#This Row],[200D EMA]]),"Uptrend","Downtrend/NoTrend")</f>
        <v>Downtrend/NoTrend</v>
      </c>
      <c r="AL370">
        <v>-0.15</v>
      </c>
      <c r="AM370" t="s">
        <v>10214</v>
      </c>
      <c r="AN370">
        <v>4.9400000000000004</v>
      </c>
      <c r="AO370" t="s">
        <v>10213</v>
      </c>
      <c r="AP370">
        <v>4.2044956658148003E-2</v>
      </c>
      <c r="AQ370">
        <f>(Table2[[#This Row],[Sharpe Ratio]]-AVERAGE(Table2[Sharpe Ratio]))/_xlfn.STDEV.P(Table2[Sharpe Ratio])</f>
        <v>-0.14159388310242094</v>
      </c>
      <c r="AR3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0">
        <f>_xlfn.RANK.AVG(Table2[[#This Row],[1Y Return vs Nifty Z-Score]],Table2[1Y Return vs Nifty Z-Score])</f>
        <v>489</v>
      </c>
      <c r="AT370">
        <f>_xlfn.RANK.AVG(Table2[[#This Row],[6M Return vs Nifty Z-Score]],Table2[6M Return vs Nifty Z-Score])</f>
        <v>259</v>
      </c>
      <c r="AU370">
        <f>_xlfn.RANK.AVG(Table2[[#This Row],[Sharpe Ratio Z-Score]],Table2[Sharpe Ratio Z-Score])</f>
        <v>374</v>
      </c>
      <c r="AV370">
        <f>(Table2[[#This Row],[Rank 1Y]]+Table2[[#This Row],[Rank 6M]]+Table2[[#This Row],[Rank Sharpe]])/3</f>
        <v>374</v>
      </c>
    </row>
    <row r="371" spans="1:48" x14ac:dyDescent="0.3">
      <c r="A371" t="s">
        <v>1341</v>
      </c>
      <c r="B371" t="s">
        <v>1342</v>
      </c>
      <c r="C371" t="s">
        <v>10172</v>
      </c>
      <c r="D371" t="s">
        <v>290</v>
      </c>
      <c r="E371">
        <v>8157.5232495</v>
      </c>
      <c r="F371">
        <v>795.1</v>
      </c>
      <c r="G371">
        <v>46.216472694619902</v>
      </c>
      <c r="H371">
        <f>(Table2[[#This Row],[1Y Return vs Nifty]]-AVERAGE(Table2[1Y Return vs Nifty]))/_xlfn.STDEV.P(Table2[1Y Return vs Nifty])</f>
        <v>-3.5163962971528195E-3</v>
      </c>
      <c r="I371">
        <v>-5.3466529523848996</v>
      </c>
      <c r="J371">
        <f>(Table2[[#This Row],[1M Return vs Nifty]]-AVERAGE(Table2[1M Return vs Nifty]))/_xlfn.STDEV.P(Table2[1M Return vs Nifty])</f>
        <v>-0.75328968480530667</v>
      </c>
      <c r="K371">
        <v>4.2295575302495996</v>
      </c>
      <c r="L371">
        <f>(Table2[[#This Row],[6M Return vs Nifty]]-AVERAGE(Table2[6M Return vs Nifty]))/_xlfn.STDEV.P(Table2[6M Return vs Nifty])</f>
        <v>-0.17232453824988875</v>
      </c>
      <c r="M371">
        <v>1.78773312349979</v>
      </c>
      <c r="N371">
        <f>(Table2[[#This Row],[1W Return vs Nifty]]-AVERAGE(Table2[1W Return vs Nifty]))/_xlfn.STDEV.P(Table2[1W Return vs Nifty])</f>
        <v>0.33185085028877159</v>
      </c>
      <c r="O371">
        <v>787.12</v>
      </c>
      <c r="P371">
        <v>766.20447774278603</v>
      </c>
      <c r="Q371">
        <v>663.48903780322405</v>
      </c>
      <c r="R371">
        <v>54.1040591616866</v>
      </c>
      <c r="S371" s="2">
        <f>(Table2[[#This Row],[Close Price]]-Table2[[#This Row],[20D EMA]])/Table2[[#This Row],[20D EMA]]</f>
        <v>1.0138225429413582E-2</v>
      </c>
      <c r="T371" s="2">
        <f>(Table2[[#This Row],[Close Price]]-Table2[[#This Row],[50D EMA]])/Table2[[#This Row],[50D EMA]]</f>
        <v>3.7712546841724662E-2</v>
      </c>
      <c r="U371" s="2">
        <f>(Table2[[#This Row],[Close Price]]-Table2[[#This Row],[200D EMA]])/Table2[[#This Row],[200D EMA]]</f>
        <v>0.19836192415858547</v>
      </c>
      <c r="V371">
        <v>0.89071202658471205</v>
      </c>
      <c r="W371">
        <v>791.25</v>
      </c>
      <c r="X371">
        <v>807.7</v>
      </c>
      <c r="Y371">
        <v>771.05</v>
      </c>
      <c r="Z371">
        <v>863.7</v>
      </c>
      <c r="AA371">
        <v>745</v>
      </c>
      <c r="AB371">
        <v>863.7</v>
      </c>
      <c r="AC371" s="2">
        <f>(Table2[[#This Row],[Close Price]]/Table2[[#This Row],[Day Low]])-1</f>
        <v>4.8657187993681461E-3</v>
      </c>
      <c r="AD371" s="2">
        <f>(Table2[[#This Row],[Day High]]/Table2[[#This Row],[Close Price]])-1</f>
        <v>1.5847063262482752E-2</v>
      </c>
      <c r="AE371" s="2">
        <f>(Table2[[#This Row],[Close Price]]/Table2[[#This Row],[Current Week Low]])-1</f>
        <v>3.1191232734582908E-2</v>
      </c>
      <c r="AF371" s="2">
        <f>(Table2[[#This Row],[Current Week High]]/Table2[[#This Row],[Close Price]])-1</f>
        <v>8.6278455540183652E-2</v>
      </c>
      <c r="AG371" s="2">
        <f>(Table2[[#This Row],[Close Price]]/Table2[[#This Row],[Current Month Low]])-1</f>
        <v>6.7248322147650974E-2</v>
      </c>
      <c r="AH371" s="2">
        <f>(Table2[[#This Row],[Current Month High]]/Table2[[#This Row],[Close Price]])-1</f>
        <v>8.6278455540183652E-2</v>
      </c>
      <c r="AI371">
        <v>10.6779021506728</v>
      </c>
      <c r="AJ371">
        <v>81.841052029731202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0.08</v>
      </c>
      <c r="AM371" t="s">
        <v>10213</v>
      </c>
      <c r="AN371">
        <v>3.18</v>
      </c>
      <c r="AO371" t="s">
        <v>10213</v>
      </c>
      <c r="AP371">
        <v>1.1895364781737E-2</v>
      </c>
      <c r="AQ371">
        <f>(Table2[[#This Row],[Sharpe Ratio]]-AVERAGE(Table2[Sharpe Ratio]))/_xlfn.STDEV.P(Table2[Sharpe Ratio])</f>
        <v>-0.48365832273053228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-1.0809380917941089</v>
      </c>
      <c r="AS371">
        <f>_xlfn.RANK.AVG(Table2[[#This Row],[1Y Return vs Nifty Z-Score]],Table2[1Y Return vs Nifty Z-Score])</f>
        <v>280</v>
      </c>
      <c r="AT371">
        <f>_xlfn.RANK.AVG(Table2[[#This Row],[6M Return vs Nifty Z-Score]],Table2[6M Return vs Nifty Z-Score])</f>
        <v>370</v>
      </c>
      <c r="AU371">
        <f>_xlfn.RANK.AVG(Table2[[#This Row],[Sharpe Ratio Z-Score]],Table2[Sharpe Ratio Z-Score])</f>
        <v>473</v>
      </c>
      <c r="AV371">
        <f>(Table2[[#This Row],[Rank 1Y]]+Table2[[#This Row],[Rank 6M]]+Table2[[#This Row],[Rank Sharpe]])/3</f>
        <v>374.33333333333331</v>
      </c>
    </row>
    <row r="372" spans="1:48" x14ac:dyDescent="0.3">
      <c r="A372" t="s">
        <v>541</v>
      </c>
      <c r="B372" t="s">
        <v>542</v>
      </c>
      <c r="C372" t="s">
        <v>10179</v>
      </c>
      <c r="D372" t="s">
        <v>543</v>
      </c>
      <c r="E372">
        <v>35933.18883354</v>
      </c>
      <c r="F372">
        <v>1321.35</v>
      </c>
      <c r="G372">
        <v>5.1733585602384302</v>
      </c>
      <c r="H372">
        <f>(Table2[[#This Row],[1Y Return vs Nifty]]-AVERAGE(Table2[1Y Return vs Nifty]))/_xlfn.STDEV.P(Table2[1Y Return vs Nifty])</f>
        <v>-0.49162024840887031</v>
      </c>
      <c r="I372">
        <v>8.5582453693373903</v>
      </c>
      <c r="J372">
        <f>(Table2[[#This Row],[1M Return vs Nifty]]-AVERAGE(Table2[1M Return vs Nifty]))/_xlfn.STDEV.P(Table2[1M Return vs Nifty])</f>
        <v>0.48046718502875962</v>
      </c>
      <c r="K372">
        <v>-7.0121606233775999</v>
      </c>
      <c r="L372">
        <f>(Table2[[#This Row],[6M Return vs Nifty]]-AVERAGE(Table2[6M Return vs Nifty]))/_xlfn.STDEV.P(Table2[6M Return vs Nifty])</f>
        <v>-0.50829037410657685</v>
      </c>
      <c r="M372">
        <v>4.5476443815035701</v>
      </c>
      <c r="N372">
        <f>(Table2[[#This Row],[1W Return vs Nifty]]-AVERAGE(Table2[1W Return vs Nifty]))/_xlfn.STDEV.P(Table2[1W Return vs Nifty])</f>
        <v>0.8778260076693194</v>
      </c>
      <c r="O372">
        <v>1240.9100000000001</v>
      </c>
      <c r="P372">
        <v>1190.7766172997001</v>
      </c>
      <c r="Q372">
        <v>1135.91334070433</v>
      </c>
      <c r="R372">
        <v>73.618637038002902</v>
      </c>
      <c r="S372" s="2">
        <f>(Table2[[#This Row],[Close Price]]-Table2[[#This Row],[20D EMA]])/Table2[[#This Row],[20D EMA]]</f>
        <v>6.4823395733775879E-2</v>
      </c>
      <c r="T372" s="2">
        <f>(Table2[[#This Row],[Close Price]]-Table2[[#This Row],[50D EMA]])/Table2[[#This Row],[50D EMA]]</f>
        <v>0.10965396935354543</v>
      </c>
      <c r="U372" s="2">
        <f>(Table2[[#This Row],[Close Price]]-Table2[[#This Row],[200D EMA]])/Table2[[#This Row],[200D EMA]]</f>
        <v>0.16324894923823038</v>
      </c>
      <c r="V372">
        <v>2.1523928493864601</v>
      </c>
      <c r="W372">
        <v>1299.5</v>
      </c>
      <c r="X372">
        <v>1324</v>
      </c>
      <c r="Y372">
        <v>1265.7</v>
      </c>
      <c r="Z372">
        <v>1398</v>
      </c>
      <c r="AA372">
        <v>1210.6500000000001</v>
      </c>
      <c r="AB372">
        <v>1398</v>
      </c>
      <c r="AC372" s="2">
        <f>(Table2[[#This Row],[Close Price]]/Table2[[#This Row],[Day Low]])-1</f>
        <v>1.6814159292035225E-2</v>
      </c>
      <c r="AD372" s="2">
        <f>(Table2[[#This Row],[Day High]]/Table2[[#This Row],[Close Price]])-1</f>
        <v>2.0055246528172255E-3</v>
      </c>
      <c r="AE372" s="2">
        <f>(Table2[[#This Row],[Close Price]]/Table2[[#This Row],[Current Week Low]])-1</f>
        <v>4.396776487319265E-2</v>
      </c>
      <c r="AF372" s="2">
        <f>(Table2[[#This Row],[Current Week High]]/Table2[[#This Row],[Close Price]])-1</f>
        <v>5.8008854580542613E-2</v>
      </c>
      <c r="AG372" s="2">
        <f>(Table2[[#This Row],[Close Price]]/Table2[[#This Row],[Current Month Low]])-1</f>
        <v>9.1438483459298503E-2</v>
      </c>
      <c r="AH372" s="2">
        <f>(Table2[[#This Row],[Current Month High]]/Table2[[#This Row],[Close Price]])-1</f>
        <v>5.8008854580542613E-2</v>
      </c>
      <c r="AI372">
        <v>9.0702690430241901</v>
      </c>
      <c r="AJ372">
        <v>34.481705765609803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0.1</v>
      </c>
      <c r="AM372" t="s">
        <v>10213</v>
      </c>
      <c r="AN372">
        <v>6.27</v>
      </c>
      <c r="AO372" t="s">
        <v>10213</v>
      </c>
      <c r="AP372">
        <v>0.12790627703642901</v>
      </c>
      <c r="AQ372">
        <f>(Table2[[#This Row],[Sharpe Ratio]]-AVERAGE(Table2[Sharpe Ratio]))/_xlfn.STDEV.P(Table2[Sharpe Ratio])</f>
        <v>0.83255212064184725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1.1909346908244791</v>
      </c>
      <c r="AS372">
        <f>_xlfn.RANK.AVG(Table2[[#This Row],[1Y Return vs Nifty Z-Score]],Table2[1Y Return vs Nifty Z-Score])</f>
        <v>480</v>
      </c>
      <c r="AT372">
        <f>_xlfn.RANK.AVG(Table2[[#This Row],[6M Return vs Nifty Z-Score]],Table2[6M Return vs Nifty Z-Score])</f>
        <v>498</v>
      </c>
      <c r="AU372">
        <f>_xlfn.RANK.AVG(Table2[[#This Row],[Sharpe Ratio Z-Score]],Table2[Sharpe Ratio Z-Score])</f>
        <v>150</v>
      </c>
      <c r="AV372">
        <f>(Table2[[#This Row],[Rank 1Y]]+Table2[[#This Row],[Rank 6M]]+Table2[[#This Row],[Rank Sharpe]])/3</f>
        <v>376</v>
      </c>
    </row>
    <row r="373" spans="1:48" x14ac:dyDescent="0.3">
      <c r="A373" t="s">
        <v>1580</v>
      </c>
      <c r="B373" t="s">
        <v>1581</v>
      </c>
      <c r="C373" t="s">
        <v>10173</v>
      </c>
      <c r="D373" t="s">
        <v>1402</v>
      </c>
      <c r="E373">
        <v>5705.3385434849997</v>
      </c>
      <c r="F373">
        <v>881.85</v>
      </c>
      <c r="G373">
        <v>18.4326858631558</v>
      </c>
      <c r="H373">
        <f>(Table2[[#This Row],[1Y Return vs Nifty]]-AVERAGE(Table2[1Y Return vs Nifty]))/_xlfn.STDEV.P(Table2[1Y Return vs Nifty])</f>
        <v>-0.33393414516207609</v>
      </c>
      <c r="I373">
        <v>14.7549303505018</v>
      </c>
      <c r="J373">
        <f>(Table2[[#This Row],[1M Return vs Nifty]]-AVERAGE(Table2[1M Return vs Nifty]))/_xlfn.STDEV.P(Table2[1M Return vs Nifty])</f>
        <v>1.0302880099509961</v>
      </c>
      <c r="K373">
        <v>-10.896362187210901</v>
      </c>
      <c r="L373">
        <f>(Table2[[#This Row],[6M Return vs Nifty]]-AVERAGE(Table2[6M Return vs Nifty]))/_xlfn.STDEV.P(Table2[6M Return vs Nifty])</f>
        <v>-0.62437218715292675</v>
      </c>
      <c r="M373">
        <v>10.230926194064899</v>
      </c>
      <c r="N373">
        <f>(Table2[[#This Row],[1W Return vs Nifty]]-AVERAGE(Table2[1W Return vs Nifty]))/_xlfn.STDEV.P(Table2[1W Return vs Nifty])</f>
        <v>2.00211240385421</v>
      </c>
      <c r="O373">
        <v>791.77</v>
      </c>
      <c r="P373">
        <v>757.63776978129499</v>
      </c>
      <c r="Q373">
        <v>753.98719783396496</v>
      </c>
      <c r="R373">
        <v>69.356359519861996</v>
      </c>
      <c r="S373" s="2">
        <f>(Table2[[#This Row],[Close Price]]-Table2[[#This Row],[20D EMA]])/Table2[[#This Row],[20D EMA]]</f>
        <v>0.11377041312502374</v>
      </c>
      <c r="T373" s="2">
        <f>(Table2[[#This Row],[Close Price]]-Table2[[#This Row],[50D EMA]])/Table2[[#This Row],[50D EMA]]</f>
        <v>0.16394672384741457</v>
      </c>
      <c r="U373" s="2">
        <f>(Table2[[#This Row],[Close Price]]-Table2[[#This Row],[200D EMA]])/Table2[[#This Row],[200D EMA]]</f>
        <v>0.1695821925536084</v>
      </c>
      <c r="V373">
        <v>2.7955595002378399</v>
      </c>
      <c r="W373">
        <v>854.65</v>
      </c>
      <c r="X373">
        <v>890.3</v>
      </c>
      <c r="Y373">
        <v>841.05</v>
      </c>
      <c r="Z373">
        <v>935.6</v>
      </c>
      <c r="AA373">
        <v>703.1</v>
      </c>
      <c r="AB373">
        <v>935.6</v>
      </c>
      <c r="AC373" s="2">
        <f>(Table2[[#This Row],[Close Price]]/Table2[[#This Row],[Day Low]])-1</f>
        <v>3.1825893640671676E-2</v>
      </c>
      <c r="AD373" s="2">
        <f>(Table2[[#This Row],[Day High]]/Table2[[#This Row],[Close Price]])-1</f>
        <v>9.5821284799000317E-3</v>
      </c>
      <c r="AE373" s="2">
        <f>(Table2[[#This Row],[Close Price]]/Table2[[#This Row],[Current Week Low]])-1</f>
        <v>4.8510790083823974E-2</v>
      </c>
      <c r="AF373" s="2">
        <f>(Table2[[#This Row],[Current Week High]]/Table2[[#This Row],[Close Price]])-1</f>
        <v>6.0951408969779353E-2</v>
      </c>
      <c r="AG373" s="2">
        <f>(Table2[[#This Row],[Close Price]]/Table2[[#This Row],[Current Month Low]])-1</f>
        <v>0.25423126155596654</v>
      </c>
      <c r="AH373" s="2">
        <f>(Table2[[#This Row],[Current Month High]]/Table2[[#This Row],[Close Price]])-1</f>
        <v>6.0951408969779353E-2</v>
      </c>
      <c r="AI373">
        <v>23.490389522027499</v>
      </c>
      <c r="AJ373">
        <v>53.365217391304299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-0.02</v>
      </c>
      <c r="AM373" t="s">
        <v>10214</v>
      </c>
      <c r="AN373">
        <v>24.9</v>
      </c>
      <c r="AO373" t="s">
        <v>10213</v>
      </c>
      <c r="AP373">
        <v>0.10736053213188899</v>
      </c>
      <c r="AQ373">
        <f>(Table2[[#This Row],[Sharpe Ratio]]-AVERAGE(Table2[Sharpe Ratio]))/_xlfn.STDEV.P(Table2[Sharpe Ratio])</f>
        <v>0.59944884195327974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2.6735429234434829</v>
      </c>
      <c r="AS373">
        <f>_xlfn.RANK.AVG(Table2[[#This Row],[1Y Return vs Nifty Z-Score]],Table2[1Y Return vs Nifty Z-Score])</f>
        <v>396</v>
      </c>
      <c r="AT373">
        <f>_xlfn.RANK.AVG(Table2[[#This Row],[6M Return vs Nifty Z-Score]],Table2[6M Return vs Nifty Z-Score])</f>
        <v>537</v>
      </c>
      <c r="AU373">
        <f>_xlfn.RANK.AVG(Table2[[#This Row],[Sharpe Ratio Z-Score]],Table2[Sharpe Ratio Z-Score])</f>
        <v>195</v>
      </c>
      <c r="AV373">
        <f>(Table2[[#This Row],[Rank 1Y]]+Table2[[#This Row],[Rank 6M]]+Table2[[#This Row],[Rank Sharpe]])/3</f>
        <v>376</v>
      </c>
    </row>
    <row r="374" spans="1:48" x14ac:dyDescent="0.3">
      <c r="A374" t="s">
        <v>614</v>
      </c>
      <c r="B374" t="s">
        <v>615</v>
      </c>
      <c r="C374" t="s">
        <v>10183</v>
      </c>
      <c r="D374" t="s">
        <v>166</v>
      </c>
      <c r="E374">
        <v>30546.267477224999</v>
      </c>
      <c r="F374">
        <v>907.25</v>
      </c>
      <c r="G374">
        <v>57.7352506889005</v>
      </c>
      <c r="H374">
        <f>(Table2[[#This Row],[1Y Return vs Nifty]]-AVERAGE(Table2[1Y Return vs Nifty]))/_xlfn.STDEV.P(Table2[1Y Return vs Nifty])</f>
        <v>0.1334702829353141</v>
      </c>
      <c r="I374">
        <v>9.31049034402964</v>
      </c>
      <c r="J374">
        <f>(Table2[[#This Row],[1M Return vs Nifty]]-AVERAGE(Table2[1M Return vs Nifty]))/_xlfn.STDEV.P(Table2[1M Return vs Nifty])</f>
        <v>0.5472125422295997</v>
      </c>
      <c r="K374">
        <v>-4.8661396756118398</v>
      </c>
      <c r="L374">
        <f>(Table2[[#This Row],[6M Return vs Nifty]]-AVERAGE(Table2[6M Return vs Nifty]))/_xlfn.STDEV.P(Table2[6M Return vs Nifty])</f>
        <v>-0.44415518483842614</v>
      </c>
      <c r="M374">
        <v>1.47789708312868</v>
      </c>
      <c r="N374">
        <f>(Table2[[#This Row],[1W Return vs Nifty]]-AVERAGE(Table2[1W Return vs Nifty]))/_xlfn.STDEV.P(Table2[1W Return vs Nifty])</f>
        <v>0.27055801690030368</v>
      </c>
      <c r="O374">
        <v>871.83</v>
      </c>
      <c r="P374">
        <v>846.91597922021799</v>
      </c>
      <c r="Q374">
        <v>761.93146853835003</v>
      </c>
      <c r="R374">
        <v>69.756243671466294</v>
      </c>
      <c r="S374" s="2">
        <f>(Table2[[#This Row],[Close Price]]-Table2[[#This Row],[20D EMA]])/Table2[[#This Row],[20D EMA]]</f>
        <v>4.0627186492779507E-2</v>
      </c>
      <c r="T374" s="2">
        <f>(Table2[[#This Row],[Close Price]]-Table2[[#This Row],[50D EMA]])/Table2[[#This Row],[50D EMA]]</f>
        <v>7.1239676969294438E-2</v>
      </c>
      <c r="U374" s="2">
        <f>(Table2[[#This Row],[Close Price]]-Table2[[#This Row],[200D EMA]])/Table2[[#This Row],[200D EMA]]</f>
        <v>0.1907238872026398</v>
      </c>
      <c r="V374">
        <v>1.18291161402829</v>
      </c>
      <c r="W374">
        <v>903.1</v>
      </c>
      <c r="X374">
        <v>917.7</v>
      </c>
      <c r="Y374">
        <v>888</v>
      </c>
      <c r="Z374">
        <v>928.15</v>
      </c>
      <c r="AA374">
        <v>858.05</v>
      </c>
      <c r="AB374">
        <v>928.15</v>
      </c>
      <c r="AC374" s="2">
        <f>(Table2[[#This Row],[Close Price]]/Table2[[#This Row],[Day Low]])-1</f>
        <v>4.5952829144058072E-3</v>
      </c>
      <c r="AD374" s="2">
        <f>(Table2[[#This Row],[Day High]]/Table2[[#This Row],[Close Price]])-1</f>
        <v>1.1518324607329822E-2</v>
      </c>
      <c r="AE374" s="2">
        <f>(Table2[[#This Row],[Close Price]]/Table2[[#This Row],[Current Week Low]])-1</f>
        <v>2.1677927927927998E-2</v>
      </c>
      <c r="AF374" s="2">
        <f>(Table2[[#This Row],[Current Week High]]/Table2[[#This Row],[Close Price]])-1</f>
        <v>2.3036649214659644E-2</v>
      </c>
      <c r="AG374" s="2">
        <f>(Table2[[#This Row],[Close Price]]/Table2[[#This Row],[Current Month Low]])-1</f>
        <v>5.7339315890682307E-2</v>
      </c>
      <c r="AH374" s="2">
        <f>(Table2[[#This Row],[Current Month High]]/Table2[[#This Row],[Close Price]])-1</f>
        <v>2.3036649214659644E-2</v>
      </c>
      <c r="AI374">
        <v>9.1209699641774602</v>
      </c>
      <c r="AJ374">
        <v>93.649946638206998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-0.03</v>
      </c>
      <c r="AM374" t="s">
        <v>10214</v>
      </c>
      <c r="AN374">
        <v>7.64</v>
      </c>
      <c r="AO374" t="s">
        <v>10213</v>
      </c>
      <c r="AP374">
        <v>3.1032395840496E-2</v>
      </c>
      <c r="AQ374">
        <f>(Table2[[#This Row],[Sharpe Ratio]]-AVERAGE(Table2[Sharpe Ratio]))/_xlfn.STDEV.P(Table2[Sharpe Ratio])</f>
        <v>-0.26653771187470782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0.24054794535208351</v>
      </c>
      <c r="AS374">
        <f>_xlfn.RANK.AVG(Table2[[#This Row],[1Y Return vs Nifty Z-Score]],Table2[1Y Return vs Nifty Z-Score])</f>
        <v>239</v>
      </c>
      <c r="AT374">
        <f>_xlfn.RANK.AVG(Table2[[#This Row],[6M Return vs Nifty Z-Score]],Table2[6M Return vs Nifty Z-Score])</f>
        <v>476</v>
      </c>
      <c r="AU374">
        <f>_xlfn.RANK.AVG(Table2[[#This Row],[Sharpe Ratio Z-Score]],Table2[Sharpe Ratio Z-Score])</f>
        <v>414</v>
      </c>
      <c r="AV374">
        <f>(Table2[[#This Row],[Rank 1Y]]+Table2[[#This Row],[Rank 6M]]+Table2[[#This Row],[Rank Sharpe]])/3</f>
        <v>376.33333333333331</v>
      </c>
    </row>
    <row r="375" spans="1:48" x14ac:dyDescent="0.3">
      <c r="A375" t="s">
        <v>305</v>
      </c>
      <c r="B375" t="s">
        <v>306</v>
      </c>
      <c r="C375" t="s">
        <v>10178</v>
      </c>
      <c r="D375" t="s">
        <v>148</v>
      </c>
      <c r="E375">
        <v>85403.09951493</v>
      </c>
      <c r="F375">
        <v>6613.9</v>
      </c>
      <c r="G375">
        <v>28.959612623837799</v>
      </c>
      <c r="H375">
        <f>(Table2[[#This Row],[1Y Return vs Nifty]]-AVERAGE(Table2[1Y Return vs Nifty]))/_xlfn.STDEV.P(Table2[1Y Return vs Nifty])</f>
        <v>-0.20874302330998074</v>
      </c>
      <c r="I375">
        <v>4.1857618143383304</v>
      </c>
      <c r="J375">
        <f>(Table2[[#This Row],[1M Return vs Nifty]]-AVERAGE(Table2[1M Return vs Nifty]))/_xlfn.STDEV.P(Table2[1M Return vs Nifty])</f>
        <v>9.2504504583327471E-2</v>
      </c>
      <c r="K375">
        <v>15.5592338001949</v>
      </c>
      <c r="L375">
        <f>(Table2[[#This Row],[6M Return vs Nifty]]-AVERAGE(Table2[6M Return vs Nifty]))/_xlfn.STDEV.P(Table2[6M Return vs Nifty])</f>
        <v>0.16626998137785221</v>
      </c>
      <c r="M375">
        <v>-0.48471940883771297</v>
      </c>
      <c r="N375">
        <f>(Table2[[#This Row],[1W Return vs Nifty]]-AVERAGE(Table2[1W Return vs Nifty]))/_xlfn.STDEV.P(Table2[1W Return vs Nifty])</f>
        <v>-0.11769354190309261</v>
      </c>
      <c r="O375">
        <v>6625.26</v>
      </c>
      <c r="P375">
        <v>6327.6579217539702</v>
      </c>
      <c r="Q375">
        <v>5499.8322073503005</v>
      </c>
      <c r="R375">
        <v>43.646530736886703</v>
      </c>
      <c r="S375" s="2">
        <f>(Table2[[#This Row],[Close Price]]-Table2[[#This Row],[20D EMA]])/Table2[[#This Row],[20D EMA]]</f>
        <v>-1.7146496892198315E-3</v>
      </c>
      <c r="T375" s="2">
        <f>(Table2[[#This Row],[Close Price]]-Table2[[#This Row],[50D EMA]])/Table2[[#This Row],[50D EMA]]</f>
        <v>4.5236654981292937E-2</v>
      </c>
      <c r="U375" s="2">
        <f>(Table2[[#This Row],[Close Price]]-Table2[[#This Row],[200D EMA]])/Table2[[#This Row],[200D EMA]]</f>
        <v>0.20256396025333159</v>
      </c>
      <c r="V375">
        <v>0.80574205858271097</v>
      </c>
      <c r="W375">
        <v>6569.1</v>
      </c>
      <c r="X375">
        <v>6855.9</v>
      </c>
      <c r="Y375">
        <v>6569.1</v>
      </c>
      <c r="Z375">
        <v>7063</v>
      </c>
      <c r="AA375">
        <v>6569.1</v>
      </c>
      <c r="AB375">
        <v>7063</v>
      </c>
      <c r="AC375" s="2">
        <f>(Table2[[#This Row],[Close Price]]/Table2[[#This Row],[Day Low]])-1</f>
        <v>6.8198078884473823E-3</v>
      </c>
      <c r="AD375" s="2">
        <f>(Table2[[#This Row],[Day High]]/Table2[[#This Row],[Close Price]])-1</f>
        <v>3.6589606737325919E-2</v>
      </c>
      <c r="AE375" s="2">
        <f>(Table2[[#This Row],[Close Price]]/Table2[[#This Row],[Current Week Low]])-1</f>
        <v>6.8198078884473823E-3</v>
      </c>
      <c r="AF375" s="2">
        <f>(Table2[[#This Row],[Current Week High]]/Table2[[#This Row],[Close Price]])-1</f>
        <v>6.7902447874930161E-2</v>
      </c>
      <c r="AG375" s="2">
        <f>(Table2[[#This Row],[Close Price]]/Table2[[#This Row],[Current Month Low]])-1</f>
        <v>6.8198078884473823E-3</v>
      </c>
      <c r="AH375" s="2">
        <f>(Table2[[#This Row],[Current Month High]]/Table2[[#This Row],[Close Price]])-1</f>
        <v>6.7902447874930161E-2</v>
      </c>
      <c r="AI375">
        <v>6.7902447874930099</v>
      </c>
      <c r="AJ375">
        <v>66.510995581626602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0.03</v>
      </c>
      <c r="AM375" t="s">
        <v>10213</v>
      </c>
      <c r="AN375">
        <v>-0.52</v>
      </c>
      <c r="AO375" t="s">
        <v>10214</v>
      </c>
      <c r="AP375">
        <v>-1.0464336734100001E-4</v>
      </c>
      <c r="AQ375">
        <f>(Table2[[#This Row],[Sharpe Ratio]]-AVERAGE(Table2[Sharpe Ratio]))/_xlfn.STDEV.P(Table2[Sharpe Ratio])</f>
        <v>-0.61980530872866468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-0.6874673879805584</v>
      </c>
      <c r="AS375">
        <f>_xlfn.RANK.AVG(Table2[[#This Row],[1Y Return vs Nifty Z-Score]],Table2[1Y Return vs Nifty Z-Score])</f>
        <v>345</v>
      </c>
      <c r="AT375">
        <f>_xlfn.RANK.AVG(Table2[[#This Row],[6M Return vs Nifty Z-Score]],Table2[6M Return vs Nifty Z-Score])</f>
        <v>251</v>
      </c>
      <c r="AU375">
        <f>_xlfn.RANK.AVG(Table2[[#This Row],[Sharpe Ratio Z-Score]],Table2[Sharpe Ratio Z-Score])</f>
        <v>536</v>
      </c>
      <c r="AV375">
        <f>(Table2[[#This Row],[Rank 1Y]]+Table2[[#This Row],[Rank 6M]]+Table2[[#This Row],[Rank Sharpe]])/3</f>
        <v>377.33333333333331</v>
      </c>
    </row>
    <row r="376" spans="1:48" x14ac:dyDescent="0.3">
      <c r="A376" t="s">
        <v>589</v>
      </c>
      <c r="B376" t="s">
        <v>590</v>
      </c>
      <c r="C376" t="s">
        <v>10184</v>
      </c>
      <c r="D376" t="s">
        <v>591</v>
      </c>
      <c r="E376">
        <v>31989.819028499998</v>
      </c>
      <c r="F376">
        <v>811.75</v>
      </c>
      <c r="G376">
        <v>45.360286224446</v>
      </c>
      <c r="H376">
        <f>(Table2[[#This Row],[1Y Return vs Nifty]]-AVERAGE(Table2[1Y Return vs Nifty]))/_xlfn.STDEV.P(Table2[1Y Return vs Nifty])</f>
        <v>-1.3698565049005351E-2</v>
      </c>
      <c r="I376">
        <v>2.8547902458029402</v>
      </c>
      <c r="J376">
        <f>(Table2[[#This Row],[1M Return vs Nifty]]-AVERAGE(Table2[1M Return vs Nifty]))/_xlfn.STDEV.P(Table2[1M Return vs Nifty])</f>
        <v>-2.5590232842337298E-2</v>
      </c>
      <c r="K376">
        <v>1.8899919773618801</v>
      </c>
      <c r="L376">
        <f>(Table2[[#This Row],[6M Return vs Nifty]]-AVERAGE(Table2[6M Return vs Nifty]))/_xlfn.STDEV.P(Table2[6M Return vs Nifty])</f>
        <v>-0.24224393008803277</v>
      </c>
      <c r="M376">
        <v>-2.4470933108112498</v>
      </c>
      <c r="N376">
        <f>(Table2[[#This Row],[1W Return vs Nifty]]-AVERAGE(Table2[1W Return vs Nifty]))/_xlfn.STDEV.P(Table2[1W Return vs Nifty])</f>
        <v>-0.50589711071799037</v>
      </c>
      <c r="O376">
        <v>769.07</v>
      </c>
      <c r="P376">
        <v>727.46197494716296</v>
      </c>
      <c r="Q376">
        <v>653.30122945040603</v>
      </c>
      <c r="R376">
        <v>70.411825641440601</v>
      </c>
      <c r="S376" s="2">
        <f>(Table2[[#This Row],[Close Price]]-Table2[[#This Row],[20D EMA]])/Table2[[#This Row],[20D EMA]]</f>
        <v>5.5495598580103174E-2</v>
      </c>
      <c r="T376" s="2">
        <f>(Table2[[#This Row],[Close Price]]-Table2[[#This Row],[50D EMA]])/Table2[[#This Row],[50D EMA]]</f>
        <v>0.11586588434255832</v>
      </c>
      <c r="U376" s="2">
        <f>(Table2[[#This Row],[Close Price]]-Table2[[#This Row],[200D EMA]])/Table2[[#This Row],[200D EMA]]</f>
        <v>0.24253554624853538</v>
      </c>
      <c r="V376">
        <v>0.972811052172325</v>
      </c>
      <c r="W376">
        <v>776</v>
      </c>
      <c r="X376">
        <v>813.95</v>
      </c>
      <c r="Y376">
        <v>766.85</v>
      </c>
      <c r="Z376">
        <v>813.95</v>
      </c>
      <c r="AA376">
        <v>753.55</v>
      </c>
      <c r="AB376">
        <v>813.95</v>
      </c>
      <c r="AC376" s="2">
        <f>(Table2[[#This Row],[Close Price]]/Table2[[#This Row],[Day Low]])-1</f>
        <v>4.6069587628865927E-2</v>
      </c>
      <c r="AD376" s="2">
        <f>(Table2[[#This Row],[Day High]]/Table2[[#This Row],[Close Price]])-1</f>
        <v>2.7101940252540757E-3</v>
      </c>
      <c r="AE376" s="2">
        <f>(Table2[[#This Row],[Close Price]]/Table2[[#This Row],[Current Week Low]])-1</f>
        <v>5.8551216013561946E-2</v>
      </c>
      <c r="AF376" s="2">
        <f>(Table2[[#This Row],[Current Week High]]/Table2[[#This Row],[Close Price]])-1</f>
        <v>2.7101940252540757E-3</v>
      </c>
      <c r="AG376" s="2">
        <f>(Table2[[#This Row],[Close Price]]/Table2[[#This Row],[Current Month Low]])-1</f>
        <v>7.7234423727688961E-2</v>
      </c>
      <c r="AH376" s="2">
        <f>(Table2[[#This Row],[Current Month High]]/Table2[[#This Row],[Close Price]])-1</f>
        <v>2.7101940252540757E-3</v>
      </c>
      <c r="AI376">
        <v>0.27101940252540702</v>
      </c>
      <c r="AJ376">
        <v>76.4673913043478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0.22</v>
      </c>
      <c r="AM376" t="s">
        <v>10213</v>
      </c>
      <c r="AN376">
        <v>8.16</v>
      </c>
      <c r="AO376" t="s">
        <v>10213</v>
      </c>
      <c r="AP376">
        <v>1.8151042362815999E-2</v>
      </c>
      <c r="AQ376">
        <f>(Table2[[#This Row],[Sharpe Ratio]]-AVERAGE(Table2[Sharpe Ratio]))/_xlfn.STDEV.P(Table2[Sharpe Ratio])</f>
        <v>-0.41268406692509502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-1.2001139056224608</v>
      </c>
      <c r="AS376">
        <f>_xlfn.RANK.AVG(Table2[[#This Row],[1Y Return vs Nifty Z-Score]],Table2[1Y Return vs Nifty Z-Score])</f>
        <v>283</v>
      </c>
      <c r="AT376">
        <f>_xlfn.RANK.AVG(Table2[[#This Row],[6M Return vs Nifty Z-Score]],Table2[6M Return vs Nifty Z-Score])</f>
        <v>403</v>
      </c>
      <c r="AU376">
        <f>_xlfn.RANK.AVG(Table2[[#This Row],[Sharpe Ratio Z-Score]],Table2[Sharpe Ratio Z-Score])</f>
        <v>446</v>
      </c>
      <c r="AV376">
        <f>(Table2[[#This Row],[Rank 1Y]]+Table2[[#This Row],[Rank 6M]]+Table2[[#This Row],[Rank Sharpe]])/3</f>
        <v>377.33333333333331</v>
      </c>
    </row>
    <row r="377" spans="1:48" x14ac:dyDescent="0.3">
      <c r="A377" t="s">
        <v>1355</v>
      </c>
      <c r="B377" t="s">
        <v>1356</v>
      </c>
      <c r="C377" t="s">
        <v>10179</v>
      </c>
      <c r="D377" t="s">
        <v>1357</v>
      </c>
      <c r="E377">
        <v>7830.2929372799999</v>
      </c>
      <c r="F377">
        <v>293.7</v>
      </c>
      <c r="G377">
        <v>38.398645296803799</v>
      </c>
      <c r="H377">
        <f>(Table2[[#This Row],[1Y Return vs Nifty]]-AVERAGE(Table2[1Y Return vs Nifty]))/_xlfn.STDEV.P(Table2[1Y Return vs Nifty])</f>
        <v>-9.6489645245190311E-2</v>
      </c>
      <c r="I377">
        <v>-14.293664143901999</v>
      </c>
      <c r="J377">
        <f>(Table2[[#This Row],[1M Return vs Nifty]]-AVERAGE(Table2[1M Return vs Nifty]))/_xlfn.STDEV.P(Table2[1M Return vs Nifty])</f>
        <v>-1.5471420573014223</v>
      </c>
      <c r="K377">
        <v>-9.8152952661713204</v>
      </c>
      <c r="L377">
        <f>(Table2[[#This Row],[6M Return vs Nifty]]-AVERAGE(Table2[6M Return vs Nifty]))/_xlfn.STDEV.P(Table2[6M Return vs Nifty])</f>
        <v>-0.59206382051531536</v>
      </c>
      <c r="M377">
        <v>-6.7392831294258002</v>
      </c>
      <c r="N377">
        <f>(Table2[[#This Row],[1W Return vs Nifty]]-AVERAGE(Table2[1W Return vs Nifty]))/_xlfn.STDEV.P(Table2[1W Return vs Nifty])</f>
        <v>-1.3549928941165645</v>
      </c>
      <c r="O377">
        <v>309.02999999999997</v>
      </c>
      <c r="P377">
        <v>307.10937640165997</v>
      </c>
      <c r="Q377">
        <v>288.26286619118201</v>
      </c>
      <c r="R377">
        <v>26.916357230468101</v>
      </c>
      <c r="S377" s="2">
        <f>(Table2[[#This Row],[Close Price]]-Table2[[#This Row],[20D EMA]])/Table2[[#This Row],[20D EMA]]</f>
        <v>-4.9606834287933166E-2</v>
      </c>
      <c r="T377" s="2">
        <f>(Table2[[#This Row],[Close Price]]-Table2[[#This Row],[50D EMA]])/Table2[[#This Row],[50D EMA]]</f>
        <v>-4.3663194392743729E-2</v>
      </c>
      <c r="U377" s="2">
        <f>(Table2[[#This Row],[Close Price]]-Table2[[#This Row],[200D EMA]])/Table2[[#This Row],[200D EMA]]</f>
        <v>1.8861721180597552E-2</v>
      </c>
      <c r="V377">
        <v>2.2412638259592401</v>
      </c>
      <c r="W377">
        <v>292</v>
      </c>
      <c r="X377">
        <v>306.75</v>
      </c>
      <c r="Y377">
        <v>292</v>
      </c>
      <c r="Z377">
        <v>319.5</v>
      </c>
      <c r="AA377">
        <v>292</v>
      </c>
      <c r="AB377">
        <v>339.45</v>
      </c>
      <c r="AC377" s="2">
        <f>(Table2[[#This Row],[Close Price]]/Table2[[#This Row],[Day Low]])-1</f>
        <v>5.821917808219057E-3</v>
      </c>
      <c r="AD377" s="2">
        <f>(Table2[[#This Row],[Day High]]/Table2[[#This Row],[Close Price]])-1</f>
        <v>4.4433094994892786E-2</v>
      </c>
      <c r="AE377" s="2">
        <f>(Table2[[#This Row],[Close Price]]/Table2[[#This Row],[Current Week Low]])-1</f>
        <v>5.821917808219057E-3</v>
      </c>
      <c r="AF377" s="2">
        <f>(Table2[[#This Row],[Current Week High]]/Table2[[#This Row],[Close Price]])-1</f>
        <v>8.7844739530132721E-2</v>
      </c>
      <c r="AG377" s="2">
        <f>(Table2[[#This Row],[Close Price]]/Table2[[#This Row],[Current Month Low]])-1</f>
        <v>5.821917808219057E-3</v>
      </c>
      <c r="AH377" s="2">
        <f>(Table2[[#This Row],[Current Month High]]/Table2[[#This Row],[Close Price]])-1</f>
        <v>0.15577119509703774</v>
      </c>
      <c r="AI377">
        <v>24.259448416751699</v>
      </c>
      <c r="AJ377">
        <v>91.898072525318497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-7.0000000000000007E-2</v>
      </c>
      <c r="AM377" t="s">
        <v>10214</v>
      </c>
      <c r="AN377">
        <v>-8.69</v>
      </c>
      <c r="AO377" t="s">
        <v>10214</v>
      </c>
      <c r="AP377">
        <v>6.5065269309245E-2</v>
      </c>
      <c r="AQ377">
        <f>(Table2[[#This Row],[Sharpe Ratio]]-AVERAGE(Table2[Sharpe Ratio]))/_xlfn.STDEV.P(Table2[Sharpe Ratio])</f>
        <v>0.11958478821559314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-3.4711036289628994</v>
      </c>
      <c r="AS377">
        <f>_xlfn.RANK.AVG(Table2[[#This Row],[1Y Return vs Nifty Z-Score]],Table2[1Y Return vs Nifty Z-Score])</f>
        <v>304</v>
      </c>
      <c r="AT377">
        <f>_xlfn.RANK.AVG(Table2[[#This Row],[6M Return vs Nifty Z-Score]],Table2[6M Return vs Nifty Z-Score])</f>
        <v>527</v>
      </c>
      <c r="AU377">
        <f>_xlfn.RANK.AVG(Table2[[#This Row],[Sharpe Ratio Z-Score]],Table2[Sharpe Ratio Z-Score])</f>
        <v>302</v>
      </c>
      <c r="AV377">
        <f>(Table2[[#This Row],[Rank 1Y]]+Table2[[#This Row],[Rank 6M]]+Table2[[#This Row],[Rank Sharpe]])/3</f>
        <v>377.66666666666669</v>
      </c>
    </row>
    <row r="378" spans="1:48" x14ac:dyDescent="0.3">
      <c r="A378" t="s">
        <v>712</v>
      </c>
      <c r="B378" t="s">
        <v>713</v>
      </c>
      <c r="C378" t="s">
        <v>10171</v>
      </c>
      <c r="D378" t="s">
        <v>193</v>
      </c>
      <c r="E378">
        <v>22977.979174889999</v>
      </c>
      <c r="F378">
        <v>605.70000000000005</v>
      </c>
      <c r="G378">
        <v>-14.172155941213401</v>
      </c>
      <c r="H378">
        <f>(Table2[[#This Row],[1Y Return vs Nifty]]-AVERAGE(Table2[1Y Return vs Nifty]))/_xlfn.STDEV.P(Table2[1Y Return vs Nifty])</f>
        <v>-0.72168612787223518</v>
      </c>
      <c r="I378">
        <v>1.7132699426795499</v>
      </c>
      <c r="J378">
        <f>(Table2[[#This Row],[1M Return vs Nifty]]-AVERAGE(Table2[1M Return vs Nifty]))/_xlfn.STDEV.P(Table2[1M Return vs Nifty])</f>
        <v>-0.12687529681388787</v>
      </c>
      <c r="K378">
        <v>11.410124410921901</v>
      </c>
      <c r="L378">
        <f>(Table2[[#This Row],[6M Return vs Nifty]]-AVERAGE(Table2[6M Return vs Nifty]))/_xlfn.STDEV.P(Table2[6M Return vs Nifty])</f>
        <v>4.2271230921884992E-2</v>
      </c>
      <c r="M378">
        <v>0.437727911191507</v>
      </c>
      <c r="N378">
        <f>(Table2[[#This Row],[1W Return vs Nifty]]-AVERAGE(Table2[1W Return vs Nifty]))/_xlfn.STDEV.P(Table2[1W Return vs Nifty])</f>
        <v>6.4788166256064483E-2</v>
      </c>
      <c r="O378">
        <v>587.15</v>
      </c>
      <c r="P378">
        <v>554.83439440599102</v>
      </c>
      <c r="Q378">
        <v>498.63294993560203</v>
      </c>
      <c r="R378">
        <v>60.034911910830303</v>
      </c>
      <c r="S378" s="2">
        <f>(Table2[[#This Row],[Close Price]]-Table2[[#This Row],[20D EMA]])/Table2[[#This Row],[20D EMA]]</f>
        <v>3.1593289619347813E-2</v>
      </c>
      <c r="T378" s="2">
        <f>(Table2[[#This Row],[Close Price]]-Table2[[#This Row],[50D EMA]])/Table2[[#This Row],[50D EMA]]</f>
        <v>9.1677095196064845E-2</v>
      </c>
      <c r="U378" s="2">
        <f>(Table2[[#This Row],[Close Price]]-Table2[[#This Row],[200D EMA]])/Table2[[#This Row],[200D EMA]]</f>
        <v>0.21472116930544927</v>
      </c>
      <c r="V378">
        <v>0.74449725091146801</v>
      </c>
      <c r="W378">
        <v>598.95000000000005</v>
      </c>
      <c r="X378">
        <v>608.95000000000005</v>
      </c>
      <c r="Y378">
        <v>595.29999999999995</v>
      </c>
      <c r="Z378">
        <v>622.4</v>
      </c>
      <c r="AA378">
        <v>572.45000000000005</v>
      </c>
      <c r="AB378">
        <v>622.4</v>
      </c>
      <c r="AC378" s="2">
        <f>(Table2[[#This Row],[Close Price]]/Table2[[#This Row],[Day Low]])-1</f>
        <v>1.1269722013523609E-2</v>
      </c>
      <c r="AD378" s="2">
        <f>(Table2[[#This Row],[Day High]]/Table2[[#This Row],[Close Price]])-1</f>
        <v>5.3656925870892991E-3</v>
      </c>
      <c r="AE378" s="2">
        <f>(Table2[[#This Row],[Close Price]]/Table2[[#This Row],[Current Week Low]])-1</f>
        <v>1.7470183100957604E-2</v>
      </c>
      <c r="AF378" s="2">
        <f>(Table2[[#This Row],[Current Week High]]/Table2[[#This Row],[Close Price]])-1</f>
        <v>2.7571404985966552E-2</v>
      </c>
      <c r="AG378" s="2">
        <f>(Table2[[#This Row],[Close Price]]/Table2[[#This Row],[Current Month Low]])-1</f>
        <v>5.8083675430168569E-2</v>
      </c>
      <c r="AH378" s="2">
        <f>(Table2[[#This Row],[Current Month High]]/Table2[[#This Row],[Close Price]])-1</f>
        <v>2.7571404985966552E-2</v>
      </c>
      <c r="AI378">
        <v>2.7571404985966499</v>
      </c>
      <c r="AJ378">
        <v>48.893805309734503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0.06</v>
      </c>
      <c r="AM378" t="s">
        <v>10213</v>
      </c>
      <c r="AN378">
        <v>5.76</v>
      </c>
      <c r="AO378" t="s">
        <v>10213</v>
      </c>
      <c r="AP378">
        <v>8.3938645988979002E-2</v>
      </c>
      <c r="AQ378">
        <f>(Table2[[#This Row],[Sharpe Ratio]]-AVERAGE(Table2[Sharpe Ratio]))/_xlfn.STDEV.P(Table2[Sharpe Ratio])</f>
        <v>0.33371408868199753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-0.40778793882617598</v>
      </c>
      <c r="AS378">
        <f>_xlfn.RANK.AVG(Table2[[#This Row],[1Y Return vs Nifty Z-Score]],Table2[1Y Return vs Nifty Z-Score])</f>
        <v>596</v>
      </c>
      <c r="AT378">
        <f>_xlfn.RANK.AVG(Table2[[#This Row],[6M Return vs Nifty Z-Score]],Table2[6M Return vs Nifty Z-Score])</f>
        <v>297</v>
      </c>
      <c r="AU378">
        <f>_xlfn.RANK.AVG(Table2[[#This Row],[Sharpe Ratio Z-Score]],Table2[Sharpe Ratio Z-Score])</f>
        <v>243</v>
      </c>
      <c r="AV378">
        <f>(Table2[[#This Row],[Rank 1Y]]+Table2[[#This Row],[Rank 6M]]+Table2[[#This Row],[Rank Sharpe]])/3</f>
        <v>378.66666666666669</v>
      </c>
    </row>
    <row r="379" spans="1:48" x14ac:dyDescent="0.3">
      <c r="A379" t="s">
        <v>1248</v>
      </c>
      <c r="B379" t="s">
        <v>1249</v>
      </c>
      <c r="C379" t="s">
        <v>10178</v>
      </c>
      <c r="D379" t="s">
        <v>330</v>
      </c>
      <c r="E379">
        <v>8971.5716323159995</v>
      </c>
      <c r="F379">
        <v>233.18</v>
      </c>
      <c r="G379">
        <v>127.546811392007</v>
      </c>
      <c r="H379">
        <f>(Table2[[#This Row],[1Y Return vs Nifty]]-AVERAGE(Table2[1Y Return vs Nifty]))/_xlfn.STDEV.P(Table2[1Y Return vs Nifty])</f>
        <v>0.96370191666441019</v>
      </c>
      <c r="I379">
        <v>-0.83047454099211004</v>
      </c>
      <c r="J379">
        <f>(Table2[[#This Row],[1M Return vs Nifty]]-AVERAGE(Table2[1M Return vs Nifty]))/_xlfn.STDEV.P(Table2[1M Return vs Nifty])</f>
        <v>-0.3525772156067537</v>
      </c>
      <c r="K379">
        <v>-9.8767146756248394</v>
      </c>
      <c r="L379">
        <f>(Table2[[#This Row],[6M Return vs Nifty]]-AVERAGE(Table2[6M Return vs Nifty]))/_xlfn.STDEV.P(Table2[6M Return vs Nifty])</f>
        <v>-0.59389937829686468</v>
      </c>
      <c r="M379">
        <v>1.8219278918578099</v>
      </c>
      <c r="N379">
        <f>(Table2[[#This Row],[1W Return vs Nifty]]-AVERAGE(Table2[1W Return vs Nifty]))/_xlfn.STDEV.P(Table2[1W Return vs Nifty])</f>
        <v>0.33861537722119361</v>
      </c>
      <c r="O379">
        <v>230.53</v>
      </c>
      <c r="P379">
        <v>223.72979002592899</v>
      </c>
      <c r="Q379">
        <v>196.29516618071099</v>
      </c>
      <c r="R379">
        <v>52.209197926192601</v>
      </c>
      <c r="S379" s="2">
        <f>(Table2[[#This Row],[Close Price]]-Table2[[#This Row],[20D EMA]])/Table2[[#This Row],[20D EMA]]</f>
        <v>1.1495250075912053E-2</v>
      </c>
      <c r="T379" s="2">
        <f>(Table2[[#This Row],[Close Price]]-Table2[[#This Row],[50D EMA]])/Table2[[#This Row],[50D EMA]]</f>
        <v>4.2239390529869941E-2</v>
      </c>
      <c r="U379" s="2">
        <f>(Table2[[#This Row],[Close Price]]-Table2[[#This Row],[200D EMA]])/Table2[[#This Row],[200D EMA]]</f>
        <v>0.18790495220515274</v>
      </c>
      <c r="V379">
        <v>1.3757366484322</v>
      </c>
      <c r="W379">
        <v>229.42</v>
      </c>
      <c r="X379">
        <v>238</v>
      </c>
      <c r="Y379">
        <v>221.5</v>
      </c>
      <c r="Z379">
        <v>262</v>
      </c>
      <c r="AA379">
        <v>221.5</v>
      </c>
      <c r="AB379">
        <v>262</v>
      </c>
      <c r="AC379" s="2">
        <f>(Table2[[#This Row],[Close Price]]/Table2[[#This Row],[Day Low]])-1</f>
        <v>1.6389155261093302E-2</v>
      </c>
      <c r="AD379" s="2">
        <f>(Table2[[#This Row],[Day High]]/Table2[[#This Row],[Close Price]])-1</f>
        <v>2.0670726477399315E-2</v>
      </c>
      <c r="AE379" s="2">
        <f>(Table2[[#This Row],[Close Price]]/Table2[[#This Row],[Current Week Low]])-1</f>
        <v>5.2731376975169386E-2</v>
      </c>
      <c r="AF379" s="2">
        <f>(Table2[[#This Row],[Current Week High]]/Table2[[#This Row],[Close Price]])-1</f>
        <v>0.12359550561797739</v>
      </c>
      <c r="AG379" s="2">
        <f>(Table2[[#This Row],[Close Price]]/Table2[[#This Row],[Current Month Low]])-1</f>
        <v>5.2731376975169386E-2</v>
      </c>
      <c r="AH379" s="2">
        <f>(Table2[[#This Row],[Current Month High]]/Table2[[#This Row],[Close Price]])-1</f>
        <v>0.12359550561797739</v>
      </c>
      <c r="AI379">
        <v>12.3595505617977</v>
      </c>
      <c r="AJ379">
        <v>166.491428571428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0.04</v>
      </c>
      <c r="AM379" t="s">
        <v>10213</v>
      </c>
      <c r="AN379">
        <v>3.5</v>
      </c>
      <c r="AO379" t="s">
        <v>10213</v>
      </c>
      <c r="AQ379">
        <f>(Table2[[#This Row],[Sharpe Ratio]]-AVERAGE(Table2[Sharpe Ratio]))/_xlfn.STDEV.P(Table2[Sharpe Ratio])</f>
        <v>-0.61861806961255894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-0.26277736963057352</v>
      </c>
      <c r="AS379">
        <f>_xlfn.RANK.AVG(Table2[[#This Row],[1Y Return vs Nifty Z-Score]],Table2[1Y Return vs Nifty Z-Score])</f>
        <v>91</v>
      </c>
      <c r="AT379">
        <f>_xlfn.RANK.AVG(Table2[[#This Row],[6M Return vs Nifty Z-Score]],Table2[6M Return vs Nifty Z-Score])</f>
        <v>529</v>
      </c>
      <c r="AU379">
        <f>_xlfn.RANK.AVG(Table2[[#This Row],[Sharpe Ratio Z-Score]],Table2[Sharpe Ratio Z-Score])</f>
        <v>516.5</v>
      </c>
      <c r="AV379">
        <f>(Table2[[#This Row],[Rank 1Y]]+Table2[[#This Row],[Rank 6M]]+Table2[[#This Row],[Rank Sharpe]])/3</f>
        <v>378.83333333333331</v>
      </c>
    </row>
    <row r="380" spans="1:48" x14ac:dyDescent="0.3">
      <c r="A380" t="s">
        <v>1023</v>
      </c>
      <c r="B380" t="s">
        <v>1024</v>
      </c>
      <c r="C380" t="s">
        <v>10171</v>
      </c>
      <c r="D380" t="s">
        <v>246</v>
      </c>
      <c r="E380">
        <v>12806.750455635</v>
      </c>
      <c r="F380">
        <v>5368.45</v>
      </c>
      <c r="G380">
        <v>8.5457148346733192</v>
      </c>
      <c r="H380">
        <f>(Table2[[#This Row],[1Y Return vs Nifty]]-AVERAGE(Table2[1Y Return vs Nifty]))/_xlfn.STDEV.P(Table2[1Y Return vs Nifty])</f>
        <v>-0.4515146150289242</v>
      </c>
      <c r="I380">
        <v>14.269605105422601</v>
      </c>
      <c r="J380">
        <f>(Table2[[#This Row],[1M Return vs Nifty]]-AVERAGE(Table2[1M Return vs Nifty]))/_xlfn.STDEV.P(Table2[1M Return vs Nifty])</f>
        <v>0.98722596509699267</v>
      </c>
      <c r="K380">
        <v>-4.6643849131653496</v>
      </c>
      <c r="L380">
        <f>(Table2[[#This Row],[6M Return vs Nifty]]-AVERAGE(Table2[6M Return vs Nifty]))/_xlfn.STDEV.P(Table2[6M Return vs Nifty])</f>
        <v>-0.43812561653960413</v>
      </c>
      <c r="M380">
        <v>-8.2060768554832002</v>
      </c>
      <c r="N380">
        <f>(Table2[[#This Row],[1W Return vs Nifty]]-AVERAGE(Table2[1W Return vs Nifty]))/_xlfn.STDEV.P(Table2[1W Return vs Nifty])</f>
        <v>-1.6451590844629254</v>
      </c>
      <c r="O380">
        <v>5257.35</v>
      </c>
      <c r="P380">
        <v>4884.6355625554997</v>
      </c>
      <c r="Q380">
        <v>4540.3298024935002</v>
      </c>
      <c r="R380">
        <v>49.833933337402698</v>
      </c>
      <c r="S380" s="2">
        <f>(Table2[[#This Row],[Close Price]]-Table2[[#This Row],[20D EMA]])/Table2[[#This Row],[20D EMA]]</f>
        <v>2.113231951458424E-2</v>
      </c>
      <c r="T380" s="2">
        <f>(Table2[[#This Row],[Close Price]]-Table2[[#This Row],[50D EMA]])/Table2[[#This Row],[50D EMA]]</f>
        <v>9.9048215828691707E-2</v>
      </c>
      <c r="U380" s="2">
        <f>(Table2[[#This Row],[Close Price]]-Table2[[#This Row],[200D EMA]])/Table2[[#This Row],[200D EMA]]</f>
        <v>0.18239208020785294</v>
      </c>
      <c r="V380">
        <v>1.0054114395745599</v>
      </c>
      <c r="W380">
        <v>5250.7</v>
      </c>
      <c r="X380">
        <v>5487.45</v>
      </c>
      <c r="Y380">
        <v>5202</v>
      </c>
      <c r="Z380">
        <v>5730.9</v>
      </c>
      <c r="AA380">
        <v>5202</v>
      </c>
      <c r="AB380">
        <v>5840</v>
      </c>
      <c r="AC380" s="2">
        <f>(Table2[[#This Row],[Close Price]]/Table2[[#This Row],[Day Low]])-1</f>
        <v>2.2425581351057877E-2</v>
      </c>
      <c r="AD380" s="2">
        <f>(Table2[[#This Row],[Day High]]/Table2[[#This Row],[Close Price]])-1</f>
        <v>2.2166547141167392E-2</v>
      </c>
      <c r="AE380" s="2">
        <f>(Table2[[#This Row],[Close Price]]/Table2[[#This Row],[Current Week Low]])-1</f>
        <v>3.1997308727412577E-2</v>
      </c>
      <c r="AF380" s="2">
        <f>(Table2[[#This Row],[Current Week High]]/Table2[[#This Row],[Close Price]])-1</f>
        <v>6.7514832027866456E-2</v>
      </c>
      <c r="AG380" s="2">
        <f>(Table2[[#This Row],[Close Price]]/Table2[[#This Row],[Current Month Low]])-1</f>
        <v>3.1997308727412577E-2</v>
      </c>
      <c r="AH380" s="2">
        <f>(Table2[[#This Row],[Current Month High]]/Table2[[#This Row],[Close Price]])-1</f>
        <v>8.7837271465693201E-2</v>
      </c>
      <c r="AI380">
        <v>8.7837271465693192</v>
      </c>
      <c r="AJ380">
        <v>41.945505744239199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0.08</v>
      </c>
      <c r="AM380" t="s">
        <v>10213</v>
      </c>
      <c r="AN380">
        <v>-1.75</v>
      </c>
      <c r="AO380" t="s">
        <v>10214</v>
      </c>
      <c r="AP380">
        <v>0.104556669883887</v>
      </c>
      <c r="AQ380">
        <f>(Table2[[#This Row],[Sharpe Ratio]]-AVERAGE(Table2[Sharpe Ratio]))/_xlfn.STDEV.P(Table2[Sharpe Ratio])</f>
        <v>0.56763741403781198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-0.97993593689664915</v>
      </c>
      <c r="AS380">
        <f>_xlfn.RANK.AVG(Table2[[#This Row],[1Y Return vs Nifty Z-Score]],Table2[1Y Return vs Nifty Z-Score])</f>
        <v>459</v>
      </c>
      <c r="AT380">
        <f>_xlfn.RANK.AVG(Table2[[#This Row],[6M Return vs Nifty Z-Score]],Table2[6M Return vs Nifty Z-Score])</f>
        <v>475</v>
      </c>
      <c r="AU380">
        <f>_xlfn.RANK.AVG(Table2[[#This Row],[Sharpe Ratio Z-Score]],Table2[Sharpe Ratio Z-Score])</f>
        <v>203</v>
      </c>
      <c r="AV380">
        <f>(Table2[[#This Row],[Rank 1Y]]+Table2[[#This Row],[Rank 6M]]+Table2[[#This Row],[Rank Sharpe]])/3</f>
        <v>379</v>
      </c>
    </row>
    <row r="381" spans="1:48" x14ac:dyDescent="0.3">
      <c r="A381" t="s">
        <v>1208</v>
      </c>
      <c r="B381" t="s">
        <v>1209</v>
      </c>
      <c r="C381" t="s">
        <v>10176</v>
      </c>
      <c r="D381" t="s">
        <v>78</v>
      </c>
      <c r="E381">
        <v>9448.7656584899996</v>
      </c>
      <c r="F381">
        <v>304.89999999999998</v>
      </c>
      <c r="G381">
        <v>20.9739722382451</v>
      </c>
      <c r="H381">
        <f>(Table2[[#This Row],[1Y Return vs Nifty]]-AVERAGE(Table2[1Y Return vs Nifty]))/_xlfn.STDEV.P(Table2[1Y Return vs Nifty])</f>
        <v>-0.30371198256157722</v>
      </c>
      <c r="I381">
        <v>30.709194304423299</v>
      </c>
      <c r="J381">
        <f>(Table2[[#This Row],[1M Return vs Nifty]]-AVERAGE(Table2[1M Return vs Nifty]))/_xlfn.STDEV.P(Table2[1M Return vs Nifty])</f>
        <v>2.4458814433489762</v>
      </c>
      <c r="K381">
        <v>5.9874868966178996</v>
      </c>
      <c r="L381">
        <f>(Table2[[#This Row],[6M Return vs Nifty]]-AVERAGE(Table2[6M Return vs Nifty]))/_xlfn.STDEV.P(Table2[6M Return vs Nifty])</f>
        <v>-0.11978771061572659</v>
      </c>
      <c r="M381">
        <v>2.7327321301763798</v>
      </c>
      <c r="N381">
        <f>(Table2[[#This Row],[1W Return vs Nifty]]-AVERAGE(Table2[1W Return vs Nifty]))/_xlfn.STDEV.P(Table2[1W Return vs Nifty])</f>
        <v>0.5187938108272534</v>
      </c>
      <c r="O381">
        <v>267.39</v>
      </c>
      <c r="P381">
        <v>244.22651527452101</v>
      </c>
      <c r="Q381">
        <v>231.19350514273501</v>
      </c>
      <c r="R381">
        <v>78.367456172032107</v>
      </c>
      <c r="S381" s="2">
        <f>(Table2[[#This Row],[Close Price]]-Table2[[#This Row],[20D EMA]])/Table2[[#This Row],[20D EMA]]</f>
        <v>0.14028198511537451</v>
      </c>
      <c r="T381" s="2">
        <f>(Table2[[#This Row],[Close Price]]-Table2[[#This Row],[50D EMA]])/Table2[[#This Row],[50D EMA]]</f>
        <v>0.24843119371080322</v>
      </c>
      <c r="U381" s="2">
        <f>(Table2[[#This Row],[Close Price]]-Table2[[#This Row],[200D EMA]])/Table2[[#This Row],[200D EMA]]</f>
        <v>0.31880867419592868</v>
      </c>
      <c r="V381">
        <v>2.9338956573785002</v>
      </c>
      <c r="W381">
        <v>297</v>
      </c>
      <c r="X381">
        <v>307.5</v>
      </c>
      <c r="Y381">
        <v>272.5</v>
      </c>
      <c r="Z381">
        <v>307.5</v>
      </c>
      <c r="AA381">
        <v>272.5</v>
      </c>
      <c r="AB381">
        <v>307.5</v>
      </c>
      <c r="AC381" s="2">
        <f>(Table2[[#This Row],[Close Price]]/Table2[[#This Row],[Day Low]])-1</f>
        <v>2.6599326599326512E-2</v>
      </c>
      <c r="AD381" s="2">
        <f>(Table2[[#This Row],[Day High]]/Table2[[#This Row],[Close Price]])-1</f>
        <v>8.5273860282060188E-3</v>
      </c>
      <c r="AE381" s="2">
        <f>(Table2[[#This Row],[Close Price]]/Table2[[#This Row],[Current Week Low]])-1</f>
        <v>0.11889908256880721</v>
      </c>
      <c r="AF381" s="2">
        <f>(Table2[[#This Row],[Current Week High]]/Table2[[#This Row],[Close Price]])-1</f>
        <v>8.5273860282060188E-3</v>
      </c>
      <c r="AG381" s="2">
        <f>(Table2[[#This Row],[Close Price]]/Table2[[#This Row],[Current Month Low]])-1</f>
        <v>0.11889908256880721</v>
      </c>
      <c r="AH381" s="2">
        <f>(Table2[[#This Row],[Current Month High]]/Table2[[#This Row],[Close Price]])-1</f>
        <v>8.5273860282060188E-3</v>
      </c>
      <c r="AI381">
        <v>0.98392915710068196</v>
      </c>
      <c r="AJ381">
        <v>76.702405099970903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0.24</v>
      </c>
      <c r="AM381" t="s">
        <v>10213</v>
      </c>
      <c r="AN381">
        <v>32.92</v>
      </c>
      <c r="AO381" t="s">
        <v>10213</v>
      </c>
      <c r="AP381">
        <v>3.6576756925652001E-2</v>
      </c>
      <c r="AQ381">
        <f>(Table2[[#This Row],[Sharpe Ratio]]-AVERAGE(Table2[Sharpe Ratio]))/_xlfn.STDEV.P(Table2[Sharpe Ratio])</f>
        <v>-0.20363375033970488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2.337541810659221</v>
      </c>
      <c r="AS381">
        <f>_xlfn.RANK.AVG(Table2[[#This Row],[1Y Return vs Nifty Z-Score]],Table2[1Y Return vs Nifty Z-Score])</f>
        <v>388</v>
      </c>
      <c r="AT381">
        <f>_xlfn.RANK.AVG(Table2[[#This Row],[6M Return vs Nifty Z-Score]],Table2[6M Return vs Nifty Z-Score])</f>
        <v>352</v>
      </c>
      <c r="AU381">
        <f>_xlfn.RANK.AVG(Table2[[#This Row],[Sharpe Ratio Z-Score]],Table2[Sharpe Ratio Z-Score])</f>
        <v>398</v>
      </c>
      <c r="AV381">
        <f>(Table2[[#This Row],[Rank 1Y]]+Table2[[#This Row],[Rank 6M]]+Table2[[#This Row],[Rank Sharpe]])/3</f>
        <v>379.33333333333331</v>
      </c>
    </row>
    <row r="382" spans="1:48" x14ac:dyDescent="0.3">
      <c r="A382" t="s">
        <v>411</v>
      </c>
      <c r="B382" t="s">
        <v>412</v>
      </c>
      <c r="C382" t="s">
        <v>10167</v>
      </c>
      <c r="D382" t="s">
        <v>413</v>
      </c>
      <c r="E382">
        <v>58898.283547913998</v>
      </c>
      <c r="F382">
        <v>226.34</v>
      </c>
      <c r="G382">
        <v>-1.94118547679262</v>
      </c>
      <c r="H382">
        <f>(Table2[[#This Row],[1Y Return vs Nifty]]-AVERAGE(Table2[1Y Return vs Nifty]))/_xlfn.STDEV.P(Table2[1Y Return vs Nifty])</f>
        <v>-0.57622972368219783</v>
      </c>
      <c r="I382">
        <v>-5.5608082908843803</v>
      </c>
      <c r="J382">
        <f>(Table2[[#This Row],[1M Return vs Nifty]]-AVERAGE(Table2[1M Return vs Nifty]))/_xlfn.STDEV.P(Table2[1M Return vs Nifty])</f>
        <v>-0.77229130667783885</v>
      </c>
      <c r="K382">
        <v>13.0330114638464</v>
      </c>
      <c r="L382">
        <f>(Table2[[#This Row],[6M Return vs Nifty]]-AVERAGE(Table2[6M Return vs Nifty]))/_xlfn.STDEV.P(Table2[6M Return vs Nifty])</f>
        <v>9.0772233863401872E-2</v>
      </c>
      <c r="M382">
        <v>-3.8017320543194399</v>
      </c>
      <c r="N382">
        <f>(Table2[[#This Row],[1W Return vs Nifty]]-AVERAGE(Table2[1W Return vs Nifty]))/_xlfn.STDEV.P(Table2[1W Return vs Nifty])</f>
        <v>-0.77387641586261213</v>
      </c>
      <c r="O382">
        <v>233.36</v>
      </c>
      <c r="P382">
        <v>227.12176397097099</v>
      </c>
      <c r="Q382">
        <v>199.44159208510101</v>
      </c>
      <c r="R382">
        <v>25.536571557663599</v>
      </c>
      <c r="S382" s="2">
        <f>(Table2[[#This Row],[Close Price]]-Table2[[#This Row],[20D EMA]])/Table2[[#This Row],[20D EMA]]</f>
        <v>-3.0082276311278754E-2</v>
      </c>
      <c r="T382" s="2">
        <f>(Table2[[#This Row],[Close Price]]-Table2[[#This Row],[50D EMA]])/Table2[[#This Row],[50D EMA]]</f>
        <v>-3.4420478130440394E-3</v>
      </c>
      <c r="U382" s="2">
        <f>(Table2[[#This Row],[Close Price]]-Table2[[#This Row],[200D EMA]])/Table2[[#This Row],[200D EMA]]</f>
        <v>0.13486859803757253</v>
      </c>
      <c r="V382">
        <v>0.43350422194998101</v>
      </c>
      <c r="W382">
        <v>225.81</v>
      </c>
      <c r="X382">
        <v>231.28</v>
      </c>
      <c r="Y382">
        <v>224.51</v>
      </c>
      <c r="Z382">
        <v>237.04</v>
      </c>
      <c r="AA382">
        <v>224.51</v>
      </c>
      <c r="AB382">
        <v>242.41</v>
      </c>
      <c r="AC382" s="2">
        <f>(Table2[[#This Row],[Close Price]]/Table2[[#This Row],[Day Low]])-1</f>
        <v>2.3471059740489686E-3</v>
      </c>
      <c r="AD382" s="2">
        <f>(Table2[[#This Row],[Day High]]/Table2[[#This Row],[Close Price]])-1</f>
        <v>2.1825572148095773E-2</v>
      </c>
      <c r="AE382" s="2">
        <f>(Table2[[#This Row],[Close Price]]/Table2[[#This Row],[Current Week Low]])-1</f>
        <v>8.151084584205659E-3</v>
      </c>
      <c r="AF382" s="2">
        <f>(Table2[[#This Row],[Current Week High]]/Table2[[#This Row],[Close Price]])-1</f>
        <v>4.7274012547494859E-2</v>
      </c>
      <c r="AG382" s="2">
        <f>(Table2[[#This Row],[Close Price]]/Table2[[#This Row],[Current Month Low]])-1</f>
        <v>8.151084584205659E-3</v>
      </c>
      <c r="AH382" s="2">
        <f>(Table2[[#This Row],[Current Month High]]/Table2[[#This Row],[Close Price]])-1</f>
        <v>7.0999381461517963E-2</v>
      </c>
      <c r="AI382">
        <v>9.0836794203410705</v>
      </c>
      <c r="AJ382">
        <v>46.025806451612901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-0.06</v>
      </c>
      <c r="AM382" t="s">
        <v>10214</v>
      </c>
      <c r="AN382">
        <v>-4.71</v>
      </c>
      <c r="AO382" t="s">
        <v>10214</v>
      </c>
      <c r="AP382">
        <v>5.2703964987480999E-2</v>
      </c>
      <c r="AQ382">
        <f>(Table2[[#This Row],[Sharpe Ratio]]-AVERAGE(Table2[Sharpe Ratio]))/_xlfn.STDEV.P(Table2[Sharpe Ratio])</f>
        <v>-2.0661310412528545E-2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-2.0522865227717757</v>
      </c>
      <c r="AS382">
        <f>_xlfn.RANK.AVG(Table2[[#This Row],[1Y Return vs Nifty Z-Score]],Table2[1Y Return vs Nifty Z-Score])</f>
        <v>524</v>
      </c>
      <c r="AT382">
        <f>_xlfn.RANK.AVG(Table2[[#This Row],[6M Return vs Nifty Z-Score]],Table2[6M Return vs Nifty Z-Score])</f>
        <v>277</v>
      </c>
      <c r="AU382">
        <f>_xlfn.RANK.AVG(Table2[[#This Row],[Sharpe Ratio Z-Score]],Table2[Sharpe Ratio Z-Score])</f>
        <v>339</v>
      </c>
      <c r="AV382">
        <f>(Table2[[#This Row],[Rank 1Y]]+Table2[[#This Row],[Rank 6M]]+Table2[[#This Row],[Rank Sharpe]])/3</f>
        <v>380</v>
      </c>
    </row>
    <row r="383" spans="1:48" x14ac:dyDescent="0.3">
      <c r="A383" t="s">
        <v>635</v>
      </c>
      <c r="B383" t="s">
        <v>636</v>
      </c>
      <c r="C383" t="s">
        <v>637</v>
      </c>
      <c r="D383" t="s">
        <v>637</v>
      </c>
      <c r="E383">
        <v>29221.67886</v>
      </c>
      <c r="F383">
        <v>854.9</v>
      </c>
      <c r="G383">
        <v>12.236395428167601</v>
      </c>
      <c r="H383">
        <f>(Table2[[#This Row],[1Y Return vs Nifty]]-AVERAGE(Table2[1Y Return vs Nifty]))/_xlfn.STDEV.P(Table2[1Y Return vs Nifty])</f>
        <v>-0.40762332040882437</v>
      </c>
      <c r="I383">
        <v>-1.5956862006868999</v>
      </c>
      <c r="J383">
        <f>(Table2[[#This Row],[1M Return vs Nifty]]-AVERAGE(Table2[1M Return vs Nifty]))/_xlfn.STDEV.P(Table2[1M Return vs Nifty])</f>
        <v>-0.42047308368014485</v>
      </c>
      <c r="K383">
        <v>-3.2363151078772798</v>
      </c>
      <c r="L383">
        <f>(Table2[[#This Row],[6M Return vs Nifty]]-AVERAGE(Table2[6M Return vs Nifty]))/_xlfn.STDEV.P(Table2[6M Return vs Nifty])</f>
        <v>-0.39544684989213225</v>
      </c>
      <c r="M383">
        <v>-1.4574079979541801</v>
      </c>
      <c r="N383">
        <f>(Table2[[#This Row],[1W Return vs Nifty]]-AVERAGE(Table2[1W Return vs Nifty]))/_xlfn.STDEV.P(Table2[1W Return vs Nifty])</f>
        <v>-0.31011415107486723</v>
      </c>
      <c r="O383">
        <v>871.95</v>
      </c>
      <c r="P383">
        <v>852.01053426070098</v>
      </c>
      <c r="Q383">
        <v>794.90410364861202</v>
      </c>
      <c r="R383">
        <v>36.830540953494001</v>
      </c>
      <c r="S383" s="2">
        <f>(Table2[[#This Row],[Close Price]]-Table2[[#This Row],[20D EMA]])/Table2[[#This Row],[20D EMA]]</f>
        <v>-1.955387350192106E-2</v>
      </c>
      <c r="T383" s="2">
        <f>(Table2[[#This Row],[Close Price]]-Table2[[#This Row],[50D EMA]])/Table2[[#This Row],[50D EMA]]</f>
        <v>3.3913497816153411E-3</v>
      </c>
      <c r="U383" s="2">
        <f>(Table2[[#This Row],[Close Price]]-Table2[[#This Row],[200D EMA]])/Table2[[#This Row],[200D EMA]]</f>
        <v>7.5475640490477558E-2</v>
      </c>
      <c r="V383">
        <v>1.0466894977610399</v>
      </c>
      <c r="W383">
        <v>851</v>
      </c>
      <c r="X383">
        <v>878.8</v>
      </c>
      <c r="Y383">
        <v>851</v>
      </c>
      <c r="Z383">
        <v>891.5</v>
      </c>
      <c r="AA383">
        <v>851</v>
      </c>
      <c r="AB383">
        <v>934</v>
      </c>
      <c r="AC383" s="2">
        <f>(Table2[[#This Row],[Close Price]]/Table2[[#This Row],[Day Low]])-1</f>
        <v>4.5828437132784394E-3</v>
      </c>
      <c r="AD383" s="2">
        <f>(Table2[[#This Row],[Day High]]/Table2[[#This Row],[Close Price]])-1</f>
        <v>2.7956486138729586E-2</v>
      </c>
      <c r="AE383" s="2">
        <f>(Table2[[#This Row],[Close Price]]/Table2[[#This Row],[Current Week Low]])-1</f>
        <v>4.5828437132784394E-3</v>
      </c>
      <c r="AF383" s="2">
        <f>(Table2[[#This Row],[Current Week High]]/Table2[[#This Row],[Close Price]])-1</f>
        <v>4.2812024798221993E-2</v>
      </c>
      <c r="AG383" s="2">
        <f>(Table2[[#This Row],[Close Price]]/Table2[[#This Row],[Current Month Low]])-1</f>
        <v>4.5828437132784394E-3</v>
      </c>
      <c r="AH383" s="2">
        <f>(Table2[[#This Row],[Current Month High]]/Table2[[#This Row],[Close Price]])-1</f>
        <v>9.2525441572113731E-2</v>
      </c>
      <c r="AI383">
        <v>9.2525441572113696</v>
      </c>
      <c r="AJ383">
        <v>39.008130081300799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-0.1</v>
      </c>
      <c r="AM383" t="s">
        <v>10214</v>
      </c>
      <c r="AN383">
        <v>-4.05</v>
      </c>
      <c r="AO383" t="s">
        <v>10214</v>
      </c>
      <c r="AP383">
        <v>7.8843282918742999E-2</v>
      </c>
      <c r="AQ383">
        <f>(Table2[[#This Row],[Sharpe Ratio]]-AVERAGE(Table2[Sharpe Ratio]))/_xlfn.STDEV.P(Table2[Sharpe Ratio])</f>
        <v>0.27590426755849079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-1.257753137497478</v>
      </c>
      <c r="AS383">
        <f>_xlfn.RANK.AVG(Table2[[#This Row],[1Y Return vs Nifty Z-Score]],Table2[1Y Return vs Nifty Z-Score])</f>
        <v>434</v>
      </c>
      <c r="AT383">
        <f>_xlfn.RANK.AVG(Table2[[#This Row],[6M Return vs Nifty Z-Score]],Table2[6M Return vs Nifty Z-Score])</f>
        <v>459</v>
      </c>
      <c r="AU383">
        <f>_xlfn.RANK.AVG(Table2[[#This Row],[Sharpe Ratio Z-Score]],Table2[Sharpe Ratio Z-Score])</f>
        <v>251</v>
      </c>
      <c r="AV383">
        <f>(Table2[[#This Row],[Rank 1Y]]+Table2[[#This Row],[Rank 6M]]+Table2[[#This Row],[Rank Sharpe]])/3</f>
        <v>381.33333333333331</v>
      </c>
    </row>
    <row r="384" spans="1:48" x14ac:dyDescent="0.3">
      <c r="A384" t="s">
        <v>1491</v>
      </c>
      <c r="B384" t="s">
        <v>1492</v>
      </c>
      <c r="C384" t="s">
        <v>10181</v>
      </c>
      <c r="D384" t="s">
        <v>371</v>
      </c>
      <c r="E384">
        <v>6556.51862635</v>
      </c>
      <c r="F384">
        <v>337.15</v>
      </c>
      <c r="G384">
        <v>40.305311032327303</v>
      </c>
      <c r="H384">
        <f>(Table2[[#This Row],[1Y Return vs Nifty]]-AVERAGE(Table2[1Y Return vs Nifty]))/_xlfn.STDEV.P(Table2[1Y Return vs Nifty])</f>
        <v>-7.3814687220529973E-2</v>
      </c>
      <c r="I384">
        <v>-1.7724458306061599</v>
      </c>
      <c r="J384">
        <f>(Table2[[#This Row],[1M Return vs Nifty]]-AVERAGE(Table2[1M Return vs Nifty]))/_xlfn.STDEV.P(Table2[1M Return vs Nifty])</f>
        <v>-0.43615665091497541</v>
      </c>
      <c r="K384">
        <v>17.895640448562101</v>
      </c>
      <c r="L384">
        <f>(Table2[[#This Row],[6M Return vs Nifty]]-AVERAGE(Table2[6M Return vs Nifty]))/_xlfn.STDEV.P(Table2[6M Return vs Nifty])</f>
        <v>0.23609496736244931</v>
      </c>
      <c r="M384">
        <v>-2.3002245040573399</v>
      </c>
      <c r="N384">
        <f>(Table2[[#This Row],[1W Return vs Nifty]]-AVERAGE(Table2[1W Return vs Nifty]))/_xlfn.STDEV.P(Table2[1W Return vs Nifty])</f>
        <v>-0.4768430171672588</v>
      </c>
      <c r="O384">
        <v>321.54000000000002</v>
      </c>
      <c r="P384">
        <v>301.78857033898697</v>
      </c>
      <c r="Q384">
        <v>264.94965668492398</v>
      </c>
      <c r="R384">
        <v>61.423760517970798</v>
      </c>
      <c r="S384" s="2">
        <f>(Table2[[#This Row],[Close Price]]-Table2[[#This Row],[20D EMA]])/Table2[[#This Row],[20D EMA]]</f>
        <v>4.854761460471467E-2</v>
      </c>
      <c r="T384" s="2">
        <f>(Table2[[#This Row],[Close Price]]-Table2[[#This Row],[50D EMA]])/Table2[[#This Row],[50D EMA]]</f>
        <v>0.11717285920170181</v>
      </c>
      <c r="U384" s="2">
        <f>(Table2[[#This Row],[Close Price]]-Table2[[#This Row],[200D EMA]])/Table2[[#This Row],[200D EMA]]</f>
        <v>0.27250589496304223</v>
      </c>
      <c r="V384">
        <v>0.94290346386124102</v>
      </c>
      <c r="W384">
        <v>328</v>
      </c>
      <c r="X384">
        <v>339.5</v>
      </c>
      <c r="Y384">
        <v>320</v>
      </c>
      <c r="Z384">
        <v>346.5</v>
      </c>
      <c r="AA384">
        <v>310.85000000000002</v>
      </c>
      <c r="AB384">
        <v>346.5</v>
      </c>
      <c r="AC384" s="2">
        <f>(Table2[[#This Row],[Close Price]]/Table2[[#This Row],[Day Low]])-1</f>
        <v>2.7896341463414576E-2</v>
      </c>
      <c r="AD384" s="2">
        <f>(Table2[[#This Row],[Day High]]/Table2[[#This Row],[Close Price]])-1</f>
        <v>6.9701913095061574E-3</v>
      </c>
      <c r="AE384" s="2">
        <f>(Table2[[#This Row],[Close Price]]/Table2[[#This Row],[Current Week Low]])-1</f>
        <v>5.3593749999999885E-2</v>
      </c>
      <c r="AF384" s="2">
        <f>(Table2[[#This Row],[Current Week High]]/Table2[[#This Row],[Close Price]])-1</f>
        <v>2.7732463295269127E-2</v>
      </c>
      <c r="AG384" s="2">
        <f>(Table2[[#This Row],[Close Price]]/Table2[[#This Row],[Current Month Low]])-1</f>
        <v>8.460672350008025E-2</v>
      </c>
      <c r="AH384" s="2">
        <f>(Table2[[#This Row],[Current Month High]]/Table2[[#This Row],[Close Price]])-1</f>
        <v>2.7732463295269127E-2</v>
      </c>
      <c r="AI384">
        <v>3.2923031291709899</v>
      </c>
      <c r="AJ384">
        <v>67.403177755710004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0.14000000000000001</v>
      </c>
      <c r="AM384" t="s">
        <v>10213</v>
      </c>
      <c r="AN384">
        <v>7.12</v>
      </c>
      <c r="AO384" t="s">
        <v>10213</v>
      </c>
      <c r="AP384">
        <v>-4.2673025808783002E-2</v>
      </c>
      <c r="AQ384">
        <f>(Table2[[#This Row],[Sharpe Ratio]]-AVERAGE(Table2[Sharpe Ratio]))/_xlfn.STDEV.P(Table2[Sharpe Ratio])</f>
        <v>-1.1027680614384152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-1.8534874493787303</v>
      </c>
      <c r="AS384">
        <f>_xlfn.RANK.AVG(Table2[[#This Row],[1Y Return vs Nifty Z-Score]],Table2[1Y Return vs Nifty Z-Score])</f>
        <v>296</v>
      </c>
      <c r="AT384">
        <f>_xlfn.RANK.AVG(Table2[[#This Row],[6M Return vs Nifty Z-Score]],Table2[6M Return vs Nifty Z-Score])</f>
        <v>228</v>
      </c>
      <c r="AU384">
        <f>_xlfn.RANK.AVG(Table2[[#This Row],[Sharpe Ratio Z-Score]],Table2[Sharpe Ratio Z-Score])</f>
        <v>623</v>
      </c>
      <c r="AV384">
        <f>(Table2[[#This Row],[Rank 1Y]]+Table2[[#This Row],[Rank 6M]]+Table2[[#This Row],[Rank Sharpe]])/3</f>
        <v>382.33333333333331</v>
      </c>
    </row>
    <row r="385" spans="1:48" x14ac:dyDescent="0.3">
      <c r="A385" t="s">
        <v>447</v>
      </c>
      <c r="B385" t="s">
        <v>448</v>
      </c>
      <c r="C385" t="s">
        <v>10173</v>
      </c>
      <c r="D385" t="s">
        <v>127</v>
      </c>
      <c r="E385">
        <v>50413.126332779997</v>
      </c>
      <c r="F385">
        <v>57018.6</v>
      </c>
      <c r="G385">
        <v>4.7313598040709799</v>
      </c>
      <c r="H385">
        <f>(Table2[[#This Row],[1Y Return vs Nifty]]-AVERAGE(Table2[1Y Return vs Nifty]))/_xlfn.STDEV.P(Table2[1Y Return vs Nifty])</f>
        <v>-0.49687670372577319</v>
      </c>
      <c r="I385">
        <v>1.6540780886251001</v>
      </c>
      <c r="J385">
        <f>(Table2[[#This Row],[1M Return vs Nifty]]-AVERAGE(Table2[1M Return vs Nifty]))/_xlfn.STDEV.P(Table2[1M Return vs Nifty])</f>
        <v>-0.13212728463057027</v>
      </c>
      <c r="K385">
        <v>42.505122174490303</v>
      </c>
      <c r="L385">
        <f>(Table2[[#This Row],[6M Return vs Nifty]]-AVERAGE(Table2[6M Return vs Nifty]))/_xlfn.STDEV.P(Table2[6M Return vs Nifty])</f>
        <v>0.97156484706083546</v>
      </c>
      <c r="M385">
        <v>8.4784313826962096E-3</v>
      </c>
      <c r="N385">
        <f>(Table2[[#This Row],[1W Return vs Nifty]]-AVERAGE(Table2[1W Return vs Nifty]))/_xlfn.STDEV.P(Table2[1W Return vs Nifty])</f>
        <v>-2.0127445292853208E-2</v>
      </c>
      <c r="O385">
        <v>56272.68</v>
      </c>
      <c r="P385">
        <v>52937.759898796801</v>
      </c>
      <c r="Q385">
        <v>44735.2871877668</v>
      </c>
      <c r="R385">
        <v>53.124273233253497</v>
      </c>
      <c r="S385" s="2">
        <f>(Table2[[#This Row],[Close Price]]-Table2[[#This Row],[20D EMA]])/Table2[[#This Row],[20D EMA]]</f>
        <v>1.3255455400382535E-2</v>
      </c>
      <c r="T385" s="2">
        <f>(Table2[[#This Row],[Close Price]]-Table2[[#This Row],[50D EMA]])/Table2[[#This Row],[50D EMA]]</f>
        <v>7.7087510106296525E-2</v>
      </c>
      <c r="U385" s="2">
        <f>(Table2[[#This Row],[Close Price]]-Table2[[#This Row],[200D EMA]])/Table2[[#This Row],[200D EMA]]</f>
        <v>0.27457771223590494</v>
      </c>
      <c r="V385">
        <v>0.58657042133592396</v>
      </c>
      <c r="W385">
        <v>56650.5</v>
      </c>
      <c r="X385">
        <v>57500</v>
      </c>
      <c r="Y385">
        <v>55303.55</v>
      </c>
      <c r="Z385">
        <v>58500</v>
      </c>
      <c r="AA385">
        <v>55303.55</v>
      </c>
      <c r="AB385">
        <v>59000</v>
      </c>
      <c r="AC385" s="2">
        <f>(Table2[[#This Row],[Close Price]]/Table2[[#This Row],[Day Low]])-1</f>
        <v>6.4977361188338634E-3</v>
      </c>
      <c r="AD385" s="2">
        <f>(Table2[[#This Row],[Day High]]/Table2[[#This Row],[Close Price]])-1</f>
        <v>8.4428589968887913E-3</v>
      </c>
      <c r="AE385" s="2">
        <f>(Table2[[#This Row],[Close Price]]/Table2[[#This Row],[Current Week Low]])-1</f>
        <v>3.1011571589888876E-2</v>
      </c>
      <c r="AF385" s="2">
        <f>(Table2[[#This Row],[Current Week High]]/Table2[[#This Row],[Close Price]])-1</f>
        <v>2.5980995675095597E-2</v>
      </c>
      <c r="AG385" s="2">
        <f>(Table2[[#This Row],[Close Price]]/Table2[[#This Row],[Current Month Low]])-1</f>
        <v>3.1011571589888876E-2</v>
      </c>
      <c r="AH385" s="2">
        <f>(Table2[[#This Row],[Current Month High]]/Table2[[#This Row],[Close Price]])-1</f>
        <v>3.4750064014198889E-2</v>
      </c>
      <c r="AI385">
        <v>5.2182971872336301</v>
      </c>
      <c r="AJ385">
        <v>63.014149014943797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0.16</v>
      </c>
      <c r="AM385" t="s">
        <v>10213</v>
      </c>
      <c r="AN385">
        <v>-1.53</v>
      </c>
      <c r="AO385" t="s">
        <v>10214</v>
      </c>
      <c r="AP385">
        <v>-1.3649800457904E-2</v>
      </c>
      <c r="AQ385">
        <f>(Table2[[#This Row],[Sharpe Ratio]]-AVERAGE(Table2[Sharpe Ratio]))/_xlfn.STDEV.P(Table2[Sharpe Ratio])</f>
        <v>-0.77348289709705886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-0.45104948368542003</v>
      </c>
      <c r="AS385">
        <f>_xlfn.RANK.AVG(Table2[[#This Row],[1Y Return vs Nifty Z-Score]],Table2[1Y Return vs Nifty Z-Score])</f>
        <v>482</v>
      </c>
      <c r="AT385">
        <f>_xlfn.RANK.AVG(Table2[[#This Row],[6M Return vs Nifty Z-Score]],Table2[6M Return vs Nifty Z-Score])</f>
        <v>94</v>
      </c>
      <c r="AU385">
        <f>_xlfn.RANK.AVG(Table2[[#This Row],[Sharpe Ratio Z-Score]],Table2[Sharpe Ratio Z-Score])</f>
        <v>572</v>
      </c>
      <c r="AV385">
        <f>(Table2[[#This Row],[Rank 1Y]]+Table2[[#This Row],[Rank 6M]]+Table2[[#This Row],[Rank Sharpe]])/3</f>
        <v>382.66666666666669</v>
      </c>
    </row>
    <row r="386" spans="1:48" x14ac:dyDescent="0.3">
      <c r="A386" t="s">
        <v>616</v>
      </c>
      <c r="B386" t="s">
        <v>617</v>
      </c>
      <c r="C386" t="s">
        <v>10173</v>
      </c>
      <c r="D386" t="s">
        <v>246</v>
      </c>
      <c r="E386">
        <v>30213.8272</v>
      </c>
      <c r="F386">
        <v>2728.85</v>
      </c>
      <c r="G386">
        <v>1.87573156417426</v>
      </c>
      <c r="H386">
        <f>(Table2[[#This Row],[1Y Return vs Nifty]]-AVERAGE(Table2[1Y Return vs Nifty]))/_xlfn.STDEV.P(Table2[1Y Return vs Nifty])</f>
        <v>-0.53083716636340195</v>
      </c>
      <c r="I386">
        <v>0.25646154923345599</v>
      </c>
      <c r="J386">
        <f>(Table2[[#This Row],[1M Return vs Nifty]]-AVERAGE(Table2[1M Return vs Nifty]))/_xlfn.STDEV.P(Table2[1M Return vs Nifty])</f>
        <v>-0.25613531165615572</v>
      </c>
      <c r="K386">
        <v>4.9431514298328896</v>
      </c>
      <c r="L386">
        <f>(Table2[[#This Row],[6M Return vs Nifty]]-AVERAGE(Table2[6M Return vs Nifty]))/_xlfn.STDEV.P(Table2[6M Return vs Nifty])</f>
        <v>-0.15099833458071216</v>
      </c>
      <c r="M386">
        <v>-4.4474124486686604</v>
      </c>
      <c r="N386">
        <f>(Table2[[#This Row],[1W Return vs Nifty]]-AVERAGE(Table2[1W Return vs Nifty]))/_xlfn.STDEV.P(Table2[1W Return vs Nifty])</f>
        <v>-0.90160713687765237</v>
      </c>
      <c r="O386">
        <v>2761.49</v>
      </c>
      <c r="P386">
        <v>2583.3751918837702</v>
      </c>
      <c r="Q386">
        <v>2294.3502072158099</v>
      </c>
      <c r="R386">
        <v>40.721329506661</v>
      </c>
      <c r="S386" s="2">
        <f>(Table2[[#This Row],[Close Price]]-Table2[[#This Row],[20D EMA]])/Table2[[#This Row],[20D EMA]]</f>
        <v>-1.1819706028267303E-2</v>
      </c>
      <c r="T386" s="2">
        <f>(Table2[[#This Row],[Close Price]]-Table2[[#This Row],[50D EMA]])/Table2[[#This Row],[50D EMA]]</f>
        <v>5.6311916508786718E-2</v>
      </c>
      <c r="U386" s="2">
        <f>(Table2[[#This Row],[Close Price]]-Table2[[#This Row],[200D EMA]])/Table2[[#This Row],[200D EMA]]</f>
        <v>0.18937814785976148</v>
      </c>
      <c r="V386">
        <v>0.56373954431516304</v>
      </c>
      <c r="W386">
        <v>2712.5</v>
      </c>
      <c r="X386">
        <v>2824.4</v>
      </c>
      <c r="Y386">
        <v>2712.5</v>
      </c>
      <c r="Z386">
        <v>2916.7</v>
      </c>
      <c r="AA386">
        <v>2712.5</v>
      </c>
      <c r="AB386">
        <v>2960</v>
      </c>
      <c r="AC386" s="2">
        <f>(Table2[[#This Row],[Close Price]]/Table2[[#This Row],[Day Low]])-1</f>
        <v>6.0276497695852527E-3</v>
      </c>
      <c r="AD386" s="2">
        <f>(Table2[[#This Row],[Day High]]/Table2[[#This Row],[Close Price]])-1</f>
        <v>3.5014749803030654E-2</v>
      </c>
      <c r="AE386" s="2">
        <f>(Table2[[#This Row],[Close Price]]/Table2[[#This Row],[Current Week Low]])-1</f>
        <v>6.0276497695852527E-3</v>
      </c>
      <c r="AF386" s="2">
        <f>(Table2[[#This Row],[Current Week High]]/Table2[[#This Row],[Close Price]])-1</f>
        <v>6.8838521721604318E-2</v>
      </c>
      <c r="AG386" s="2">
        <f>(Table2[[#This Row],[Close Price]]/Table2[[#This Row],[Current Month Low]])-1</f>
        <v>6.0276497695852527E-3</v>
      </c>
      <c r="AH386" s="2">
        <f>(Table2[[#This Row],[Current Month High]]/Table2[[#This Row],[Close Price]])-1</f>
        <v>8.4706011689906102E-2</v>
      </c>
      <c r="AI386">
        <v>8.4706011689906102</v>
      </c>
      <c r="AJ386">
        <v>45.523144197952199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0.21</v>
      </c>
      <c r="AM386" t="s">
        <v>10213</v>
      </c>
      <c r="AN386">
        <v>0.17</v>
      </c>
      <c r="AO386" t="s">
        <v>10213</v>
      </c>
      <c r="AP386">
        <v>7.0946748001390003E-2</v>
      </c>
      <c r="AQ386">
        <f>(Table2[[#This Row],[Sharpe Ratio]]-AVERAGE(Table2[Sharpe Ratio]))/_xlfn.STDEV.P(Table2[Sharpe Ratio])</f>
        <v>0.18631354266308939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-1.6532644068148328</v>
      </c>
      <c r="AS386">
        <f>_xlfn.RANK.AVG(Table2[[#This Row],[1Y Return vs Nifty Z-Score]],Table2[1Y Return vs Nifty Z-Score])</f>
        <v>500</v>
      </c>
      <c r="AT386">
        <f>_xlfn.RANK.AVG(Table2[[#This Row],[6M Return vs Nifty Z-Score]],Table2[6M Return vs Nifty Z-Score])</f>
        <v>364</v>
      </c>
      <c r="AU386">
        <f>_xlfn.RANK.AVG(Table2[[#This Row],[Sharpe Ratio Z-Score]],Table2[Sharpe Ratio Z-Score])</f>
        <v>286</v>
      </c>
      <c r="AV386">
        <f>(Table2[[#This Row],[Rank 1Y]]+Table2[[#This Row],[Rank 6M]]+Table2[[#This Row],[Rank Sharpe]])/3</f>
        <v>383.33333333333331</v>
      </c>
    </row>
    <row r="387" spans="1:48" x14ac:dyDescent="0.3">
      <c r="A387" t="s">
        <v>385</v>
      </c>
      <c r="B387" t="s">
        <v>386</v>
      </c>
      <c r="C387" t="s">
        <v>10173</v>
      </c>
      <c r="D387" t="s">
        <v>387</v>
      </c>
      <c r="E387">
        <v>62817.082919605004</v>
      </c>
      <c r="F387">
        <v>2338.4499999999998</v>
      </c>
      <c r="G387">
        <v>6.3430648805564598</v>
      </c>
      <c r="H387">
        <f>(Table2[[#This Row],[1Y Return vs Nifty]]-AVERAGE(Table2[1Y Return vs Nifty]))/_xlfn.STDEV.P(Table2[1Y Return vs Nifty])</f>
        <v>-0.47770955540157772</v>
      </c>
      <c r="I387">
        <v>4.3257204464997896</v>
      </c>
      <c r="J387">
        <f>(Table2[[#This Row],[1M Return vs Nifty]]-AVERAGE(Table2[1M Return vs Nifty]))/_xlfn.STDEV.P(Table2[1M Return vs Nifty])</f>
        <v>0.10492278481282227</v>
      </c>
      <c r="K387">
        <v>16.700224992808</v>
      </c>
      <c r="L387">
        <f>(Table2[[#This Row],[6M Return vs Nifty]]-AVERAGE(Table2[6M Return vs Nifty]))/_xlfn.STDEV.P(Table2[6M Return vs Nifty])</f>
        <v>0.20036922265866078</v>
      </c>
      <c r="M387">
        <v>-1.16805535171288</v>
      </c>
      <c r="N387">
        <f>(Table2[[#This Row],[1W Return vs Nifty]]-AVERAGE(Table2[1W Return vs Nifty]))/_xlfn.STDEV.P(Table2[1W Return vs Nifty])</f>
        <v>-0.2528734133113143</v>
      </c>
      <c r="O387">
        <v>2325.2399999999998</v>
      </c>
      <c r="P387">
        <v>2235.3262819399501</v>
      </c>
      <c r="Q387">
        <v>2032.32198064369</v>
      </c>
      <c r="R387">
        <v>48.233145120975202</v>
      </c>
      <c r="S387" s="2">
        <f>(Table2[[#This Row],[Close Price]]-Table2[[#This Row],[20D EMA]])/Table2[[#This Row],[20D EMA]]</f>
        <v>5.6811339904698169E-3</v>
      </c>
      <c r="T387" s="2">
        <f>(Table2[[#This Row],[Close Price]]-Table2[[#This Row],[50D EMA]])/Table2[[#This Row],[50D EMA]]</f>
        <v>4.6133631091454227E-2</v>
      </c>
      <c r="U387" s="2">
        <f>(Table2[[#This Row],[Close Price]]-Table2[[#This Row],[200D EMA]])/Table2[[#This Row],[200D EMA]]</f>
        <v>0.15062968479992081</v>
      </c>
      <c r="V387">
        <v>0.67899225341717295</v>
      </c>
      <c r="W387">
        <v>2312.5500000000002</v>
      </c>
      <c r="X387">
        <v>2354.15</v>
      </c>
      <c r="Y387">
        <v>2292.4</v>
      </c>
      <c r="Z387">
        <v>2414.1999999999998</v>
      </c>
      <c r="AA387">
        <v>2292.4</v>
      </c>
      <c r="AB387">
        <v>2454</v>
      </c>
      <c r="AC387" s="2">
        <f>(Table2[[#This Row],[Close Price]]/Table2[[#This Row],[Day Low]])-1</f>
        <v>1.1199757843073588E-2</v>
      </c>
      <c r="AD387" s="2">
        <f>(Table2[[#This Row],[Day High]]/Table2[[#This Row],[Close Price]])-1</f>
        <v>6.7138489170177618E-3</v>
      </c>
      <c r="AE387" s="2">
        <f>(Table2[[#This Row],[Close Price]]/Table2[[#This Row],[Current Week Low]])-1</f>
        <v>2.0088117257023086E-2</v>
      </c>
      <c r="AF387" s="2">
        <f>(Table2[[#This Row],[Current Week High]]/Table2[[#This Row],[Close Price]])-1</f>
        <v>3.2393251940387779E-2</v>
      </c>
      <c r="AG387" s="2">
        <f>(Table2[[#This Row],[Close Price]]/Table2[[#This Row],[Current Month Low]])-1</f>
        <v>2.0088117257023086E-2</v>
      </c>
      <c r="AH387" s="2">
        <f>(Table2[[#This Row],[Current Month High]]/Table2[[#This Row],[Close Price]])-1</f>
        <v>4.9413072761872234E-2</v>
      </c>
      <c r="AI387">
        <v>4.9413072761872199</v>
      </c>
      <c r="AJ387">
        <v>34.393678160919499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0.09</v>
      </c>
      <c r="AM387" t="s">
        <v>10213</v>
      </c>
      <c r="AN387">
        <v>-1.97</v>
      </c>
      <c r="AO387" t="s">
        <v>10214</v>
      </c>
      <c r="AP387">
        <v>1.9757618604087E-2</v>
      </c>
      <c r="AQ387">
        <f>(Table2[[#This Row],[Sharpe Ratio]]-AVERAGE(Table2[Sharpe Ratio]))/_xlfn.STDEV.P(Table2[Sharpe Ratio])</f>
        <v>-0.39445653655112101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-0.81974749779253009</v>
      </c>
      <c r="AS387">
        <f>_xlfn.RANK.AVG(Table2[[#This Row],[1Y Return vs Nifty Z-Score]],Table2[1Y Return vs Nifty Z-Score])</f>
        <v>473</v>
      </c>
      <c r="AT387">
        <f>_xlfn.RANK.AVG(Table2[[#This Row],[6M Return vs Nifty Z-Score]],Table2[6M Return vs Nifty Z-Score])</f>
        <v>238</v>
      </c>
      <c r="AU387">
        <f>_xlfn.RANK.AVG(Table2[[#This Row],[Sharpe Ratio Z-Score]],Table2[Sharpe Ratio Z-Score])</f>
        <v>440</v>
      </c>
      <c r="AV387">
        <f>(Table2[[#This Row],[Rank 1Y]]+Table2[[#This Row],[Rank 6M]]+Table2[[#This Row],[Rank Sharpe]])/3</f>
        <v>383.66666666666669</v>
      </c>
    </row>
    <row r="388" spans="1:48" x14ac:dyDescent="0.3">
      <c r="A388" t="s">
        <v>1441</v>
      </c>
      <c r="B388" t="s">
        <v>1442</v>
      </c>
      <c r="C388" t="s">
        <v>10167</v>
      </c>
      <c r="D388" t="s">
        <v>24</v>
      </c>
      <c r="E388">
        <v>6961.6171246140002</v>
      </c>
      <c r="F388">
        <v>26.61</v>
      </c>
      <c r="G388">
        <v>11.5558173508369</v>
      </c>
      <c r="H388">
        <f>(Table2[[#This Row],[1Y Return vs Nifty]]-AVERAGE(Table2[1Y Return vs Nifty]))/_xlfn.STDEV.P(Table2[1Y Return vs Nifty])</f>
        <v>-0.4157170722649885</v>
      </c>
      <c r="I388">
        <v>-8.3205339559829703</v>
      </c>
      <c r="J388">
        <f>(Table2[[#This Row],[1M Return vs Nifty]]-AVERAGE(Table2[1M Return vs Nifty]))/_xlfn.STDEV.P(Table2[1M Return vs Nifty])</f>
        <v>-1.0171568511351998</v>
      </c>
      <c r="K388">
        <v>-3.0150039897167802</v>
      </c>
      <c r="L388">
        <f>(Table2[[#This Row],[6M Return vs Nifty]]-AVERAGE(Table2[6M Return vs Nifty]))/_xlfn.STDEV.P(Table2[6M Return vs Nifty])</f>
        <v>-0.38883282757089299</v>
      </c>
      <c r="M388">
        <v>-2.6741763584051399</v>
      </c>
      <c r="N388">
        <f>(Table2[[#This Row],[1W Return vs Nifty]]-AVERAGE(Table2[1W Return vs Nifty]))/_xlfn.STDEV.P(Table2[1W Return vs Nifty])</f>
        <v>-0.550819461858441</v>
      </c>
      <c r="O388">
        <v>27</v>
      </c>
      <c r="P388">
        <v>27.475170394916599</v>
      </c>
      <c r="Q388">
        <v>26.174178984026799</v>
      </c>
      <c r="R388">
        <v>42.397945347698403</v>
      </c>
      <c r="S388" s="2">
        <f>(Table2[[#This Row],[Close Price]]-Table2[[#This Row],[20D EMA]])/Table2[[#This Row],[20D EMA]]</f>
        <v>-1.4444444444444466E-2</v>
      </c>
      <c r="T388" s="2">
        <f>(Table2[[#This Row],[Close Price]]-Table2[[#This Row],[50D EMA]])/Table2[[#This Row],[50D EMA]]</f>
        <v>-3.148917304173196E-2</v>
      </c>
      <c r="U388" s="2">
        <f>(Table2[[#This Row],[Close Price]]-Table2[[#This Row],[200D EMA]])/Table2[[#This Row],[200D EMA]]</f>
        <v>1.6650799868036623E-2</v>
      </c>
      <c r="V388">
        <v>0.69816203382088804</v>
      </c>
      <c r="W388">
        <v>26.31</v>
      </c>
      <c r="X388">
        <v>26.77</v>
      </c>
      <c r="Y388">
        <v>26.1</v>
      </c>
      <c r="Z388">
        <v>27.39</v>
      </c>
      <c r="AA388">
        <v>26.1</v>
      </c>
      <c r="AB388">
        <v>27.47</v>
      </c>
      <c r="AC388" s="2">
        <f>(Table2[[#This Row],[Close Price]]/Table2[[#This Row],[Day Low]])-1</f>
        <v>1.1402508551881407E-2</v>
      </c>
      <c r="AD388" s="2">
        <f>(Table2[[#This Row],[Day High]]/Table2[[#This Row],[Close Price]])-1</f>
        <v>6.0127771514468797E-3</v>
      </c>
      <c r="AE388" s="2">
        <f>(Table2[[#This Row],[Close Price]]/Table2[[#This Row],[Current Week Low]])-1</f>
        <v>1.9540229885057325E-2</v>
      </c>
      <c r="AF388" s="2">
        <f>(Table2[[#This Row],[Current Week High]]/Table2[[#This Row],[Close Price]])-1</f>
        <v>2.9312288613303261E-2</v>
      </c>
      <c r="AG388" s="2">
        <f>(Table2[[#This Row],[Close Price]]/Table2[[#This Row],[Current Month Low]])-1</f>
        <v>1.9540229885057325E-2</v>
      </c>
      <c r="AH388" s="2">
        <f>(Table2[[#This Row],[Current Month High]]/Table2[[#This Row],[Close Price]])-1</f>
        <v>3.2318677189026701E-2</v>
      </c>
      <c r="AI388">
        <v>38.600996119449199</v>
      </c>
      <c r="AJ388">
        <v>48.5540808956302</v>
      </c>
      <c r="AK388" t="str">
        <f>IF(AND(Table2[[#This Row],[20D EMA]]&gt;Table2[[#This Row],[50D EMA]],Table2[[#This Row],[50D EMA]]&gt;Table2[[#This Row],[200D EMA]]),"Uptrend","Downtrend/NoTrend")</f>
        <v>Downtrend/NoTrend</v>
      </c>
      <c r="AL388">
        <v>-0.15</v>
      </c>
      <c r="AM388" t="s">
        <v>10214</v>
      </c>
      <c r="AN388">
        <v>-2.99</v>
      </c>
      <c r="AO388" t="s">
        <v>10214</v>
      </c>
      <c r="AP388">
        <v>7.5739047258001999E-2</v>
      </c>
      <c r="AQ388">
        <f>(Table2[[#This Row],[Sharpe Ratio]]-AVERAGE(Table2[Sharpe Ratio]))/_xlfn.STDEV.P(Table2[Sharpe Ratio])</f>
        <v>0.24068493072243369</v>
      </c>
      <c r="AR3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8">
        <f>_xlfn.RANK.AVG(Table2[[#This Row],[1Y Return vs Nifty Z-Score]],Table2[1Y Return vs Nifty Z-Score])</f>
        <v>436</v>
      </c>
      <c r="AT388">
        <f>_xlfn.RANK.AVG(Table2[[#This Row],[6M Return vs Nifty Z-Score]],Table2[6M Return vs Nifty Z-Score])</f>
        <v>456</v>
      </c>
      <c r="AU388">
        <f>_xlfn.RANK.AVG(Table2[[#This Row],[Sharpe Ratio Z-Score]],Table2[Sharpe Ratio Z-Score])</f>
        <v>262</v>
      </c>
      <c r="AV388">
        <f>(Table2[[#This Row],[Rank 1Y]]+Table2[[#This Row],[Rank 6M]]+Table2[[#This Row],[Rank Sharpe]])/3</f>
        <v>384.66666666666669</v>
      </c>
    </row>
    <row r="389" spans="1:48" x14ac:dyDescent="0.3">
      <c r="A389" t="s">
        <v>1976</v>
      </c>
      <c r="B389" t="s">
        <v>1977</v>
      </c>
      <c r="C389" t="s">
        <v>10172</v>
      </c>
      <c r="D389" t="s">
        <v>62</v>
      </c>
      <c r="E389">
        <v>3206.032338</v>
      </c>
      <c r="F389">
        <v>398.35</v>
      </c>
      <c r="G389">
        <v>40.170262917620697</v>
      </c>
      <c r="H389">
        <f>(Table2[[#This Row],[1Y Return vs Nifty]]-AVERAGE(Table2[1Y Return vs Nifty]))/_xlfn.STDEV.P(Table2[1Y Return vs Nifty])</f>
        <v>-7.5420742374943825E-2</v>
      </c>
      <c r="I389">
        <v>5.3373353143177296</v>
      </c>
      <c r="J389">
        <f>(Table2[[#This Row],[1M Return vs Nifty]]-AVERAGE(Table2[1M Return vs Nifty]))/_xlfn.STDEV.P(Table2[1M Return vs Nifty])</f>
        <v>0.19468157081177476</v>
      </c>
      <c r="K389">
        <v>17.915199184535499</v>
      </c>
      <c r="L389">
        <f>(Table2[[#This Row],[6M Return vs Nifty]]-AVERAGE(Table2[6M Return vs Nifty]))/_xlfn.STDEV.P(Table2[6M Return vs Nifty])</f>
        <v>0.23667949252041928</v>
      </c>
      <c r="M389">
        <v>-2.4594918269554098</v>
      </c>
      <c r="N389">
        <f>(Table2[[#This Row],[1W Return vs Nifty]]-AVERAGE(Table2[1W Return vs Nifty]))/_xlfn.STDEV.P(Table2[1W Return vs Nifty])</f>
        <v>-0.50834982791440819</v>
      </c>
      <c r="O389">
        <v>397.43</v>
      </c>
      <c r="P389">
        <v>385.15794820636302</v>
      </c>
      <c r="Q389">
        <v>340.46587746894801</v>
      </c>
      <c r="R389">
        <v>46.743353929816699</v>
      </c>
      <c r="S389" s="2">
        <f>(Table2[[#This Row],[Close Price]]-Table2[[#This Row],[20D EMA]])/Table2[[#This Row],[20D EMA]]</f>
        <v>2.3148730594067281E-3</v>
      </c>
      <c r="T389" s="2">
        <f>(Table2[[#This Row],[Close Price]]-Table2[[#This Row],[50D EMA]])/Table2[[#This Row],[50D EMA]]</f>
        <v>3.4251017939707327E-2</v>
      </c>
      <c r="U389" s="2">
        <f>(Table2[[#This Row],[Close Price]]-Table2[[#This Row],[200D EMA]])/Table2[[#This Row],[200D EMA]]</f>
        <v>0.17001446066010331</v>
      </c>
      <c r="V389">
        <v>0.86786012288724401</v>
      </c>
      <c r="W389">
        <v>396.3</v>
      </c>
      <c r="X389">
        <v>405.45</v>
      </c>
      <c r="Y389">
        <v>380</v>
      </c>
      <c r="Z389">
        <v>424.7</v>
      </c>
      <c r="AA389">
        <v>380</v>
      </c>
      <c r="AB389">
        <v>424.7</v>
      </c>
      <c r="AC389" s="2">
        <f>(Table2[[#This Row],[Close Price]]/Table2[[#This Row],[Day Low]])-1</f>
        <v>5.1728488518798521E-3</v>
      </c>
      <c r="AD389" s="2">
        <f>(Table2[[#This Row],[Day High]]/Table2[[#This Row],[Close Price]])-1</f>
        <v>1.78235220283669E-2</v>
      </c>
      <c r="AE389" s="2">
        <f>(Table2[[#This Row],[Close Price]]/Table2[[#This Row],[Current Week Low]])-1</f>
        <v>4.8289473684210549E-2</v>
      </c>
      <c r="AF389" s="2">
        <f>(Table2[[#This Row],[Current Week High]]/Table2[[#This Row],[Close Price]])-1</f>
        <v>6.6147859922178975E-2</v>
      </c>
      <c r="AG389" s="2">
        <f>(Table2[[#This Row],[Close Price]]/Table2[[#This Row],[Current Month Low]])-1</f>
        <v>4.8289473684210549E-2</v>
      </c>
      <c r="AH389" s="2">
        <f>(Table2[[#This Row],[Current Month High]]/Table2[[#This Row],[Close Price]])-1</f>
        <v>6.6147859922178975E-2</v>
      </c>
      <c r="AI389">
        <v>6.6147859922178904</v>
      </c>
      <c r="AJ389">
        <v>70.745820831547306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-0.09</v>
      </c>
      <c r="AM389" t="s">
        <v>10214</v>
      </c>
      <c r="AN389">
        <v>2</v>
      </c>
      <c r="AO389" t="s">
        <v>10213</v>
      </c>
      <c r="AP389">
        <v>-4.7025796055155E-2</v>
      </c>
      <c r="AQ389">
        <f>(Table2[[#This Row],[Sharpe Ratio]]-AVERAGE(Table2[Sharpe Ratio]))/_xlfn.STDEV.P(Table2[Sharpe Ratio])</f>
        <v>-1.1521527403839398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-1.3045622473410976</v>
      </c>
      <c r="AS389">
        <f>_xlfn.RANK.AVG(Table2[[#This Row],[1Y Return vs Nifty Z-Score]],Table2[1Y Return vs Nifty Z-Score])</f>
        <v>298</v>
      </c>
      <c r="AT389">
        <f>_xlfn.RANK.AVG(Table2[[#This Row],[6M Return vs Nifty Z-Score]],Table2[6M Return vs Nifty Z-Score])</f>
        <v>227</v>
      </c>
      <c r="AU389">
        <f>_xlfn.RANK.AVG(Table2[[#This Row],[Sharpe Ratio Z-Score]],Table2[Sharpe Ratio Z-Score])</f>
        <v>631</v>
      </c>
      <c r="AV389">
        <f>(Table2[[#This Row],[Rank 1Y]]+Table2[[#This Row],[Rank 6M]]+Table2[[#This Row],[Rank Sharpe]])/3</f>
        <v>385.33333333333331</v>
      </c>
    </row>
    <row r="390" spans="1:48" x14ac:dyDescent="0.3">
      <c r="A390" t="s">
        <v>2030</v>
      </c>
      <c r="B390" t="s">
        <v>2031</v>
      </c>
      <c r="C390" t="s">
        <v>10165</v>
      </c>
      <c r="D390" t="s">
        <v>59</v>
      </c>
      <c r="E390">
        <v>2969.6552977840001</v>
      </c>
      <c r="F390">
        <v>224.56</v>
      </c>
      <c r="G390">
        <v>-19.161379699388899</v>
      </c>
      <c r="H390">
        <f>(Table2[[#This Row],[1Y Return vs Nifty]]-AVERAGE(Table2[1Y Return vs Nifty]))/_xlfn.STDEV.P(Table2[1Y Return vs Nifty])</f>
        <v>-0.78102030333073824</v>
      </c>
      <c r="I390">
        <v>8.9605200826638001</v>
      </c>
      <c r="J390">
        <f>(Table2[[#This Row],[1M Return vs Nifty]]-AVERAGE(Table2[1M Return vs Nifty]))/_xlfn.STDEV.P(Table2[1M Return vs Nifty])</f>
        <v>0.51616030407527946</v>
      </c>
      <c r="K390">
        <v>19.3397482410527</v>
      </c>
      <c r="L390">
        <f>(Table2[[#This Row],[6M Return vs Nifty]]-AVERAGE(Table2[6M Return vs Nifty]))/_xlfn.STDEV.P(Table2[6M Return vs Nifty])</f>
        <v>0.27925303937074969</v>
      </c>
      <c r="M390">
        <v>-1.4571148619274801</v>
      </c>
      <c r="N390">
        <f>(Table2[[#This Row],[1W Return vs Nifty]]-AVERAGE(Table2[1W Return vs Nifty]))/_xlfn.STDEV.P(Table2[1W Return vs Nifty])</f>
        <v>-0.31005616189574148</v>
      </c>
      <c r="O390">
        <v>205.5</v>
      </c>
      <c r="P390">
        <v>198.36321120363601</v>
      </c>
      <c r="Q390">
        <v>186.642611136586</v>
      </c>
      <c r="R390">
        <v>70.976351620393302</v>
      </c>
      <c r="S390" s="2">
        <f>(Table2[[#This Row],[Close Price]]-Table2[[#This Row],[20D EMA]])/Table2[[#This Row],[20D EMA]]</f>
        <v>9.2749391727493927E-2</v>
      </c>
      <c r="T390" s="2">
        <f>(Table2[[#This Row],[Close Price]]-Table2[[#This Row],[50D EMA]])/Table2[[#This Row],[50D EMA]]</f>
        <v>0.13206475453490643</v>
      </c>
      <c r="U390" s="2">
        <f>(Table2[[#This Row],[Close Price]]-Table2[[#This Row],[200D EMA]])/Table2[[#This Row],[200D EMA]]</f>
        <v>0.20315504928114123</v>
      </c>
      <c r="V390">
        <v>1.6988783604587201</v>
      </c>
      <c r="W390">
        <v>210</v>
      </c>
      <c r="X390">
        <v>227.8</v>
      </c>
      <c r="Y390">
        <v>203.81</v>
      </c>
      <c r="Z390">
        <v>227.8</v>
      </c>
      <c r="AA390">
        <v>195.32</v>
      </c>
      <c r="AB390">
        <v>227.8</v>
      </c>
      <c r="AC390" s="2">
        <f>(Table2[[#This Row],[Close Price]]/Table2[[#This Row],[Day Low]])-1</f>
        <v>6.9333333333333247E-2</v>
      </c>
      <c r="AD390" s="2">
        <f>(Table2[[#This Row],[Day High]]/Table2[[#This Row],[Close Price]])-1</f>
        <v>1.442821517634485E-2</v>
      </c>
      <c r="AE390" s="2">
        <f>(Table2[[#This Row],[Close Price]]/Table2[[#This Row],[Current Week Low]])-1</f>
        <v>0.10181050978852846</v>
      </c>
      <c r="AF390" s="2">
        <f>(Table2[[#This Row],[Current Week High]]/Table2[[#This Row],[Close Price]])-1</f>
        <v>1.442821517634485E-2</v>
      </c>
      <c r="AG390" s="2">
        <f>(Table2[[#This Row],[Close Price]]/Table2[[#This Row],[Current Month Low]])-1</f>
        <v>0.14970305140282614</v>
      </c>
      <c r="AH390" s="2">
        <f>(Table2[[#This Row],[Current Month High]]/Table2[[#This Row],[Close Price]])-1</f>
        <v>1.442821517634485E-2</v>
      </c>
      <c r="AI390">
        <v>14.8690773067331</v>
      </c>
      <c r="AJ390">
        <v>45.158371040723999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0.02</v>
      </c>
      <c r="AM390" t="s">
        <v>10213</v>
      </c>
      <c r="AN390">
        <v>11.85</v>
      </c>
      <c r="AO390" t="s">
        <v>10213</v>
      </c>
      <c r="AP390">
        <v>5.7267123719461001E-2</v>
      </c>
      <c r="AQ390">
        <f>(Table2[[#This Row],[Sharpe Ratio]]-AVERAGE(Table2[Sharpe Ratio]))/_xlfn.STDEV.P(Table2[Sharpe Ratio])</f>
        <v>3.1110346762376829E-2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-0.26455277501807378</v>
      </c>
      <c r="AS390">
        <f>_xlfn.RANK.AVG(Table2[[#This Row],[1Y Return vs Nifty Z-Score]],Table2[1Y Return vs Nifty Z-Score])</f>
        <v>617</v>
      </c>
      <c r="AT390">
        <f>_xlfn.RANK.AVG(Table2[[#This Row],[6M Return vs Nifty Z-Score]],Table2[6M Return vs Nifty Z-Score])</f>
        <v>217</v>
      </c>
      <c r="AU390">
        <f>_xlfn.RANK.AVG(Table2[[#This Row],[Sharpe Ratio Z-Score]],Table2[Sharpe Ratio Z-Score])</f>
        <v>322</v>
      </c>
      <c r="AV390">
        <f>(Table2[[#This Row],[Rank 1Y]]+Table2[[#This Row],[Rank 6M]]+Table2[[#This Row],[Rank Sharpe]])/3</f>
        <v>385.33333333333331</v>
      </c>
    </row>
    <row r="391" spans="1:48" x14ac:dyDescent="0.3">
      <c r="A391" t="s">
        <v>852</v>
      </c>
      <c r="B391" t="s">
        <v>853</v>
      </c>
      <c r="C391" t="s">
        <v>10172</v>
      </c>
      <c r="D391" t="s">
        <v>62</v>
      </c>
      <c r="E391">
        <v>17679.092313960002</v>
      </c>
      <c r="F391">
        <v>1689.9</v>
      </c>
      <c r="G391">
        <v>54.156773373352998</v>
      </c>
      <c r="H391">
        <f>(Table2[[#This Row],[1Y Return vs Nifty]]-AVERAGE(Table2[1Y Return vs Nifty]))/_xlfn.STDEV.P(Table2[1Y Return vs Nifty])</f>
        <v>9.0913362018098298E-2</v>
      </c>
      <c r="I391">
        <v>12.4636112773396</v>
      </c>
      <c r="J391">
        <f>(Table2[[#This Row],[1M Return vs Nifty]]-AVERAGE(Table2[1M Return vs Nifty]))/_xlfn.STDEV.P(Table2[1M Return vs Nifty])</f>
        <v>0.82698334837864607</v>
      </c>
      <c r="K391">
        <v>2.57608298908128</v>
      </c>
      <c r="L391">
        <f>(Table2[[#This Row],[6M Return vs Nifty]]-AVERAGE(Table2[6M Return vs Nifty]))/_xlfn.STDEV.P(Table2[6M Return vs Nifty])</f>
        <v>-0.22173966756552005</v>
      </c>
      <c r="M391">
        <v>5.9620370842372896</v>
      </c>
      <c r="N391">
        <f>(Table2[[#This Row],[1W Return vs Nifty]]-AVERAGE(Table2[1W Return vs Nifty]))/_xlfn.STDEV.P(Table2[1W Return vs Nifty])</f>
        <v>1.157626046976193</v>
      </c>
      <c r="O391">
        <v>1602.63</v>
      </c>
      <c r="P391">
        <v>1549.5110150325199</v>
      </c>
      <c r="Q391">
        <v>1389.84328543263</v>
      </c>
      <c r="R391">
        <v>68.056043624035794</v>
      </c>
      <c r="S391" s="2">
        <f>(Table2[[#This Row],[Close Price]]-Table2[[#This Row],[20D EMA]])/Table2[[#This Row],[20D EMA]]</f>
        <v>5.4454240841616576E-2</v>
      </c>
      <c r="T391" s="2">
        <f>(Table2[[#This Row],[Close Price]]-Table2[[#This Row],[50D EMA]])/Table2[[#This Row],[50D EMA]]</f>
        <v>9.0602121317952547E-2</v>
      </c>
      <c r="U391" s="2">
        <f>(Table2[[#This Row],[Close Price]]-Table2[[#This Row],[200D EMA]])/Table2[[#This Row],[200D EMA]]</f>
        <v>0.21589248062163252</v>
      </c>
      <c r="V391">
        <v>0.425136918692962</v>
      </c>
      <c r="W391">
        <v>1672.75</v>
      </c>
      <c r="X391">
        <v>1717</v>
      </c>
      <c r="Y391">
        <v>1655</v>
      </c>
      <c r="Z391">
        <v>1799</v>
      </c>
      <c r="AA391">
        <v>1513.8</v>
      </c>
      <c r="AB391">
        <v>1799</v>
      </c>
      <c r="AC391" s="2">
        <f>(Table2[[#This Row],[Close Price]]/Table2[[#This Row],[Day Low]])-1</f>
        <v>1.0252578089971598E-2</v>
      </c>
      <c r="AD391" s="2">
        <f>(Table2[[#This Row],[Day High]]/Table2[[#This Row],[Close Price]])-1</f>
        <v>1.6036451861056733E-2</v>
      </c>
      <c r="AE391" s="2">
        <f>(Table2[[#This Row],[Close Price]]/Table2[[#This Row],[Current Week Low]])-1</f>
        <v>2.108761329305131E-2</v>
      </c>
      <c r="AF391" s="2">
        <f>(Table2[[#This Row],[Current Week High]]/Table2[[#This Row],[Close Price]])-1</f>
        <v>6.4560033138055362E-2</v>
      </c>
      <c r="AG391" s="2">
        <f>(Table2[[#This Row],[Close Price]]/Table2[[#This Row],[Current Month Low]])-1</f>
        <v>0.11632976615140711</v>
      </c>
      <c r="AH391" s="2">
        <f>(Table2[[#This Row],[Current Month High]]/Table2[[#This Row],[Close Price]])-1</f>
        <v>6.4560033138055362E-2</v>
      </c>
      <c r="AI391">
        <v>6.4560033138055299</v>
      </c>
      <c r="AJ391">
        <v>87.756235764679701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-0.06</v>
      </c>
      <c r="AM391" t="s">
        <v>10214</v>
      </c>
      <c r="AN391">
        <v>9.64</v>
      </c>
      <c r="AO391" t="s">
        <v>10213</v>
      </c>
      <c r="AQ391">
        <f>(Table2[[#This Row],[Sharpe Ratio]]-AVERAGE(Table2[Sharpe Ratio]))/_xlfn.STDEV.P(Table2[Sharpe Ratio])</f>
        <v>-0.61861806961255894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1.2351650201948583</v>
      </c>
      <c r="AS391">
        <f>_xlfn.RANK.AVG(Table2[[#This Row],[1Y Return vs Nifty Z-Score]],Table2[1Y Return vs Nifty Z-Score])</f>
        <v>250</v>
      </c>
      <c r="AT391">
        <f>_xlfn.RANK.AVG(Table2[[#This Row],[6M Return vs Nifty Z-Score]],Table2[6M Return vs Nifty Z-Score])</f>
        <v>392</v>
      </c>
      <c r="AU391">
        <f>_xlfn.RANK.AVG(Table2[[#This Row],[Sharpe Ratio Z-Score]],Table2[Sharpe Ratio Z-Score])</f>
        <v>516.5</v>
      </c>
      <c r="AV391">
        <f>(Table2[[#This Row],[Rank 1Y]]+Table2[[#This Row],[Rank 6M]]+Table2[[#This Row],[Rank Sharpe]])/3</f>
        <v>386.16666666666669</v>
      </c>
    </row>
    <row r="392" spans="1:48" x14ac:dyDescent="0.3">
      <c r="A392" t="s">
        <v>1535</v>
      </c>
      <c r="B392" t="s">
        <v>1536</v>
      </c>
      <c r="C392" t="s">
        <v>10173</v>
      </c>
      <c r="D392" t="s">
        <v>246</v>
      </c>
      <c r="E392">
        <v>6226.3237952400004</v>
      </c>
      <c r="F392">
        <v>785.1</v>
      </c>
      <c r="G392">
        <v>34.099006840573402</v>
      </c>
      <c r="H392">
        <f>(Table2[[#This Row],[1Y Return vs Nifty]]-AVERAGE(Table2[1Y Return vs Nifty]))/_xlfn.STDEV.P(Table2[1Y Return vs Nifty])</f>
        <v>-0.14762295073225365</v>
      </c>
      <c r="I392">
        <v>4.1660263281322401</v>
      </c>
      <c r="J392">
        <f>(Table2[[#This Row],[1M Return vs Nifty]]-AVERAGE(Table2[1M Return vs Nifty]))/_xlfn.STDEV.P(Table2[1M Return vs Nifty])</f>
        <v>9.0753410032118731E-2</v>
      </c>
      <c r="K392">
        <v>8.4934070489993605</v>
      </c>
      <c r="L392">
        <f>(Table2[[#This Row],[6M Return vs Nifty]]-AVERAGE(Table2[6M Return vs Nifty]))/_xlfn.STDEV.P(Table2[6M Return vs Nifty])</f>
        <v>-4.4896706671341796E-2</v>
      </c>
      <c r="M392">
        <v>-1.5625396266134901</v>
      </c>
      <c r="N392">
        <f>(Table2[[#This Row],[1W Return vs Nifty]]-AVERAGE(Table2[1W Return vs Nifty]))/_xlfn.STDEV.P(Table2[1W Return vs Nifty])</f>
        <v>-0.33091165220338409</v>
      </c>
      <c r="O392">
        <v>743.95</v>
      </c>
      <c r="P392">
        <v>716.800697957794</v>
      </c>
      <c r="Q392">
        <v>674.30242832600504</v>
      </c>
      <c r="R392">
        <v>67.212722714160606</v>
      </c>
      <c r="S392" s="2">
        <f>(Table2[[#This Row],[Close Price]]-Table2[[#This Row],[20D EMA]])/Table2[[#This Row],[20D EMA]]</f>
        <v>5.5312857046844514E-2</v>
      </c>
      <c r="T392" s="2">
        <f>(Table2[[#This Row],[Close Price]]-Table2[[#This Row],[50D EMA]])/Table2[[#This Row],[50D EMA]]</f>
        <v>9.5283531721989986E-2</v>
      </c>
      <c r="U392" s="2">
        <f>(Table2[[#This Row],[Close Price]]-Table2[[#This Row],[200D EMA]])/Table2[[#This Row],[200D EMA]]</f>
        <v>0.16431435958054666</v>
      </c>
      <c r="V392">
        <v>0.99285103236956695</v>
      </c>
      <c r="W392">
        <v>765.95</v>
      </c>
      <c r="X392">
        <v>789.65</v>
      </c>
      <c r="Y392">
        <v>735.7</v>
      </c>
      <c r="Z392">
        <v>795.3</v>
      </c>
      <c r="AA392">
        <v>735.4</v>
      </c>
      <c r="AB392">
        <v>795.3</v>
      </c>
      <c r="AC392" s="2">
        <f>(Table2[[#This Row],[Close Price]]/Table2[[#This Row],[Day Low]])-1</f>
        <v>2.5001631960310799E-2</v>
      </c>
      <c r="AD392" s="2">
        <f>(Table2[[#This Row],[Day High]]/Table2[[#This Row],[Close Price]])-1</f>
        <v>5.7954400713284837E-3</v>
      </c>
      <c r="AE392" s="2">
        <f>(Table2[[#This Row],[Close Price]]/Table2[[#This Row],[Current Week Low]])-1</f>
        <v>6.7146934891939569E-2</v>
      </c>
      <c r="AF392" s="2">
        <f>(Table2[[#This Row],[Current Week High]]/Table2[[#This Row],[Close Price]])-1</f>
        <v>1.2991975544516476E-2</v>
      </c>
      <c r="AG392" s="2">
        <f>(Table2[[#This Row],[Close Price]]/Table2[[#This Row],[Current Month Low]])-1</f>
        <v>6.7582268153385971E-2</v>
      </c>
      <c r="AH392" s="2">
        <f>(Table2[[#This Row],[Current Month High]]/Table2[[#This Row],[Close Price]])-1</f>
        <v>1.2991975544516476E-2</v>
      </c>
      <c r="AI392">
        <v>12.571646923958699</v>
      </c>
      <c r="AJ392">
        <v>86.573193916349794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0.04</v>
      </c>
      <c r="AM392" t="s">
        <v>10213</v>
      </c>
      <c r="AN392">
        <v>5.99</v>
      </c>
      <c r="AO392" t="s">
        <v>10213</v>
      </c>
      <c r="AQ392">
        <f>(Table2[[#This Row],[Sharpe Ratio]]-AVERAGE(Table2[Sharpe Ratio]))/_xlfn.STDEV.P(Table2[Sharpe Ratio])</f>
        <v>-0.61861806961255894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-1.0512959691874197</v>
      </c>
      <c r="AS392">
        <f>_xlfn.RANK.AVG(Table2[[#This Row],[1Y Return vs Nifty Z-Score]],Table2[1Y Return vs Nifty Z-Score])</f>
        <v>323</v>
      </c>
      <c r="AT392">
        <f>_xlfn.RANK.AVG(Table2[[#This Row],[6M Return vs Nifty Z-Score]],Table2[6M Return vs Nifty Z-Score])</f>
        <v>319</v>
      </c>
      <c r="AU392">
        <f>_xlfn.RANK.AVG(Table2[[#This Row],[Sharpe Ratio Z-Score]],Table2[Sharpe Ratio Z-Score])</f>
        <v>516.5</v>
      </c>
      <c r="AV392">
        <f>(Table2[[#This Row],[Rank 1Y]]+Table2[[#This Row],[Rank 6M]]+Table2[[#This Row],[Rank Sharpe]])/3</f>
        <v>386.16666666666669</v>
      </c>
    </row>
    <row r="393" spans="1:48" x14ac:dyDescent="0.3">
      <c r="A393" t="s">
        <v>503</v>
      </c>
      <c r="B393" t="s">
        <v>504</v>
      </c>
      <c r="C393" t="s">
        <v>10171</v>
      </c>
      <c r="D393" t="s">
        <v>193</v>
      </c>
      <c r="E393">
        <v>42219.29470654</v>
      </c>
      <c r="F393">
        <v>719.9</v>
      </c>
      <c r="G393">
        <v>8.1918852043152803</v>
      </c>
      <c r="H393">
        <f>(Table2[[#This Row],[1Y Return vs Nifty]]-AVERAGE(Table2[1Y Return vs Nifty]))/_xlfn.STDEV.P(Table2[1Y Return vs Nifty])</f>
        <v>-0.45572252198753271</v>
      </c>
      <c r="I393">
        <v>-0.295920160327447</v>
      </c>
      <c r="J393">
        <f>(Table2[[#This Row],[1M Return vs Nifty]]-AVERAGE(Table2[1M Return vs Nifty]))/_xlfn.STDEV.P(Table2[1M Return vs Nifty])</f>
        <v>-0.30514715720678443</v>
      </c>
      <c r="K393">
        <v>6.3299312057646402</v>
      </c>
      <c r="L393">
        <f>(Table2[[#This Row],[6M Return vs Nifty]]-AVERAGE(Table2[6M Return vs Nifty]))/_xlfn.STDEV.P(Table2[6M Return vs Nifty])</f>
        <v>-0.10955354649734141</v>
      </c>
      <c r="M393">
        <v>2.6399185076292802</v>
      </c>
      <c r="N393">
        <f>(Table2[[#This Row],[1W Return vs Nifty]]-AVERAGE(Table2[1W Return vs Nifty]))/_xlfn.STDEV.P(Table2[1W Return vs Nifty])</f>
        <v>0.50043310012314779</v>
      </c>
      <c r="O393">
        <v>665.14</v>
      </c>
      <c r="P393">
        <v>651.97710946583595</v>
      </c>
      <c r="Q393">
        <v>618.47574095909897</v>
      </c>
      <c r="R393">
        <v>82.392308376869707</v>
      </c>
      <c r="S393" s="2">
        <f>(Table2[[#This Row],[Close Price]]-Table2[[#This Row],[20D EMA]])/Table2[[#This Row],[20D EMA]]</f>
        <v>8.2328532339056432E-2</v>
      </c>
      <c r="T393" s="2">
        <f>(Table2[[#This Row],[Close Price]]-Table2[[#This Row],[50D EMA]])/Table2[[#This Row],[50D EMA]]</f>
        <v>0.10417987004146996</v>
      </c>
      <c r="U393" s="2">
        <f>(Table2[[#This Row],[Close Price]]-Table2[[#This Row],[200D EMA]])/Table2[[#This Row],[200D EMA]]</f>
        <v>0.16399068277701193</v>
      </c>
      <c r="V393">
        <v>1.2031546502858399</v>
      </c>
      <c r="W393">
        <v>692</v>
      </c>
      <c r="X393">
        <v>744.3</v>
      </c>
      <c r="Y393">
        <v>656</v>
      </c>
      <c r="Z393">
        <v>744.3</v>
      </c>
      <c r="AA393">
        <v>641.85</v>
      </c>
      <c r="AB393">
        <v>744.3</v>
      </c>
      <c r="AC393" s="2">
        <f>(Table2[[#This Row],[Close Price]]/Table2[[#This Row],[Day Low]])-1</f>
        <v>4.0317919075144371E-2</v>
      </c>
      <c r="AD393" s="2">
        <f>(Table2[[#This Row],[Day High]]/Table2[[#This Row],[Close Price]])-1</f>
        <v>3.3893596332823961E-2</v>
      </c>
      <c r="AE393" s="2">
        <f>(Table2[[#This Row],[Close Price]]/Table2[[#This Row],[Current Week Low]])-1</f>
        <v>9.7408536585365857E-2</v>
      </c>
      <c r="AF393" s="2">
        <f>(Table2[[#This Row],[Current Week High]]/Table2[[#This Row],[Close Price]])-1</f>
        <v>3.3893596332823961E-2</v>
      </c>
      <c r="AG393" s="2">
        <f>(Table2[[#This Row],[Close Price]]/Table2[[#This Row],[Current Month Low]])-1</f>
        <v>0.12160162031627331</v>
      </c>
      <c r="AH393" s="2">
        <f>(Table2[[#This Row],[Current Month High]]/Table2[[#This Row],[Close Price]])-1</f>
        <v>3.3893596332823961E-2</v>
      </c>
      <c r="AI393">
        <v>3.3893596332823899</v>
      </c>
      <c r="AJ393">
        <v>47.490268387625399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-0.06</v>
      </c>
      <c r="AM393" t="s">
        <v>10214</v>
      </c>
      <c r="AN393">
        <v>13.57</v>
      </c>
      <c r="AO393" t="s">
        <v>10213</v>
      </c>
      <c r="AP393">
        <v>4.7312121018218002E-2</v>
      </c>
      <c r="AQ393">
        <f>(Table2[[#This Row],[Sharpe Ratio]]-AVERAGE(Table2[Sharpe Ratio]))/_xlfn.STDEV.P(Table2[Sharpe Ratio])</f>
        <v>-8.1834877652461294E-2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-0.45182500322097208</v>
      </c>
      <c r="AS393">
        <f>_xlfn.RANK.AVG(Table2[[#This Row],[1Y Return vs Nifty Z-Score]],Table2[1Y Return vs Nifty Z-Score])</f>
        <v>460</v>
      </c>
      <c r="AT393">
        <f>_xlfn.RANK.AVG(Table2[[#This Row],[6M Return vs Nifty Z-Score]],Table2[6M Return vs Nifty Z-Score])</f>
        <v>347</v>
      </c>
      <c r="AU393">
        <f>_xlfn.RANK.AVG(Table2[[#This Row],[Sharpe Ratio Z-Score]],Table2[Sharpe Ratio Z-Score])</f>
        <v>357</v>
      </c>
      <c r="AV393">
        <f>(Table2[[#This Row],[Rank 1Y]]+Table2[[#This Row],[Rank 6M]]+Table2[[#This Row],[Rank Sharpe]])/3</f>
        <v>388</v>
      </c>
    </row>
    <row r="394" spans="1:48" x14ac:dyDescent="0.3">
      <c r="A394" t="s">
        <v>874</v>
      </c>
      <c r="B394" t="s">
        <v>875</v>
      </c>
      <c r="C394" t="s">
        <v>10170</v>
      </c>
      <c r="D394" t="s">
        <v>46</v>
      </c>
      <c r="E394">
        <v>17003.245853550001</v>
      </c>
      <c r="F394">
        <v>1758.55</v>
      </c>
      <c r="G394">
        <v>6.1638587636606204</v>
      </c>
      <c r="H394">
        <f>(Table2[[#This Row],[1Y Return vs Nifty]]-AVERAGE(Table2[1Y Return vs Nifty]))/_xlfn.STDEV.P(Table2[1Y Return vs Nifty])</f>
        <v>-0.47984075810935595</v>
      </c>
      <c r="I394">
        <v>0.55801512681590604</v>
      </c>
      <c r="J394">
        <f>(Table2[[#This Row],[1M Return vs Nifty]]-AVERAGE(Table2[1M Return vs Nifty]))/_xlfn.STDEV.P(Table2[1M Return vs Nifty])</f>
        <v>-0.22937899964600747</v>
      </c>
      <c r="K394">
        <v>43.640573599989899</v>
      </c>
      <c r="L394">
        <f>(Table2[[#This Row],[6M Return vs Nifty]]-AVERAGE(Table2[6M Return vs Nifty]))/_xlfn.STDEV.P(Table2[6M Return vs Nifty])</f>
        <v>1.0054985289081744</v>
      </c>
      <c r="M394">
        <v>-4.0631744601591802</v>
      </c>
      <c r="N394">
        <f>(Table2[[#This Row],[1W Return vs Nifty]]-AVERAGE(Table2[1W Return vs Nifty]))/_xlfn.STDEV.P(Table2[1W Return vs Nifty])</f>
        <v>-0.82559585367437149</v>
      </c>
      <c r="O394">
        <v>1734.04</v>
      </c>
      <c r="P394">
        <v>1625.8582833093801</v>
      </c>
      <c r="Q394">
        <v>1386.77868420194</v>
      </c>
      <c r="R394">
        <v>51.404574984765397</v>
      </c>
      <c r="S394" s="2">
        <f>(Table2[[#This Row],[Close Price]]-Table2[[#This Row],[20D EMA]])/Table2[[#This Row],[20D EMA]]</f>
        <v>1.4134622038707292E-2</v>
      </c>
      <c r="T394" s="2">
        <f>(Table2[[#This Row],[Close Price]]-Table2[[#This Row],[50D EMA]])/Table2[[#This Row],[50D EMA]]</f>
        <v>8.1613334970702542E-2</v>
      </c>
      <c r="U394" s="2">
        <f>(Table2[[#This Row],[Close Price]]-Table2[[#This Row],[200D EMA]])/Table2[[#This Row],[200D EMA]]</f>
        <v>0.26808265805729919</v>
      </c>
      <c r="V394">
        <v>0.66779789986303395</v>
      </c>
      <c r="W394">
        <v>1733.05</v>
      </c>
      <c r="X394">
        <v>1790.95</v>
      </c>
      <c r="Y394">
        <v>1720</v>
      </c>
      <c r="Z394">
        <v>1837.55</v>
      </c>
      <c r="AA394">
        <v>1707.3</v>
      </c>
      <c r="AB394">
        <v>1844.85</v>
      </c>
      <c r="AC394" s="2">
        <f>(Table2[[#This Row],[Close Price]]/Table2[[#This Row],[Day Low]])-1</f>
        <v>1.4713943625400239E-2</v>
      </c>
      <c r="AD394" s="2">
        <f>(Table2[[#This Row],[Day High]]/Table2[[#This Row],[Close Price]])-1</f>
        <v>1.8424269995166442E-2</v>
      </c>
      <c r="AE394" s="2">
        <f>(Table2[[#This Row],[Close Price]]/Table2[[#This Row],[Current Week Low]])-1</f>
        <v>2.2412790697674323E-2</v>
      </c>
      <c r="AF394" s="2">
        <f>(Table2[[#This Row],[Current Week High]]/Table2[[#This Row],[Close Price]])-1</f>
        <v>4.4923374370930524E-2</v>
      </c>
      <c r="AG394" s="2">
        <f>(Table2[[#This Row],[Close Price]]/Table2[[#This Row],[Current Month Low]])-1</f>
        <v>3.0018157324430472E-2</v>
      </c>
      <c r="AH394" s="2">
        <f>(Table2[[#This Row],[Current Month High]]/Table2[[#This Row],[Close Price]])-1</f>
        <v>4.9074521622928025E-2</v>
      </c>
      <c r="AI394">
        <v>5.7689573796593896</v>
      </c>
      <c r="AJ394">
        <v>71.574223132835698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0.19</v>
      </c>
      <c r="AM394" t="s">
        <v>10213</v>
      </c>
      <c r="AN394">
        <v>0.43</v>
      </c>
      <c r="AO394" t="s">
        <v>10213</v>
      </c>
      <c r="AP394">
        <v>-3.3543844832962001E-2</v>
      </c>
      <c r="AQ394">
        <f>(Table2[[#This Row],[Sharpe Ratio]]-AVERAGE(Table2[Sharpe Ratio]))/_xlfn.STDEV.P(Table2[Sharpe Ratio])</f>
        <v>-0.99919225890156316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-1.5285093414231237</v>
      </c>
      <c r="AS394">
        <f>_xlfn.RANK.AVG(Table2[[#This Row],[1Y Return vs Nifty Z-Score]],Table2[1Y Return vs Nifty Z-Score])</f>
        <v>476</v>
      </c>
      <c r="AT394">
        <f>_xlfn.RANK.AVG(Table2[[#This Row],[6M Return vs Nifty Z-Score]],Table2[6M Return vs Nifty Z-Score])</f>
        <v>90</v>
      </c>
      <c r="AU394">
        <f>_xlfn.RANK.AVG(Table2[[#This Row],[Sharpe Ratio Z-Score]],Table2[Sharpe Ratio Z-Score])</f>
        <v>599</v>
      </c>
      <c r="AV394">
        <f>(Table2[[#This Row],[Rank 1Y]]+Table2[[#This Row],[Rank 6M]]+Table2[[#This Row],[Rank Sharpe]])/3</f>
        <v>388.33333333333331</v>
      </c>
    </row>
    <row r="395" spans="1:48" x14ac:dyDescent="0.3">
      <c r="A395" t="s">
        <v>1944</v>
      </c>
      <c r="B395" t="s">
        <v>1945</v>
      </c>
      <c r="C395" t="s">
        <v>10167</v>
      </c>
      <c r="D395" t="s">
        <v>598</v>
      </c>
      <c r="E395">
        <v>3295.1614613400002</v>
      </c>
      <c r="F395">
        <v>1102.9000000000001</v>
      </c>
      <c r="G395">
        <v>31.620542694944699</v>
      </c>
      <c r="H395">
        <f>(Table2[[#This Row],[1Y Return vs Nifty]]-AVERAGE(Table2[1Y Return vs Nifty]))/_xlfn.STDEV.P(Table2[1Y Return vs Nifty])</f>
        <v>-0.17709800208535631</v>
      </c>
      <c r="I395">
        <v>-3.1879740693607399</v>
      </c>
      <c r="J395">
        <f>(Table2[[#This Row],[1M Return vs Nifty]]-AVERAGE(Table2[1M Return vs Nifty]))/_xlfn.STDEV.P(Table2[1M Return vs Nifty])</f>
        <v>-0.56175395113250515</v>
      </c>
      <c r="K395">
        <v>2.0150919610330802</v>
      </c>
      <c r="L395">
        <f>(Table2[[#This Row],[6M Return vs Nifty]]-AVERAGE(Table2[6M Return vs Nifty]))/_xlfn.STDEV.P(Table2[6M Return vs Nifty])</f>
        <v>-0.23850523819010508</v>
      </c>
      <c r="M395">
        <v>-1.41906018244104</v>
      </c>
      <c r="N395">
        <f>(Table2[[#This Row],[1W Return vs Nifty]]-AVERAGE(Table2[1W Return vs Nifty]))/_xlfn.STDEV.P(Table2[1W Return vs Nifty])</f>
        <v>-0.3025280540403088</v>
      </c>
      <c r="O395">
        <v>1079.98</v>
      </c>
      <c r="P395">
        <v>1082.48641786605</v>
      </c>
      <c r="Q395">
        <v>1012.81756040757</v>
      </c>
      <c r="R395">
        <v>59.064425245290003</v>
      </c>
      <c r="S395" s="2">
        <f>(Table2[[#This Row],[Close Price]]-Table2[[#This Row],[20D EMA]])/Table2[[#This Row],[20D EMA]]</f>
        <v>2.1222615233615506E-2</v>
      </c>
      <c r="T395" s="2">
        <f>(Table2[[#This Row],[Close Price]]-Table2[[#This Row],[50D EMA]])/Table2[[#This Row],[50D EMA]]</f>
        <v>1.8858049206928795E-2</v>
      </c>
      <c r="U395" s="2">
        <f>(Table2[[#This Row],[Close Price]]-Table2[[#This Row],[200D EMA]])/Table2[[#This Row],[200D EMA]]</f>
        <v>8.8942414817708954E-2</v>
      </c>
      <c r="V395">
        <v>1.1754471056817599</v>
      </c>
      <c r="W395">
        <v>1076.8499999999999</v>
      </c>
      <c r="X395">
        <v>1162</v>
      </c>
      <c r="Y395">
        <v>1065.1500000000001</v>
      </c>
      <c r="Z395">
        <v>1162</v>
      </c>
      <c r="AA395">
        <v>1062.5999999999999</v>
      </c>
      <c r="AB395">
        <v>1162</v>
      </c>
      <c r="AC395" s="2">
        <f>(Table2[[#This Row],[Close Price]]/Table2[[#This Row],[Day Low]])-1</f>
        <v>2.4190927241491522E-2</v>
      </c>
      <c r="AD395" s="2">
        <f>(Table2[[#This Row],[Day High]]/Table2[[#This Row],[Close Price]])-1</f>
        <v>5.3586000544020296E-2</v>
      </c>
      <c r="AE395" s="2">
        <f>(Table2[[#This Row],[Close Price]]/Table2[[#This Row],[Current Week Low]])-1</f>
        <v>3.5441017697037891E-2</v>
      </c>
      <c r="AF395" s="2">
        <f>(Table2[[#This Row],[Current Week High]]/Table2[[#This Row],[Close Price]])-1</f>
        <v>5.3586000544020296E-2</v>
      </c>
      <c r="AG395" s="2">
        <f>(Table2[[#This Row],[Close Price]]/Table2[[#This Row],[Current Month Low]])-1</f>
        <v>3.7925842273668575E-2</v>
      </c>
      <c r="AH395" s="2">
        <f>(Table2[[#This Row],[Current Month High]]/Table2[[#This Row],[Close Price]])-1</f>
        <v>5.3586000544020296E-2</v>
      </c>
      <c r="AI395">
        <v>14.6024118233747</v>
      </c>
      <c r="AJ395">
        <v>59.782687432089801</v>
      </c>
      <c r="AK395" t="str">
        <f>IF(AND(Table2[[#This Row],[20D EMA]]&gt;Table2[[#This Row],[50D EMA]],Table2[[#This Row],[50D EMA]]&gt;Table2[[#This Row],[200D EMA]]),"Uptrend","Downtrend/NoTrend")</f>
        <v>Downtrend/NoTrend</v>
      </c>
      <c r="AL395">
        <v>-0.11</v>
      </c>
      <c r="AM395" t="s">
        <v>10214</v>
      </c>
      <c r="AN395">
        <v>5.36</v>
      </c>
      <c r="AO395" t="s">
        <v>10213</v>
      </c>
      <c r="AP395">
        <v>2.5452157169561999E-2</v>
      </c>
      <c r="AQ395">
        <f>(Table2[[#This Row],[Sharpe Ratio]]-AVERAGE(Table2[Sharpe Ratio]))/_xlfn.STDEV.P(Table2[Sharpe Ratio])</f>
        <v>-0.32984872523066633</v>
      </c>
      <c r="AR3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5">
        <f>_xlfn.RANK.AVG(Table2[[#This Row],[1Y Return vs Nifty Z-Score]],Table2[1Y Return vs Nifty Z-Score])</f>
        <v>338</v>
      </c>
      <c r="AT395">
        <f>_xlfn.RANK.AVG(Table2[[#This Row],[6M Return vs Nifty Z-Score]],Table2[6M Return vs Nifty Z-Score])</f>
        <v>401</v>
      </c>
      <c r="AU395">
        <f>_xlfn.RANK.AVG(Table2[[#This Row],[Sharpe Ratio Z-Score]],Table2[Sharpe Ratio Z-Score])</f>
        <v>428</v>
      </c>
      <c r="AV395">
        <f>(Table2[[#This Row],[Rank 1Y]]+Table2[[#This Row],[Rank 6M]]+Table2[[#This Row],[Rank Sharpe]])/3</f>
        <v>389</v>
      </c>
    </row>
    <row r="396" spans="1:48" x14ac:dyDescent="0.3">
      <c r="A396" t="s">
        <v>1996</v>
      </c>
      <c r="B396" t="s">
        <v>1997</v>
      </c>
      <c r="C396" t="s">
        <v>10167</v>
      </c>
      <c r="D396" t="s">
        <v>553</v>
      </c>
      <c r="E396">
        <v>3118.4261101400002</v>
      </c>
      <c r="F396">
        <v>53.54</v>
      </c>
      <c r="G396">
        <v>45.968405097765697</v>
      </c>
      <c r="H396">
        <f>(Table2[[#This Row],[1Y Return vs Nifty]]-AVERAGE(Table2[1Y Return vs Nifty]))/_xlfn.STDEV.P(Table2[1Y Return vs Nifty])</f>
        <v>-6.4665318354112204E-3</v>
      </c>
      <c r="I396">
        <v>12.723404769352699</v>
      </c>
      <c r="J396">
        <f>(Table2[[#This Row],[1M Return vs Nifty]]-AVERAGE(Table2[1M Return vs Nifty]))/_xlfn.STDEV.P(Table2[1M Return vs Nifty])</f>
        <v>0.85003436235180263</v>
      </c>
      <c r="K396">
        <v>18.416426473403799</v>
      </c>
      <c r="L396">
        <f>(Table2[[#This Row],[6M Return vs Nifty]]-AVERAGE(Table2[6M Return vs Nifty]))/_xlfn.STDEV.P(Table2[6M Return vs Nifty])</f>
        <v>0.25165898611361942</v>
      </c>
      <c r="M396">
        <v>-7.9643817238235997</v>
      </c>
      <c r="N396">
        <f>(Table2[[#This Row],[1W Return vs Nifty]]-AVERAGE(Table2[1W Return vs Nifty]))/_xlfn.STDEV.P(Table2[1W Return vs Nifty])</f>
        <v>-1.5973461204905228</v>
      </c>
      <c r="O396">
        <v>52.34</v>
      </c>
      <c r="P396">
        <v>49.325628816296501</v>
      </c>
      <c r="Q396">
        <v>44.474397678473501</v>
      </c>
      <c r="R396">
        <v>51.440210917275301</v>
      </c>
      <c r="S396" s="2">
        <f>(Table2[[#This Row],[Close Price]]-Table2[[#This Row],[20D EMA]])/Table2[[#This Row],[20D EMA]]</f>
        <v>2.2927015666793955E-2</v>
      </c>
      <c r="T396" s="2">
        <f>(Table2[[#This Row],[Close Price]]-Table2[[#This Row],[50D EMA]])/Table2[[#This Row],[50D EMA]]</f>
        <v>8.543978627011703E-2</v>
      </c>
      <c r="U396" s="2">
        <f>(Table2[[#This Row],[Close Price]]-Table2[[#This Row],[200D EMA]])/Table2[[#This Row],[200D EMA]]</f>
        <v>0.20383867561436209</v>
      </c>
      <c r="V396">
        <v>1.10485618156388</v>
      </c>
      <c r="W396">
        <v>52.95</v>
      </c>
      <c r="X396">
        <v>54.89</v>
      </c>
      <c r="Y396">
        <v>52.16</v>
      </c>
      <c r="Z396">
        <v>57.3</v>
      </c>
      <c r="AA396">
        <v>49.8</v>
      </c>
      <c r="AB396">
        <v>59.8</v>
      </c>
      <c r="AC396" s="2">
        <f>(Table2[[#This Row],[Close Price]]/Table2[[#This Row],[Day Low]])-1</f>
        <v>1.1142587346553379E-2</v>
      </c>
      <c r="AD396" s="2">
        <f>(Table2[[#This Row],[Day High]]/Table2[[#This Row],[Close Price]])-1</f>
        <v>2.5214792678371234E-2</v>
      </c>
      <c r="AE396" s="2">
        <f>(Table2[[#This Row],[Close Price]]/Table2[[#This Row],[Current Week Low]])-1</f>
        <v>2.6457055214724079E-2</v>
      </c>
      <c r="AF396" s="2">
        <f>(Table2[[#This Row],[Current Week High]]/Table2[[#This Row],[Close Price]])-1</f>
        <v>7.0227867015315582E-2</v>
      </c>
      <c r="AG396" s="2">
        <f>(Table2[[#This Row],[Close Price]]/Table2[[#This Row],[Current Month Low]])-1</f>
        <v>7.5100401606425837E-2</v>
      </c>
      <c r="AH396" s="2">
        <f>(Table2[[#This Row],[Current Month High]]/Table2[[#This Row],[Close Price]])-1</f>
        <v>0.11692192753081798</v>
      </c>
      <c r="AI396">
        <v>11.6921927530817</v>
      </c>
      <c r="AJ396">
        <v>79.063545150501596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-0.09</v>
      </c>
      <c r="AM396" t="s">
        <v>10214</v>
      </c>
      <c r="AN396">
        <v>3.7</v>
      </c>
      <c r="AO396" t="s">
        <v>10213</v>
      </c>
      <c r="AP396">
        <v>-6.4926814673524E-2</v>
      </c>
      <c r="AQ396">
        <f>(Table2[[#This Row],[Sharpe Ratio]]-AVERAGE(Table2[Sharpe Ratio]))/_xlfn.STDEV.P(Table2[Sharpe Ratio])</f>
        <v>-1.3552500800615506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-1.8573693839220624</v>
      </c>
      <c r="AS396">
        <f>_xlfn.RANK.AVG(Table2[[#This Row],[1Y Return vs Nifty Z-Score]],Table2[1Y Return vs Nifty Z-Score])</f>
        <v>281</v>
      </c>
      <c r="AT396">
        <f>_xlfn.RANK.AVG(Table2[[#This Row],[6M Return vs Nifty Z-Score]],Table2[6M Return vs Nifty Z-Score])</f>
        <v>222</v>
      </c>
      <c r="AU396">
        <f>_xlfn.RANK.AVG(Table2[[#This Row],[Sharpe Ratio Z-Score]],Table2[Sharpe Ratio Z-Score])</f>
        <v>664</v>
      </c>
      <c r="AV396">
        <f>(Table2[[#This Row],[Rank 1Y]]+Table2[[#This Row],[Rank 6M]]+Table2[[#This Row],[Rank Sharpe]])/3</f>
        <v>389</v>
      </c>
    </row>
    <row r="397" spans="1:48" x14ac:dyDescent="0.3">
      <c r="A397" t="s">
        <v>516</v>
      </c>
      <c r="B397" t="s">
        <v>517</v>
      </c>
      <c r="C397" t="s">
        <v>10173</v>
      </c>
      <c r="D397" t="s">
        <v>246</v>
      </c>
      <c r="E397">
        <v>40342.708656399998</v>
      </c>
      <c r="F397">
        <v>4277.2</v>
      </c>
      <c r="G397">
        <v>3.1755808659556601</v>
      </c>
      <c r="H397">
        <f>(Table2[[#This Row],[1Y Return vs Nifty]]-AVERAGE(Table2[1Y Return vs Nifty]))/_xlfn.STDEV.P(Table2[1Y Return vs Nifty])</f>
        <v>-0.51537875233353803</v>
      </c>
      <c r="I397">
        <v>8.9257927280815395</v>
      </c>
      <c r="J397">
        <f>(Table2[[#This Row],[1M Return vs Nifty]]-AVERAGE(Table2[1M Return vs Nifty]))/_xlfn.STDEV.P(Table2[1M Return vs Nifty])</f>
        <v>0.51307900773670101</v>
      </c>
      <c r="K397">
        <v>2.7723275058834602</v>
      </c>
      <c r="L397">
        <f>(Table2[[#This Row],[6M Return vs Nifty]]-AVERAGE(Table2[6M Return vs Nifty]))/_xlfn.STDEV.P(Table2[6M Return vs Nifty])</f>
        <v>-0.21587477643244507</v>
      </c>
      <c r="M397">
        <v>0.340736451177719</v>
      </c>
      <c r="N397">
        <f>(Table2[[#This Row],[1W Return vs Nifty]]-AVERAGE(Table2[1W Return vs Nifty]))/_xlfn.STDEV.P(Table2[1W Return vs Nifty])</f>
        <v>4.5600981344945696E-2</v>
      </c>
      <c r="O397">
        <v>4171.6899999999996</v>
      </c>
      <c r="P397">
        <v>4014.8802454119</v>
      </c>
      <c r="Q397">
        <v>3746.1006429203499</v>
      </c>
      <c r="R397">
        <v>56.883086798595798</v>
      </c>
      <c r="S397" s="2">
        <f>(Table2[[#This Row],[Close Price]]-Table2[[#This Row],[20D EMA]])/Table2[[#This Row],[20D EMA]]</f>
        <v>2.5291908075624082E-2</v>
      </c>
      <c r="T397" s="2">
        <f>(Table2[[#This Row],[Close Price]]-Table2[[#This Row],[50D EMA]])/Table2[[#This Row],[50D EMA]]</f>
        <v>6.5336881439458122E-2</v>
      </c>
      <c r="U397" s="2">
        <f>(Table2[[#This Row],[Close Price]]-Table2[[#This Row],[200D EMA]])/Table2[[#This Row],[200D EMA]]</f>
        <v>0.14177391578716916</v>
      </c>
      <c r="V397">
        <v>0.48660944875881501</v>
      </c>
      <c r="W397">
        <v>4215</v>
      </c>
      <c r="X397">
        <v>4308.2</v>
      </c>
      <c r="Y397">
        <v>4167.7</v>
      </c>
      <c r="Z397">
        <v>4424</v>
      </c>
      <c r="AA397">
        <v>4167.7</v>
      </c>
      <c r="AB397">
        <v>4424</v>
      </c>
      <c r="AC397" s="2">
        <f>(Table2[[#This Row],[Close Price]]/Table2[[#This Row],[Day Low]])-1</f>
        <v>1.4756820877817267E-2</v>
      </c>
      <c r="AD397" s="2">
        <f>(Table2[[#This Row],[Day High]]/Table2[[#This Row],[Close Price]])-1</f>
        <v>7.2477321612269829E-3</v>
      </c>
      <c r="AE397" s="2">
        <f>(Table2[[#This Row],[Close Price]]/Table2[[#This Row],[Current Week Low]])-1</f>
        <v>2.6273484175924455E-2</v>
      </c>
      <c r="AF397" s="2">
        <f>(Table2[[#This Row],[Current Week High]]/Table2[[#This Row],[Close Price]])-1</f>
        <v>3.4321518750584534E-2</v>
      </c>
      <c r="AG397" s="2">
        <f>(Table2[[#This Row],[Close Price]]/Table2[[#This Row],[Current Month Low]])-1</f>
        <v>2.6273484175924455E-2</v>
      </c>
      <c r="AH397" s="2">
        <f>(Table2[[#This Row],[Current Month High]]/Table2[[#This Row],[Close Price]])-1</f>
        <v>3.4321518750584534E-2</v>
      </c>
      <c r="AI397">
        <v>8.2483867950996004</v>
      </c>
      <c r="AJ397">
        <v>34.037385813446903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-0.03</v>
      </c>
      <c r="AM397" t="s">
        <v>10214</v>
      </c>
      <c r="AN397">
        <v>1.64</v>
      </c>
      <c r="AO397" t="s">
        <v>10213</v>
      </c>
      <c r="AP397">
        <v>6.9390088444759995E-2</v>
      </c>
      <c r="AQ397">
        <f>(Table2[[#This Row],[Sharpe Ratio]]-AVERAGE(Table2[Sharpe Ratio]))/_xlfn.STDEV.P(Table2[Sharpe Ratio])</f>
        <v>0.16865234575159826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-3.9211939327381262E-3</v>
      </c>
      <c r="AS397">
        <f>_xlfn.RANK.AVG(Table2[[#This Row],[1Y Return vs Nifty Z-Score]],Table2[1Y Return vs Nifty Z-Score])</f>
        <v>490</v>
      </c>
      <c r="AT397">
        <f>_xlfn.RANK.AVG(Table2[[#This Row],[6M Return vs Nifty Z-Score]],Table2[6M Return vs Nifty Z-Score])</f>
        <v>389</v>
      </c>
      <c r="AU397">
        <f>_xlfn.RANK.AVG(Table2[[#This Row],[Sharpe Ratio Z-Score]],Table2[Sharpe Ratio Z-Score])</f>
        <v>292</v>
      </c>
      <c r="AV397">
        <f>(Table2[[#This Row],[Rank 1Y]]+Table2[[#This Row],[Rank 6M]]+Table2[[#This Row],[Rank Sharpe]])/3</f>
        <v>390.33333333333331</v>
      </c>
    </row>
    <row r="398" spans="1:48" x14ac:dyDescent="0.3">
      <c r="A398" t="s">
        <v>1322</v>
      </c>
      <c r="B398" t="s">
        <v>1323</v>
      </c>
      <c r="C398" t="s">
        <v>10167</v>
      </c>
      <c r="D398" t="s">
        <v>553</v>
      </c>
      <c r="E398">
        <v>8317.8230898289894</v>
      </c>
      <c r="F398">
        <v>251.83</v>
      </c>
      <c r="G398">
        <v>18.981597719547999</v>
      </c>
      <c r="H398">
        <f>(Table2[[#This Row],[1Y Return vs Nifty]]-AVERAGE(Table2[1Y Return vs Nifty]))/_xlfn.STDEV.P(Table2[1Y Return vs Nifty])</f>
        <v>-0.32740622940262382</v>
      </c>
      <c r="I398">
        <v>4.5213926575813304</v>
      </c>
      <c r="J398">
        <f>(Table2[[#This Row],[1M Return vs Nifty]]-AVERAGE(Table2[1M Return vs Nifty]))/_xlfn.STDEV.P(Table2[1M Return vs Nifty])</f>
        <v>0.12228443169954116</v>
      </c>
      <c r="K398">
        <v>2.4528372418109399</v>
      </c>
      <c r="L398">
        <f>(Table2[[#This Row],[6M Return vs Nifty]]-AVERAGE(Table2[6M Return vs Nifty]))/_xlfn.STDEV.P(Table2[6M Return vs Nifty])</f>
        <v>-0.22542294443935826</v>
      </c>
      <c r="M398">
        <v>-3.45678072658988</v>
      </c>
      <c r="N398">
        <f>(Table2[[#This Row],[1W Return vs Nifty]]-AVERAGE(Table2[1W Return vs Nifty]))/_xlfn.STDEV.P(Table2[1W Return vs Nifty])</f>
        <v>-0.70563695530039228</v>
      </c>
      <c r="O398">
        <v>238.46</v>
      </c>
      <c r="P398">
        <v>230.252542894274</v>
      </c>
      <c r="Q398">
        <v>219.73733313578199</v>
      </c>
      <c r="R398">
        <v>67.008089346397298</v>
      </c>
      <c r="S398" s="2">
        <f>(Table2[[#This Row],[Close Price]]-Table2[[#This Row],[20D EMA]])/Table2[[#This Row],[20D EMA]]</f>
        <v>5.6068103665184957E-2</v>
      </c>
      <c r="T398" s="2">
        <f>(Table2[[#This Row],[Close Price]]-Table2[[#This Row],[50D EMA]])/Table2[[#This Row],[50D EMA]]</f>
        <v>9.3712133792302227E-2</v>
      </c>
      <c r="U398" s="2">
        <f>(Table2[[#This Row],[Close Price]]-Table2[[#This Row],[200D EMA]])/Table2[[#This Row],[200D EMA]]</f>
        <v>0.14605013361287605</v>
      </c>
      <c r="V398">
        <v>2.20786651272907</v>
      </c>
      <c r="W398">
        <v>238.99</v>
      </c>
      <c r="X398">
        <v>254.98</v>
      </c>
      <c r="Y398">
        <v>235.02</v>
      </c>
      <c r="Z398">
        <v>254.98</v>
      </c>
      <c r="AA398">
        <v>235.02</v>
      </c>
      <c r="AB398">
        <v>264.85000000000002</v>
      </c>
      <c r="AC398" s="2">
        <f>(Table2[[#This Row],[Close Price]]/Table2[[#This Row],[Day Low]])-1</f>
        <v>5.372609732624789E-2</v>
      </c>
      <c r="AD398" s="2">
        <f>(Table2[[#This Row],[Day High]]/Table2[[#This Row],[Close Price]])-1</f>
        <v>1.250843823214054E-2</v>
      </c>
      <c r="AE398" s="2">
        <f>(Table2[[#This Row],[Close Price]]/Table2[[#This Row],[Current Week Low]])-1</f>
        <v>7.1525827589141278E-2</v>
      </c>
      <c r="AF398" s="2">
        <f>(Table2[[#This Row],[Current Week High]]/Table2[[#This Row],[Close Price]])-1</f>
        <v>1.250843823214054E-2</v>
      </c>
      <c r="AG398" s="2">
        <f>(Table2[[#This Row],[Close Price]]/Table2[[#This Row],[Current Month Low]])-1</f>
        <v>7.1525827589141278E-2</v>
      </c>
      <c r="AH398" s="2">
        <f>(Table2[[#This Row],[Current Month High]]/Table2[[#This Row],[Close Price]])-1</f>
        <v>5.1701544692848378E-2</v>
      </c>
      <c r="AI398">
        <v>11.424373585355101</v>
      </c>
      <c r="AJ398">
        <v>54.686732186732101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0.03</v>
      </c>
      <c r="AM398" t="s">
        <v>10213</v>
      </c>
      <c r="AN398">
        <v>6.17</v>
      </c>
      <c r="AO398" t="s">
        <v>10213</v>
      </c>
      <c r="AP398">
        <v>3.9636861134948E-2</v>
      </c>
      <c r="AQ398">
        <f>(Table2[[#This Row],[Sharpe Ratio]]-AVERAGE(Table2[Sharpe Ratio]))/_xlfn.STDEV.P(Table2[Sharpe Ratio])</f>
        <v>-0.1689151101721264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-1.3050968076149596</v>
      </c>
      <c r="AS398">
        <f>_xlfn.RANK.AVG(Table2[[#This Row],[1Y Return vs Nifty Z-Score]],Table2[1Y Return vs Nifty Z-Score])</f>
        <v>395</v>
      </c>
      <c r="AT398">
        <f>_xlfn.RANK.AVG(Table2[[#This Row],[6M Return vs Nifty Z-Score]],Table2[6M Return vs Nifty Z-Score])</f>
        <v>395</v>
      </c>
      <c r="AU398">
        <f>_xlfn.RANK.AVG(Table2[[#This Row],[Sharpe Ratio Z-Score]],Table2[Sharpe Ratio Z-Score])</f>
        <v>381</v>
      </c>
      <c r="AV398">
        <f>(Table2[[#This Row],[Rank 1Y]]+Table2[[#This Row],[Rank 6M]]+Table2[[#This Row],[Rank Sharpe]])/3</f>
        <v>390.33333333333331</v>
      </c>
    </row>
    <row r="399" spans="1:48" x14ac:dyDescent="0.3">
      <c r="A399" t="s">
        <v>570</v>
      </c>
      <c r="B399" t="s">
        <v>571</v>
      </c>
      <c r="C399" t="s">
        <v>10171</v>
      </c>
      <c r="D399" t="s">
        <v>400</v>
      </c>
      <c r="E399">
        <v>33431.713797440003</v>
      </c>
      <c r="F399">
        <v>526.4</v>
      </c>
      <c r="G399">
        <v>-3.61365693400912</v>
      </c>
      <c r="H399">
        <f>(Table2[[#This Row],[1Y Return vs Nifty]]-AVERAGE(Table2[1Y Return vs Nifty]))/_xlfn.STDEV.P(Table2[1Y Return vs Nifty])</f>
        <v>-0.596119534142034</v>
      </c>
      <c r="I399">
        <v>4.4968953474837301</v>
      </c>
      <c r="J399">
        <f>(Table2[[#This Row],[1M Return vs Nifty]]-AVERAGE(Table2[1M Return vs Nifty]))/_xlfn.STDEV.P(Table2[1M Return vs Nifty])</f>
        <v>0.12011082899306512</v>
      </c>
      <c r="K399">
        <v>-6.5641682368749302E-2</v>
      </c>
      <c r="L399">
        <f>(Table2[[#This Row],[6M Return vs Nifty]]-AVERAGE(Table2[6M Return vs Nifty]))/_xlfn.STDEV.P(Table2[6M Return vs Nifty])</f>
        <v>-0.3006892751982802</v>
      </c>
      <c r="M399">
        <v>-0.98484354080566205</v>
      </c>
      <c r="N399">
        <f>(Table2[[#This Row],[1W Return vs Nifty]]-AVERAGE(Table2[1W Return vs Nifty]))/_xlfn.STDEV.P(Table2[1W Return vs Nifty])</f>
        <v>-0.21662982141901788</v>
      </c>
      <c r="O399">
        <v>516.97</v>
      </c>
      <c r="P399">
        <v>501.74142222499501</v>
      </c>
      <c r="Q399">
        <v>466.62739816690299</v>
      </c>
      <c r="R399">
        <v>54.478490218965298</v>
      </c>
      <c r="S399" s="2">
        <f>(Table2[[#This Row],[Close Price]]-Table2[[#This Row],[20D EMA]])/Table2[[#This Row],[20D EMA]]</f>
        <v>1.8240903727488926E-2</v>
      </c>
      <c r="T399" s="2">
        <f>(Table2[[#This Row],[Close Price]]-Table2[[#This Row],[50D EMA]])/Table2[[#This Row],[50D EMA]]</f>
        <v>4.9145987719442008E-2</v>
      </c>
      <c r="U399" s="2">
        <f>(Table2[[#This Row],[Close Price]]-Table2[[#This Row],[200D EMA]])/Table2[[#This Row],[200D EMA]]</f>
        <v>0.12809492556139526</v>
      </c>
      <c r="V399">
        <v>1.0793768478250501</v>
      </c>
      <c r="W399">
        <v>525.5</v>
      </c>
      <c r="X399">
        <v>532.4</v>
      </c>
      <c r="Y399">
        <v>518.45000000000005</v>
      </c>
      <c r="Z399">
        <v>542.45000000000005</v>
      </c>
      <c r="AA399">
        <v>518.45000000000005</v>
      </c>
      <c r="AB399">
        <v>550.15</v>
      </c>
      <c r="AC399" s="2">
        <f>(Table2[[#This Row],[Close Price]]/Table2[[#This Row],[Day Low]])-1</f>
        <v>1.7126546146526422E-3</v>
      </c>
      <c r="AD399" s="2">
        <f>(Table2[[#This Row],[Day High]]/Table2[[#This Row],[Close Price]])-1</f>
        <v>1.1398176291793405E-2</v>
      </c>
      <c r="AE399" s="2">
        <f>(Table2[[#This Row],[Close Price]]/Table2[[#This Row],[Current Week Low]])-1</f>
        <v>1.533416915806729E-2</v>
      </c>
      <c r="AF399" s="2">
        <f>(Table2[[#This Row],[Current Week High]]/Table2[[#This Row],[Close Price]])-1</f>
        <v>3.0490121580547314E-2</v>
      </c>
      <c r="AG399" s="2">
        <f>(Table2[[#This Row],[Close Price]]/Table2[[#This Row],[Current Month Low]])-1</f>
        <v>1.533416915806729E-2</v>
      </c>
      <c r="AH399" s="2">
        <f>(Table2[[#This Row],[Current Month High]]/Table2[[#This Row],[Close Price]])-1</f>
        <v>4.5117781155015191E-2</v>
      </c>
      <c r="AI399">
        <v>5.9840425531914896</v>
      </c>
      <c r="AJ399">
        <v>44.219178082191704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-0.06</v>
      </c>
      <c r="AM399" t="s">
        <v>10214</v>
      </c>
      <c r="AN399">
        <v>1.38</v>
      </c>
      <c r="AO399" t="s">
        <v>10213</v>
      </c>
      <c r="AP399">
        <v>9.7174615165617997E-2</v>
      </c>
      <c r="AQ399">
        <f>(Table2[[#This Row],[Sharpe Ratio]]-AVERAGE(Table2[Sharpe Ratio]))/_xlfn.STDEV.P(Table2[Sharpe Ratio])</f>
        <v>0.48388376255026383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-0.50944403921600312</v>
      </c>
      <c r="AS399">
        <f>_xlfn.RANK.AVG(Table2[[#This Row],[1Y Return vs Nifty Z-Score]],Table2[1Y Return vs Nifty Z-Score])</f>
        <v>532</v>
      </c>
      <c r="AT399">
        <f>_xlfn.RANK.AVG(Table2[[#This Row],[6M Return vs Nifty Z-Score]],Table2[6M Return vs Nifty Z-Score])</f>
        <v>427</v>
      </c>
      <c r="AU399">
        <f>_xlfn.RANK.AVG(Table2[[#This Row],[Sharpe Ratio Z-Score]],Table2[Sharpe Ratio Z-Score])</f>
        <v>216</v>
      </c>
      <c r="AV399">
        <f>(Table2[[#This Row],[Rank 1Y]]+Table2[[#This Row],[Rank 6M]]+Table2[[#This Row],[Rank Sharpe]])/3</f>
        <v>391.66666666666669</v>
      </c>
    </row>
    <row r="400" spans="1:48" x14ac:dyDescent="0.3">
      <c r="A400" t="s">
        <v>549</v>
      </c>
      <c r="B400" t="s">
        <v>550</v>
      </c>
      <c r="C400" t="s">
        <v>10172</v>
      </c>
      <c r="D400" t="s">
        <v>290</v>
      </c>
      <c r="E400">
        <v>35505.68170044</v>
      </c>
      <c r="F400">
        <v>470.3</v>
      </c>
      <c r="G400">
        <v>16.5280636939967</v>
      </c>
      <c r="H400">
        <f>(Table2[[#This Row],[1Y Return vs Nifty]]-AVERAGE(Table2[1Y Return vs Nifty]))/_xlfn.STDEV.P(Table2[1Y Return vs Nifty])</f>
        <v>-0.35658480014259497</v>
      </c>
      <c r="I400">
        <v>-3.9510689895962199</v>
      </c>
      <c r="J400">
        <f>(Table2[[#This Row],[1M Return vs Nifty]]-AVERAGE(Table2[1M Return vs Nifty]))/_xlfn.STDEV.P(Table2[1M Return vs Nifty])</f>
        <v>-0.62946200468261471</v>
      </c>
      <c r="K400">
        <v>-3.5381922751080501</v>
      </c>
      <c r="L400">
        <f>(Table2[[#This Row],[6M Return vs Nifty]]-AVERAGE(Table2[6M Return vs Nifty]))/_xlfn.STDEV.P(Table2[6M Return vs Nifty])</f>
        <v>-0.40446863939341154</v>
      </c>
      <c r="M400">
        <v>-0.82741338027565503</v>
      </c>
      <c r="N400">
        <f>(Table2[[#This Row],[1W Return vs Nifty]]-AVERAGE(Table2[1W Return vs Nifty]))/_xlfn.STDEV.P(Table2[1W Return vs Nifty])</f>
        <v>-0.1854864444634905</v>
      </c>
      <c r="O400">
        <v>469.29</v>
      </c>
      <c r="P400">
        <v>462.356534774468</v>
      </c>
      <c r="Q400">
        <v>415.99322925030401</v>
      </c>
      <c r="R400">
        <v>52.045765521925702</v>
      </c>
      <c r="S400" s="2">
        <f>(Table2[[#This Row],[Close Price]]-Table2[[#This Row],[20D EMA]])/Table2[[#This Row],[20D EMA]]</f>
        <v>2.1521873468430841E-3</v>
      </c>
      <c r="T400" s="2">
        <f>(Table2[[#This Row],[Close Price]]-Table2[[#This Row],[50D EMA]])/Table2[[#This Row],[50D EMA]]</f>
        <v>1.7180389219342895E-2</v>
      </c>
      <c r="U400" s="2">
        <f>(Table2[[#This Row],[Close Price]]-Table2[[#This Row],[200D EMA]])/Table2[[#This Row],[200D EMA]]</f>
        <v>0.13054724676064258</v>
      </c>
      <c r="V400">
        <v>1.6003534207471399</v>
      </c>
      <c r="W400">
        <v>463.5</v>
      </c>
      <c r="X400">
        <v>474.9</v>
      </c>
      <c r="Y400">
        <v>453</v>
      </c>
      <c r="Z400">
        <v>474.9</v>
      </c>
      <c r="AA400">
        <v>453</v>
      </c>
      <c r="AB400">
        <v>482.55</v>
      </c>
      <c r="AC400" s="2">
        <f>(Table2[[#This Row],[Close Price]]/Table2[[#This Row],[Day Low]])-1</f>
        <v>1.4670981661272897E-2</v>
      </c>
      <c r="AD400" s="2">
        <f>(Table2[[#This Row],[Day High]]/Table2[[#This Row],[Close Price]])-1</f>
        <v>9.7809908568997628E-3</v>
      </c>
      <c r="AE400" s="2">
        <f>(Table2[[#This Row],[Close Price]]/Table2[[#This Row],[Current Week Low]])-1</f>
        <v>3.8189845474613682E-2</v>
      </c>
      <c r="AF400" s="2">
        <f>(Table2[[#This Row],[Current Week High]]/Table2[[#This Row],[Close Price]])-1</f>
        <v>9.7809908568997628E-3</v>
      </c>
      <c r="AG400" s="2">
        <f>(Table2[[#This Row],[Close Price]]/Table2[[#This Row],[Current Month Low]])-1</f>
        <v>3.8189845474613682E-2</v>
      </c>
      <c r="AH400" s="2">
        <f>(Table2[[#This Row],[Current Month High]]/Table2[[#This Row],[Close Price]])-1</f>
        <v>2.6047203912396233E-2</v>
      </c>
      <c r="AI400">
        <v>8.4095258345736799</v>
      </c>
      <c r="AJ400">
        <v>52.447325769854103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-0.05</v>
      </c>
      <c r="AM400" t="s">
        <v>10214</v>
      </c>
      <c r="AN400">
        <v>-3.01</v>
      </c>
      <c r="AO400" t="s">
        <v>10214</v>
      </c>
      <c r="AP400">
        <v>6.1738215555533001E-2</v>
      </c>
      <c r="AQ400">
        <f>(Table2[[#This Row],[Sharpe Ratio]]-AVERAGE(Table2[Sharpe Ratio]))/_xlfn.STDEV.P(Table2[Sharpe Ratio])</f>
        <v>8.1837452114286863E-2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-1.4941644365678248</v>
      </c>
      <c r="AS400">
        <f>_xlfn.RANK.AVG(Table2[[#This Row],[1Y Return vs Nifty Z-Score]],Table2[1Y Return vs Nifty Z-Score])</f>
        <v>410</v>
      </c>
      <c r="AT400">
        <f>_xlfn.RANK.AVG(Table2[[#This Row],[6M Return vs Nifty Z-Score]],Table2[6M Return vs Nifty Z-Score])</f>
        <v>462</v>
      </c>
      <c r="AU400">
        <f>_xlfn.RANK.AVG(Table2[[#This Row],[Sharpe Ratio Z-Score]],Table2[Sharpe Ratio Z-Score])</f>
        <v>306</v>
      </c>
      <c r="AV400">
        <f>(Table2[[#This Row],[Rank 1Y]]+Table2[[#This Row],[Rank 6M]]+Table2[[#This Row],[Rank Sharpe]])/3</f>
        <v>392.66666666666669</v>
      </c>
    </row>
    <row r="401" spans="1:48" x14ac:dyDescent="0.3">
      <c r="A401" t="s">
        <v>842</v>
      </c>
      <c r="B401" t="s">
        <v>843</v>
      </c>
      <c r="C401" t="s">
        <v>10167</v>
      </c>
      <c r="D401" t="s">
        <v>49</v>
      </c>
      <c r="E401">
        <v>18008.745294204</v>
      </c>
      <c r="F401">
        <v>212.76</v>
      </c>
      <c r="G401">
        <v>37.202421518175001</v>
      </c>
      <c r="H401">
        <f>(Table2[[#This Row],[1Y Return vs Nifty]]-AVERAGE(Table2[1Y Return vs Nifty]))/_xlfn.STDEV.P(Table2[1Y Return vs Nifty])</f>
        <v>-0.11071569623207775</v>
      </c>
      <c r="I401">
        <v>15.2194606629745</v>
      </c>
      <c r="J401">
        <f>(Table2[[#This Row],[1M Return vs Nifty]]-AVERAGE(Table2[1M Return vs Nifty]))/_xlfn.STDEV.P(Table2[1M Return vs Nifty])</f>
        <v>1.0715049574610713</v>
      </c>
      <c r="K401">
        <v>9.77204614466193</v>
      </c>
      <c r="L401">
        <f>(Table2[[#This Row],[6M Return vs Nifty]]-AVERAGE(Table2[6M Return vs Nifty]))/_xlfn.STDEV.P(Table2[6M Return vs Nifty])</f>
        <v>-6.6837710094822282E-3</v>
      </c>
      <c r="M401">
        <v>1.36605754311551</v>
      </c>
      <c r="N401">
        <f>(Table2[[#This Row],[1W Return vs Nifty]]-AVERAGE(Table2[1W Return vs Nifty]))/_xlfn.STDEV.P(Table2[1W Return vs Nifty])</f>
        <v>0.24843353362824955</v>
      </c>
      <c r="O401">
        <v>201.64</v>
      </c>
      <c r="P401">
        <v>192.38664695605499</v>
      </c>
      <c r="Q401">
        <v>173.323804415816</v>
      </c>
      <c r="R401">
        <v>70.567085480040305</v>
      </c>
      <c r="S401" s="2">
        <f>(Table2[[#This Row],[Close Price]]-Table2[[#This Row],[20D EMA]])/Table2[[#This Row],[20D EMA]]</f>
        <v>5.5147788137274376E-2</v>
      </c>
      <c r="T401" s="2">
        <f>(Table2[[#This Row],[Close Price]]-Table2[[#This Row],[50D EMA]])/Table2[[#This Row],[50D EMA]]</f>
        <v>0.10589795792115805</v>
      </c>
      <c r="U401" s="2">
        <f>(Table2[[#This Row],[Close Price]]-Table2[[#This Row],[200D EMA]])/Table2[[#This Row],[200D EMA]]</f>
        <v>0.22752902128534971</v>
      </c>
      <c r="V401">
        <v>1.36572364438178</v>
      </c>
      <c r="W401">
        <v>211.55</v>
      </c>
      <c r="X401">
        <v>217.5</v>
      </c>
      <c r="Y401">
        <v>204.66</v>
      </c>
      <c r="Z401">
        <v>217.5</v>
      </c>
      <c r="AA401">
        <v>204.66</v>
      </c>
      <c r="AB401">
        <v>217.5</v>
      </c>
      <c r="AC401" s="2">
        <f>(Table2[[#This Row],[Close Price]]/Table2[[#This Row],[Day Low]])-1</f>
        <v>5.719688017017166E-3</v>
      </c>
      <c r="AD401" s="2">
        <f>(Table2[[#This Row],[Day High]]/Table2[[#This Row],[Close Price]])-1</f>
        <v>2.2278623801466502E-2</v>
      </c>
      <c r="AE401" s="2">
        <f>(Table2[[#This Row],[Close Price]]/Table2[[#This Row],[Current Week Low]])-1</f>
        <v>3.9577836411609502E-2</v>
      </c>
      <c r="AF401" s="2">
        <f>(Table2[[#This Row],[Current Week High]]/Table2[[#This Row],[Close Price]])-1</f>
        <v>2.2278623801466502E-2</v>
      </c>
      <c r="AG401" s="2">
        <f>(Table2[[#This Row],[Close Price]]/Table2[[#This Row],[Current Month Low]])-1</f>
        <v>3.9577836411609502E-2</v>
      </c>
      <c r="AH401" s="2">
        <f>(Table2[[#This Row],[Current Month High]]/Table2[[#This Row],[Close Price]])-1</f>
        <v>2.2278623801466502E-2</v>
      </c>
      <c r="AI401">
        <v>2.2278623801466502</v>
      </c>
      <c r="AJ401">
        <v>73.539967373572594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0.01</v>
      </c>
      <c r="AM401" t="s">
        <v>10213</v>
      </c>
      <c r="AN401">
        <v>10.18</v>
      </c>
      <c r="AO401" t="s">
        <v>10213</v>
      </c>
      <c r="AP401">
        <v>-1.0036806358534E-2</v>
      </c>
      <c r="AQ401">
        <f>(Table2[[#This Row],[Sharpe Ratio]]-AVERAGE(Table2[Sharpe Ratio]))/_xlfn.STDEV.P(Table2[Sharpe Ratio])</f>
        <v>-0.73249140351244357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0.47004762033531733</v>
      </c>
      <c r="AS401">
        <f>_xlfn.RANK.AVG(Table2[[#This Row],[1Y Return vs Nifty Z-Score]],Table2[1Y Return vs Nifty Z-Score])</f>
        <v>311</v>
      </c>
      <c r="AT401">
        <f>_xlfn.RANK.AVG(Table2[[#This Row],[6M Return vs Nifty Z-Score]],Table2[6M Return vs Nifty Z-Score])</f>
        <v>307</v>
      </c>
      <c r="AU401">
        <f>_xlfn.RANK.AVG(Table2[[#This Row],[Sharpe Ratio Z-Score]],Table2[Sharpe Ratio Z-Score])</f>
        <v>560</v>
      </c>
      <c r="AV401">
        <f>(Table2[[#This Row],[Rank 1Y]]+Table2[[#This Row],[Rank 6M]]+Table2[[#This Row],[Rank Sharpe]])/3</f>
        <v>392.66666666666669</v>
      </c>
    </row>
    <row r="402" spans="1:48" x14ac:dyDescent="0.3">
      <c r="A402" t="s">
        <v>1712</v>
      </c>
      <c r="B402" t="s">
        <v>1713</v>
      </c>
      <c r="C402" t="s">
        <v>10171</v>
      </c>
      <c r="D402" t="s">
        <v>246</v>
      </c>
      <c r="E402">
        <v>4477.3433320000004</v>
      </c>
      <c r="F402">
        <v>1426.25</v>
      </c>
      <c r="G402">
        <v>-5.6894825691046398</v>
      </c>
      <c r="H402">
        <f>(Table2[[#This Row],[1Y Return vs Nifty]]-AVERAGE(Table2[1Y Return vs Nifty]))/_xlfn.STDEV.P(Table2[1Y Return vs Nifty])</f>
        <v>-0.62080622057340329</v>
      </c>
      <c r="I402">
        <v>11.3037321429793</v>
      </c>
      <c r="J402">
        <f>(Table2[[#This Row],[1M Return vs Nifty]]-AVERAGE(Table2[1M Return vs Nifty]))/_xlfn.STDEV.P(Table2[1M Return vs Nifty])</f>
        <v>0.72406933800011042</v>
      </c>
      <c r="K402">
        <v>-4.04123826882548</v>
      </c>
      <c r="L402">
        <f>(Table2[[#This Row],[6M Return vs Nifty]]-AVERAGE(Table2[6M Return vs Nifty]))/_xlfn.STDEV.P(Table2[6M Return vs Nifty])</f>
        <v>-0.41950248612787211</v>
      </c>
      <c r="M402">
        <v>-2.33555084913344</v>
      </c>
      <c r="N402">
        <f>(Table2[[#This Row],[1W Return vs Nifty]]-AVERAGE(Table2[1W Return vs Nifty]))/_xlfn.STDEV.P(Table2[1W Return vs Nifty])</f>
        <v>-0.4838313965061487</v>
      </c>
      <c r="O402">
        <v>1379.04</v>
      </c>
      <c r="P402">
        <v>1320.76450275313</v>
      </c>
      <c r="Q402">
        <v>1207.41973032841</v>
      </c>
      <c r="R402">
        <v>59.364485825431103</v>
      </c>
      <c r="S402" s="2">
        <f>(Table2[[#This Row],[Close Price]]-Table2[[#This Row],[20D EMA]])/Table2[[#This Row],[20D EMA]]</f>
        <v>3.4233959856131826E-2</v>
      </c>
      <c r="T402" s="2">
        <f>(Table2[[#This Row],[Close Price]]-Table2[[#This Row],[50D EMA]])/Table2[[#This Row],[50D EMA]]</f>
        <v>7.9866999019875012E-2</v>
      </c>
      <c r="U402" s="2">
        <f>(Table2[[#This Row],[Close Price]]-Table2[[#This Row],[200D EMA]])/Table2[[#This Row],[200D EMA]]</f>
        <v>0.18123794416716188</v>
      </c>
      <c r="V402">
        <v>2.9757285859464302</v>
      </c>
      <c r="W402">
        <v>1402.2</v>
      </c>
      <c r="X402">
        <v>1442.6</v>
      </c>
      <c r="Y402">
        <v>1380</v>
      </c>
      <c r="Z402">
        <v>1485.95</v>
      </c>
      <c r="AA402">
        <v>1380</v>
      </c>
      <c r="AB402">
        <v>1526.6</v>
      </c>
      <c r="AC402" s="2">
        <f>(Table2[[#This Row],[Close Price]]/Table2[[#This Row],[Day Low]])-1</f>
        <v>1.715161888460992E-2</v>
      </c>
      <c r="AD402" s="2">
        <f>(Table2[[#This Row],[Day High]]/Table2[[#This Row],[Close Price]])-1</f>
        <v>1.1463628396143566E-2</v>
      </c>
      <c r="AE402" s="2">
        <f>(Table2[[#This Row],[Close Price]]/Table2[[#This Row],[Current Week Low]])-1</f>
        <v>3.3514492753623282E-2</v>
      </c>
      <c r="AF402" s="2">
        <f>(Table2[[#This Row],[Current Week High]]/Table2[[#This Row],[Close Price]])-1</f>
        <v>4.1858019281332259E-2</v>
      </c>
      <c r="AG402" s="2">
        <f>(Table2[[#This Row],[Close Price]]/Table2[[#This Row],[Current Month Low]])-1</f>
        <v>3.3514492753623282E-2</v>
      </c>
      <c r="AH402" s="2">
        <f>(Table2[[#This Row],[Current Month High]]/Table2[[#This Row],[Close Price]])-1</f>
        <v>7.0359333917616063E-2</v>
      </c>
      <c r="AI402">
        <v>7.0359333917616</v>
      </c>
      <c r="AJ402">
        <v>47.966594045025403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-0.06</v>
      </c>
      <c r="AM402" t="s">
        <v>10214</v>
      </c>
      <c r="AN402">
        <v>12.36</v>
      </c>
      <c r="AO402" t="s">
        <v>10213</v>
      </c>
      <c r="AP402">
        <v>0.11980665820530299</v>
      </c>
      <c r="AQ402">
        <f>(Table2[[#This Row],[Sharpe Ratio]]-AVERAGE(Table2[Sharpe Ratio]))/_xlfn.STDEV.P(Table2[Sharpe Ratio])</f>
        <v>0.74065729208073072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-5.9413473126582961E-2</v>
      </c>
      <c r="AS402">
        <f>_xlfn.RANK.AVG(Table2[[#This Row],[1Y Return vs Nifty Z-Score]],Table2[1Y Return vs Nifty Z-Score])</f>
        <v>544</v>
      </c>
      <c r="AT402">
        <f>_xlfn.RANK.AVG(Table2[[#This Row],[6M Return vs Nifty Z-Score]],Table2[6M Return vs Nifty Z-Score])</f>
        <v>470</v>
      </c>
      <c r="AU402">
        <f>_xlfn.RANK.AVG(Table2[[#This Row],[Sharpe Ratio Z-Score]],Table2[Sharpe Ratio Z-Score])</f>
        <v>166</v>
      </c>
      <c r="AV402">
        <f>(Table2[[#This Row],[Rank 1Y]]+Table2[[#This Row],[Rank 6M]]+Table2[[#This Row],[Rank Sharpe]])/3</f>
        <v>393.33333333333331</v>
      </c>
    </row>
    <row r="403" spans="1:48" x14ac:dyDescent="0.3">
      <c r="A403" t="s">
        <v>1100</v>
      </c>
      <c r="B403" t="s">
        <v>1101</v>
      </c>
      <c r="C403" t="s">
        <v>10174</v>
      </c>
      <c r="D403" t="s">
        <v>72</v>
      </c>
      <c r="E403">
        <v>11110.941691955901</v>
      </c>
      <c r="F403">
        <v>27.66</v>
      </c>
      <c r="G403">
        <v>54.392919360287699</v>
      </c>
      <c r="H403">
        <f>(Table2[[#This Row],[1Y Return vs Nifty]]-AVERAGE(Table2[1Y Return vs Nifty]))/_xlfn.STDEV.P(Table2[1Y Return vs Nifty])</f>
        <v>9.3721720212024795E-2</v>
      </c>
      <c r="I403">
        <v>-4.8796381937949898</v>
      </c>
      <c r="J403">
        <f>(Table2[[#This Row],[1M Return vs Nifty]]-AVERAGE(Table2[1M Return vs Nifty]))/_xlfn.STDEV.P(Table2[1M Return vs Nifty])</f>
        <v>-0.71185229681491158</v>
      </c>
      <c r="K403">
        <v>-23.389477518995299</v>
      </c>
      <c r="L403">
        <f>(Table2[[#This Row],[6M Return vs Nifty]]-AVERAGE(Table2[6M Return vs Nifty]))/_xlfn.STDEV.P(Table2[6M Return vs Nifty])</f>
        <v>-0.99773681678853821</v>
      </c>
      <c r="M403">
        <v>-3.5153088580407399</v>
      </c>
      <c r="N403">
        <f>(Table2[[#This Row],[1W Return vs Nifty]]-AVERAGE(Table2[1W Return vs Nifty]))/_xlfn.STDEV.P(Table2[1W Return vs Nifty])</f>
        <v>-0.71721519198731576</v>
      </c>
      <c r="O403">
        <v>28.39</v>
      </c>
      <c r="P403">
        <v>27.785612008163501</v>
      </c>
      <c r="Q403">
        <v>24.761735456564399</v>
      </c>
      <c r="R403">
        <v>36.106055064231398</v>
      </c>
      <c r="S403" s="2">
        <f>(Table2[[#This Row],[Close Price]]-Table2[[#This Row],[20D EMA]])/Table2[[#This Row],[20D EMA]]</f>
        <v>-2.5713279323705544E-2</v>
      </c>
      <c r="T403" s="2">
        <f>(Table2[[#This Row],[Close Price]]-Table2[[#This Row],[50D EMA]])/Table2[[#This Row],[50D EMA]]</f>
        <v>-4.5207572943361902E-3</v>
      </c>
      <c r="U403" s="2">
        <f>(Table2[[#This Row],[Close Price]]-Table2[[#This Row],[200D EMA]])/Table2[[#This Row],[200D EMA]]</f>
        <v>0.11704609915244306</v>
      </c>
      <c r="V403">
        <v>0.68738324705836495</v>
      </c>
      <c r="W403">
        <v>27.5</v>
      </c>
      <c r="X403">
        <v>28.05</v>
      </c>
      <c r="Y403">
        <v>26.9</v>
      </c>
      <c r="Z403">
        <v>29.3</v>
      </c>
      <c r="AA403">
        <v>26.9</v>
      </c>
      <c r="AB403">
        <v>29.38</v>
      </c>
      <c r="AC403" s="2">
        <f>(Table2[[#This Row],[Close Price]]/Table2[[#This Row],[Day Low]])-1</f>
        <v>5.8181818181817224E-3</v>
      </c>
      <c r="AD403" s="2">
        <f>(Table2[[#This Row],[Day High]]/Table2[[#This Row],[Close Price]])-1</f>
        <v>1.4099783080260275E-2</v>
      </c>
      <c r="AE403" s="2">
        <f>(Table2[[#This Row],[Close Price]]/Table2[[#This Row],[Current Week Low]])-1</f>
        <v>2.8252788104089266E-2</v>
      </c>
      <c r="AF403" s="2">
        <f>(Table2[[#This Row],[Current Week High]]/Table2[[#This Row],[Close Price]])-1</f>
        <v>5.9291395516992029E-2</v>
      </c>
      <c r="AG403" s="2">
        <f>(Table2[[#This Row],[Close Price]]/Table2[[#This Row],[Current Month Low]])-1</f>
        <v>2.8252788104089266E-2</v>
      </c>
      <c r="AH403" s="2">
        <f>(Table2[[#This Row],[Current Month High]]/Table2[[#This Row],[Close Price]])-1</f>
        <v>6.2183658712942735E-2</v>
      </c>
      <c r="AI403">
        <v>24.548083875632699</v>
      </c>
      <c r="AJ403">
        <v>86.262626262626199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-0.09</v>
      </c>
      <c r="AM403" t="s">
        <v>10214</v>
      </c>
      <c r="AN403">
        <v>-6.4</v>
      </c>
      <c r="AO403" t="s">
        <v>10214</v>
      </c>
      <c r="AP403">
        <v>6.7464325183195006E-2</v>
      </c>
      <c r="AQ403">
        <f>(Table2[[#This Row],[Sharpe Ratio]]-AVERAGE(Table2[Sharpe Ratio]))/_xlfn.STDEV.P(Table2[Sharpe Ratio])</f>
        <v>0.14680345527162381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-2.1862791301071169</v>
      </c>
      <c r="AS403">
        <f>_xlfn.RANK.AVG(Table2[[#This Row],[1Y Return vs Nifty Z-Score]],Table2[1Y Return vs Nifty Z-Score])</f>
        <v>249</v>
      </c>
      <c r="AT403">
        <f>_xlfn.RANK.AVG(Table2[[#This Row],[6M Return vs Nifty Z-Score]],Table2[6M Return vs Nifty Z-Score])</f>
        <v>642</v>
      </c>
      <c r="AU403">
        <f>_xlfn.RANK.AVG(Table2[[#This Row],[Sharpe Ratio Z-Score]],Table2[Sharpe Ratio Z-Score])</f>
        <v>294</v>
      </c>
      <c r="AV403">
        <f>(Table2[[#This Row],[Rank 1Y]]+Table2[[#This Row],[Rank 6M]]+Table2[[#This Row],[Rank Sharpe]])/3</f>
        <v>395</v>
      </c>
    </row>
    <row r="404" spans="1:48" x14ac:dyDescent="0.3">
      <c r="A404" t="s">
        <v>178</v>
      </c>
      <c r="B404" t="s">
        <v>179</v>
      </c>
      <c r="C404" t="s">
        <v>10169</v>
      </c>
      <c r="D404" t="s">
        <v>180</v>
      </c>
      <c r="E404">
        <v>147378.18120560999</v>
      </c>
      <c r="F404">
        <v>1440.9</v>
      </c>
      <c r="G404">
        <v>10.6112243620524</v>
      </c>
      <c r="H404">
        <f>(Table2[[#This Row],[1Y Return vs Nifty]]-AVERAGE(Table2[1Y Return vs Nifty]))/_xlfn.STDEV.P(Table2[1Y Return vs Nifty])</f>
        <v>-0.42695061256102573</v>
      </c>
      <c r="I404">
        <v>-3.4046850857337398</v>
      </c>
      <c r="J404">
        <f>(Table2[[#This Row],[1M Return vs Nifty]]-AVERAGE(Table2[1M Return vs Nifty]))/_xlfn.STDEV.P(Table2[1M Return vs Nifty])</f>
        <v>-0.58098233375226338</v>
      </c>
      <c r="K404">
        <v>12.414062270018</v>
      </c>
      <c r="L404">
        <f>(Table2[[#This Row],[6M Return vs Nifty]]-AVERAGE(Table2[6M Return vs Nifty]))/_xlfn.STDEV.P(Table2[6M Return vs Nifty])</f>
        <v>7.2274546907045767E-2</v>
      </c>
      <c r="M404">
        <v>4.9713237252708904</v>
      </c>
      <c r="N404">
        <f>(Table2[[#This Row],[1W Return vs Nifty]]-AVERAGE(Table2[1W Return vs Nifty]))/_xlfn.STDEV.P(Table2[1W Return vs Nifty])</f>
        <v>0.96163971570845408</v>
      </c>
      <c r="O404">
        <v>1392.36</v>
      </c>
      <c r="P404">
        <v>1351.0784194427499</v>
      </c>
      <c r="Q404">
        <v>1211.0041778892601</v>
      </c>
      <c r="R404">
        <v>65.764754360278602</v>
      </c>
      <c r="S404" s="2">
        <f>(Table2[[#This Row],[Close Price]]-Table2[[#This Row],[20D EMA]])/Table2[[#This Row],[20D EMA]]</f>
        <v>3.486167370507641E-2</v>
      </c>
      <c r="T404" s="2">
        <f>(Table2[[#This Row],[Close Price]]-Table2[[#This Row],[50D EMA]])/Table2[[#This Row],[50D EMA]]</f>
        <v>6.6481396834313242E-2</v>
      </c>
      <c r="U404" s="2">
        <f>(Table2[[#This Row],[Close Price]]-Table2[[#This Row],[200D EMA]])/Table2[[#This Row],[200D EMA]]</f>
        <v>0.1898389999871353</v>
      </c>
      <c r="V404">
        <v>1.19876331493791</v>
      </c>
      <c r="W404">
        <v>1433.55</v>
      </c>
      <c r="X404">
        <v>1455</v>
      </c>
      <c r="Y404">
        <v>1372.3</v>
      </c>
      <c r="Z404">
        <v>1455</v>
      </c>
      <c r="AA404">
        <v>1359.2</v>
      </c>
      <c r="AB404">
        <v>1455</v>
      </c>
      <c r="AC404" s="2">
        <f>(Table2[[#This Row],[Close Price]]/Table2[[#This Row],[Day Low]])-1</f>
        <v>5.127131945171115E-3</v>
      </c>
      <c r="AD404" s="2">
        <f>(Table2[[#This Row],[Day High]]/Table2[[#This Row],[Close Price]])-1</f>
        <v>9.7855506974806605E-3</v>
      </c>
      <c r="AE404" s="2">
        <f>(Table2[[#This Row],[Close Price]]/Table2[[#This Row],[Current Week Low]])-1</f>
        <v>4.9989069445456558E-2</v>
      </c>
      <c r="AF404" s="2">
        <f>(Table2[[#This Row],[Current Week High]]/Table2[[#This Row],[Close Price]])-1</f>
        <v>9.7855506974806605E-3</v>
      </c>
      <c r="AG404" s="2">
        <f>(Table2[[#This Row],[Close Price]]/Table2[[#This Row],[Current Month Low]])-1</f>
        <v>6.0108887580929915E-2</v>
      </c>
      <c r="AH404" s="2">
        <f>(Table2[[#This Row],[Current Month High]]/Table2[[#This Row],[Close Price]])-1</f>
        <v>9.7855506974806605E-3</v>
      </c>
      <c r="AI404">
        <v>1.8183080019432201</v>
      </c>
      <c r="AJ404">
        <v>50.125026047093101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0.11</v>
      </c>
      <c r="AM404" t="s">
        <v>10213</v>
      </c>
      <c r="AN404">
        <v>4.75</v>
      </c>
      <c r="AO404" t="s">
        <v>10213</v>
      </c>
      <c r="AP404">
        <v>1.5249020848378999E-2</v>
      </c>
      <c r="AQ404">
        <f>(Table2[[#This Row],[Sharpe Ratio]]-AVERAGE(Table2[Sharpe Ratio]))/_xlfn.STDEV.P(Table2[Sharpe Ratio])</f>
        <v>-0.44560916810702128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-0.41962785180481033</v>
      </c>
      <c r="AS404">
        <f>_xlfn.RANK.AVG(Table2[[#This Row],[1Y Return vs Nifty Z-Score]],Table2[1Y Return vs Nifty Z-Score])</f>
        <v>443</v>
      </c>
      <c r="AT404">
        <f>_xlfn.RANK.AVG(Table2[[#This Row],[6M Return vs Nifty Z-Score]],Table2[6M Return vs Nifty Z-Score])</f>
        <v>287</v>
      </c>
      <c r="AU404">
        <f>_xlfn.RANK.AVG(Table2[[#This Row],[Sharpe Ratio Z-Score]],Table2[Sharpe Ratio Z-Score])</f>
        <v>457</v>
      </c>
      <c r="AV404">
        <f>(Table2[[#This Row],[Rank 1Y]]+Table2[[#This Row],[Rank 6M]]+Table2[[#This Row],[Rank Sharpe]])/3</f>
        <v>395.66666666666669</v>
      </c>
    </row>
    <row r="405" spans="1:48" x14ac:dyDescent="0.3">
      <c r="A405" t="s">
        <v>1112</v>
      </c>
      <c r="B405" t="s">
        <v>1113</v>
      </c>
      <c r="C405" t="s">
        <v>10178</v>
      </c>
      <c r="D405" t="s">
        <v>931</v>
      </c>
      <c r="E405">
        <v>10972.532901384</v>
      </c>
      <c r="F405">
        <v>79.459999999999994</v>
      </c>
      <c r="G405">
        <v>73.585771196719193</v>
      </c>
      <c r="H405">
        <f>(Table2[[#This Row],[1Y Return vs Nifty]]-AVERAGE(Table2[1Y Return vs Nifty]))/_xlfn.STDEV.P(Table2[1Y Return vs Nifty])</f>
        <v>0.32197206407479911</v>
      </c>
      <c r="I405">
        <v>0.92230212833482705</v>
      </c>
      <c r="J405">
        <f>(Table2[[#This Row],[1M Return vs Nifty]]-AVERAGE(Table2[1M Return vs Nifty]))/_xlfn.STDEV.P(Table2[1M Return vs Nifty])</f>
        <v>-0.19705646262945825</v>
      </c>
      <c r="K405">
        <v>-19.2293801706453</v>
      </c>
      <c r="L405">
        <f>(Table2[[#This Row],[6M Return vs Nifty]]-AVERAGE(Table2[6M Return vs Nifty]))/_xlfn.STDEV.P(Table2[6M Return vs Nifty])</f>
        <v>-0.87340968424673537</v>
      </c>
      <c r="M405">
        <v>-3.7866267369729001</v>
      </c>
      <c r="N405">
        <f>(Table2[[#This Row],[1W Return vs Nifty]]-AVERAGE(Table2[1W Return vs Nifty]))/_xlfn.STDEV.P(Table2[1W Return vs Nifty])</f>
        <v>-0.7708882299230666</v>
      </c>
      <c r="O405">
        <v>80.22</v>
      </c>
      <c r="P405">
        <v>78.2707274250008</v>
      </c>
      <c r="Q405">
        <v>71.939772019327705</v>
      </c>
      <c r="R405">
        <v>42.800491833783802</v>
      </c>
      <c r="S405" s="2">
        <f>(Table2[[#This Row],[Close Price]]-Table2[[#This Row],[20D EMA]])/Table2[[#This Row],[20D EMA]]</f>
        <v>-9.4739466467215795E-3</v>
      </c>
      <c r="T405" s="2">
        <f>(Table2[[#This Row],[Close Price]]-Table2[[#This Row],[50D EMA]])/Table2[[#This Row],[50D EMA]]</f>
        <v>1.5194346777200426E-2</v>
      </c>
      <c r="U405" s="2">
        <f>(Table2[[#This Row],[Close Price]]-Table2[[#This Row],[200D EMA]])/Table2[[#This Row],[200D EMA]]</f>
        <v>0.10453505438760448</v>
      </c>
      <c r="V405">
        <v>0.78732756730590503</v>
      </c>
      <c r="W405">
        <v>79.17</v>
      </c>
      <c r="X405">
        <v>80.5</v>
      </c>
      <c r="Y405">
        <v>77.52</v>
      </c>
      <c r="Z405">
        <v>82.34</v>
      </c>
      <c r="AA405">
        <v>77.52</v>
      </c>
      <c r="AB405">
        <v>84.8</v>
      </c>
      <c r="AC405" s="2">
        <f>(Table2[[#This Row],[Close Price]]/Table2[[#This Row],[Day Low]])-1</f>
        <v>3.66300366300365E-3</v>
      </c>
      <c r="AD405" s="2">
        <f>(Table2[[#This Row],[Day High]]/Table2[[#This Row],[Close Price]])-1</f>
        <v>1.3088346337779999E-2</v>
      </c>
      <c r="AE405" s="2">
        <f>(Table2[[#This Row],[Close Price]]/Table2[[#This Row],[Current Week Low]])-1</f>
        <v>2.5025799793601644E-2</v>
      </c>
      <c r="AF405" s="2">
        <f>(Table2[[#This Row],[Current Week High]]/Table2[[#This Row],[Close Price]])-1</f>
        <v>3.624465139692945E-2</v>
      </c>
      <c r="AG405" s="2">
        <f>(Table2[[#This Row],[Close Price]]/Table2[[#This Row],[Current Month Low]])-1</f>
        <v>2.5025799793601644E-2</v>
      </c>
      <c r="AH405" s="2">
        <f>(Table2[[#This Row],[Current Month High]]/Table2[[#This Row],[Close Price]])-1</f>
        <v>6.7203624465139722E-2</v>
      </c>
      <c r="AI405">
        <v>19.368235590234001</v>
      </c>
      <c r="AJ405">
        <v>102.962962962962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</v>
      </c>
      <c r="AM405">
        <v>0</v>
      </c>
      <c r="AN405">
        <v>-7.82</v>
      </c>
      <c r="AO405" t="s">
        <v>10214</v>
      </c>
      <c r="AP405">
        <v>3.7376745089328998E-2</v>
      </c>
      <c r="AQ405">
        <f>(Table2[[#This Row],[Sharpe Ratio]]-AVERAGE(Table2[Sharpe Ratio]))/_xlfn.STDEV.P(Table2[Sharpe Ratio])</f>
        <v>-0.19455742506011145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-1.7139397377845724</v>
      </c>
      <c r="AS405">
        <f>_xlfn.RANK.AVG(Table2[[#This Row],[1Y Return vs Nifty Z-Score]],Table2[1Y Return vs Nifty Z-Score])</f>
        <v>182</v>
      </c>
      <c r="AT405">
        <f>_xlfn.RANK.AVG(Table2[[#This Row],[6M Return vs Nifty Z-Score]],Table2[6M Return vs Nifty Z-Score])</f>
        <v>616</v>
      </c>
      <c r="AU405">
        <f>_xlfn.RANK.AVG(Table2[[#This Row],[Sharpe Ratio Z-Score]],Table2[Sharpe Ratio Z-Score])</f>
        <v>392</v>
      </c>
      <c r="AV405">
        <f>(Table2[[#This Row],[Rank 1Y]]+Table2[[#This Row],[Rank 6M]]+Table2[[#This Row],[Rank Sharpe]])/3</f>
        <v>396.66666666666669</v>
      </c>
    </row>
    <row r="406" spans="1:48" x14ac:dyDescent="0.3">
      <c r="A406" t="s">
        <v>1867</v>
      </c>
      <c r="B406" t="s">
        <v>1868</v>
      </c>
      <c r="C406" t="s">
        <v>10172</v>
      </c>
      <c r="D406" t="s">
        <v>62</v>
      </c>
      <c r="E406">
        <v>3639.0706927400001</v>
      </c>
      <c r="F406">
        <v>362.9</v>
      </c>
      <c r="G406">
        <v>29.438256358954099</v>
      </c>
      <c r="H406">
        <f>(Table2[[#This Row],[1Y Return vs Nifty]]-AVERAGE(Table2[1Y Return vs Nifty]))/_xlfn.STDEV.P(Table2[1Y Return vs Nifty])</f>
        <v>-0.20305076881548811</v>
      </c>
      <c r="I406">
        <v>-7.3549484355046202</v>
      </c>
      <c r="J406">
        <f>(Table2[[#This Row],[1M Return vs Nifty]]-AVERAGE(Table2[1M Return vs Nifty]))/_xlfn.STDEV.P(Table2[1M Return vs Nifty])</f>
        <v>-0.93148216716851329</v>
      </c>
      <c r="K406">
        <v>-9.9299644068471</v>
      </c>
      <c r="L406">
        <f>(Table2[[#This Row],[6M Return vs Nifty]]-AVERAGE(Table2[6M Return vs Nifty]))/_xlfn.STDEV.P(Table2[6M Return vs Nifty])</f>
        <v>-0.59549078009281342</v>
      </c>
      <c r="M406">
        <v>0.29738579383421898</v>
      </c>
      <c r="N406">
        <f>(Table2[[#This Row],[1W Return vs Nifty]]-AVERAGE(Table2[1W Return vs Nifty]))/_xlfn.STDEV.P(Table2[1W Return vs Nifty])</f>
        <v>3.7025204896688889E-2</v>
      </c>
      <c r="O406">
        <v>356.19</v>
      </c>
      <c r="P406">
        <v>343.40611586577199</v>
      </c>
      <c r="Q406">
        <v>313.301023229093</v>
      </c>
      <c r="R406">
        <v>56.363709523723898</v>
      </c>
      <c r="S406" s="2">
        <f>(Table2[[#This Row],[Close Price]]-Table2[[#This Row],[20D EMA]])/Table2[[#This Row],[20D EMA]]</f>
        <v>1.8838260478957803E-2</v>
      </c>
      <c r="T406" s="2">
        <f>(Table2[[#This Row],[Close Price]]-Table2[[#This Row],[50D EMA]])/Table2[[#This Row],[50D EMA]]</f>
        <v>5.6766269537982271E-2</v>
      </c>
      <c r="U406" s="2">
        <f>(Table2[[#This Row],[Close Price]]-Table2[[#This Row],[200D EMA]])/Table2[[#This Row],[200D EMA]]</f>
        <v>0.15831093132000099</v>
      </c>
      <c r="V406">
        <v>0.63953207868575701</v>
      </c>
      <c r="W406">
        <v>359.55</v>
      </c>
      <c r="X406">
        <v>369.1</v>
      </c>
      <c r="Y406">
        <v>353</v>
      </c>
      <c r="Z406">
        <v>369.15</v>
      </c>
      <c r="AA406">
        <v>347</v>
      </c>
      <c r="AB406">
        <v>379.05</v>
      </c>
      <c r="AC406" s="2">
        <f>(Table2[[#This Row],[Close Price]]/Table2[[#This Row],[Day Low]])-1</f>
        <v>9.3172020581280268E-3</v>
      </c>
      <c r="AD406" s="2">
        <f>(Table2[[#This Row],[Day High]]/Table2[[#This Row],[Close Price]])-1</f>
        <v>1.7084596307522792E-2</v>
      </c>
      <c r="AE406" s="2">
        <f>(Table2[[#This Row],[Close Price]]/Table2[[#This Row],[Current Week Low]])-1</f>
        <v>2.8045325779036734E-2</v>
      </c>
      <c r="AF406" s="2">
        <f>(Table2[[#This Row],[Current Week High]]/Table2[[#This Row],[Close Price]])-1</f>
        <v>1.7222375310002702E-2</v>
      </c>
      <c r="AG406" s="2">
        <f>(Table2[[#This Row],[Close Price]]/Table2[[#This Row],[Current Month Low]])-1</f>
        <v>4.5821325648415012E-2</v>
      </c>
      <c r="AH406" s="2">
        <f>(Table2[[#This Row],[Current Month High]]/Table2[[#This Row],[Close Price]])-1</f>
        <v>4.4502617801047251E-2</v>
      </c>
      <c r="AI406">
        <v>6.6271700192890703</v>
      </c>
      <c r="AJ406">
        <v>71.990521327014207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0.01</v>
      </c>
      <c r="AM406" t="s">
        <v>10213</v>
      </c>
      <c r="AN406">
        <v>2.85</v>
      </c>
      <c r="AO406" t="s">
        <v>10213</v>
      </c>
      <c r="AP406">
        <v>5.9158533630045002E-2</v>
      </c>
      <c r="AQ406">
        <f>(Table2[[#This Row],[Sharpe Ratio]]-AVERAGE(Table2[Sharpe Ratio]))/_xlfn.STDEV.P(Table2[Sharpe Ratio])</f>
        <v>5.2569478740782542E-2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-1.6404290324393433</v>
      </c>
      <c r="AS406">
        <f>_xlfn.RANK.AVG(Table2[[#This Row],[1Y Return vs Nifty Z-Score]],Table2[1Y Return vs Nifty Z-Score])</f>
        <v>344</v>
      </c>
      <c r="AT406">
        <f>_xlfn.RANK.AVG(Table2[[#This Row],[6M Return vs Nifty Z-Score]],Table2[6M Return vs Nifty Z-Score])</f>
        <v>530</v>
      </c>
      <c r="AU406">
        <f>_xlfn.RANK.AVG(Table2[[#This Row],[Sharpe Ratio Z-Score]],Table2[Sharpe Ratio Z-Score])</f>
        <v>316</v>
      </c>
      <c r="AV406">
        <f>(Table2[[#This Row],[Rank 1Y]]+Table2[[#This Row],[Rank 6M]]+Table2[[#This Row],[Rank Sharpe]])/3</f>
        <v>396.66666666666669</v>
      </c>
    </row>
    <row r="407" spans="1:48" x14ac:dyDescent="0.3">
      <c r="A407" t="s">
        <v>772</v>
      </c>
      <c r="B407" t="s">
        <v>773</v>
      </c>
      <c r="C407" t="s">
        <v>10173</v>
      </c>
      <c r="D407" t="s">
        <v>515</v>
      </c>
      <c r="E407">
        <v>20347.99173396</v>
      </c>
      <c r="F407">
        <v>1803.6</v>
      </c>
      <c r="G407">
        <v>27.240789548909898</v>
      </c>
      <c r="H407">
        <f>(Table2[[#This Row],[1Y Return vs Nifty]]-AVERAGE(Table2[1Y Return vs Nifty]))/_xlfn.STDEV.P(Table2[1Y Return vs Nifty])</f>
        <v>-0.22918406882187628</v>
      </c>
      <c r="I407">
        <v>-0.82468779989150698</v>
      </c>
      <c r="J407">
        <f>(Table2[[#This Row],[1M Return vs Nifty]]-AVERAGE(Table2[1M Return vs Nifty]))/_xlfn.STDEV.P(Table2[1M Return vs Nifty])</f>
        <v>-0.35206376837243147</v>
      </c>
      <c r="K407">
        <v>8.0842071095724695</v>
      </c>
      <c r="L407">
        <f>(Table2[[#This Row],[6M Return vs Nifty]]-AVERAGE(Table2[6M Return vs Nifty]))/_xlfn.STDEV.P(Table2[6M Return vs Nifty])</f>
        <v>-5.7125904895610015E-2</v>
      </c>
      <c r="M407">
        <v>-6.5668090922222103E-2</v>
      </c>
      <c r="N407">
        <f>(Table2[[#This Row],[1W Return vs Nifty]]-AVERAGE(Table2[1W Return vs Nifty]))/_xlfn.STDEV.P(Table2[1W Return vs Nifty])</f>
        <v>-3.4795365888940943E-2</v>
      </c>
      <c r="O407">
        <v>1779.22</v>
      </c>
      <c r="P407">
        <v>1728.5452126013299</v>
      </c>
      <c r="Q407">
        <v>1567.05023531595</v>
      </c>
      <c r="R407">
        <v>56.0196556810671</v>
      </c>
      <c r="S407" s="2">
        <f>(Table2[[#This Row],[Close Price]]-Table2[[#This Row],[20D EMA]])/Table2[[#This Row],[20D EMA]]</f>
        <v>1.3702633738379672E-2</v>
      </c>
      <c r="T407" s="2">
        <f>(Table2[[#This Row],[Close Price]]-Table2[[#This Row],[50D EMA]])/Table2[[#This Row],[50D EMA]]</f>
        <v>4.3420783472431251E-2</v>
      </c>
      <c r="U407" s="2">
        <f>(Table2[[#This Row],[Close Price]]-Table2[[#This Row],[200D EMA]])/Table2[[#This Row],[200D EMA]]</f>
        <v>0.15095225370127116</v>
      </c>
      <c r="V407">
        <v>0.74289104563943997</v>
      </c>
      <c r="W407">
        <v>1801.2</v>
      </c>
      <c r="X407">
        <v>1839.7</v>
      </c>
      <c r="Y407">
        <v>1778.05</v>
      </c>
      <c r="Z407">
        <v>1850</v>
      </c>
      <c r="AA407">
        <v>1736.2</v>
      </c>
      <c r="AB407">
        <v>1850</v>
      </c>
      <c r="AC407" s="2">
        <f>(Table2[[#This Row],[Close Price]]/Table2[[#This Row],[Day Low]])-1</f>
        <v>1.3324450366420937E-3</v>
      </c>
      <c r="AD407" s="2">
        <f>(Table2[[#This Row],[Day High]]/Table2[[#This Row],[Close Price]])-1</f>
        <v>2.0015524506542537E-2</v>
      </c>
      <c r="AE407" s="2">
        <f>(Table2[[#This Row],[Close Price]]/Table2[[#This Row],[Current Week Low]])-1</f>
        <v>1.4369674643570196E-2</v>
      </c>
      <c r="AF407" s="2">
        <f>(Table2[[#This Row],[Current Week High]]/Table2[[#This Row],[Close Price]])-1</f>
        <v>2.572632512752282E-2</v>
      </c>
      <c r="AG407" s="2">
        <f>(Table2[[#This Row],[Close Price]]/Table2[[#This Row],[Current Month Low]])-1</f>
        <v>3.8820412394885206E-2</v>
      </c>
      <c r="AH407" s="2">
        <f>(Table2[[#This Row],[Current Month High]]/Table2[[#This Row],[Close Price]])-1</f>
        <v>2.572632512752282E-2</v>
      </c>
      <c r="AI407">
        <v>5.4529829230428097</v>
      </c>
      <c r="AJ407">
        <v>58.655876143560803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0</v>
      </c>
      <c r="AM407" t="s">
        <v>10212</v>
      </c>
      <c r="AN407">
        <v>2.39</v>
      </c>
      <c r="AO407" t="s">
        <v>10213</v>
      </c>
      <c r="AQ407">
        <f>(Table2[[#This Row],[Sharpe Ratio]]-AVERAGE(Table2[Sharpe Ratio]))/_xlfn.STDEV.P(Table2[Sharpe Ratio])</f>
        <v>-0.61861806961255894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-1.2917871775914178</v>
      </c>
      <c r="AS407">
        <f>_xlfn.RANK.AVG(Table2[[#This Row],[1Y Return vs Nifty Z-Score]],Table2[1Y Return vs Nifty Z-Score])</f>
        <v>350</v>
      </c>
      <c r="AT407">
        <f>_xlfn.RANK.AVG(Table2[[#This Row],[6M Return vs Nifty Z-Score]],Table2[6M Return vs Nifty Z-Score])</f>
        <v>325</v>
      </c>
      <c r="AU407">
        <f>_xlfn.RANK.AVG(Table2[[#This Row],[Sharpe Ratio Z-Score]],Table2[Sharpe Ratio Z-Score])</f>
        <v>516.5</v>
      </c>
      <c r="AV407">
        <f>(Table2[[#This Row],[Rank 1Y]]+Table2[[#This Row],[Rank 6M]]+Table2[[#This Row],[Rank Sharpe]])/3</f>
        <v>397.16666666666669</v>
      </c>
    </row>
    <row r="408" spans="1:48" x14ac:dyDescent="0.3">
      <c r="A408" t="s">
        <v>1724</v>
      </c>
      <c r="B408" t="s">
        <v>1725</v>
      </c>
      <c r="C408" t="s">
        <v>10170</v>
      </c>
      <c r="D408" t="s">
        <v>46</v>
      </c>
      <c r="E408">
        <v>4412.3971431150003</v>
      </c>
      <c r="F408">
        <v>637.65</v>
      </c>
      <c r="G408">
        <v>37.8292682889644</v>
      </c>
      <c r="H408">
        <f>(Table2[[#This Row],[1Y Return vs Nifty]]-AVERAGE(Table2[1Y Return vs Nifty]))/_xlfn.STDEV.P(Table2[1Y Return vs Nifty])</f>
        <v>-0.10326094212876298</v>
      </c>
      <c r="I408">
        <v>14.083932842745901</v>
      </c>
      <c r="J408">
        <f>(Table2[[#This Row],[1M Return vs Nifty]]-AVERAGE(Table2[1M Return vs Nifty]))/_xlfn.STDEV.P(Table2[1M Return vs Nifty])</f>
        <v>0.9707515958269094</v>
      </c>
      <c r="K408">
        <v>-31.315806454102901</v>
      </c>
      <c r="L408">
        <f>(Table2[[#This Row],[6M Return vs Nifty]]-AVERAGE(Table2[6M Return vs Nifty]))/_xlfn.STDEV.P(Table2[6M Return vs Nifty])</f>
        <v>-1.2346201552219302</v>
      </c>
      <c r="M408">
        <v>-2.5283039934334202</v>
      </c>
      <c r="N408">
        <f>(Table2[[#This Row],[1W Return vs Nifty]]-AVERAGE(Table2[1W Return vs Nifty]))/_xlfn.STDEV.P(Table2[1W Return vs Nifty])</f>
        <v>-0.52196248785540289</v>
      </c>
      <c r="O408">
        <v>584.23</v>
      </c>
      <c r="P408">
        <v>561.99849994955105</v>
      </c>
      <c r="Q408">
        <v>571.396733620031</v>
      </c>
      <c r="R408">
        <v>71.363688800313298</v>
      </c>
      <c r="S408" s="2">
        <f>(Table2[[#This Row],[Close Price]]-Table2[[#This Row],[20D EMA]])/Table2[[#This Row],[20D EMA]]</f>
        <v>9.1436591753247795E-2</v>
      </c>
      <c r="T408" s="2">
        <f>(Table2[[#This Row],[Close Price]]-Table2[[#This Row],[50D EMA]])/Table2[[#This Row],[50D EMA]]</f>
        <v>0.13461156934981133</v>
      </c>
      <c r="U408" s="2">
        <f>(Table2[[#This Row],[Close Price]]-Table2[[#This Row],[200D EMA]])/Table2[[#This Row],[200D EMA]]</f>
        <v>0.11594967643624343</v>
      </c>
      <c r="V408">
        <v>1.5721305225851601</v>
      </c>
      <c r="W408">
        <v>606.5</v>
      </c>
      <c r="X408">
        <v>644</v>
      </c>
      <c r="Y408">
        <v>587.79999999999995</v>
      </c>
      <c r="Z408">
        <v>644</v>
      </c>
      <c r="AA408">
        <v>562.04999999999995</v>
      </c>
      <c r="AB408">
        <v>644</v>
      </c>
      <c r="AC408" s="2">
        <f>(Table2[[#This Row],[Close Price]]/Table2[[#This Row],[Day Low]])-1</f>
        <v>5.1360263808738704E-2</v>
      </c>
      <c r="AD408" s="2">
        <f>(Table2[[#This Row],[Day High]]/Table2[[#This Row],[Close Price]])-1</f>
        <v>9.9584411511017823E-3</v>
      </c>
      <c r="AE408" s="2">
        <f>(Table2[[#This Row],[Close Price]]/Table2[[#This Row],[Current Week Low]])-1</f>
        <v>8.480775774072824E-2</v>
      </c>
      <c r="AF408" s="2">
        <f>(Table2[[#This Row],[Current Week High]]/Table2[[#This Row],[Close Price]])-1</f>
        <v>9.9584411511017823E-3</v>
      </c>
      <c r="AG408" s="2">
        <f>(Table2[[#This Row],[Close Price]]/Table2[[#This Row],[Current Month Low]])-1</f>
        <v>0.134507606084868</v>
      </c>
      <c r="AH408" s="2">
        <f>(Table2[[#This Row],[Current Month High]]/Table2[[#This Row],[Close Price]])-1</f>
        <v>9.9584411511017823E-3</v>
      </c>
      <c r="AI408">
        <v>58.245118795577497</v>
      </c>
      <c r="AJ408">
        <v>65.6233766233766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-0.02</v>
      </c>
      <c r="AM408" t="s">
        <v>10214</v>
      </c>
      <c r="AN408">
        <v>10.44</v>
      </c>
      <c r="AO408" t="s">
        <v>10213</v>
      </c>
      <c r="AP408">
        <v>0.10611836426389799</v>
      </c>
      <c r="AQ408">
        <f>(Table2[[#This Row],[Sharpe Ratio]]-AVERAGE(Table2[Sharpe Ratio]))/_xlfn.STDEV.P(Table2[Sharpe Ratio])</f>
        <v>0.58535573391287443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307</v>
      </c>
      <c r="AT408">
        <f>_xlfn.RANK.AVG(Table2[[#This Row],[6M Return vs Nifty Z-Score]],Table2[6M Return vs Nifty Z-Score])</f>
        <v>688</v>
      </c>
      <c r="AU408">
        <f>_xlfn.RANK.AVG(Table2[[#This Row],[Sharpe Ratio Z-Score]],Table2[Sharpe Ratio Z-Score])</f>
        <v>197</v>
      </c>
      <c r="AV408">
        <f>(Table2[[#This Row],[Rank 1Y]]+Table2[[#This Row],[Rank 6M]]+Table2[[#This Row],[Rank Sharpe]])/3</f>
        <v>397.33333333333331</v>
      </c>
    </row>
    <row r="409" spans="1:48" x14ac:dyDescent="0.3">
      <c r="A409" t="s">
        <v>816</v>
      </c>
      <c r="B409" t="s">
        <v>817</v>
      </c>
      <c r="C409" t="s">
        <v>10166</v>
      </c>
      <c r="D409" t="s">
        <v>21</v>
      </c>
      <c r="E409">
        <v>19212.225381600001</v>
      </c>
      <c r="F409">
        <v>696</v>
      </c>
      <c r="G409">
        <v>70.887624309015607</v>
      </c>
      <c r="H409">
        <f>(Table2[[#This Row],[1Y Return vs Nifty]]-AVERAGE(Table2[1Y Return vs Nifty]))/_xlfn.STDEV.P(Table2[1Y Return vs Nifty])</f>
        <v>0.28988444311262312</v>
      </c>
      <c r="I409">
        <v>-2.6860145645353701</v>
      </c>
      <c r="J409">
        <f>(Table2[[#This Row],[1M Return vs Nifty]]-AVERAGE(Table2[1M Return vs Nifty]))/_xlfn.STDEV.P(Table2[1M Return vs Nifty])</f>
        <v>-0.51721597802921826</v>
      </c>
      <c r="K409">
        <v>-19.155693508354702</v>
      </c>
      <c r="L409">
        <f>(Table2[[#This Row],[6M Return vs Nifty]]-AVERAGE(Table2[6M Return vs Nifty]))/_xlfn.STDEV.P(Table2[6M Return vs Nifty])</f>
        <v>-0.87120751187862966</v>
      </c>
      <c r="M409">
        <v>-3.3441945511181999</v>
      </c>
      <c r="N409">
        <f>(Table2[[#This Row],[1W Return vs Nifty]]-AVERAGE(Table2[1W Return vs Nifty]))/_xlfn.STDEV.P(Table2[1W Return vs Nifty])</f>
        <v>-0.68336477002857854</v>
      </c>
      <c r="O409">
        <v>691.86</v>
      </c>
      <c r="P409">
        <v>679.92590044793599</v>
      </c>
      <c r="Q409">
        <v>646.43646766161305</v>
      </c>
      <c r="R409">
        <v>48.208467607706297</v>
      </c>
      <c r="S409" s="2">
        <f>(Table2[[#This Row],[Close Price]]-Table2[[#This Row],[20D EMA]])/Table2[[#This Row],[20D EMA]]</f>
        <v>5.9838695689879255E-3</v>
      </c>
      <c r="T409" s="2">
        <f>(Table2[[#This Row],[Close Price]]-Table2[[#This Row],[50D EMA]])/Table2[[#This Row],[50D EMA]]</f>
        <v>2.36409578477219E-2</v>
      </c>
      <c r="U409" s="2">
        <f>(Table2[[#This Row],[Close Price]]-Table2[[#This Row],[200D EMA]])/Table2[[#This Row],[200D EMA]]</f>
        <v>7.6671931145338365E-2</v>
      </c>
      <c r="V409">
        <v>0.95593305421918695</v>
      </c>
      <c r="W409">
        <v>690.25</v>
      </c>
      <c r="X409">
        <v>704</v>
      </c>
      <c r="Y409">
        <v>683.05</v>
      </c>
      <c r="Z409">
        <v>724</v>
      </c>
      <c r="AA409">
        <v>683.05</v>
      </c>
      <c r="AB409">
        <v>725.55</v>
      </c>
      <c r="AC409" s="2">
        <f>(Table2[[#This Row],[Close Price]]/Table2[[#This Row],[Day Low]])-1</f>
        <v>8.3303151032234624E-3</v>
      </c>
      <c r="AD409" s="2">
        <f>(Table2[[#This Row],[Day High]]/Table2[[#This Row],[Close Price]])-1</f>
        <v>1.1494252873563315E-2</v>
      </c>
      <c r="AE409" s="2">
        <f>(Table2[[#This Row],[Close Price]]/Table2[[#This Row],[Current Week Low]])-1</f>
        <v>1.8959080594392885E-2</v>
      </c>
      <c r="AF409" s="2">
        <f>(Table2[[#This Row],[Current Week High]]/Table2[[#This Row],[Close Price]])-1</f>
        <v>4.022988505747116E-2</v>
      </c>
      <c r="AG409" s="2">
        <f>(Table2[[#This Row],[Close Price]]/Table2[[#This Row],[Current Month Low]])-1</f>
        <v>1.8959080594392885E-2</v>
      </c>
      <c r="AH409" s="2">
        <f>(Table2[[#This Row],[Current Month High]]/Table2[[#This Row],[Close Price]])-1</f>
        <v>4.2456896551724022E-2</v>
      </c>
      <c r="AI409">
        <v>23.829022988505699</v>
      </c>
      <c r="AJ409">
        <v>101.680672268907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-0.04</v>
      </c>
      <c r="AM409" t="s">
        <v>10214</v>
      </c>
      <c r="AN409">
        <v>0.04</v>
      </c>
      <c r="AO409" t="s">
        <v>10213</v>
      </c>
      <c r="AP409">
        <v>3.8068461937670002E-2</v>
      </c>
      <c r="AQ409">
        <f>(Table2[[#This Row],[Sharpe Ratio]]-AVERAGE(Table2[Sharpe Ratio]))/_xlfn.STDEV.P(Table2[Sharpe Ratio])</f>
        <v>-0.18670950005074463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-1.9686133168745481</v>
      </c>
      <c r="AS409">
        <f>_xlfn.RANK.AVG(Table2[[#This Row],[1Y Return vs Nifty Z-Score]],Table2[1Y Return vs Nifty Z-Score])</f>
        <v>189</v>
      </c>
      <c r="AT409">
        <f>_xlfn.RANK.AVG(Table2[[#This Row],[6M Return vs Nifty Z-Score]],Table2[6M Return vs Nifty Z-Score])</f>
        <v>614</v>
      </c>
      <c r="AU409">
        <f>_xlfn.RANK.AVG(Table2[[#This Row],[Sharpe Ratio Z-Score]],Table2[Sharpe Ratio Z-Score])</f>
        <v>390</v>
      </c>
      <c r="AV409">
        <f>(Table2[[#This Row],[Rank 1Y]]+Table2[[#This Row],[Rank 6M]]+Table2[[#This Row],[Rank Sharpe]])/3</f>
        <v>397.66666666666669</v>
      </c>
    </row>
    <row r="410" spans="1:48" x14ac:dyDescent="0.3">
      <c r="A410" t="s">
        <v>87</v>
      </c>
      <c r="B410" t="s">
        <v>88</v>
      </c>
      <c r="C410" t="s">
        <v>10178</v>
      </c>
      <c r="D410" t="s">
        <v>89</v>
      </c>
      <c r="E410">
        <v>318787.62268252001</v>
      </c>
      <c r="F410">
        <v>4898.8999999999996</v>
      </c>
      <c r="G410">
        <v>2.91963144112187</v>
      </c>
      <c r="H410">
        <f>(Table2[[#This Row],[1Y Return vs Nifty]]-AVERAGE(Table2[1Y Return vs Nifty]))/_xlfn.STDEV.P(Table2[1Y Return vs Nifty])</f>
        <v>-0.51842262224550695</v>
      </c>
      <c r="I410">
        <v>-3.8977420578767799</v>
      </c>
      <c r="J410">
        <f>(Table2[[#This Row],[1M Return vs Nifty]]-AVERAGE(Table2[1M Return vs Nifty]))/_xlfn.STDEV.P(Table2[1M Return vs Nifty])</f>
        <v>-0.62473040098197863</v>
      </c>
      <c r="K410">
        <v>15.869765597095</v>
      </c>
      <c r="L410">
        <f>(Table2[[#This Row],[6M Return vs Nifty]]-AVERAGE(Table2[6M Return vs Nifty]))/_xlfn.STDEV.P(Table2[6M Return vs Nifty])</f>
        <v>0.17555041994426118</v>
      </c>
      <c r="M410">
        <v>0.78780482961095699</v>
      </c>
      <c r="N410">
        <f>(Table2[[#This Row],[1W Return vs Nifty]]-AVERAGE(Table2[1W Return vs Nifty]))/_xlfn.STDEV.P(Table2[1W Return vs Nifty])</f>
        <v>0.1340415888344417</v>
      </c>
      <c r="O410">
        <v>4797.91</v>
      </c>
      <c r="P410">
        <v>4699.3197117098098</v>
      </c>
      <c r="Q410">
        <v>4276.1908532498201</v>
      </c>
      <c r="R410">
        <v>61.9864887607106</v>
      </c>
      <c r="S410" s="2">
        <f>(Table2[[#This Row],[Close Price]]-Table2[[#This Row],[20D EMA]])/Table2[[#This Row],[20D EMA]]</f>
        <v>2.1048748309159569E-2</v>
      </c>
      <c r="T410" s="2">
        <f>(Table2[[#This Row],[Close Price]]-Table2[[#This Row],[50D EMA]])/Table2[[#This Row],[50D EMA]]</f>
        <v>4.2470038331904464E-2</v>
      </c>
      <c r="U410" s="2">
        <f>(Table2[[#This Row],[Close Price]]-Table2[[#This Row],[200D EMA]])/Table2[[#This Row],[200D EMA]]</f>
        <v>0.1456223934151426</v>
      </c>
      <c r="V410">
        <v>1.0304620065388099</v>
      </c>
      <c r="W410">
        <v>4832.25</v>
      </c>
      <c r="X410">
        <v>4969</v>
      </c>
      <c r="Y410">
        <v>4731.1000000000004</v>
      </c>
      <c r="Z410">
        <v>4969</v>
      </c>
      <c r="AA410">
        <v>4612.5</v>
      </c>
      <c r="AB410">
        <v>4969</v>
      </c>
      <c r="AC410" s="2">
        <f>(Table2[[#This Row],[Close Price]]/Table2[[#This Row],[Day Low]])-1</f>
        <v>1.3792746650111098E-2</v>
      </c>
      <c r="AD410" s="2">
        <f>(Table2[[#This Row],[Day High]]/Table2[[#This Row],[Close Price]])-1</f>
        <v>1.4309334748617175E-2</v>
      </c>
      <c r="AE410" s="2">
        <f>(Table2[[#This Row],[Close Price]]/Table2[[#This Row],[Current Week Low]])-1</f>
        <v>3.5467438861998213E-2</v>
      </c>
      <c r="AF410" s="2">
        <f>(Table2[[#This Row],[Current Week High]]/Table2[[#This Row],[Close Price]])-1</f>
        <v>1.4309334748617175E-2</v>
      </c>
      <c r="AG410" s="2">
        <f>(Table2[[#This Row],[Close Price]]/Table2[[#This Row],[Current Month Low]])-1</f>
        <v>6.2092140921409245E-2</v>
      </c>
      <c r="AH410" s="2">
        <f>(Table2[[#This Row],[Current Month High]]/Table2[[#This Row],[Close Price]])-1</f>
        <v>1.4309334748617175E-2</v>
      </c>
      <c r="AI410">
        <v>6.5341199044683496</v>
      </c>
      <c r="AJ410">
        <v>40.3193698532044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-7.0000000000000007E-2</v>
      </c>
      <c r="AM410" t="s">
        <v>10214</v>
      </c>
      <c r="AN410">
        <v>2.42</v>
      </c>
      <c r="AO410" t="s">
        <v>10213</v>
      </c>
      <c r="AP410">
        <v>1.5720545760376001E-2</v>
      </c>
      <c r="AQ410">
        <f>(Table2[[#This Row],[Sharpe Ratio]]-AVERAGE(Table2[Sharpe Ratio]))/_xlfn.STDEV.P(Table2[Sharpe Ratio])</f>
        <v>-0.4402594471073436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-1.2738204615561264</v>
      </c>
      <c r="AS410">
        <f>_xlfn.RANK.AVG(Table2[[#This Row],[1Y Return vs Nifty Z-Score]],Table2[1Y Return vs Nifty Z-Score])</f>
        <v>493</v>
      </c>
      <c r="AT410">
        <f>_xlfn.RANK.AVG(Table2[[#This Row],[6M Return vs Nifty Z-Score]],Table2[6M Return vs Nifty Z-Score])</f>
        <v>247</v>
      </c>
      <c r="AU410">
        <f>_xlfn.RANK.AVG(Table2[[#This Row],[Sharpe Ratio Z-Score]],Table2[Sharpe Ratio Z-Score])</f>
        <v>454</v>
      </c>
      <c r="AV410">
        <f>(Table2[[#This Row],[Rank 1Y]]+Table2[[#This Row],[Rank 6M]]+Table2[[#This Row],[Rank Sharpe]])/3</f>
        <v>398</v>
      </c>
    </row>
    <row r="411" spans="1:48" x14ac:dyDescent="0.3">
      <c r="A411" t="s">
        <v>961</v>
      </c>
      <c r="B411" t="s">
        <v>962</v>
      </c>
      <c r="C411" t="s">
        <v>10172</v>
      </c>
      <c r="D411" t="s">
        <v>62</v>
      </c>
      <c r="E411">
        <v>14818.477960349999</v>
      </c>
      <c r="F411">
        <v>6434.25</v>
      </c>
      <c r="G411">
        <v>22.898314971534599</v>
      </c>
      <c r="H411">
        <f>(Table2[[#This Row],[1Y Return vs Nifty]]-AVERAGE(Table2[1Y Return vs Nifty]))/_xlfn.STDEV.P(Table2[1Y Return vs Nifty])</f>
        <v>-0.28082680143651806</v>
      </c>
      <c r="I411">
        <v>-1.6467368557172499</v>
      </c>
      <c r="J411">
        <f>(Table2[[#This Row],[1M Return vs Nifty]]-AVERAGE(Table2[1M Return vs Nifty]))/_xlfn.STDEV.P(Table2[1M Return vs Nifty])</f>
        <v>-0.42500271740316387</v>
      </c>
      <c r="K411">
        <v>8.0302521826364792</v>
      </c>
      <c r="L411">
        <f>(Table2[[#This Row],[6M Return vs Nifty]]-AVERAGE(Table2[6M Return vs Nifty]))/_xlfn.STDEV.P(Table2[6M Return vs Nifty])</f>
        <v>-5.8738381910147845E-2</v>
      </c>
      <c r="M411">
        <v>-3.2431779684065498</v>
      </c>
      <c r="N411">
        <f>(Table2[[#This Row],[1W Return vs Nifty]]-AVERAGE(Table2[1W Return vs Nifty]))/_xlfn.STDEV.P(Table2[1W Return vs Nifty])</f>
        <v>-0.66338132147236317</v>
      </c>
      <c r="O411">
        <v>6925.14</v>
      </c>
      <c r="P411">
        <v>6111.9129466473096</v>
      </c>
      <c r="Q411">
        <v>5362.8041672211102</v>
      </c>
      <c r="R411">
        <v>39.3474250722577</v>
      </c>
      <c r="S411" s="2">
        <f>(Table2[[#This Row],[Close Price]]-Table2[[#This Row],[20D EMA]])/Table2[[#This Row],[20D EMA]]</f>
        <v>-7.0885209540890198E-2</v>
      </c>
      <c r="T411" s="2">
        <f>(Table2[[#This Row],[Close Price]]-Table2[[#This Row],[50D EMA]])/Table2[[#This Row],[50D EMA]]</f>
        <v>5.2739143401822904E-2</v>
      </c>
      <c r="U411" s="2">
        <f>(Table2[[#This Row],[Close Price]]-Table2[[#This Row],[200D EMA]])/Table2[[#This Row],[200D EMA]]</f>
        <v>0.19979208626111178</v>
      </c>
      <c r="V411">
        <v>0.47282220229437699</v>
      </c>
      <c r="W411">
        <v>6400.35</v>
      </c>
      <c r="X411">
        <v>6471.75</v>
      </c>
      <c r="Y411">
        <v>6363.05</v>
      </c>
      <c r="Z411">
        <v>6600</v>
      </c>
      <c r="AA411">
        <v>6363.05</v>
      </c>
      <c r="AB411">
        <v>6680</v>
      </c>
      <c r="AC411" s="2">
        <f>(Table2[[#This Row],[Close Price]]/Table2[[#This Row],[Day Low]])-1</f>
        <v>5.2965853429889354E-3</v>
      </c>
      <c r="AD411" s="2">
        <f>(Table2[[#This Row],[Day High]]/Table2[[#This Row],[Close Price]])-1</f>
        <v>5.8281851031589671E-3</v>
      </c>
      <c r="AE411" s="2">
        <f>(Table2[[#This Row],[Close Price]]/Table2[[#This Row],[Current Week Low]])-1</f>
        <v>1.1189602470513371E-2</v>
      </c>
      <c r="AF411" s="2">
        <f>(Table2[[#This Row],[Current Week High]]/Table2[[#This Row],[Close Price]])-1</f>
        <v>2.5760578155962222E-2</v>
      </c>
      <c r="AG411" s="2">
        <f>(Table2[[#This Row],[Close Price]]/Table2[[#This Row],[Current Month Low]])-1</f>
        <v>1.1189602470513371E-2</v>
      </c>
      <c r="AH411" s="2">
        <f>(Table2[[#This Row],[Current Month High]]/Table2[[#This Row],[Close Price]])-1</f>
        <v>3.8194039709367855E-2</v>
      </c>
      <c r="AI411">
        <v>17.1791584100711</v>
      </c>
      <c r="AJ411">
        <v>50.179465328467103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-0.28999999999999998</v>
      </c>
      <c r="AM411" t="s">
        <v>10214</v>
      </c>
      <c r="AN411">
        <v>-5.23</v>
      </c>
      <c r="AO411" t="s">
        <v>10214</v>
      </c>
      <c r="AP411">
        <v>2.1712161022389999E-3</v>
      </c>
      <c r="AQ411">
        <f>(Table2[[#This Row],[Sharpe Ratio]]-AVERAGE(Table2[Sharpe Ratio]))/_xlfn.STDEV.P(Table2[Sharpe Ratio])</f>
        <v>-0.5939843756518457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-2.0219335978740389</v>
      </c>
      <c r="AS411">
        <f>_xlfn.RANK.AVG(Table2[[#This Row],[1Y Return vs Nifty Z-Score]],Table2[1Y Return vs Nifty Z-Score])</f>
        <v>375</v>
      </c>
      <c r="AT411">
        <f>_xlfn.RANK.AVG(Table2[[#This Row],[6M Return vs Nifty Z-Score]],Table2[6M Return vs Nifty Z-Score])</f>
        <v>326</v>
      </c>
      <c r="AU411">
        <f>_xlfn.RANK.AVG(Table2[[#This Row],[Sharpe Ratio Z-Score]],Table2[Sharpe Ratio Z-Score])</f>
        <v>494</v>
      </c>
      <c r="AV411">
        <f>(Table2[[#This Row],[Rank 1Y]]+Table2[[#This Row],[Rank 6M]]+Table2[[#This Row],[Rank Sharpe]])/3</f>
        <v>398.33333333333331</v>
      </c>
    </row>
    <row r="412" spans="1:48" x14ac:dyDescent="0.3">
      <c r="A412" t="s">
        <v>133</v>
      </c>
      <c r="B412" t="s">
        <v>134</v>
      </c>
      <c r="C412" t="s">
        <v>10175</v>
      </c>
      <c r="D412" t="s">
        <v>130</v>
      </c>
      <c r="E412">
        <v>210871.81479057201</v>
      </c>
      <c r="F412">
        <v>168.92</v>
      </c>
      <c r="G412">
        <v>21.6097064147033</v>
      </c>
      <c r="H412">
        <f>(Table2[[#This Row],[1Y Return vs Nifty]]-AVERAGE(Table2[1Y Return vs Nifty]))/_xlfn.STDEV.P(Table2[1Y Return vs Nifty])</f>
        <v>-0.29615153528576055</v>
      </c>
      <c r="I412">
        <v>-11.9670103536642</v>
      </c>
      <c r="J412">
        <f>(Table2[[#This Row],[1M Return vs Nifty]]-AVERAGE(Table2[1M Return vs Nifty]))/_xlfn.STDEV.P(Table2[1M Return vs Nifty])</f>
        <v>-1.3407022091978942</v>
      </c>
      <c r="K412">
        <v>12.890296232670099</v>
      </c>
      <c r="L412">
        <f>(Table2[[#This Row],[6M Return vs Nifty]]-AVERAGE(Table2[6M Return vs Nifty]))/_xlfn.STDEV.P(Table2[6M Return vs Nifty])</f>
        <v>8.6507099185909916E-2</v>
      </c>
      <c r="M412">
        <v>-5.1425383585138702</v>
      </c>
      <c r="N412">
        <f>(Table2[[#This Row],[1W Return vs Nifty]]-AVERAGE(Table2[1W Return vs Nifty]))/_xlfn.STDEV.P(Table2[1W Return vs Nifty])</f>
        <v>-1.0391193401872398</v>
      </c>
      <c r="O412">
        <v>173.81</v>
      </c>
      <c r="P412">
        <v>171.292198073712</v>
      </c>
      <c r="Q412">
        <v>151.14325880056299</v>
      </c>
      <c r="R412">
        <v>29.743886173785</v>
      </c>
      <c r="S412" s="2">
        <f>(Table2[[#This Row],[Close Price]]-Table2[[#This Row],[20D EMA]])/Table2[[#This Row],[20D EMA]]</f>
        <v>-2.8134169495426124E-2</v>
      </c>
      <c r="T412" s="2">
        <f>(Table2[[#This Row],[Close Price]]-Table2[[#This Row],[50D EMA]])/Table2[[#This Row],[50D EMA]]</f>
        <v>-1.3848839003695823E-2</v>
      </c>
      <c r="U412" s="2">
        <f>(Table2[[#This Row],[Close Price]]-Table2[[#This Row],[200D EMA]])/Table2[[#This Row],[200D EMA]]</f>
        <v>0.11761517741849022</v>
      </c>
      <c r="V412">
        <v>0.71473199648126395</v>
      </c>
      <c r="W412">
        <v>168.67</v>
      </c>
      <c r="X412">
        <v>170.95</v>
      </c>
      <c r="Y412">
        <v>167.02</v>
      </c>
      <c r="Z412">
        <v>175.47</v>
      </c>
      <c r="AA412">
        <v>167.02</v>
      </c>
      <c r="AB412">
        <v>178.19</v>
      </c>
      <c r="AC412" s="2">
        <f>(Table2[[#This Row],[Close Price]]/Table2[[#This Row],[Day Low]])-1</f>
        <v>1.4821841465584296E-3</v>
      </c>
      <c r="AD412" s="2">
        <f>(Table2[[#This Row],[Day High]]/Table2[[#This Row],[Close Price]])-1</f>
        <v>1.2017523087852311E-2</v>
      </c>
      <c r="AE412" s="2">
        <f>(Table2[[#This Row],[Close Price]]/Table2[[#This Row],[Current Week Low]])-1</f>
        <v>1.1375883127769049E-2</v>
      </c>
      <c r="AF412" s="2">
        <f>(Table2[[#This Row],[Current Week High]]/Table2[[#This Row],[Close Price]])-1</f>
        <v>3.8775751835188332E-2</v>
      </c>
      <c r="AG412" s="2">
        <f>(Table2[[#This Row],[Close Price]]/Table2[[#This Row],[Current Month Low]])-1</f>
        <v>1.1375883127769049E-2</v>
      </c>
      <c r="AH412" s="2">
        <f>(Table2[[#This Row],[Current Month High]]/Table2[[#This Row],[Close Price]])-1</f>
        <v>5.4878048780487854E-2</v>
      </c>
      <c r="AI412">
        <v>9.2825005919962198</v>
      </c>
      <c r="AJ412">
        <v>48.175438596491198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-0.04</v>
      </c>
      <c r="AM412" t="s">
        <v>10214</v>
      </c>
      <c r="AN412">
        <v>-3.85</v>
      </c>
      <c r="AO412" t="s">
        <v>10214</v>
      </c>
      <c r="AP412">
        <v>-7.5023314609099997E-4</v>
      </c>
      <c r="AQ412">
        <f>(Table2[[#This Row],[Sharpe Ratio]]-AVERAGE(Table2[Sharpe Ratio]))/_xlfn.STDEV.P(Table2[Sharpe Ratio])</f>
        <v>-0.62712989563527999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-3.2165958811202646</v>
      </c>
      <c r="AS412">
        <f>_xlfn.RANK.AVG(Table2[[#This Row],[1Y Return vs Nifty Z-Score]],Table2[1Y Return vs Nifty Z-Score])</f>
        <v>382</v>
      </c>
      <c r="AT412">
        <f>_xlfn.RANK.AVG(Table2[[#This Row],[6M Return vs Nifty Z-Score]],Table2[6M Return vs Nifty Z-Score])</f>
        <v>279</v>
      </c>
      <c r="AU412">
        <f>_xlfn.RANK.AVG(Table2[[#This Row],[Sharpe Ratio Z-Score]],Table2[Sharpe Ratio Z-Score])</f>
        <v>538</v>
      </c>
      <c r="AV412">
        <f>(Table2[[#This Row],[Rank 1Y]]+Table2[[#This Row],[Rank 6M]]+Table2[[#This Row],[Rank Sharpe]])/3</f>
        <v>399.66666666666669</v>
      </c>
    </row>
    <row r="413" spans="1:48" x14ac:dyDescent="0.3">
      <c r="A413" t="s">
        <v>1597</v>
      </c>
      <c r="B413" t="s">
        <v>1598</v>
      </c>
      <c r="C413" t="s">
        <v>10172</v>
      </c>
      <c r="D413" t="s">
        <v>209</v>
      </c>
      <c r="E413">
        <v>5558.5462006799999</v>
      </c>
      <c r="F413">
        <v>613.35</v>
      </c>
      <c r="G413">
        <v>57.025137129365497</v>
      </c>
      <c r="H413">
        <f>(Table2[[#This Row],[1Y Return vs Nifty]]-AVERAGE(Table2[1Y Return vs Nifty]))/_xlfn.STDEV.P(Table2[1Y Return vs Nifty])</f>
        <v>0.12502528135207783</v>
      </c>
      <c r="I413">
        <v>-2.2296070756077899</v>
      </c>
      <c r="J413">
        <f>(Table2[[#This Row],[1M Return vs Nifty]]-AVERAGE(Table2[1M Return vs Nifty]))/_xlfn.STDEV.P(Table2[1M Return vs Nifty])</f>
        <v>-0.47671975418927504</v>
      </c>
      <c r="K413">
        <v>-1.42521095977143</v>
      </c>
      <c r="L413">
        <f>(Table2[[#This Row],[6M Return vs Nifty]]-AVERAGE(Table2[6M Return vs Nifty]))/_xlfn.STDEV.P(Table2[6M Return vs Nifty])</f>
        <v>-0.34132086037463388</v>
      </c>
      <c r="M413">
        <v>-1.34259684906882</v>
      </c>
      <c r="N413">
        <f>(Table2[[#This Row],[1W Return vs Nifty]]-AVERAGE(Table2[1W Return vs Nifty]))/_xlfn.STDEV.P(Table2[1W Return vs Nifty])</f>
        <v>-0.28740181389375624</v>
      </c>
      <c r="O413">
        <v>616.89</v>
      </c>
      <c r="P413">
        <v>589.51250618562904</v>
      </c>
      <c r="Q413">
        <v>504.21919829451701</v>
      </c>
      <c r="R413">
        <v>43.985599157306297</v>
      </c>
      <c r="S413" s="2">
        <f>(Table2[[#This Row],[Close Price]]-Table2[[#This Row],[20D EMA]])/Table2[[#This Row],[20D EMA]]</f>
        <v>-5.7384622866312697E-3</v>
      </c>
      <c r="T413" s="2">
        <f>(Table2[[#This Row],[Close Price]]-Table2[[#This Row],[50D EMA]])/Table2[[#This Row],[50D EMA]]</f>
        <v>4.043594251902928E-2</v>
      </c>
      <c r="U413" s="2">
        <f>(Table2[[#This Row],[Close Price]]-Table2[[#This Row],[200D EMA]])/Table2[[#This Row],[200D EMA]]</f>
        <v>0.21643523704493922</v>
      </c>
      <c r="V413">
        <v>0.44487654187943998</v>
      </c>
      <c r="W413">
        <v>607.6</v>
      </c>
      <c r="X413">
        <v>625.04999999999995</v>
      </c>
      <c r="Y413">
        <v>607</v>
      </c>
      <c r="Z413">
        <v>645.70000000000005</v>
      </c>
      <c r="AA413">
        <v>603.45000000000005</v>
      </c>
      <c r="AB413">
        <v>662.8</v>
      </c>
      <c r="AC413" s="2">
        <f>(Table2[[#This Row],[Close Price]]/Table2[[#This Row],[Day Low]])-1</f>
        <v>9.463462804476519E-3</v>
      </c>
      <c r="AD413" s="2">
        <f>(Table2[[#This Row],[Day High]]/Table2[[#This Row],[Close Price]])-1</f>
        <v>1.9075568598679205E-2</v>
      </c>
      <c r="AE413" s="2">
        <f>(Table2[[#This Row],[Close Price]]/Table2[[#This Row],[Current Week Low]])-1</f>
        <v>1.0461285008237287E-2</v>
      </c>
      <c r="AF413" s="2">
        <f>(Table2[[#This Row],[Current Week High]]/Table2[[#This Row],[Close Price]])-1</f>
        <v>5.274313198010927E-2</v>
      </c>
      <c r="AG413" s="2">
        <f>(Table2[[#This Row],[Close Price]]/Table2[[#This Row],[Current Month Low]])-1</f>
        <v>1.6405667412378699E-2</v>
      </c>
      <c r="AH413" s="2">
        <f>(Table2[[#This Row],[Current Month High]]/Table2[[#This Row],[Close Price]])-1</f>
        <v>8.0622809162794296E-2</v>
      </c>
      <c r="AI413">
        <v>8.0622809162794304</v>
      </c>
      <c r="AJ413">
        <v>91.492350921011493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0.06</v>
      </c>
      <c r="AM413" t="s">
        <v>10213</v>
      </c>
      <c r="AN413">
        <v>-2.52</v>
      </c>
      <c r="AO413" t="s">
        <v>10214</v>
      </c>
      <c r="AQ413">
        <f>(Table2[[#This Row],[Sharpe Ratio]]-AVERAGE(Table2[Sharpe Ratio]))/_xlfn.STDEV.P(Table2[Sharpe Ratio])</f>
        <v>-0.61861806961255894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-1.5990352167181463</v>
      </c>
      <c r="AS413">
        <f>_xlfn.RANK.AVG(Table2[[#This Row],[1Y Return vs Nifty Z-Score]],Table2[1Y Return vs Nifty Z-Score])</f>
        <v>243</v>
      </c>
      <c r="AT413">
        <f>_xlfn.RANK.AVG(Table2[[#This Row],[6M Return vs Nifty Z-Score]],Table2[6M Return vs Nifty Z-Score])</f>
        <v>440</v>
      </c>
      <c r="AU413">
        <f>_xlfn.RANK.AVG(Table2[[#This Row],[Sharpe Ratio Z-Score]],Table2[Sharpe Ratio Z-Score])</f>
        <v>516.5</v>
      </c>
      <c r="AV413">
        <f>(Table2[[#This Row],[Rank 1Y]]+Table2[[#This Row],[Rank 6M]]+Table2[[#This Row],[Rank Sharpe]])/3</f>
        <v>399.83333333333331</v>
      </c>
    </row>
    <row r="414" spans="1:48" x14ac:dyDescent="0.3">
      <c r="A414" t="s">
        <v>52</v>
      </c>
      <c r="B414" t="s">
        <v>53</v>
      </c>
      <c r="C414" t="s">
        <v>10167</v>
      </c>
      <c r="D414" t="s">
        <v>24</v>
      </c>
      <c r="E414">
        <v>400763.277607875</v>
      </c>
      <c r="F414">
        <v>1296.75</v>
      </c>
      <c r="G414">
        <v>10.955846090205499</v>
      </c>
      <c r="H414">
        <f>(Table2[[#This Row],[1Y Return vs Nifty]]-AVERAGE(Table2[1Y Return vs Nifty]))/_xlfn.STDEV.P(Table2[1Y Return vs Nifty])</f>
        <v>-0.42285221026917791</v>
      </c>
      <c r="I414">
        <v>3.5789373344786402</v>
      </c>
      <c r="J414">
        <f>(Table2[[#This Row],[1M Return vs Nifty]]-AVERAGE(Table2[1M Return vs Nifty]))/_xlfn.STDEV.P(Table2[1M Return vs Nifty])</f>
        <v>3.8662048961714227E-2</v>
      </c>
      <c r="K414">
        <v>2.8614891463145899</v>
      </c>
      <c r="L414">
        <f>(Table2[[#This Row],[6M Return vs Nifty]]-AVERAGE(Table2[6M Return vs Nifty]))/_xlfn.STDEV.P(Table2[6M Return vs Nifty])</f>
        <v>-0.21321012458435257</v>
      </c>
      <c r="M414">
        <v>0.58064925119260002</v>
      </c>
      <c r="N414">
        <f>(Table2[[#This Row],[1W Return vs Nifty]]-AVERAGE(Table2[1W Return vs Nifty]))/_xlfn.STDEV.P(Table2[1W Return vs Nifty])</f>
        <v>9.3061358328397667E-2</v>
      </c>
      <c r="O414">
        <v>1258.1400000000001</v>
      </c>
      <c r="P414">
        <v>1205.90348162691</v>
      </c>
      <c r="Q414">
        <v>1100.97571199443</v>
      </c>
      <c r="R414">
        <v>72.897857903065301</v>
      </c>
      <c r="S414" s="2">
        <f>(Table2[[#This Row],[Close Price]]-Table2[[#This Row],[20D EMA]])/Table2[[#This Row],[20D EMA]]</f>
        <v>3.0688158710477288E-2</v>
      </c>
      <c r="T414" s="2">
        <f>(Table2[[#This Row],[Close Price]]-Table2[[#This Row],[50D EMA]])/Table2[[#This Row],[50D EMA]]</f>
        <v>7.5334817219805228E-2</v>
      </c>
      <c r="U414" s="2">
        <f>(Table2[[#This Row],[Close Price]]-Table2[[#This Row],[200D EMA]])/Table2[[#This Row],[200D EMA]]</f>
        <v>0.17781889815800087</v>
      </c>
      <c r="V414">
        <v>0.83286944206218705</v>
      </c>
      <c r="W414">
        <v>1276.95</v>
      </c>
      <c r="X414">
        <v>1301.4000000000001</v>
      </c>
      <c r="Y414">
        <v>1275.1500000000001</v>
      </c>
      <c r="Z414">
        <v>1301.4000000000001</v>
      </c>
      <c r="AA414">
        <v>1238.25</v>
      </c>
      <c r="AB414">
        <v>1301.4000000000001</v>
      </c>
      <c r="AC414" s="2">
        <f>(Table2[[#This Row],[Close Price]]/Table2[[#This Row],[Day Low]])-1</f>
        <v>1.5505697169035493E-2</v>
      </c>
      <c r="AD414" s="2">
        <f>(Table2[[#This Row],[Day High]]/Table2[[#This Row],[Close Price]])-1</f>
        <v>3.5858877964141112E-3</v>
      </c>
      <c r="AE414" s="2">
        <f>(Table2[[#This Row],[Close Price]]/Table2[[#This Row],[Current Week Low]])-1</f>
        <v>1.6939183625455767E-2</v>
      </c>
      <c r="AF414" s="2">
        <f>(Table2[[#This Row],[Current Week High]]/Table2[[#This Row],[Close Price]])-1</f>
        <v>3.5858877964141112E-3</v>
      </c>
      <c r="AG414" s="2">
        <f>(Table2[[#This Row],[Close Price]]/Table2[[#This Row],[Current Month Low]])-1</f>
        <v>4.7244094488188892E-2</v>
      </c>
      <c r="AH414" s="2">
        <f>(Table2[[#This Row],[Current Month High]]/Table2[[#This Row],[Close Price]])-1</f>
        <v>3.5858877964141112E-3</v>
      </c>
      <c r="AI414">
        <v>1.0217852323115499</v>
      </c>
      <c r="AJ414">
        <v>39.864099660249103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0.13</v>
      </c>
      <c r="AM414" t="s">
        <v>10213</v>
      </c>
      <c r="AN414">
        <v>1.99</v>
      </c>
      <c r="AO414" t="s">
        <v>10213</v>
      </c>
      <c r="AP414">
        <v>4.0132324512375001E-2</v>
      </c>
      <c r="AQ414">
        <f>(Table2[[#This Row],[Sharpe Ratio]]-AVERAGE(Table2[Sharpe Ratio]))/_xlfn.STDEV.P(Table2[Sharpe Ratio])</f>
        <v>-0.16329379353041029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-0.66763272109382887</v>
      </c>
      <c r="AS414">
        <f>_xlfn.RANK.AVG(Table2[[#This Row],[1Y Return vs Nifty Z-Score]],Table2[1Y Return vs Nifty Z-Score])</f>
        <v>440</v>
      </c>
      <c r="AT414">
        <f>_xlfn.RANK.AVG(Table2[[#This Row],[6M Return vs Nifty Z-Score]],Table2[6M Return vs Nifty Z-Score])</f>
        <v>388</v>
      </c>
      <c r="AU414">
        <f>_xlfn.RANK.AVG(Table2[[#This Row],[Sharpe Ratio Z-Score]],Table2[Sharpe Ratio Z-Score])</f>
        <v>380</v>
      </c>
      <c r="AV414">
        <f>(Table2[[#This Row],[Rank 1Y]]+Table2[[#This Row],[Rank 6M]]+Table2[[#This Row],[Rank Sharpe]])/3</f>
        <v>402.66666666666669</v>
      </c>
    </row>
    <row r="415" spans="1:48" x14ac:dyDescent="0.3">
      <c r="A415" t="s">
        <v>474</v>
      </c>
      <c r="B415" t="s">
        <v>475</v>
      </c>
      <c r="C415" t="s">
        <v>10183</v>
      </c>
      <c r="D415" t="s">
        <v>476</v>
      </c>
      <c r="E415">
        <v>44419.015890249997</v>
      </c>
      <c r="F415">
        <v>39430.75</v>
      </c>
      <c r="G415">
        <v>15.877148440073499</v>
      </c>
      <c r="H415">
        <f>(Table2[[#This Row],[1Y Return vs Nifty]]-AVERAGE(Table2[1Y Return vs Nifty]))/_xlfn.STDEV.P(Table2[1Y Return vs Nifty])</f>
        <v>-0.36432578787071779</v>
      </c>
      <c r="I415">
        <v>9.3672843378195996</v>
      </c>
      <c r="J415">
        <f>(Table2[[#This Row],[1M Return vs Nifty]]-AVERAGE(Table2[1M Return vs Nifty]))/_xlfn.STDEV.P(Table2[1M Return vs Nifty])</f>
        <v>0.55225177217450427</v>
      </c>
      <c r="K415">
        <v>3.3088916911311701</v>
      </c>
      <c r="L415">
        <f>(Table2[[#This Row],[6M Return vs Nifty]]-AVERAGE(Table2[6M Return vs Nifty]))/_xlfn.STDEV.P(Table2[6M Return vs Nifty])</f>
        <v>-0.19983921740810276</v>
      </c>
      <c r="M415">
        <v>-0.39573794109649701</v>
      </c>
      <c r="N415">
        <f>(Table2[[#This Row],[1W Return vs Nifty]]-AVERAGE(Table2[1W Return vs Nifty]))/_xlfn.STDEV.P(Table2[1W Return vs Nifty])</f>
        <v>-0.10009092127060851</v>
      </c>
      <c r="O415">
        <v>37888.129999999997</v>
      </c>
      <c r="P415">
        <v>35374.131532080697</v>
      </c>
      <c r="Q415">
        <v>31958.522893722002</v>
      </c>
      <c r="R415">
        <v>67.659333178438303</v>
      </c>
      <c r="S415" s="2">
        <f>(Table2[[#This Row],[Close Price]]-Table2[[#This Row],[20D EMA]])/Table2[[#This Row],[20D EMA]]</f>
        <v>4.0715126346958869E-2</v>
      </c>
      <c r="T415" s="2">
        <f>(Table2[[#This Row],[Close Price]]-Table2[[#This Row],[50D EMA]])/Table2[[#This Row],[50D EMA]]</f>
        <v>0.11467754237981412</v>
      </c>
      <c r="U415" s="2">
        <f>(Table2[[#This Row],[Close Price]]-Table2[[#This Row],[200D EMA]])/Table2[[#This Row],[200D EMA]]</f>
        <v>0.23381015233798111</v>
      </c>
      <c r="V415">
        <v>1.0016555041047599</v>
      </c>
      <c r="W415">
        <v>39339.85</v>
      </c>
      <c r="X415">
        <v>39849.949999999997</v>
      </c>
      <c r="Y415">
        <v>38370</v>
      </c>
      <c r="Z415">
        <v>40181</v>
      </c>
      <c r="AA415">
        <v>37050</v>
      </c>
      <c r="AB415">
        <v>40856.5</v>
      </c>
      <c r="AC415" s="2">
        <f>(Table2[[#This Row],[Close Price]]/Table2[[#This Row],[Day Low]])-1</f>
        <v>2.3106341279899301E-3</v>
      </c>
      <c r="AD415" s="2">
        <f>(Table2[[#This Row],[Day High]]/Table2[[#This Row],[Close Price]])-1</f>
        <v>1.0631296640312371E-2</v>
      </c>
      <c r="AE415" s="2">
        <f>(Table2[[#This Row],[Close Price]]/Table2[[#This Row],[Current Week Low]])-1</f>
        <v>2.7645295804013648E-2</v>
      </c>
      <c r="AF415" s="2">
        <f>(Table2[[#This Row],[Current Week High]]/Table2[[#This Row],[Close Price]])-1</f>
        <v>1.9027028397887502E-2</v>
      </c>
      <c r="AG415" s="2">
        <f>(Table2[[#This Row],[Close Price]]/Table2[[#This Row],[Current Month Low]])-1</f>
        <v>6.4257759784075663E-2</v>
      </c>
      <c r="AH415" s="2">
        <f>(Table2[[#This Row],[Current Month High]]/Table2[[#This Row],[Close Price]])-1</f>
        <v>3.6158328208314661E-2</v>
      </c>
      <c r="AI415">
        <v>3.6158328208314598</v>
      </c>
      <c r="AJ415">
        <v>48.080028541384998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</v>
      </c>
      <c r="AM415">
        <v>0</v>
      </c>
      <c r="AN415">
        <v>4.1399999999999997</v>
      </c>
      <c r="AO415" t="s">
        <v>10213</v>
      </c>
      <c r="AP415">
        <v>3.3166188967861998E-2</v>
      </c>
      <c r="AQ415">
        <f>(Table2[[#This Row],[Sharpe Ratio]]-AVERAGE(Table2[Sharpe Ratio]))/_xlfn.STDEV.P(Table2[Sharpe Ratio])</f>
        <v>-0.24232860306199999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-0.35433275743692472</v>
      </c>
      <c r="AS415">
        <f>_xlfn.RANK.AVG(Table2[[#This Row],[1Y Return vs Nifty Z-Score]],Table2[1Y Return vs Nifty Z-Score])</f>
        <v>416</v>
      </c>
      <c r="AT415">
        <f>_xlfn.RANK.AVG(Table2[[#This Row],[6M Return vs Nifty Z-Score]],Table2[6M Return vs Nifty Z-Score])</f>
        <v>383</v>
      </c>
      <c r="AU415">
        <f>_xlfn.RANK.AVG(Table2[[#This Row],[Sharpe Ratio Z-Score]],Table2[Sharpe Ratio Z-Score])</f>
        <v>410</v>
      </c>
      <c r="AV415">
        <f>(Table2[[#This Row],[Rank 1Y]]+Table2[[#This Row],[Rank 6M]]+Table2[[#This Row],[Rank Sharpe]])/3</f>
        <v>403</v>
      </c>
    </row>
    <row r="416" spans="1:48" x14ac:dyDescent="0.3">
      <c r="A416" t="s">
        <v>1343</v>
      </c>
      <c r="B416" t="s">
        <v>1344</v>
      </c>
      <c r="C416" t="s">
        <v>10172</v>
      </c>
      <c r="D416" t="s">
        <v>62</v>
      </c>
      <c r="E416">
        <v>8142.1323008399904</v>
      </c>
      <c r="F416">
        <v>500.1</v>
      </c>
      <c r="G416">
        <v>26.9201710260798</v>
      </c>
      <c r="H416">
        <f>(Table2[[#This Row],[1Y Return vs Nifty]]-AVERAGE(Table2[1Y Return vs Nifty]))/_xlfn.STDEV.P(Table2[1Y Return vs Nifty])</f>
        <v>-0.23299701380308194</v>
      </c>
      <c r="I416">
        <v>5.9056227089524498</v>
      </c>
      <c r="J416">
        <f>(Table2[[#This Row],[1M Return vs Nifty]]-AVERAGE(Table2[1M Return vs Nifty]))/_xlfn.STDEV.P(Table2[1M Return vs Nifty])</f>
        <v>0.24510469947826657</v>
      </c>
      <c r="K416">
        <v>9.3504478453813995</v>
      </c>
      <c r="L416">
        <f>(Table2[[#This Row],[6M Return vs Nifty]]-AVERAGE(Table2[6M Return vs Nifty]))/_xlfn.STDEV.P(Table2[6M Return vs Nifty])</f>
        <v>-1.9283502036170512E-2</v>
      </c>
      <c r="M416">
        <v>-0.246934130908053</v>
      </c>
      <c r="N416">
        <f>(Table2[[#This Row],[1W Return vs Nifty]]-AVERAGE(Table2[1W Return vs Nifty]))/_xlfn.STDEV.P(Table2[1W Return vs Nifty])</f>
        <v>-7.0654038671266017E-2</v>
      </c>
      <c r="O416">
        <v>481.59</v>
      </c>
      <c r="P416">
        <v>466.84494163468202</v>
      </c>
      <c r="Q416">
        <v>426.25498030093502</v>
      </c>
      <c r="R416">
        <v>65.4057519534325</v>
      </c>
      <c r="S416" s="2">
        <f>(Table2[[#This Row],[Close Price]]-Table2[[#This Row],[20D EMA]])/Table2[[#This Row],[20D EMA]]</f>
        <v>3.8435183454806059E-2</v>
      </c>
      <c r="T416" s="2">
        <f>(Table2[[#This Row],[Close Price]]-Table2[[#This Row],[50D EMA]])/Table2[[#This Row],[50D EMA]]</f>
        <v>7.1233626841652561E-2</v>
      </c>
      <c r="U416" s="2">
        <f>(Table2[[#This Row],[Close Price]]-Table2[[#This Row],[200D EMA]])/Table2[[#This Row],[200D EMA]]</f>
        <v>0.17324142382320223</v>
      </c>
      <c r="V416">
        <v>2.6380016998716802</v>
      </c>
      <c r="W416">
        <v>495</v>
      </c>
      <c r="X416">
        <v>506.1</v>
      </c>
      <c r="Y416">
        <v>484</v>
      </c>
      <c r="Z416">
        <v>520.1</v>
      </c>
      <c r="AA416">
        <v>464.35</v>
      </c>
      <c r="AB416">
        <v>521.65</v>
      </c>
      <c r="AC416" s="2">
        <f>(Table2[[#This Row],[Close Price]]/Table2[[#This Row],[Day Low]])-1</f>
        <v>1.0303030303030258E-2</v>
      </c>
      <c r="AD416" s="2">
        <f>(Table2[[#This Row],[Day High]]/Table2[[#This Row],[Close Price]])-1</f>
        <v>1.1997600479904058E-2</v>
      </c>
      <c r="AE416" s="2">
        <f>(Table2[[#This Row],[Close Price]]/Table2[[#This Row],[Current Week Low]])-1</f>
        <v>3.3264462809917461E-2</v>
      </c>
      <c r="AF416" s="2">
        <f>(Table2[[#This Row],[Current Week High]]/Table2[[#This Row],[Close Price]])-1</f>
        <v>3.9992001599679972E-2</v>
      </c>
      <c r="AG416" s="2">
        <f>(Table2[[#This Row],[Close Price]]/Table2[[#This Row],[Current Month Low]])-1</f>
        <v>7.6989339937547197E-2</v>
      </c>
      <c r="AH416" s="2">
        <f>(Table2[[#This Row],[Current Month High]]/Table2[[#This Row],[Close Price]])-1</f>
        <v>4.309138172365512E-2</v>
      </c>
      <c r="AI416">
        <v>4.3091381723655102</v>
      </c>
      <c r="AJ416">
        <v>55.770129263354598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0.01</v>
      </c>
      <c r="AM416" t="s">
        <v>10213</v>
      </c>
      <c r="AN416">
        <v>7.97</v>
      </c>
      <c r="AO416" t="s">
        <v>10213</v>
      </c>
      <c r="AP416">
        <v>-7.0192334009929998E-3</v>
      </c>
      <c r="AQ416">
        <f>(Table2[[#This Row],[Sharpe Ratio]]-AVERAGE(Table2[Sharpe Ratio]))/_xlfn.STDEV.P(Table2[Sharpe Ratio])</f>
        <v>-0.69825530482860698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-0.77608515986085891</v>
      </c>
      <c r="AS416">
        <f>_xlfn.RANK.AVG(Table2[[#This Row],[1Y Return vs Nifty Z-Score]],Table2[1Y Return vs Nifty Z-Score])</f>
        <v>353</v>
      </c>
      <c r="AT416">
        <f>_xlfn.RANK.AVG(Table2[[#This Row],[6M Return vs Nifty Z-Score]],Table2[6M Return vs Nifty Z-Score])</f>
        <v>309</v>
      </c>
      <c r="AU416">
        <f>_xlfn.RANK.AVG(Table2[[#This Row],[Sharpe Ratio Z-Score]],Table2[Sharpe Ratio Z-Score])</f>
        <v>550</v>
      </c>
      <c r="AV416">
        <f>(Table2[[#This Row],[Rank 1Y]]+Table2[[#This Row],[Rank 6M]]+Table2[[#This Row],[Rank Sharpe]])/3</f>
        <v>404</v>
      </c>
    </row>
    <row r="417" spans="1:48" x14ac:dyDescent="0.3">
      <c r="A417" t="s">
        <v>1214</v>
      </c>
      <c r="B417" t="s">
        <v>1215</v>
      </c>
      <c r="C417" t="s">
        <v>10180</v>
      </c>
      <c r="D417" t="s">
        <v>140</v>
      </c>
      <c r="E417">
        <v>9354.1835803899994</v>
      </c>
      <c r="F417">
        <v>603.35</v>
      </c>
      <c r="G417">
        <v>-0.27208921765969402</v>
      </c>
      <c r="H417">
        <f>(Table2[[#This Row],[1Y Return vs Nifty]]-AVERAGE(Table2[1Y Return vs Nifty]))/_xlfn.STDEV.P(Table2[1Y Return vs Nifty])</f>
        <v>-0.55638005265186097</v>
      </c>
      <c r="I417">
        <v>-1.61291821847157</v>
      </c>
      <c r="J417">
        <f>(Table2[[#This Row],[1M Return vs Nifty]]-AVERAGE(Table2[1M Return vs Nifty]))/_xlfn.STDEV.P(Table2[1M Return vs Nifty])</f>
        <v>-0.42200204993585105</v>
      </c>
      <c r="K417">
        <v>-6.6998828708467002</v>
      </c>
      <c r="L417">
        <f>(Table2[[#This Row],[6M Return vs Nifty]]-AVERAGE(Table2[6M Return vs Nifty]))/_xlfn.STDEV.P(Table2[6M Return vs Nifty])</f>
        <v>-0.49895775655517155</v>
      </c>
      <c r="M417">
        <v>1.24571192467851</v>
      </c>
      <c r="N417">
        <f>(Table2[[#This Row],[1W Return vs Nifty]]-AVERAGE(Table2[1W Return vs Nifty]))/_xlfn.STDEV.P(Table2[1W Return vs Nifty])</f>
        <v>0.22462634860530614</v>
      </c>
      <c r="O417">
        <v>608.86</v>
      </c>
      <c r="P417">
        <v>605.78937830312498</v>
      </c>
      <c r="Q417">
        <v>569.22334746156901</v>
      </c>
      <c r="R417">
        <v>44.407321071473497</v>
      </c>
      <c r="S417" s="2">
        <f>(Table2[[#This Row],[Close Price]]-Table2[[#This Row],[20D EMA]])/Table2[[#This Row],[20D EMA]]</f>
        <v>-9.0496994382945027E-3</v>
      </c>
      <c r="T417" s="2">
        <f>(Table2[[#This Row],[Close Price]]-Table2[[#This Row],[50D EMA]])/Table2[[#This Row],[50D EMA]]</f>
        <v>-4.0267762864345524E-3</v>
      </c>
      <c r="U417" s="2">
        <f>(Table2[[#This Row],[Close Price]]-Table2[[#This Row],[200D EMA]])/Table2[[#This Row],[200D EMA]]</f>
        <v>5.9953009114291592E-2</v>
      </c>
      <c r="V417">
        <v>1.0437937315610299</v>
      </c>
      <c r="W417">
        <v>600.5</v>
      </c>
      <c r="X417">
        <v>610.04999999999995</v>
      </c>
      <c r="Y417">
        <v>600.04999999999995</v>
      </c>
      <c r="Z417">
        <v>627.5</v>
      </c>
      <c r="AA417">
        <v>592</v>
      </c>
      <c r="AB417">
        <v>647</v>
      </c>
      <c r="AC417" s="2">
        <f>(Table2[[#This Row],[Close Price]]/Table2[[#This Row],[Day Low]])-1</f>
        <v>4.7460449625311707E-3</v>
      </c>
      <c r="AD417" s="2">
        <f>(Table2[[#This Row],[Day High]]/Table2[[#This Row],[Close Price]])-1</f>
        <v>1.1104665616971765E-2</v>
      </c>
      <c r="AE417" s="2">
        <f>(Table2[[#This Row],[Close Price]]/Table2[[#This Row],[Current Week Low]])-1</f>
        <v>5.499541704858002E-3</v>
      </c>
      <c r="AF417" s="2">
        <f>(Table2[[#This Row],[Current Week High]]/Table2[[#This Row],[Close Price]])-1</f>
        <v>4.0026518604458383E-2</v>
      </c>
      <c r="AG417" s="2">
        <f>(Table2[[#This Row],[Close Price]]/Table2[[#This Row],[Current Month Low]])-1</f>
        <v>1.9172297297297414E-2</v>
      </c>
      <c r="AH417" s="2">
        <f>(Table2[[#This Row],[Current Month High]]/Table2[[#This Row],[Close Price]])-1</f>
        <v>7.2346067788182644E-2</v>
      </c>
      <c r="AI417">
        <v>12.505179414933201</v>
      </c>
      <c r="AJ417">
        <v>27.5851131317403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-0.21</v>
      </c>
      <c r="AM417" t="s">
        <v>10214</v>
      </c>
      <c r="AN417">
        <v>-2.4</v>
      </c>
      <c r="AO417" t="s">
        <v>10214</v>
      </c>
      <c r="AP417">
        <v>0.105006274697857</v>
      </c>
      <c r="AQ417">
        <f>(Table2[[#This Row],[Sharpe Ratio]]-AVERAGE(Table2[Sharpe Ratio]))/_xlfn.STDEV.P(Table2[Sharpe Ratio])</f>
        <v>0.57273843893311349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-0.67997507160446391</v>
      </c>
      <c r="AS417">
        <f>_xlfn.RANK.AVG(Table2[[#This Row],[1Y Return vs Nifty Z-Score]],Table2[1Y Return vs Nifty Z-Score])</f>
        <v>516</v>
      </c>
      <c r="AT417">
        <f>_xlfn.RANK.AVG(Table2[[#This Row],[6M Return vs Nifty Z-Score]],Table2[6M Return vs Nifty Z-Score])</f>
        <v>497</v>
      </c>
      <c r="AU417">
        <f>_xlfn.RANK.AVG(Table2[[#This Row],[Sharpe Ratio Z-Score]],Table2[Sharpe Ratio Z-Score])</f>
        <v>202</v>
      </c>
      <c r="AV417">
        <f>(Table2[[#This Row],[Rank 1Y]]+Table2[[#This Row],[Rank 6M]]+Table2[[#This Row],[Rank Sharpe]])/3</f>
        <v>405</v>
      </c>
    </row>
    <row r="418" spans="1:48" x14ac:dyDescent="0.3">
      <c r="A418" t="s">
        <v>1956</v>
      </c>
      <c r="B418" t="s">
        <v>1957</v>
      </c>
      <c r="C418" t="s">
        <v>10171</v>
      </c>
      <c r="D418" t="s">
        <v>246</v>
      </c>
      <c r="E418">
        <v>3266.776233</v>
      </c>
      <c r="F418">
        <v>337.05</v>
      </c>
      <c r="G418">
        <v>31.8640337915065</v>
      </c>
      <c r="H418">
        <f>(Table2[[#This Row],[1Y Return vs Nifty]]-AVERAGE(Table2[1Y Return vs Nifty]))/_xlfn.STDEV.P(Table2[1Y Return vs Nifty])</f>
        <v>-0.17420229242264426</v>
      </c>
      <c r="I418">
        <v>0.25791417616399398</v>
      </c>
      <c r="J418">
        <f>(Table2[[#This Row],[1M Return vs Nifty]]-AVERAGE(Table2[1M Return vs Nifty]))/_xlfn.STDEV.P(Table2[1M Return vs Nifty])</f>
        <v>-0.25600642265507195</v>
      </c>
      <c r="K418">
        <v>-21.2830033962043</v>
      </c>
      <c r="L418">
        <f>(Table2[[#This Row],[6M Return vs Nifty]]-AVERAGE(Table2[6M Return vs Nifty]))/_xlfn.STDEV.P(Table2[6M Return vs Nifty])</f>
        <v>-0.93478350932231091</v>
      </c>
      <c r="M418">
        <v>-2.0132321340203201</v>
      </c>
      <c r="N418">
        <f>(Table2[[#This Row],[1W Return vs Nifty]]-AVERAGE(Table2[1W Return vs Nifty]))/_xlfn.STDEV.P(Table2[1W Return vs Nifty])</f>
        <v>-0.42006919737737491</v>
      </c>
      <c r="O418">
        <v>338.45</v>
      </c>
      <c r="P418">
        <v>329.86323454369301</v>
      </c>
      <c r="Q418">
        <v>300.48503597221099</v>
      </c>
      <c r="R418">
        <v>44.310997718841399</v>
      </c>
      <c r="S418" s="2">
        <f>(Table2[[#This Row],[Close Price]]-Table2[[#This Row],[20D EMA]])/Table2[[#This Row],[20D EMA]]</f>
        <v>-4.1365046535676679E-3</v>
      </c>
      <c r="T418" s="2">
        <f>(Table2[[#This Row],[Close Price]]-Table2[[#This Row],[50D EMA]])/Table2[[#This Row],[50D EMA]]</f>
        <v>2.1787106605707693E-2</v>
      </c>
      <c r="U418" s="2">
        <f>(Table2[[#This Row],[Close Price]]-Table2[[#This Row],[200D EMA]])/Table2[[#This Row],[200D EMA]]</f>
        <v>0.12168647237119176</v>
      </c>
      <c r="V418">
        <v>0.75479761888451102</v>
      </c>
      <c r="W418">
        <v>336.1</v>
      </c>
      <c r="X418">
        <v>342.3</v>
      </c>
      <c r="Y418">
        <v>333.35</v>
      </c>
      <c r="Z418">
        <v>347.95</v>
      </c>
      <c r="AA418">
        <v>333.35</v>
      </c>
      <c r="AB418">
        <v>356.7</v>
      </c>
      <c r="AC418" s="2">
        <f>(Table2[[#This Row],[Close Price]]/Table2[[#This Row],[Day Low]])-1</f>
        <v>2.8265397203213194E-3</v>
      </c>
      <c r="AD418" s="2">
        <f>(Table2[[#This Row],[Day High]]/Table2[[#This Row],[Close Price]])-1</f>
        <v>1.5576323987538832E-2</v>
      </c>
      <c r="AE418" s="2">
        <f>(Table2[[#This Row],[Close Price]]/Table2[[#This Row],[Current Week Low]])-1</f>
        <v>1.1099445027748622E-2</v>
      </c>
      <c r="AF418" s="2">
        <f>(Table2[[#This Row],[Current Week High]]/Table2[[#This Row],[Close Price]])-1</f>
        <v>3.2339415516985603E-2</v>
      </c>
      <c r="AG418" s="2">
        <f>(Table2[[#This Row],[Close Price]]/Table2[[#This Row],[Current Month Low]])-1</f>
        <v>1.1099445027748622E-2</v>
      </c>
      <c r="AH418" s="2">
        <f>(Table2[[#This Row],[Current Month High]]/Table2[[#This Row],[Close Price]])-1</f>
        <v>5.8299955496217137E-2</v>
      </c>
      <c r="AI418">
        <v>19.136626613262099</v>
      </c>
      <c r="AJ418">
        <v>58.985849056603698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-0.1</v>
      </c>
      <c r="AM418" t="s">
        <v>10214</v>
      </c>
      <c r="AN418">
        <v>-3.51</v>
      </c>
      <c r="AO418" t="s">
        <v>10214</v>
      </c>
      <c r="AP418">
        <v>7.9448469698298996E-2</v>
      </c>
      <c r="AQ418">
        <f>(Table2[[#This Row],[Sharpe Ratio]]-AVERAGE(Table2[Sharpe Ratio]))/_xlfn.STDEV.P(Table2[Sharpe Ratio])</f>
        <v>0.28277045922926858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-1.5022909625481335</v>
      </c>
      <c r="AS418">
        <f>_xlfn.RANK.AVG(Table2[[#This Row],[1Y Return vs Nifty Z-Score]],Table2[1Y Return vs Nifty Z-Score])</f>
        <v>335</v>
      </c>
      <c r="AT418">
        <f>_xlfn.RANK.AVG(Table2[[#This Row],[6M Return vs Nifty Z-Score]],Table2[6M Return vs Nifty Z-Score])</f>
        <v>631</v>
      </c>
      <c r="AU418">
        <f>_xlfn.RANK.AVG(Table2[[#This Row],[Sharpe Ratio Z-Score]],Table2[Sharpe Ratio Z-Score])</f>
        <v>249</v>
      </c>
      <c r="AV418">
        <f>(Table2[[#This Row],[Rank 1Y]]+Table2[[#This Row],[Rank 6M]]+Table2[[#This Row],[Rank Sharpe]])/3</f>
        <v>405</v>
      </c>
    </row>
    <row r="419" spans="1:48" x14ac:dyDescent="0.3">
      <c r="A419" t="s">
        <v>1064</v>
      </c>
      <c r="B419" t="s">
        <v>1065</v>
      </c>
      <c r="C419" t="s">
        <v>10167</v>
      </c>
      <c r="D419" t="s">
        <v>24</v>
      </c>
      <c r="E419">
        <v>11809.080733212</v>
      </c>
      <c r="F419">
        <v>107.24</v>
      </c>
      <c r="G419">
        <v>29.736940877972199</v>
      </c>
      <c r="H419">
        <f>(Table2[[#This Row],[1Y Return vs Nifty]]-AVERAGE(Table2[1Y Return vs Nifty]))/_xlfn.STDEV.P(Table2[1Y Return vs Nifty])</f>
        <v>-0.19949867323566603</v>
      </c>
      <c r="I419">
        <v>-16.807012718937301</v>
      </c>
      <c r="J419">
        <f>(Table2[[#This Row],[1M Return vs Nifty]]-AVERAGE(Table2[1M Return vs Nifty]))/_xlfn.STDEV.P(Table2[1M Return vs Nifty])</f>
        <v>-1.7701470012421692</v>
      </c>
      <c r="K419">
        <v>-28.5143944316257</v>
      </c>
      <c r="L419">
        <f>(Table2[[#This Row],[6M Return vs Nifty]]-AVERAGE(Table2[6M Return vs Nifty]))/_xlfn.STDEV.P(Table2[6M Return vs Nifty])</f>
        <v>-1.1508981904076059</v>
      </c>
      <c r="M419">
        <v>-7.5140817519578498</v>
      </c>
      <c r="N419">
        <f>(Table2[[#This Row],[1W Return vs Nifty]]-AVERAGE(Table2[1W Return vs Nifty]))/_xlfn.STDEV.P(Table2[1W Return vs Nifty])</f>
        <v>-1.5082662280501835</v>
      </c>
      <c r="O419">
        <v>114.68</v>
      </c>
      <c r="P419">
        <v>121.005769605447</v>
      </c>
      <c r="Q419">
        <v>117.674985561851</v>
      </c>
      <c r="R419">
        <v>27.2337410553471</v>
      </c>
      <c r="S419" s="2">
        <f>(Table2[[#This Row],[Close Price]]-Table2[[#This Row],[20D EMA]])/Table2[[#This Row],[20D EMA]]</f>
        <v>-6.4876177188699091E-2</v>
      </c>
      <c r="T419" s="2">
        <f>(Table2[[#This Row],[Close Price]]-Table2[[#This Row],[50D EMA]])/Table2[[#This Row],[50D EMA]]</f>
        <v>-0.11376126651094286</v>
      </c>
      <c r="U419" s="2">
        <f>(Table2[[#This Row],[Close Price]]-Table2[[#This Row],[200D EMA]])/Table2[[#This Row],[200D EMA]]</f>
        <v>-8.8676327530682275E-2</v>
      </c>
      <c r="V419">
        <v>0.99318863118989698</v>
      </c>
      <c r="W419">
        <v>106.65</v>
      </c>
      <c r="X419">
        <v>108.9</v>
      </c>
      <c r="Y419">
        <v>105.66</v>
      </c>
      <c r="Z419">
        <v>112.77</v>
      </c>
      <c r="AA419">
        <v>105.66</v>
      </c>
      <c r="AB419">
        <v>118.7</v>
      </c>
      <c r="AC419" s="2">
        <f>(Table2[[#This Row],[Close Price]]/Table2[[#This Row],[Day Low]])-1</f>
        <v>5.5321143928737104E-3</v>
      </c>
      <c r="AD419" s="2">
        <f>(Table2[[#This Row],[Day High]]/Table2[[#This Row],[Close Price]])-1</f>
        <v>1.5479298769116134E-2</v>
      </c>
      <c r="AE419" s="2">
        <f>(Table2[[#This Row],[Close Price]]/Table2[[#This Row],[Current Week Low]])-1</f>
        <v>1.4953624834374457E-2</v>
      </c>
      <c r="AF419" s="2">
        <f>(Table2[[#This Row],[Current Week High]]/Table2[[#This Row],[Close Price]])-1</f>
        <v>5.1566579634464871E-2</v>
      </c>
      <c r="AG419" s="2">
        <f>(Table2[[#This Row],[Close Price]]/Table2[[#This Row],[Current Month Low]])-1</f>
        <v>1.4953624834374457E-2</v>
      </c>
      <c r="AH419" s="2">
        <f>(Table2[[#This Row],[Current Month High]]/Table2[[#This Row],[Close Price]])-1</f>
        <v>0.1068631107795599</v>
      </c>
      <c r="AI419">
        <v>42.204401342782504</v>
      </c>
      <c r="AJ419">
        <v>62.484848484848399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-0.25</v>
      </c>
      <c r="AM419" t="s">
        <v>10214</v>
      </c>
      <c r="AN419">
        <v>-8.3699999999999992</v>
      </c>
      <c r="AO419" t="s">
        <v>10214</v>
      </c>
      <c r="AP419">
        <v>0.10250635475884801</v>
      </c>
      <c r="AQ419">
        <f>(Table2[[#This Row],[Sharpe Ratio]]-AVERAGE(Table2[Sharpe Ratio]))/_xlfn.STDEV.P(Table2[Sharpe Ratio])</f>
        <v>0.54437541111643151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9">
        <f>_xlfn.RANK.AVG(Table2[[#This Row],[1Y Return vs Nifty Z-Score]],Table2[1Y Return vs Nifty Z-Score])</f>
        <v>343</v>
      </c>
      <c r="AT419">
        <f>_xlfn.RANK.AVG(Table2[[#This Row],[6M Return vs Nifty Z-Score]],Table2[6M Return vs Nifty Z-Score])</f>
        <v>670</v>
      </c>
      <c r="AU419">
        <f>_xlfn.RANK.AVG(Table2[[#This Row],[Sharpe Ratio Z-Score]],Table2[Sharpe Ratio Z-Score])</f>
        <v>205</v>
      </c>
      <c r="AV419">
        <f>(Table2[[#This Row],[Rank 1Y]]+Table2[[#This Row],[Rank 6M]]+Table2[[#This Row],[Rank Sharpe]])/3</f>
        <v>406</v>
      </c>
    </row>
    <row r="420" spans="1:48" x14ac:dyDescent="0.3">
      <c r="A420" t="s">
        <v>1458</v>
      </c>
      <c r="B420" t="s">
        <v>1459</v>
      </c>
      <c r="C420" t="s">
        <v>637</v>
      </c>
      <c r="D420" t="s">
        <v>637</v>
      </c>
      <c r="E420">
        <v>6791.6259479999999</v>
      </c>
      <c r="F420">
        <v>338.7</v>
      </c>
      <c r="G420">
        <v>-20.030076735767</v>
      </c>
      <c r="H420">
        <f>(Table2[[#This Row],[1Y Return vs Nifty]]-AVERAGE(Table2[1Y Return vs Nifty]))/_xlfn.STDEV.P(Table2[1Y Return vs Nifty])</f>
        <v>-0.79135125356969671</v>
      </c>
      <c r="I420">
        <v>-6.7519545527498801</v>
      </c>
      <c r="J420">
        <f>(Table2[[#This Row],[1M Return vs Nifty]]-AVERAGE(Table2[1M Return vs Nifty]))/_xlfn.STDEV.P(Table2[1M Return vs Nifty])</f>
        <v>-0.87797959360748412</v>
      </c>
      <c r="K420">
        <v>-1.3156015772083101</v>
      </c>
      <c r="L420">
        <f>(Table2[[#This Row],[6M Return vs Nifty]]-AVERAGE(Table2[6M Return vs Nifty]))/_xlfn.STDEV.P(Table2[6M Return vs Nifty])</f>
        <v>-0.33804511485892974</v>
      </c>
      <c r="M420">
        <v>-3.75234145260929</v>
      </c>
      <c r="N420">
        <f>(Table2[[#This Row],[1W Return vs Nifty]]-AVERAGE(Table2[1W Return vs Nifty]))/_xlfn.STDEV.P(Table2[1W Return vs Nifty])</f>
        <v>-0.76410579680244584</v>
      </c>
      <c r="O420">
        <v>345.06</v>
      </c>
      <c r="P420">
        <v>344.83405002411899</v>
      </c>
      <c r="Q420">
        <v>340.76721511549403</v>
      </c>
      <c r="R420">
        <v>41.162709820862901</v>
      </c>
      <c r="S420" s="2">
        <f>(Table2[[#This Row],[Close Price]]-Table2[[#This Row],[20D EMA]])/Table2[[#This Row],[20D EMA]]</f>
        <v>-1.8431577117023167E-2</v>
      </c>
      <c r="T420" s="2">
        <f>(Table2[[#This Row],[Close Price]]-Table2[[#This Row],[50D EMA]])/Table2[[#This Row],[50D EMA]]</f>
        <v>-1.7788411624924994E-2</v>
      </c>
      <c r="U420" s="2">
        <f>(Table2[[#This Row],[Close Price]]-Table2[[#This Row],[200D EMA]])/Table2[[#This Row],[200D EMA]]</f>
        <v>-6.0663556345742029E-3</v>
      </c>
      <c r="V420">
        <v>0.66203470294729205</v>
      </c>
      <c r="W420">
        <v>333.15</v>
      </c>
      <c r="X420">
        <v>346.55</v>
      </c>
      <c r="Y420">
        <v>327.35000000000002</v>
      </c>
      <c r="Z420">
        <v>352.1</v>
      </c>
      <c r="AA420">
        <v>327.35000000000002</v>
      </c>
      <c r="AB420">
        <v>358</v>
      </c>
      <c r="AC420" s="2">
        <f>(Table2[[#This Row],[Close Price]]/Table2[[#This Row],[Day Low]])-1</f>
        <v>1.665916253939681E-2</v>
      </c>
      <c r="AD420" s="2">
        <f>(Table2[[#This Row],[Day High]]/Table2[[#This Row],[Close Price]])-1</f>
        <v>2.3176852671981107E-2</v>
      </c>
      <c r="AE420" s="2">
        <f>(Table2[[#This Row],[Close Price]]/Table2[[#This Row],[Current Week Low]])-1</f>
        <v>3.4672369023980298E-2</v>
      </c>
      <c r="AF420" s="2">
        <f>(Table2[[#This Row],[Current Week High]]/Table2[[#This Row],[Close Price]])-1</f>
        <v>3.9563035134337232E-2</v>
      </c>
      <c r="AG420" s="2">
        <f>(Table2[[#This Row],[Close Price]]/Table2[[#This Row],[Current Month Low]])-1</f>
        <v>3.4672369023980298E-2</v>
      </c>
      <c r="AH420" s="2">
        <f>(Table2[[#This Row],[Current Month High]]/Table2[[#This Row],[Close Price]])-1</f>
        <v>5.6982580454679743E-2</v>
      </c>
      <c r="AI420">
        <v>29.007971656333002</v>
      </c>
      <c r="AJ420">
        <v>26.498599439775901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-7.0000000000000007E-2</v>
      </c>
      <c r="AM420" t="s">
        <v>10214</v>
      </c>
      <c r="AN420">
        <v>-4.24</v>
      </c>
      <c r="AO420" t="s">
        <v>10214</v>
      </c>
      <c r="AP420">
        <v>0.123619692696289</v>
      </c>
      <c r="AQ420">
        <f>(Table2[[#This Row],[Sharpe Ratio]]-AVERAGE(Table2[Sharpe Ratio]))/_xlfn.STDEV.P(Table2[Sharpe Ratio])</f>
        <v>0.78391835882380245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-1.987563400014754</v>
      </c>
      <c r="AS420">
        <f>_xlfn.RANK.AVG(Table2[[#This Row],[1Y Return vs Nifty Z-Score]],Table2[1Y Return vs Nifty Z-Score])</f>
        <v>624</v>
      </c>
      <c r="AT420">
        <f>_xlfn.RANK.AVG(Table2[[#This Row],[6M Return vs Nifty Z-Score]],Table2[6M Return vs Nifty Z-Score])</f>
        <v>438</v>
      </c>
      <c r="AU420">
        <f>_xlfn.RANK.AVG(Table2[[#This Row],[Sharpe Ratio Z-Score]],Table2[Sharpe Ratio Z-Score])</f>
        <v>156</v>
      </c>
      <c r="AV420">
        <f>(Table2[[#This Row],[Rank 1Y]]+Table2[[#This Row],[Rank 6M]]+Table2[[#This Row],[Rank Sharpe]])/3</f>
        <v>406</v>
      </c>
    </row>
    <row r="421" spans="1:48" x14ac:dyDescent="0.3">
      <c r="A421" t="s">
        <v>1073</v>
      </c>
      <c r="B421" t="s">
        <v>1074</v>
      </c>
      <c r="C421" t="s">
        <v>10179</v>
      </c>
      <c r="D421" t="s">
        <v>726</v>
      </c>
      <c r="E421">
        <v>11605.206399569999</v>
      </c>
      <c r="F421">
        <v>8923.0499999999993</v>
      </c>
      <c r="G421">
        <v>-2.3352803574335499</v>
      </c>
      <c r="H421">
        <f>(Table2[[#This Row],[1Y Return vs Nifty]]-AVERAGE(Table2[1Y Return vs Nifty]))/_xlfn.STDEV.P(Table2[1Y Return vs Nifty])</f>
        <v>-0.5809164837732701</v>
      </c>
      <c r="I421">
        <v>16.679787659061802</v>
      </c>
      <c r="J421">
        <f>(Table2[[#This Row],[1M Return vs Nifty]]-AVERAGE(Table2[1M Return vs Nifty]))/_xlfn.STDEV.P(Table2[1M Return vs Nifty])</f>
        <v>1.2010771716506745</v>
      </c>
      <c r="K421">
        <v>2.61789799787734</v>
      </c>
      <c r="L421">
        <f>(Table2[[#This Row],[6M Return vs Nifty]]-AVERAGE(Table2[6M Return vs Nifty]))/_xlfn.STDEV.P(Table2[6M Return vs Nifty])</f>
        <v>-0.22048999965981916</v>
      </c>
      <c r="M421">
        <v>-0.43097430513145701</v>
      </c>
      <c r="N421">
        <f>(Table2[[#This Row],[1W Return vs Nifty]]-AVERAGE(Table2[1W Return vs Nifty]))/_xlfn.STDEV.P(Table2[1W Return vs Nifty])</f>
        <v>-0.10706150024981104</v>
      </c>
      <c r="O421">
        <v>8642.3799999999992</v>
      </c>
      <c r="P421">
        <v>8064.7258484473596</v>
      </c>
      <c r="Q421">
        <v>7703.8420962927103</v>
      </c>
      <c r="R421">
        <v>57.714768218686103</v>
      </c>
      <c r="S421" s="2">
        <f>(Table2[[#This Row],[Close Price]]-Table2[[#This Row],[20D EMA]])/Table2[[#This Row],[20D EMA]]</f>
        <v>3.2476007766379184E-2</v>
      </c>
      <c r="T421" s="2">
        <f>(Table2[[#This Row],[Close Price]]-Table2[[#This Row],[50D EMA]])/Table2[[#This Row],[50D EMA]]</f>
        <v>0.1064294270731951</v>
      </c>
      <c r="U421" s="2">
        <f>(Table2[[#This Row],[Close Price]]-Table2[[#This Row],[200D EMA]])/Table2[[#This Row],[200D EMA]]</f>
        <v>0.15825972137902511</v>
      </c>
      <c r="V421">
        <v>1.43526500793913</v>
      </c>
      <c r="W421">
        <v>8900</v>
      </c>
      <c r="X421">
        <v>9084.9</v>
      </c>
      <c r="Y421">
        <v>8807.6</v>
      </c>
      <c r="Z421">
        <v>9650</v>
      </c>
      <c r="AA421">
        <v>8630.4500000000007</v>
      </c>
      <c r="AB421">
        <v>9650</v>
      </c>
      <c r="AC421" s="2">
        <f>(Table2[[#This Row],[Close Price]]/Table2[[#This Row],[Day Low]])-1</f>
        <v>2.5898876404493176E-3</v>
      </c>
      <c r="AD421" s="2">
        <f>(Table2[[#This Row],[Day High]]/Table2[[#This Row],[Close Price]])-1</f>
        <v>1.8138416796947165E-2</v>
      </c>
      <c r="AE421" s="2">
        <f>(Table2[[#This Row],[Close Price]]/Table2[[#This Row],[Current Week Low]])-1</f>
        <v>1.3107997638402979E-2</v>
      </c>
      <c r="AF421" s="2">
        <f>(Table2[[#This Row],[Current Week High]]/Table2[[#This Row],[Close Price]])-1</f>
        <v>8.1468780293733722E-2</v>
      </c>
      <c r="AG421" s="2">
        <f>(Table2[[#This Row],[Close Price]]/Table2[[#This Row],[Current Month Low]])-1</f>
        <v>3.3903214780225621E-2</v>
      </c>
      <c r="AH421" s="2">
        <f>(Table2[[#This Row],[Current Month High]]/Table2[[#This Row],[Close Price]])-1</f>
        <v>8.1468780293733722E-2</v>
      </c>
      <c r="AI421">
        <v>9.1555017622898092</v>
      </c>
      <c r="AJ421">
        <v>35.378231581502597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0.11</v>
      </c>
      <c r="AM421" t="s">
        <v>10213</v>
      </c>
      <c r="AN421">
        <v>-0.88</v>
      </c>
      <c r="AO421" t="s">
        <v>10214</v>
      </c>
      <c r="AP421">
        <v>6.1350297465094003E-2</v>
      </c>
      <c r="AQ421">
        <f>(Table2[[#This Row],[Sharpe Ratio]]-AVERAGE(Table2[Sharpe Ratio]))/_xlfn.STDEV.P(Table2[Sharpe Ratio])</f>
        <v>7.7436298534113809E-2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0.37004548650188801</v>
      </c>
      <c r="AS421">
        <f>_xlfn.RANK.AVG(Table2[[#This Row],[1Y Return vs Nifty Z-Score]],Table2[1Y Return vs Nifty Z-Score])</f>
        <v>526</v>
      </c>
      <c r="AT421">
        <f>_xlfn.RANK.AVG(Table2[[#This Row],[6M Return vs Nifty Z-Score]],Table2[6M Return vs Nifty Z-Score])</f>
        <v>391</v>
      </c>
      <c r="AU421">
        <f>_xlfn.RANK.AVG(Table2[[#This Row],[Sharpe Ratio Z-Score]],Table2[Sharpe Ratio Z-Score])</f>
        <v>307</v>
      </c>
      <c r="AV421">
        <f>(Table2[[#This Row],[Rank 1Y]]+Table2[[#This Row],[Rank 6M]]+Table2[[#This Row],[Rank Sharpe]])/3</f>
        <v>408</v>
      </c>
    </row>
    <row r="422" spans="1:48" x14ac:dyDescent="0.3">
      <c r="A422" t="s">
        <v>1873</v>
      </c>
      <c r="B422" t="s">
        <v>1874</v>
      </c>
      <c r="C422" t="s">
        <v>10173</v>
      </c>
      <c r="D422" t="s">
        <v>130</v>
      </c>
      <c r="E422">
        <v>3596.8062479999999</v>
      </c>
      <c r="F422">
        <v>624.4</v>
      </c>
      <c r="G422">
        <v>-34.869317460536102</v>
      </c>
      <c r="H422">
        <f>(Table2[[#This Row],[1Y Return vs Nifty]]-AVERAGE(Table2[1Y Return vs Nifty]))/_xlfn.STDEV.P(Table2[1Y Return vs Nifty])</f>
        <v>-0.96782642395900687</v>
      </c>
      <c r="I422">
        <v>10.857944057085801</v>
      </c>
      <c r="J422">
        <f>(Table2[[#This Row],[1M Return vs Nifty]]-AVERAGE(Table2[1M Return vs Nifty]))/_xlfn.STDEV.P(Table2[1M Return vs Nifty])</f>
        <v>0.68451535488309034</v>
      </c>
      <c r="K422">
        <v>-6.4260776228316203</v>
      </c>
      <c r="L422">
        <f>(Table2[[#This Row],[6M Return vs Nifty]]-AVERAGE(Table2[6M Return vs Nifty]))/_xlfn.STDEV.P(Table2[6M Return vs Nifty])</f>
        <v>-0.49077491406132617</v>
      </c>
      <c r="M422">
        <v>1.12667273479793</v>
      </c>
      <c r="N422">
        <f>(Table2[[#This Row],[1W Return vs Nifty]]-AVERAGE(Table2[1W Return vs Nifty]))/_xlfn.STDEV.P(Table2[1W Return vs Nifty])</f>
        <v>0.20107760578213615</v>
      </c>
      <c r="O422">
        <v>583.26</v>
      </c>
      <c r="P422">
        <v>561.68927324842502</v>
      </c>
      <c r="Q422">
        <v>548.346324626502</v>
      </c>
      <c r="R422">
        <v>71.846653636705298</v>
      </c>
      <c r="S422" s="2">
        <f>(Table2[[#This Row],[Close Price]]-Table2[[#This Row],[20D EMA]])/Table2[[#This Row],[20D EMA]]</f>
        <v>7.0534581490244469E-2</v>
      </c>
      <c r="T422" s="2">
        <f>(Table2[[#This Row],[Close Price]]-Table2[[#This Row],[50D EMA]])/Table2[[#This Row],[50D EMA]]</f>
        <v>0.11164665187372935</v>
      </c>
      <c r="U422" s="2">
        <f>(Table2[[#This Row],[Close Price]]-Table2[[#This Row],[200D EMA]])/Table2[[#This Row],[200D EMA]]</f>
        <v>0.13869642588614198</v>
      </c>
      <c r="V422">
        <v>1.3453491705674001</v>
      </c>
      <c r="W422">
        <v>607</v>
      </c>
      <c r="X422">
        <v>626.85</v>
      </c>
      <c r="Y422">
        <v>588.54999999999995</v>
      </c>
      <c r="Z422">
        <v>638.95000000000005</v>
      </c>
      <c r="AA422">
        <v>580.4</v>
      </c>
      <c r="AB422">
        <v>638.95000000000005</v>
      </c>
      <c r="AC422" s="2">
        <f>(Table2[[#This Row],[Close Price]]/Table2[[#This Row],[Day Low]])-1</f>
        <v>2.8665568369028005E-2</v>
      </c>
      <c r="AD422" s="2">
        <f>(Table2[[#This Row],[Day High]]/Table2[[#This Row],[Close Price]])-1</f>
        <v>3.9237668161435924E-3</v>
      </c>
      <c r="AE422" s="2">
        <f>(Table2[[#This Row],[Close Price]]/Table2[[#This Row],[Current Week Low]])-1</f>
        <v>6.0912411859655125E-2</v>
      </c>
      <c r="AF422" s="2">
        <f>(Table2[[#This Row],[Current Week High]]/Table2[[#This Row],[Close Price]])-1</f>
        <v>2.3302370275464446E-2</v>
      </c>
      <c r="AG422" s="2">
        <f>(Table2[[#This Row],[Close Price]]/Table2[[#This Row],[Current Month Low]])-1</f>
        <v>7.5809786354238407E-2</v>
      </c>
      <c r="AH422" s="2">
        <f>(Table2[[#This Row],[Current Month High]]/Table2[[#This Row],[Close Price]])-1</f>
        <v>2.3302370275464446E-2</v>
      </c>
      <c r="AI422">
        <v>20.115310698270299</v>
      </c>
      <c r="AJ422">
        <v>35.739130434782602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-0.01</v>
      </c>
      <c r="AM422" t="s">
        <v>10214</v>
      </c>
      <c r="AN422">
        <v>14.7</v>
      </c>
      <c r="AO422" t="s">
        <v>10213</v>
      </c>
      <c r="AP422">
        <v>0.18777633072215499</v>
      </c>
      <c r="AQ422">
        <f>(Table2[[#This Row],[Sharpe Ratio]]-AVERAGE(Table2[Sharpe Ratio]))/_xlfn.STDEV.P(Table2[Sharpe Ratio])</f>
        <v>1.5118122727680148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0.93880389541290832</v>
      </c>
      <c r="AS422">
        <f>_xlfn.RANK.AVG(Table2[[#This Row],[1Y Return vs Nifty Z-Score]],Table2[1Y Return vs Nifty Z-Score])</f>
        <v>683</v>
      </c>
      <c r="AT422">
        <f>_xlfn.RANK.AVG(Table2[[#This Row],[6M Return vs Nifty Z-Score]],Table2[6M Return vs Nifty Z-Score])</f>
        <v>493</v>
      </c>
      <c r="AU422">
        <f>_xlfn.RANK.AVG(Table2[[#This Row],[Sharpe Ratio Z-Score]],Table2[Sharpe Ratio Z-Score])</f>
        <v>48</v>
      </c>
      <c r="AV422">
        <f>(Table2[[#This Row],[Rank 1Y]]+Table2[[#This Row],[Rank 6M]]+Table2[[#This Row],[Rank Sharpe]])/3</f>
        <v>408</v>
      </c>
    </row>
    <row r="423" spans="1:48" x14ac:dyDescent="0.3">
      <c r="A423" t="s">
        <v>1932</v>
      </c>
      <c r="B423" t="s">
        <v>1933</v>
      </c>
      <c r="C423" t="s">
        <v>10179</v>
      </c>
      <c r="D423" t="s">
        <v>46</v>
      </c>
      <c r="E423">
        <v>3407.0685017999999</v>
      </c>
      <c r="F423">
        <v>2010.3</v>
      </c>
      <c r="G423">
        <v>8.8358826855539103</v>
      </c>
      <c r="H423">
        <f>(Table2[[#This Row],[1Y Return vs Nifty]]-AVERAGE(Table2[1Y Return vs Nifty]))/_xlfn.STDEV.P(Table2[1Y Return vs Nifty])</f>
        <v>-0.44806380363800319</v>
      </c>
      <c r="I423">
        <v>20.6679330537903</v>
      </c>
      <c r="J423">
        <f>(Table2[[#This Row],[1M Return vs Nifty]]-AVERAGE(Table2[1M Return vs Nifty]))/_xlfn.STDEV.P(Table2[1M Return vs Nifty])</f>
        <v>1.5549382114654502</v>
      </c>
      <c r="K423">
        <v>6.5855786400715797</v>
      </c>
      <c r="L423">
        <f>(Table2[[#This Row],[6M Return vs Nifty]]-AVERAGE(Table2[6M Return vs Nifty]))/_xlfn.STDEV.P(Table2[6M Return vs Nifty])</f>
        <v>-0.10191336171617107</v>
      </c>
      <c r="M423">
        <v>4.7927105145708104</v>
      </c>
      <c r="N423">
        <f>(Table2[[#This Row],[1W Return vs Nifty]]-AVERAGE(Table2[1W Return vs Nifty]))/_xlfn.STDEV.P(Table2[1W Return vs Nifty])</f>
        <v>0.92630583475868933</v>
      </c>
      <c r="O423">
        <v>1880.99</v>
      </c>
      <c r="P423">
        <v>1756.70468078459</v>
      </c>
      <c r="Q423">
        <v>1648.25614386965</v>
      </c>
      <c r="R423">
        <v>64.929521195705306</v>
      </c>
      <c r="S423" s="2">
        <f>(Table2[[#This Row],[Close Price]]-Table2[[#This Row],[20D EMA]])/Table2[[#This Row],[20D EMA]]</f>
        <v>6.8745713693321039E-2</v>
      </c>
      <c r="T423" s="2">
        <f>(Table2[[#This Row],[Close Price]]-Table2[[#This Row],[50D EMA]])/Table2[[#This Row],[50D EMA]]</f>
        <v>0.14435853788591702</v>
      </c>
      <c r="U423" s="2">
        <f>(Table2[[#This Row],[Close Price]]-Table2[[#This Row],[200D EMA]])/Table2[[#This Row],[200D EMA]]</f>
        <v>0.21965266592628679</v>
      </c>
      <c r="V423">
        <v>1.53763635321155</v>
      </c>
      <c r="W423">
        <v>1995.4</v>
      </c>
      <c r="X423">
        <v>2075.1</v>
      </c>
      <c r="Y423">
        <v>1937.5</v>
      </c>
      <c r="Z423">
        <v>2090</v>
      </c>
      <c r="AA423">
        <v>1898.3</v>
      </c>
      <c r="AB423">
        <v>2090</v>
      </c>
      <c r="AC423" s="2">
        <f>(Table2[[#This Row],[Close Price]]/Table2[[#This Row],[Day Low]])-1</f>
        <v>7.4671745013530355E-3</v>
      </c>
      <c r="AD423" s="2">
        <f>(Table2[[#This Row],[Day High]]/Table2[[#This Row],[Close Price]])-1</f>
        <v>3.2233994926130327E-2</v>
      </c>
      <c r="AE423" s="2">
        <f>(Table2[[#This Row],[Close Price]]/Table2[[#This Row],[Current Week Low]])-1</f>
        <v>3.7574193548387091E-2</v>
      </c>
      <c r="AF423" s="2">
        <f>(Table2[[#This Row],[Current Week High]]/Table2[[#This Row],[Close Price]])-1</f>
        <v>3.9645824006367292E-2</v>
      </c>
      <c r="AG423" s="2">
        <f>(Table2[[#This Row],[Close Price]]/Table2[[#This Row],[Current Month Low]])-1</f>
        <v>5.9000158036137673E-2</v>
      </c>
      <c r="AH423" s="2">
        <f>(Table2[[#This Row],[Current Month High]]/Table2[[#This Row],[Close Price]])-1</f>
        <v>3.9645824006367292E-2</v>
      </c>
      <c r="AI423">
        <v>3.9645824006367198</v>
      </c>
      <c r="AJ423">
        <v>42.171145685997097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7.0000000000000007E-2</v>
      </c>
      <c r="AM423" t="s">
        <v>10213</v>
      </c>
      <c r="AN423">
        <v>19.489999999999998</v>
      </c>
      <c r="AO423" t="s">
        <v>10213</v>
      </c>
      <c r="AP423">
        <v>2.6150993686461999E-2</v>
      </c>
      <c r="AQ423">
        <f>(Table2[[#This Row],[Sharpe Ratio]]-AVERAGE(Table2[Sharpe Ratio]))/_xlfn.STDEV.P(Table2[Sharpe Ratio])</f>
        <v>-0.32192002349151977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1.6093468573784455</v>
      </c>
      <c r="AS423">
        <f>_xlfn.RANK.AVG(Table2[[#This Row],[1Y Return vs Nifty Z-Score]],Table2[1Y Return vs Nifty Z-Score])</f>
        <v>458</v>
      </c>
      <c r="AT423">
        <f>_xlfn.RANK.AVG(Table2[[#This Row],[6M Return vs Nifty Z-Score]],Table2[6M Return vs Nifty Z-Score])</f>
        <v>343</v>
      </c>
      <c r="AU423">
        <f>_xlfn.RANK.AVG(Table2[[#This Row],[Sharpe Ratio Z-Score]],Table2[Sharpe Ratio Z-Score])</f>
        <v>427</v>
      </c>
      <c r="AV423">
        <f>(Table2[[#This Row],[Rank 1Y]]+Table2[[#This Row],[Rank 6M]]+Table2[[#This Row],[Rank Sharpe]])/3</f>
        <v>409.33333333333331</v>
      </c>
    </row>
    <row r="424" spans="1:48" x14ac:dyDescent="0.3">
      <c r="A424" t="s">
        <v>283</v>
      </c>
      <c r="B424" t="s">
        <v>284</v>
      </c>
      <c r="C424" t="s">
        <v>10167</v>
      </c>
      <c r="D424" t="s">
        <v>37</v>
      </c>
      <c r="E424">
        <v>92446.974933220001</v>
      </c>
      <c r="F424">
        <v>1874.2</v>
      </c>
      <c r="G424">
        <v>14.1149238466149</v>
      </c>
      <c r="H424">
        <f>(Table2[[#This Row],[1Y Return vs Nifty]]-AVERAGE(Table2[1Y Return vs Nifty]))/_xlfn.STDEV.P(Table2[1Y Return vs Nifty])</f>
        <v>-0.38528298447955422</v>
      </c>
      <c r="I424">
        <v>8.0333486226126496</v>
      </c>
      <c r="J424">
        <f>(Table2[[#This Row],[1M Return vs Nifty]]-AVERAGE(Table2[1M Return vs Nifty]))/_xlfn.STDEV.P(Table2[1M Return vs Nifty])</f>
        <v>0.43389403129245896</v>
      </c>
      <c r="K424">
        <v>22.191622906055802</v>
      </c>
      <c r="L424">
        <f>(Table2[[#This Row],[6M Return vs Nifty]]-AVERAGE(Table2[6M Return vs Nifty]))/_xlfn.STDEV.P(Table2[6M Return vs Nifty])</f>
        <v>0.36448311207784145</v>
      </c>
      <c r="M424">
        <v>1.0926859838992999</v>
      </c>
      <c r="N424">
        <f>(Table2[[#This Row],[1W Return vs Nifty]]-AVERAGE(Table2[1W Return vs Nifty]))/_xlfn.STDEV.P(Table2[1W Return vs Nifty])</f>
        <v>0.19435422958048454</v>
      </c>
      <c r="O424">
        <v>1799.37</v>
      </c>
      <c r="P424">
        <v>1735.6223828073901</v>
      </c>
      <c r="Q424">
        <v>1580.23274124863</v>
      </c>
      <c r="R424">
        <v>71.249067018517394</v>
      </c>
      <c r="S424" s="2">
        <f>(Table2[[#This Row],[Close Price]]-Table2[[#This Row],[20D EMA]])/Table2[[#This Row],[20D EMA]]</f>
        <v>4.1586777594380342E-2</v>
      </c>
      <c r="T424" s="2">
        <f>(Table2[[#This Row],[Close Price]]-Table2[[#This Row],[50D EMA]])/Table2[[#This Row],[50D EMA]]</f>
        <v>7.984318395828649E-2</v>
      </c>
      <c r="U424" s="2">
        <f>(Table2[[#This Row],[Close Price]]-Table2[[#This Row],[200D EMA]])/Table2[[#This Row],[200D EMA]]</f>
        <v>0.18602782430586154</v>
      </c>
      <c r="V424">
        <v>0.81228190670813005</v>
      </c>
      <c r="W424">
        <v>1864</v>
      </c>
      <c r="X424">
        <v>1886.2</v>
      </c>
      <c r="Y424">
        <v>1822</v>
      </c>
      <c r="Z424">
        <v>1886.2</v>
      </c>
      <c r="AA424">
        <v>1782.15</v>
      </c>
      <c r="AB424">
        <v>1886.2</v>
      </c>
      <c r="AC424" s="2">
        <f>(Table2[[#This Row],[Close Price]]/Table2[[#This Row],[Day Low]])-1</f>
        <v>5.4721030042919061E-3</v>
      </c>
      <c r="AD424" s="2">
        <f>(Table2[[#This Row],[Day High]]/Table2[[#This Row],[Close Price]])-1</f>
        <v>6.4027318322483762E-3</v>
      </c>
      <c r="AE424" s="2">
        <f>(Table2[[#This Row],[Close Price]]/Table2[[#This Row],[Current Week Low]])-1</f>
        <v>2.8649835345773811E-2</v>
      </c>
      <c r="AF424" s="2">
        <f>(Table2[[#This Row],[Current Week High]]/Table2[[#This Row],[Close Price]])-1</f>
        <v>6.4027318322483762E-3</v>
      </c>
      <c r="AG424" s="2">
        <f>(Table2[[#This Row],[Close Price]]/Table2[[#This Row],[Current Month Low]])-1</f>
        <v>5.1651095586791262E-2</v>
      </c>
      <c r="AH424" s="2">
        <f>(Table2[[#This Row],[Current Month High]]/Table2[[#This Row],[Close Price]])-1</f>
        <v>6.4027318322483762E-3</v>
      </c>
      <c r="AI424">
        <v>0.64027318322483695</v>
      </c>
      <c r="AJ424">
        <v>48.041074249605003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0</v>
      </c>
      <c r="AM424" t="s">
        <v>10212</v>
      </c>
      <c r="AN424">
        <v>5.27</v>
      </c>
      <c r="AO424" t="s">
        <v>10213</v>
      </c>
      <c r="AP424">
        <v>-3.4792141323451001E-2</v>
      </c>
      <c r="AQ424">
        <f>(Table2[[#This Row],[Sharpe Ratio]]-AVERAGE(Table2[Sharpe Ratio]))/_xlfn.STDEV.P(Table2[Sharpe Ratio])</f>
        <v>-1.013354899684868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-0.4059065112136373</v>
      </c>
      <c r="AS424">
        <f>_xlfn.RANK.AVG(Table2[[#This Row],[1Y Return vs Nifty Z-Score]],Table2[1Y Return vs Nifty Z-Score])</f>
        <v>430</v>
      </c>
      <c r="AT424">
        <f>_xlfn.RANK.AVG(Table2[[#This Row],[6M Return vs Nifty Z-Score]],Table2[6M Return vs Nifty Z-Score])</f>
        <v>196</v>
      </c>
      <c r="AU424">
        <f>_xlfn.RANK.AVG(Table2[[#This Row],[Sharpe Ratio Z-Score]],Table2[Sharpe Ratio Z-Score])</f>
        <v>604</v>
      </c>
      <c r="AV424">
        <f>(Table2[[#This Row],[Rank 1Y]]+Table2[[#This Row],[Rank 6M]]+Table2[[#This Row],[Rank Sharpe]])/3</f>
        <v>410</v>
      </c>
    </row>
    <row r="425" spans="1:48" x14ac:dyDescent="0.3">
      <c r="A425" t="s">
        <v>1710</v>
      </c>
      <c r="B425" t="s">
        <v>1711</v>
      </c>
      <c r="C425" t="s">
        <v>10185</v>
      </c>
      <c r="D425" t="s">
        <v>700</v>
      </c>
      <c r="E425">
        <v>4498.2608793400004</v>
      </c>
      <c r="F425">
        <v>681.05</v>
      </c>
      <c r="G425">
        <v>14.8462884236266</v>
      </c>
      <c r="H425">
        <f>(Table2[[#This Row],[1Y Return vs Nifty]]-AVERAGE(Table2[1Y Return vs Nifty]))/_xlfn.STDEV.P(Table2[1Y Return vs Nifty])</f>
        <v>-0.37658525588691738</v>
      </c>
      <c r="I425">
        <v>3.92202545900789</v>
      </c>
      <c r="J425">
        <f>(Table2[[#This Row],[1M Return vs Nifty]]-AVERAGE(Table2[1M Return vs Nifty]))/_xlfn.STDEV.P(Table2[1M Return vs Nifty])</f>
        <v>6.9103647368456006E-2</v>
      </c>
      <c r="K425">
        <v>-15.869209991964899</v>
      </c>
      <c r="L425">
        <f>(Table2[[#This Row],[6M Return vs Nifty]]-AVERAGE(Table2[6M Return vs Nifty]))/_xlfn.STDEV.P(Table2[6M Return vs Nifty])</f>
        <v>-0.77298887959092477</v>
      </c>
      <c r="M425">
        <v>-5.9145487163293096</v>
      </c>
      <c r="N425">
        <f>(Table2[[#This Row],[1W Return vs Nifty]]-AVERAGE(Table2[1W Return vs Nifty]))/_xlfn.STDEV.P(Table2[1W Return vs Nifty])</f>
        <v>-1.1918410899845735</v>
      </c>
      <c r="O425">
        <v>682.29</v>
      </c>
      <c r="P425">
        <v>659.47556893408898</v>
      </c>
      <c r="Q425">
        <v>643.70308486505803</v>
      </c>
      <c r="R425">
        <v>45.655510776571802</v>
      </c>
      <c r="S425" s="2">
        <f>(Table2[[#This Row],[Close Price]]-Table2[[#This Row],[20D EMA]])/Table2[[#This Row],[20D EMA]]</f>
        <v>-1.8174090196250996E-3</v>
      </c>
      <c r="T425" s="2">
        <f>(Table2[[#This Row],[Close Price]]-Table2[[#This Row],[50D EMA]])/Table2[[#This Row],[50D EMA]]</f>
        <v>3.2714526636341883E-2</v>
      </c>
      <c r="U425" s="2">
        <f>(Table2[[#This Row],[Close Price]]-Table2[[#This Row],[200D EMA]])/Table2[[#This Row],[200D EMA]]</f>
        <v>5.8018853743370055E-2</v>
      </c>
      <c r="V425">
        <v>2.0291437598395898</v>
      </c>
      <c r="W425">
        <v>675.2</v>
      </c>
      <c r="X425">
        <v>692</v>
      </c>
      <c r="Y425">
        <v>672</v>
      </c>
      <c r="Z425">
        <v>723.9</v>
      </c>
      <c r="AA425">
        <v>670.05</v>
      </c>
      <c r="AB425">
        <v>753.5</v>
      </c>
      <c r="AC425" s="2">
        <f>(Table2[[#This Row],[Close Price]]/Table2[[#This Row],[Day Low]])-1</f>
        <v>8.6640995260662823E-3</v>
      </c>
      <c r="AD425" s="2">
        <f>(Table2[[#This Row],[Day High]]/Table2[[#This Row],[Close Price]])-1</f>
        <v>1.6078114675868171E-2</v>
      </c>
      <c r="AE425" s="2">
        <f>(Table2[[#This Row],[Close Price]]/Table2[[#This Row],[Current Week Low]])-1</f>
        <v>1.3467261904761774E-2</v>
      </c>
      <c r="AF425" s="2">
        <f>(Table2[[#This Row],[Current Week High]]/Table2[[#This Row],[Close Price]])-1</f>
        <v>6.2917553777255719E-2</v>
      </c>
      <c r="AG425" s="2">
        <f>(Table2[[#This Row],[Close Price]]/Table2[[#This Row],[Current Month Low]])-1</f>
        <v>1.641668532199092E-2</v>
      </c>
      <c r="AH425" s="2">
        <f>(Table2[[#This Row],[Current Month High]]/Table2[[#This Row],[Close Price]])-1</f>
        <v>0.10637985463622357</v>
      </c>
      <c r="AI425">
        <v>19.668159459657801</v>
      </c>
      <c r="AJ425">
        <v>46.367934665806999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0.01</v>
      </c>
      <c r="AM425" t="s">
        <v>10213</v>
      </c>
      <c r="AN425">
        <v>-7.0000000000000007E-2</v>
      </c>
      <c r="AO425" t="s">
        <v>10214</v>
      </c>
      <c r="AP425">
        <v>9.6012379723467003E-2</v>
      </c>
      <c r="AQ425">
        <f>(Table2[[#This Row],[Sharpe Ratio]]-AVERAGE(Table2[Sharpe Ratio]))/_xlfn.STDEV.P(Table2[Sharpe Ratio])</f>
        <v>0.47069753379914236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-1.8016140442948174</v>
      </c>
      <c r="AS425">
        <f>_xlfn.RANK.AVG(Table2[[#This Row],[1Y Return vs Nifty Z-Score]],Table2[1Y Return vs Nifty Z-Score])</f>
        <v>422</v>
      </c>
      <c r="AT425">
        <f>_xlfn.RANK.AVG(Table2[[#This Row],[6M Return vs Nifty Z-Score]],Table2[6M Return vs Nifty Z-Score])</f>
        <v>586</v>
      </c>
      <c r="AU425">
        <f>_xlfn.RANK.AVG(Table2[[#This Row],[Sharpe Ratio Z-Score]],Table2[Sharpe Ratio Z-Score])</f>
        <v>222</v>
      </c>
      <c r="AV425">
        <f>(Table2[[#This Row],[Rank 1Y]]+Table2[[#This Row],[Rank 6M]]+Table2[[#This Row],[Rank Sharpe]])/3</f>
        <v>410</v>
      </c>
    </row>
    <row r="426" spans="1:48" x14ac:dyDescent="0.3">
      <c r="A426" t="s">
        <v>76</v>
      </c>
      <c r="B426" t="s">
        <v>77</v>
      </c>
      <c r="C426" t="s">
        <v>10176</v>
      </c>
      <c r="D426" t="s">
        <v>78</v>
      </c>
      <c r="E426">
        <v>332995.76384893502</v>
      </c>
      <c r="F426">
        <v>11554.95</v>
      </c>
      <c r="G426">
        <v>13.697286608316</v>
      </c>
      <c r="H426">
        <f>(Table2[[#This Row],[1Y Return vs Nifty]]-AVERAGE(Table2[1Y Return vs Nifty]))/_xlfn.STDEV.P(Table2[1Y Return vs Nifty])</f>
        <v>-0.39024972126593832</v>
      </c>
      <c r="I426">
        <v>2.7002541936867201</v>
      </c>
      <c r="J426">
        <f>(Table2[[#This Row],[1M Return vs Nifty]]-AVERAGE(Table2[1M Return vs Nifty]))/_xlfn.STDEV.P(Table2[1M Return vs Nifty])</f>
        <v>-3.9301941588712815E-2</v>
      </c>
      <c r="K426">
        <v>4.1476828424840697</v>
      </c>
      <c r="L426">
        <f>(Table2[[#This Row],[6M Return vs Nifty]]-AVERAGE(Table2[6M Return vs Nifty]))/_xlfn.STDEV.P(Table2[6M Return vs Nifty])</f>
        <v>-0.17477141492254189</v>
      </c>
      <c r="M426">
        <v>-1.5020966200024599</v>
      </c>
      <c r="N426">
        <f>(Table2[[#This Row],[1W Return vs Nifty]]-AVERAGE(Table2[1W Return vs Nifty]))/_xlfn.STDEV.P(Table2[1W Return vs Nifty])</f>
        <v>-0.31895460831245859</v>
      </c>
      <c r="O426">
        <v>11357.22</v>
      </c>
      <c r="P426">
        <v>10765.4141788466</v>
      </c>
      <c r="Q426">
        <v>9735.5361390238504</v>
      </c>
      <c r="R426">
        <v>53.521284462402299</v>
      </c>
      <c r="S426" s="2">
        <f>(Table2[[#This Row],[Close Price]]-Table2[[#This Row],[20D EMA]])/Table2[[#This Row],[20D EMA]]</f>
        <v>1.7410070422163294E-2</v>
      </c>
      <c r="T426" s="2">
        <f>(Table2[[#This Row],[Close Price]]-Table2[[#This Row],[50D EMA]])/Table2[[#This Row],[50D EMA]]</f>
        <v>7.3340032072782793E-2</v>
      </c>
      <c r="U426" s="2">
        <f>(Table2[[#This Row],[Close Price]]-Table2[[#This Row],[200D EMA]])/Table2[[#This Row],[200D EMA]]</f>
        <v>0.18688378688085039</v>
      </c>
      <c r="V426">
        <v>1.2249616576211999</v>
      </c>
      <c r="W426">
        <v>11499</v>
      </c>
      <c r="X426">
        <v>11640</v>
      </c>
      <c r="Y426">
        <v>11470</v>
      </c>
      <c r="Z426">
        <v>11761.7</v>
      </c>
      <c r="AA426">
        <v>11470</v>
      </c>
      <c r="AB426">
        <v>12078</v>
      </c>
      <c r="AC426" s="2">
        <f>(Table2[[#This Row],[Close Price]]/Table2[[#This Row],[Day Low]])-1</f>
        <v>4.8656404904774408E-3</v>
      </c>
      <c r="AD426" s="2">
        <f>(Table2[[#This Row],[Day High]]/Table2[[#This Row],[Close Price]])-1</f>
        <v>7.3604818714056996E-3</v>
      </c>
      <c r="AE426" s="2">
        <f>(Table2[[#This Row],[Close Price]]/Table2[[#This Row],[Current Week Low]])-1</f>
        <v>7.4062772449869918E-3</v>
      </c>
      <c r="AF426" s="2">
        <f>(Table2[[#This Row],[Current Week High]]/Table2[[#This Row],[Close Price]])-1</f>
        <v>1.7892764572758901E-2</v>
      </c>
      <c r="AG426" s="2">
        <f>(Table2[[#This Row],[Close Price]]/Table2[[#This Row],[Current Month Low]])-1</f>
        <v>7.4062772449869918E-3</v>
      </c>
      <c r="AH426" s="2">
        <f>(Table2[[#This Row],[Current Month High]]/Table2[[#This Row],[Close Price]])-1</f>
        <v>4.5266314436669841E-2</v>
      </c>
      <c r="AI426">
        <v>4.5266314436669797</v>
      </c>
      <c r="AJ426">
        <v>44.660194174757301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0.11</v>
      </c>
      <c r="AM426" t="s">
        <v>10213</v>
      </c>
      <c r="AN426">
        <v>6.53</v>
      </c>
      <c r="AO426" t="s">
        <v>10213</v>
      </c>
      <c r="AP426">
        <v>2.5412921833399001E-2</v>
      </c>
      <c r="AQ426">
        <f>(Table2[[#This Row],[Sharpe Ratio]]-AVERAGE(Table2[Sharpe Ratio]))/_xlfn.STDEV.P(Table2[Sharpe Ratio])</f>
        <v>-0.33029387265863924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-1.2535715587482907</v>
      </c>
      <c r="AS426">
        <f>_xlfn.RANK.AVG(Table2[[#This Row],[1Y Return vs Nifty Z-Score]],Table2[1Y Return vs Nifty Z-Score])</f>
        <v>431</v>
      </c>
      <c r="AT426">
        <f>_xlfn.RANK.AVG(Table2[[#This Row],[6M Return vs Nifty Z-Score]],Table2[6M Return vs Nifty Z-Score])</f>
        <v>372</v>
      </c>
      <c r="AU426">
        <f>_xlfn.RANK.AVG(Table2[[#This Row],[Sharpe Ratio Z-Score]],Table2[Sharpe Ratio Z-Score])</f>
        <v>429</v>
      </c>
      <c r="AV426">
        <f>(Table2[[#This Row],[Rank 1Y]]+Table2[[#This Row],[Rank 6M]]+Table2[[#This Row],[Rank Sharpe]])/3</f>
        <v>410.66666666666669</v>
      </c>
    </row>
    <row r="427" spans="1:48" x14ac:dyDescent="0.3">
      <c r="A427" t="s">
        <v>320</v>
      </c>
      <c r="B427" t="s">
        <v>321</v>
      </c>
      <c r="C427" t="s">
        <v>10167</v>
      </c>
      <c r="D427" t="s">
        <v>24</v>
      </c>
      <c r="E427">
        <v>80940.014202095903</v>
      </c>
      <c r="F427">
        <v>25.83</v>
      </c>
      <c r="G427">
        <v>25.088510603375401</v>
      </c>
      <c r="H427">
        <f>(Table2[[#This Row],[1Y Return vs Nifty]]-AVERAGE(Table2[1Y Return vs Nifty]))/_xlfn.STDEV.P(Table2[1Y Return vs Nifty])</f>
        <v>-0.25477997367194977</v>
      </c>
      <c r="I427">
        <v>0.311928860939863</v>
      </c>
      <c r="J427">
        <f>(Table2[[#This Row],[1M Return vs Nifty]]-AVERAGE(Table2[1M Return vs Nifty]))/_xlfn.STDEV.P(Table2[1M Return vs Nifty])</f>
        <v>-0.25121379585031189</v>
      </c>
      <c r="K427">
        <v>-11.232493860448001</v>
      </c>
      <c r="L427">
        <f>(Table2[[#This Row],[6M Return vs Nifty]]-AVERAGE(Table2[6M Return vs Nifty]))/_xlfn.STDEV.P(Table2[6M Return vs Nifty])</f>
        <v>-0.63441769416651184</v>
      </c>
      <c r="M427">
        <v>4.1271295437337496</v>
      </c>
      <c r="N427">
        <f>(Table2[[#This Row],[1W Return vs Nifty]]-AVERAGE(Table2[1W Return vs Nifty]))/_xlfn.STDEV.P(Table2[1W Return vs Nifty])</f>
        <v>0.79463831311341027</v>
      </c>
      <c r="O427">
        <v>24.52</v>
      </c>
      <c r="P427">
        <v>24.0692181580804</v>
      </c>
      <c r="Q427">
        <v>22.497924876664499</v>
      </c>
      <c r="R427">
        <v>63.408345293002803</v>
      </c>
      <c r="S427" s="2">
        <f>(Table2[[#This Row],[Close Price]]-Table2[[#This Row],[20D EMA]])/Table2[[#This Row],[20D EMA]]</f>
        <v>5.3425774877650843E-2</v>
      </c>
      <c r="T427" s="2">
        <f>(Table2[[#This Row],[Close Price]]-Table2[[#This Row],[50D EMA]])/Table2[[#This Row],[50D EMA]]</f>
        <v>7.315492469905914E-2</v>
      </c>
      <c r="U427" s="2">
        <f>(Table2[[#This Row],[Close Price]]-Table2[[#This Row],[200D EMA]])/Table2[[#This Row],[200D EMA]]</f>
        <v>0.14810588716969292</v>
      </c>
      <c r="V427">
        <v>1.40438429326071</v>
      </c>
      <c r="W427">
        <v>25.7</v>
      </c>
      <c r="X427">
        <v>27.09</v>
      </c>
      <c r="Y427">
        <v>24.6</v>
      </c>
      <c r="Z427">
        <v>27.44</v>
      </c>
      <c r="AA427">
        <v>23.61</v>
      </c>
      <c r="AB427">
        <v>27.44</v>
      </c>
      <c r="AC427" s="2">
        <f>(Table2[[#This Row],[Close Price]]/Table2[[#This Row],[Day Low]])-1</f>
        <v>5.0583657587548458E-3</v>
      </c>
      <c r="AD427" s="2">
        <f>(Table2[[#This Row],[Day High]]/Table2[[#This Row],[Close Price]])-1</f>
        <v>4.8780487804878092E-2</v>
      </c>
      <c r="AE427" s="2">
        <f>(Table2[[#This Row],[Close Price]]/Table2[[#This Row],[Current Week Low]])-1</f>
        <v>4.9999999999999822E-2</v>
      </c>
      <c r="AF427" s="2">
        <f>(Table2[[#This Row],[Current Week High]]/Table2[[#This Row],[Close Price]])-1</f>
        <v>6.233062330623329E-2</v>
      </c>
      <c r="AG427" s="2">
        <f>(Table2[[#This Row],[Close Price]]/Table2[[#This Row],[Current Month Low]])-1</f>
        <v>9.4027954256670876E-2</v>
      </c>
      <c r="AH427" s="2">
        <f>(Table2[[#This Row],[Current Month High]]/Table2[[#This Row],[Close Price]])-1</f>
        <v>6.233062330623329E-2</v>
      </c>
      <c r="AI427">
        <v>27.177700348432001</v>
      </c>
      <c r="AJ427">
        <v>64.522292993630501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-0.08</v>
      </c>
      <c r="AM427" t="s">
        <v>10214</v>
      </c>
      <c r="AN427">
        <v>7.54</v>
      </c>
      <c r="AO427" t="s">
        <v>10213</v>
      </c>
      <c r="AP427">
        <v>5.5093129717076E-2</v>
      </c>
      <c r="AQ427">
        <f>(Table2[[#This Row],[Sharpe Ratio]]-AVERAGE(Table2[Sharpe Ratio]))/_xlfn.STDEV.P(Table2[Sharpe Ratio])</f>
        <v>6.4451359287095349E-3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-0.33932801464665374</v>
      </c>
      <c r="AS427">
        <f>_xlfn.RANK.AVG(Table2[[#This Row],[1Y Return vs Nifty Z-Score]],Table2[1Y Return vs Nifty Z-Score])</f>
        <v>361</v>
      </c>
      <c r="AT427">
        <f>_xlfn.RANK.AVG(Table2[[#This Row],[6M Return vs Nifty Z-Score]],Table2[6M Return vs Nifty Z-Score])</f>
        <v>542</v>
      </c>
      <c r="AU427">
        <f>_xlfn.RANK.AVG(Table2[[#This Row],[Sharpe Ratio Z-Score]],Table2[Sharpe Ratio Z-Score])</f>
        <v>333</v>
      </c>
      <c r="AV427">
        <f>(Table2[[#This Row],[Rank 1Y]]+Table2[[#This Row],[Rank 6M]]+Table2[[#This Row],[Rank Sharpe]])/3</f>
        <v>412</v>
      </c>
    </row>
    <row r="428" spans="1:48" x14ac:dyDescent="0.3">
      <c r="A428" t="s">
        <v>674</v>
      </c>
      <c r="B428" t="s">
        <v>675</v>
      </c>
      <c r="C428" t="s">
        <v>10179</v>
      </c>
      <c r="D428" t="s">
        <v>330</v>
      </c>
      <c r="E428">
        <v>25521.537322799999</v>
      </c>
      <c r="F428">
        <v>2011.6</v>
      </c>
      <c r="G428">
        <v>12.841343532887199</v>
      </c>
      <c r="H428">
        <f>(Table2[[#This Row],[1Y Return vs Nifty]]-AVERAGE(Table2[1Y Return vs Nifty]))/_xlfn.STDEV.P(Table2[1Y Return vs Nifty])</f>
        <v>-0.40042899545398458</v>
      </c>
      <c r="I428">
        <v>13.9247083501653</v>
      </c>
      <c r="J428">
        <f>(Table2[[#This Row],[1M Return vs Nifty]]-AVERAGE(Table2[1M Return vs Nifty]))/_xlfn.STDEV.P(Table2[1M Return vs Nifty])</f>
        <v>0.9566238901060935</v>
      </c>
      <c r="K428">
        <v>36.107270982430101</v>
      </c>
      <c r="L428">
        <f>(Table2[[#This Row],[6M Return vs Nifty]]-AVERAGE(Table2[6M Return vs Nifty]))/_xlfn.STDEV.P(Table2[6M Return vs Nifty])</f>
        <v>0.78036102981038424</v>
      </c>
      <c r="M428">
        <v>3.9952345300713201</v>
      </c>
      <c r="N428">
        <f>(Table2[[#This Row],[1W Return vs Nifty]]-AVERAGE(Table2[1W Return vs Nifty]))/_xlfn.STDEV.P(Table2[1W Return vs Nifty])</f>
        <v>0.76854638692077626</v>
      </c>
      <c r="O428">
        <v>1907.64</v>
      </c>
      <c r="P428">
        <v>1725.9266116347801</v>
      </c>
      <c r="Q428">
        <v>1527.04216051308</v>
      </c>
      <c r="R428">
        <v>67.195761399256199</v>
      </c>
      <c r="S428" s="2">
        <f>(Table2[[#This Row],[Close Price]]-Table2[[#This Row],[20D EMA]])/Table2[[#This Row],[20D EMA]]</f>
        <v>5.4496655553458624E-2</v>
      </c>
      <c r="T428" s="2">
        <f>(Table2[[#This Row],[Close Price]]-Table2[[#This Row],[50D EMA]])/Table2[[#This Row],[50D EMA]]</f>
        <v>0.16551885024510565</v>
      </c>
      <c r="U428" s="2">
        <f>(Table2[[#This Row],[Close Price]]-Table2[[#This Row],[200D EMA]])/Table2[[#This Row],[200D EMA]]</f>
        <v>0.31731791827156258</v>
      </c>
      <c r="V428">
        <v>1.4542984367290901</v>
      </c>
      <c r="W428">
        <v>2000</v>
      </c>
      <c r="X428">
        <v>2038.05</v>
      </c>
      <c r="Y428">
        <v>1966</v>
      </c>
      <c r="Z428">
        <v>2080</v>
      </c>
      <c r="AA428">
        <v>1921</v>
      </c>
      <c r="AB428">
        <v>2080</v>
      </c>
      <c r="AC428" s="2">
        <f>(Table2[[#This Row],[Close Price]]/Table2[[#This Row],[Day Low]])-1</f>
        <v>5.8000000000000274E-3</v>
      </c>
      <c r="AD428" s="2">
        <f>(Table2[[#This Row],[Day High]]/Table2[[#This Row],[Close Price]])-1</f>
        <v>1.3148737323523507E-2</v>
      </c>
      <c r="AE428" s="2">
        <f>(Table2[[#This Row],[Close Price]]/Table2[[#This Row],[Current Week Low]])-1</f>
        <v>2.3194303153611262E-2</v>
      </c>
      <c r="AF428" s="2">
        <f>(Table2[[#This Row],[Current Week High]]/Table2[[#This Row],[Close Price]])-1</f>
        <v>3.4002783853648966E-2</v>
      </c>
      <c r="AG428" s="2">
        <f>(Table2[[#This Row],[Close Price]]/Table2[[#This Row],[Current Month Low]])-1</f>
        <v>4.716293597084853E-2</v>
      </c>
      <c r="AH428" s="2">
        <f>(Table2[[#This Row],[Current Month High]]/Table2[[#This Row],[Close Price]])-1</f>
        <v>3.4002783853648966E-2</v>
      </c>
      <c r="AI428">
        <v>9.3159673891429708</v>
      </c>
      <c r="AJ428">
        <v>69.597841665964097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0.17</v>
      </c>
      <c r="AM428" t="s">
        <v>10213</v>
      </c>
      <c r="AN428">
        <v>8.99</v>
      </c>
      <c r="AO428" t="s">
        <v>10213</v>
      </c>
      <c r="AP428">
        <v>-7.7112336565968997E-2</v>
      </c>
      <c r="AQ428">
        <f>(Table2[[#This Row],[Sharpe Ratio]]-AVERAGE(Table2[Sharpe Ratio]))/_xlfn.STDEV.P(Table2[Sharpe Ratio])</f>
        <v>-1.4935018260487491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0.61160048533452027</v>
      </c>
      <c r="AS428">
        <f>_xlfn.RANK.AVG(Table2[[#This Row],[1Y Return vs Nifty Z-Score]],Table2[1Y Return vs Nifty Z-Score])</f>
        <v>432</v>
      </c>
      <c r="AT428">
        <f>_xlfn.RANK.AVG(Table2[[#This Row],[6M Return vs Nifty Z-Score]],Table2[6M Return vs Nifty Z-Score])</f>
        <v>118</v>
      </c>
      <c r="AU428">
        <f>_xlfn.RANK.AVG(Table2[[#This Row],[Sharpe Ratio Z-Score]],Table2[Sharpe Ratio Z-Score])</f>
        <v>686</v>
      </c>
      <c r="AV428">
        <f>(Table2[[#This Row],[Rank 1Y]]+Table2[[#This Row],[Rank 6M]]+Table2[[#This Row],[Rank Sharpe]])/3</f>
        <v>412</v>
      </c>
    </row>
    <row r="429" spans="1:48" x14ac:dyDescent="0.3">
      <c r="A429" t="s">
        <v>1202</v>
      </c>
      <c r="B429" t="s">
        <v>1203</v>
      </c>
      <c r="C429" t="s">
        <v>10181</v>
      </c>
      <c r="D429" t="s">
        <v>371</v>
      </c>
      <c r="E429">
        <v>9524.6438962499997</v>
      </c>
      <c r="F429">
        <v>754.5</v>
      </c>
      <c r="G429">
        <v>-1.2349559329894799</v>
      </c>
      <c r="H429">
        <f>(Table2[[#This Row],[1Y Return vs Nifty]]-AVERAGE(Table2[1Y Return vs Nifty]))/_xlfn.STDEV.P(Table2[1Y Return vs Nifty])</f>
        <v>-0.56783091262520125</v>
      </c>
      <c r="I429">
        <v>22.396759315173401</v>
      </c>
      <c r="J429">
        <f>(Table2[[#This Row],[1M Return vs Nifty]]-AVERAGE(Table2[1M Return vs Nifty]))/_xlfn.STDEV.P(Table2[1M Return vs Nifty])</f>
        <v>1.7083338873905911</v>
      </c>
      <c r="K429">
        <v>3.1003619995331801</v>
      </c>
      <c r="L429">
        <f>(Table2[[#This Row],[6M Return vs Nifty]]-AVERAGE(Table2[6M Return vs Nifty]))/_xlfn.STDEV.P(Table2[6M Return vs Nifty])</f>
        <v>-0.20607125873677201</v>
      </c>
      <c r="M429">
        <v>1.84232130674131</v>
      </c>
      <c r="N429">
        <f>(Table2[[#This Row],[1W Return vs Nifty]]-AVERAGE(Table2[1W Return vs Nifty]))/_xlfn.STDEV.P(Table2[1W Return vs Nifty])</f>
        <v>0.34264967284148073</v>
      </c>
      <c r="O429">
        <v>704.23</v>
      </c>
      <c r="P429">
        <v>643.00096292858495</v>
      </c>
      <c r="Q429">
        <v>602.50345156274898</v>
      </c>
      <c r="R429">
        <v>63.958851080313202</v>
      </c>
      <c r="S429" s="2">
        <f>(Table2[[#This Row],[Close Price]]-Table2[[#This Row],[20D EMA]])/Table2[[#This Row],[20D EMA]]</f>
        <v>7.1382928872669407E-2</v>
      </c>
      <c r="T429" s="2">
        <f>(Table2[[#This Row],[Close Price]]-Table2[[#This Row],[50D EMA]])/Table2[[#This Row],[50D EMA]]</f>
        <v>0.17340415255925318</v>
      </c>
      <c r="U429" s="2">
        <f>(Table2[[#This Row],[Close Price]]-Table2[[#This Row],[200D EMA]])/Table2[[#This Row],[200D EMA]]</f>
        <v>0.25227498372500362</v>
      </c>
      <c r="V429">
        <v>1.4635021219914199</v>
      </c>
      <c r="W429">
        <v>750.1</v>
      </c>
      <c r="X429">
        <v>774.2</v>
      </c>
      <c r="Y429">
        <v>730.05</v>
      </c>
      <c r="Z429">
        <v>796.4</v>
      </c>
      <c r="AA429">
        <v>677.2</v>
      </c>
      <c r="AB429">
        <v>796.4</v>
      </c>
      <c r="AC429" s="2">
        <f>(Table2[[#This Row],[Close Price]]/Table2[[#This Row],[Day Low]])-1</f>
        <v>5.8658845487267186E-3</v>
      </c>
      <c r="AD429" s="2">
        <f>(Table2[[#This Row],[Day High]]/Table2[[#This Row],[Close Price]])-1</f>
        <v>2.6110006626905324E-2</v>
      </c>
      <c r="AE429" s="2">
        <f>(Table2[[#This Row],[Close Price]]/Table2[[#This Row],[Current Week Low]])-1</f>
        <v>3.3490856790630907E-2</v>
      </c>
      <c r="AF429" s="2">
        <f>(Table2[[#This Row],[Current Week High]]/Table2[[#This Row],[Close Price]])-1</f>
        <v>5.5533465871437926E-2</v>
      </c>
      <c r="AG429" s="2">
        <f>(Table2[[#This Row],[Close Price]]/Table2[[#This Row],[Current Month Low]])-1</f>
        <v>0.11414648552864737</v>
      </c>
      <c r="AH429" s="2">
        <f>(Table2[[#This Row],[Current Month High]]/Table2[[#This Row],[Close Price]])-1</f>
        <v>5.5533465871437926E-2</v>
      </c>
      <c r="AI429">
        <v>5.5533465871437899</v>
      </c>
      <c r="AJ429">
        <v>67.6666666666666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0.25</v>
      </c>
      <c r="AM429" t="s">
        <v>10213</v>
      </c>
      <c r="AN429">
        <v>11.97</v>
      </c>
      <c r="AO429" t="s">
        <v>10213</v>
      </c>
      <c r="AP429">
        <v>5.2742270276395997E-2</v>
      </c>
      <c r="AQ429">
        <f>(Table2[[#This Row],[Sharpe Ratio]]-AVERAGE(Table2[Sharpe Ratio]))/_xlfn.STDEV.P(Table2[Sharpe Ratio])</f>
        <v>-2.0226714904860877E-2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1.256854673965238</v>
      </c>
      <c r="AS429">
        <f>_xlfn.RANK.AVG(Table2[[#This Row],[1Y Return vs Nifty Z-Score]],Table2[1Y Return vs Nifty Z-Score])</f>
        <v>522</v>
      </c>
      <c r="AT429">
        <f>_xlfn.RANK.AVG(Table2[[#This Row],[6M Return vs Nifty Z-Score]],Table2[6M Return vs Nifty Z-Score])</f>
        <v>384</v>
      </c>
      <c r="AU429">
        <f>_xlfn.RANK.AVG(Table2[[#This Row],[Sharpe Ratio Z-Score]],Table2[Sharpe Ratio Z-Score])</f>
        <v>338</v>
      </c>
      <c r="AV429">
        <f>(Table2[[#This Row],[Rank 1Y]]+Table2[[#This Row],[Rank 6M]]+Table2[[#This Row],[Rank Sharpe]])/3</f>
        <v>414.66666666666669</v>
      </c>
    </row>
    <row r="430" spans="1:48" x14ac:dyDescent="0.3">
      <c r="A430" t="s">
        <v>918</v>
      </c>
      <c r="B430" t="s">
        <v>919</v>
      </c>
      <c r="C430" t="s">
        <v>10171</v>
      </c>
      <c r="D430" t="s">
        <v>193</v>
      </c>
      <c r="E430">
        <v>16155.756814259999</v>
      </c>
      <c r="F430">
        <v>664.6</v>
      </c>
      <c r="G430">
        <v>0.74955540874034898</v>
      </c>
      <c r="H430">
        <f>(Table2[[#This Row],[1Y Return vs Nifty]]-AVERAGE(Table2[1Y Return vs Nifty]))/_xlfn.STDEV.P(Table2[1Y Return vs Nifty])</f>
        <v>-0.5442301783513297</v>
      </c>
      <c r="I430">
        <v>5.2119337765101603</v>
      </c>
      <c r="J430">
        <f>(Table2[[#This Row],[1M Return vs Nifty]]-AVERAGE(Table2[1M Return vs Nifty]))/_xlfn.STDEV.P(Table2[1M Return vs Nifty])</f>
        <v>0.18355491564478596</v>
      </c>
      <c r="K430">
        <v>5.2687138441376202</v>
      </c>
      <c r="L430">
        <f>(Table2[[#This Row],[6M Return vs Nifty]]-AVERAGE(Table2[6M Return vs Nifty]))/_xlfn.STDEV.P(Table2[6M Return vs Nifty])</f>
        <v>-0.14126869653511509</v>
      </c>
      <c r="M430">
        <v>-5.1536360179166101</v>
      </c>
      <c r="N430">
        <f>(Table2[[#This Row],[1W Return vs Nifty]]-AVERAGE(Table2[1W Return vs Nifty]))/_xlfn.STDEV.P(Table2[1W Return vs Nifty])</f>
        <v>-1.0413147174195314</v>
      </c>
      <c r="O430">
        <v>666.73</v>
      </c>
      <c r="P430">
        <v>637.45670648999499</v>
      </c>
      <c r="Q430">
        <v>584.37620494722603</v>
      </c>
      <c r="R430">
        <v>43.0301405344062</v>
      </c>
      <c r="S430" s="2">
        <f>(Table2[[#This Row],[Close Price]]-Table2[[#This Row],[20D EMA]])/Table2[[#This Row],[20D EMA]]</f>
        <v>-3.1946965038321291E-3</v>
      </c>
      <c r="T430" s="2">
        <f>(Table2[[#This Row],[Close Price]]-Table2[[#This Row],[50D EMA]])/Table2[[#This Row],[50D EMA]]</f>
        <v>4.2580607017946651E-2</v>
      </c>
      <c r="U430" s="2">
        <f>(Table2[[#This Row],[Close Price]]-Table2[[#This Row],[200D EMA]])/Table2[[#This Row],[200D EMA]]</f>
        <v>0.1372810774525271</v>
      </c>
      <c r="V430">
        <v>0.60755665138094395</v>
      </c>
      <c r="W430">
        <v>659.95</v>
      </c>
      <c r="X430">
        <v>672.35</v>
      </c>
      <c r="Y430">
        <v>654</v>
      </c>
      <c r="Z430">
        <v>694</v>
      </c>
      <c r="AA430">
        <v>654</v>
      </c>
      <c r="AB430">
        <v>706.45</v>
      </c>
      <c r="AC430" s="2">
        <f>(Table2[[#This Row],[Close Price]]/Table2[[#This Row],[Day Low]])-1</f>
        <v>7.0459883324494044E-3</v>
      </c>
      <c r="AD430" s="2">
        <f>(Table2[[#This Row],[Day High]]/Table2[[#This Row],[Close Price]])-1</f>
        <v>1.1661149563647388E-2</v>
      </c>
      <c r="AE430" s="2">
        <f>(Table2[[#This Row],[Close Price]]/Table2[[#This Row],[Current Week Low]])-1</f>
        <v>1.6207951070336346E-2</v>
      </c>
      <c r="AF430" s="2">
        <f>(Table2[[#This Row],[Current Week High]]/Table2[[#This Row],[Close Price]])-1</f>
        <v>4.4237135118868398E-2</v>
      </c>
      <c r="AG430" s="2">
        <f>(Table2[[#This Row],[Close Price]]/Table2[[#This Row],[Current Month Low]])-1</f>
        <v>1.6207951070336346E-2</v>
      </c>
      <c r="AH430" s="2">
        <f>(Table2[[#This Row],[Current Month High]]/Table2[[#This Row],[Close Price]])-1</f>
        <v>6.2970207643695542E-2</v>
      </c>
      <c r="AI430">
        <v>8.6367739993981196</v>
      </c>
      <c r="AJ430">
        <v>35.191212367778597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</v>
      </c>
      <c r="AM430" t="s">
        <v>10212</v>
      </c>
      <c r="AN430">
        <v>-5.25</v>
      </c>
      <c r="AO430" t="s">
        <v>10214</v>
      </c>
      <c r="AP430">
        <v>4.1576327922752003E-2</v>
      </c>
      <c r="AQ430">
        <f>(Table2[[#This Row],[Sharpe Ratio]]-AVERAGE(Table2[Sharpe Ratio]))/_xlfn.STDEV.P(Table2[Sharpe Ratio])</f>
        <v>-0.14691074531481732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-1.6901694219760075</v>
      </c>
      <c r="AS430">
        <f>_xlfn.RANK.AVG(Table2[[#This Row],[1Y Return vs Nifty Z-Score]],Table2[1Y Return vs Nifty Z-Score])</f>
        <v>509</v>
      </c>
      <c r="AT430">
        <f>_xlfn.RANK.AVG(Table2[[#This Row],[6M Return vs Nifty Z-Score]],Table2[6M Return vs Nifty Z-Score])</f>
        <v>359</v>
      </c>
      <c r="AU430">
        <f>_xlfn.RANK.AVG(Table2[[#This Row],[Sharpe Ratio Z-Score]],Table2[Sharpe Ratio Z-Score])</f>
        <v>377</v>
      </c>
      <c r="AV430">
        <f>(Table2[[#This Row],[Rank 1Y]]+Table2[[#This Row],[Rank 6M]]+Table2[[#This Row],[Rank Sharpe]])/3</f>
        <v>415</v>
      </c>
    </row>
    <row r="431" spans="1:48" x14ac:dyDescent="0.3">
      <c r="A431" t="s">
        <v>2014</v>
      </c>
      <c r="B431" t="s">
        <v>2015</v>
      </c>
      <c r="C431" t="s">
        <v>10181</v>
      </c>
      <c r="D431" t="s">
        <v>243</v>
      </c>
      <c r="E431">
        <v>3029.5827749999999</v>
      </c>
      <c r="F431">
        <v>978.5</v>
      </c>
      <c r="G431">
        <v>33.529750938584797</v>
      </c>
      <c r="H431">
        <f>(Table2[[#This Row],[1Y Return vs Nifty]]-AVERAGE(Table2[1Y Return vs Nifty]))/_xlfn.STDEV.P(Table2[1Y Return vs Nifty])</f>
        <v>-0.15439280736857577</v>
      </c>
      <c r="I431">
        <v>1.89898248572101</v>
      </c>
      <c r="J431">
        <f>(Table2[[#This Row],[1M Return vs Nifty]]-AVERAGE(Table2[1M Return vs Nifty]))/_xlfn.STDEV.P(Table2[1M Return vs Nifty])</f>
        <v>-0.11039735353876033</v>
      </c>
      <c r="K431">
        <v>-4.3857477573418304</v>
      </c>
      <c r="L431">
        <f>(Table2[[#This Row],[6M Return vs Nifty]]-AVERAGE(Table2[6M Return vs Nifty]))/_xlfn.STDEV.P(Table2[6M Return vs Nifty])</f>
        <v>-0.42979836943398497</v>
      </c>
      <c r="M431">
        <v>-0.36742440533425003</v>
      </c>
      <c r="N431">
        <f>(Table2[[#This Row],[1W Return vs Nifty]]-AVERAGE(Table2[1W Return vs Nifty]))/_xlfn.STDEV.P(Table2[1W Return vs Nifty])</f>
        <v>-9.4489840040564335E-2</v>
      </c>
      <c r="O431">
        <v>905.37</v>
      </c>
      <c r="P431">
        <v>868.07977097211301</v>
      </c>
      <c r="Q431">
        <v>808.19339840375198</v>
      </c>
      <c r="R431">
        <v>74.005392263005703</v>
      </c>
      <c r="S431" s="2">
        <f>(Table2[[#This Row],[Close Price]]-Table2[[#This Row],[20D EMA]])/Table2[[#This Row],[20D EMA]]</f>
        <v>8.0773606370875994E-2</v>
      </c>
      <c r="T431" s="2">
        <f>(Table2[[#This Row],[Close Price]]-Table2[[#This Row],[50D EMA]])/Table2[[#This Row],[50D EMA]]</f>
        <v>0.12720055543309536</v>
      </c>
      <c r="U431" s="2">
        <f>(Table2[[#This Row],[Close Price]]-Table2[[#This Row],[200D EMA]])/Table2[[#This Row],[200D EMA]]</f>
        <v>0.21072505904232511</v>
      </c>
      <c r="V431">
        <v>2.3339830157993702</v>
      </c>
      <c r="W431">
        <v>922.35</v>
      </c>
      <c r="X431">
        <v>984.4</v>
      </c>
      <c r="Y431">
        <v>905</v>
      </c>
      <c r="Z431">
        <v>984.4</v>
      </c>
      <c r="AA431">
        <v>904.05</v>
      </c>
      <c r="AB431">
        <v>984.4</v>
      </c>
      <c r="AC431" s="2">
        <f>(Table2[[#This Row],[Close Price]]/Table2[[#This Row],[Day Low]])-1</f>
        <v>6.0877107388735308E-2</v>
      </c>
      <c r="AD431" s="2">
        <f>(Table2[[#This Row],[Day High]]/Table2[[#This Row],[Close Price]])-1</f>
        <v>6.0296371997956566E-3</v>
      </c>
      <c r="AE431" s="2">
        <f>(Table2[[#This Row],[Close Price]]/Table2[[#This Row],[Current Week Low]])-1</f>
        <v>8.121546961325965E-2</v>
      </c>
      <c r="AF431" s="2">
        <f>(Table2[[#This Row],[Current Week High]]/Table2[[#This Row],[Close Price]])-1</f>
        <v>6.0296371997956566E-3</v>
      </c>
      <c r="AG431" s="2">
        <f>(Table2[[#This Row],[Close Price]]/Table2[[#This Row],[Current Month Low]])-1</f>
        <v>8.2351639842929147E-2</v>
      </c>
      <c r="AH431" s="2">
        <f>(Table2[[#This Row],[Current Month High]]/Table2[[#This Row],[Close Price]])-1</f>
        <v>6.0296371997956566E-3</v>
      </c>
      <c r="AI431">
        <v>0.60296371997956499</v>
      </c>
      <c r="AJ431">
        <v>65.692998052662702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7.0000000000000007E-2</v>
      </c>
      <c r="AM431" t="s">
        <v>10213</v>
      </c>
      <c r="AN431">
        <v>10.27</v>
      </c>
      <c r="AO431" t="s">
        <v>10213</v>
      </c>
      <c r="AP431">
        <v>1.7253717676307002E-2</v>
      </c>
      <c r="AQ431">
        <f>(Table2[[#This Row],[Sharpe Ratio]]-AVERAGE(Table2[Sharpe Ratio]))/_xlfn.STDEV.P(Table2[Sharpe Ratio])</f>
        <v>-0.42286473097233618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-1.2119431013542215</v>
      </c>
      <c r="AS431">
        <f>_xlfn.RANK.AVG(Table2[[#This Row],[1Y Return vs Nifty Z-Score]],Table2[1Y Return vs Nifty Z-Score])</f>
        <v>325</v>
      </c>
      <c r="AT431">
        <f>_xlfn.RANK.AVG(Table2[[#This Row],[6M Return vs Nifty Z-Score]],Table2[6M Return vs Nifty Z-Score])</f>
        <v>473</v>
      </c>
      <c r="AU431">
        <f>_xlfn.RANK.AVG(Table2[[#This Row],[Sharpe Ratio Z-Score]],Table2[Sharpe Ratio Z-Score])</f>
        <v>448</v>
      </c>
      <c r="AV431">
        <f>(Table2[[#This Row],[Rank 1Y]]+Table2[[#This Row],[Rank 6M]]+Table2[[#This Row],[Rank Sharpe]])/3</f>
        <v>415.33333333333331</v>
      </c>
    </row>
    <row r="432" spans="1:48" x14ac:dyDescent="0.3">
      <c r="A432" t="s">
        <v>472</v>
      </c>
      <c r="B432" t="s">
        <v>473</v>
      </c>
      <c r="C432" t="s">
        <v>10167</v>
      </c>
      <c r="D432" t="s">
        <v>49</v>
      </c>
      <c r="E432">
        <v>44630.370635550003</v>
      </c>
      <c r="F432">
        <v>179.25</v>
      </c>
      <c r="G432">
        <v>9.6378800483296398</v>
      </c>
      <c r="H432">
        <f>(Table2[[#This Row],[1Y Return vs Nifty]]-AVERAGE(Table2[1Y Return vs Nifty]))/_xlfn.STDEV.P(Table2[1Y Return vs Nifty])</f>
        <v>-0.43852607702026702</v>
      </c>
      <c r="I432">
        <v>3.1233998326657302</v>
      </c>
      <c r="J432">
        <f>(Table2[[#This Row],[1M Return vs Nifty]]-AVERAGE(Table2[1M Return vs Nifty]))/_xlfn.STDEV.P(Table2[1M Return vs Nifty])</f>
        <v>-1.7569824705927735E-3</v>
      </c>
      <c r="K432">
        <v>-5.9485623129499503</v>
      </c>
      <c r="L432">
        <f>(Table2[[#This Row],[6M Return vs Nifty]]-AVERAGE(Table2[6M Return vs Nifty]))/_xlfn.STDEV.P(Table2[6M Return vs Nifty])</f>
        <v>-0.47650406791251065</v>
      </c>
      <c r="M432">
        <v>-6.84847642696527</v>
      </c>
      <c r="N432">
        <f>(Table2[[#This Row],[1W Return vs Nifty]]-AVERAGE(Table2[1W Return vs Nifty]))/_xlfn.STDEV.P(Table2[1W Return vs Nifty])</f>
        <v>-1.3765938885819204</v>
      </c>
      <c r="O432">
        <v>180.74</v>
      </c>
      <c r="P432">
        <v>173.44327322925801</v>
      </c>
      <c r="Q432">
        <v>156.860894640868</v>
      </c>
      <c r="R432">
        <v>40.833283770729601</v>
      </c>
      <c r="S432" s="2">
        <f>(Table2[[#This Row],[Close Price]]-Table2[[#This Row],[20D EMA]])/Table2[[#This Row],[20D EMA]]</f>
        <v>-8.2438862454354816E-3</v>
      </c>
      <c r="T432" s="2">
        <f>(Table2[[#This Row],[Close Price]]-Table2[[#This Row],[50D EMA]])/Table2[[#This Row],[50D EMA]]</f>
        <v>3.3479112003765257E-2</v>
      </c>
      <c r="U432" s="2">
        <f>(Table2[[#This Row],[Close Price]]-Table2[[#This Row],[200D EMA]])/Table2[[#This Row],[200D EMA]]</f>
        <v>0.14273223042869745</v>
      </c>
      <c r="V432">
        <v>1.2914209839669</v>
      </c>
      <c r="W432">
        <v>179</v>
      </c>
      <c r="X432">
        <v>182.52</v>
      </c>
      <c r="Y432">
        <v>177.76</v>
      </c>
      <c r="Z432">
        <v>190.58</v>
      </c>
      <c r="AA432">
        <v>177.76</v>
      </c>
      <c r="AB432">
        <v>194.25</v>
      </c>
      <c r="AC432" s="2">
        <f>(Table2[[#This Row],[Close Price]]/Table2[[#This Row],[Day Low]])-1</f>
        <v>1.3966480446927498E-3</v>
      </c>
      <c r="AD432" s="2">
        <f>(Table2[[#This Row],[Day High]]/Table2[[#This Row],[Close Price]])-1</f>
        <v>1.8242677824267917E-2</v>
      </c>
      <c r="AE432" s="2">
        <f>(Table2[[#This Row],[Close Price]]/Table2[[#This Row],[Current Week Low]])-1</f>
        <v>8.3820882088210258E-3</v>
      </c>
      <c r="AF432" s="2">
        <f>(Table2[[#This Row],[Current Week High]]/Table2[[#This Row],[Close Price]])-1</f>
        <v>6.3207810320781155E-2</v>
      </c>
      <c r="AG432" s="2">
        <f>(Table2[[#This Row],[Close Price]]/Table2[[#This Row],[Current Month Low]])-1</f>
        <v>8.3820882088210258E-3</v>
      </c>
      <c r="AH432" s="2">
        <f>(Table2[[#This Row],[Current Month High]]/Table2[[#This Row],[Close Price]])-1</f>
        <v>8.3682008368200833E-2</v>
      </c>
      <c r="AI432">
        <v>8.3682008368200798</v>
      </c>
      <c r="AJ432">
        <v>53.862660944205999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-0.03</v>
      </c>
      <c r="AM432" t="s">
        <v>10214</v>
      </c>
      <c r="AN432">
        <v>-3.37</v>
      </c>
      <c r="AO432" t="s">
        <v>10214</v>
      </c>
      <c r="AP432">
        <v>6.0237388806664002E-2</v>
      </c>
      <c r="AQ432">
        <f>(Table2[[#This Row],[Sharpe Ratio]]-AVERAGE(Table2[Sharpe Ratio]))/_xlfn.STDEV.P(Table2[Sharpe Ratio])</f>
        <v>6.4809710480662253E-2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-2.2285713055046283</v>
      </c>
      <c r="AS432">
        <f>_xlfn.RANK.AVG(Table2[[#This Row],[1Y Return vs Nifty Z-Score]],Table2[1Y Return vs Nifty Z-Score])</f>
        <v>448</v>
      </c>
      <c r="AT432">
        <f>_xlfn.RANK.AVG(Table2[[#This Row],[6M Return vs Nifty Z-Score]],Table2[6M Return vs Nifty Z-Score])</f>
        <v>489</v>
      </c>
      <c r="AU432">
        <f>_xlfn.RANK.AVG(Table2[[#This Row],[Sharpe Ratio Z-Score]],Table2[Sharpe Ratio Z-Score])</f>
        <v>311</v>
      </c>
      <c r="AV432">
        <f>(Table2[[#This Row],[Rank 1Y]]+Table2[[#This Row],[Rank 6M]]+Table2[[#This Row],[Rank Sharpe]])/3</f>
        <v>416</v>
      </c>
    </row>
    <row r="433" spans="1:48" x14ac:dyDescent="0.3">
      <c r="A433" t="s">
        <v>210</v>
      </c>
      <c r="B433" t="s">
        <v>211</v>
      </c>
      <c r="C433" t="s">
        <v>10172</v>
      </c>
      <c r="D433" t="s">
        <v>62</v>
      </c>
      <c r="E433">
        <v>121617.497613</v>
      </c>
      <c r="F433">
        <v>1506</v>
      </c>
      <c r="G433">
        <v>21.440653586581799</v>
      </c>
      <c r="H433">
        <f>(Table2[[#This Row],[1Y Return vs Nifty]]-AVERAGE(Table2[1Y Return vs Nifty]))/_xlfn.STDEV.P(Table2[1Y Return vs Nifty])</f>
        <v>-0.29816199034885144</v>
      </c>
      <c r="I433">
        <v>-6.1496458664812703</v>
      </c>
      <c r="J433">
        <f>(Table2[[#This Row],[1M Return vs Nifty]]-AVERAGE(Table2[1M Return vs Nifty]))/_xlfn.STDEV.P(Table2[1M Return vs Nifty])</f>
        <v>-0.82453781631064837</v>
      </c>
      <c r="K433">
        <v>1.2762625056458301</v>
      </c>
      <c r="L433">
        <f>(Table2[[#This Row],[6M Return vs Nifty]]-AVERAGE(Table2[6M Return vs Nifty]))/_xlfn.STDEV.P(Table2[6M Return vs Nifty])</f>
        <v>-0.26058562235759369</v>
      </c>
      <c r="M433">
        <v>2.2589628597792899</v>
      </c>
      <c r="N433">
        <f>(Table2[[#This Row],[1W Return vs Nifty]]-AVERAGE(Table2[1W Return vs Nifty]))/_xlfn.STDEV.P(Table2[1W Return vs Nifty])</f>
        <v>0.42507114086205694</v>
      </c>
      <c r="O433">
        <v>1500</v>
      </c>
      <c r="P433">
        <v>1480.80224843837</v>
      </c>
      <c r="Q433">
        <v>1366.8942189837601</v>
      </c>
      <c r="R433">
        <v>52.934772811610102</v>
      </c>
      <c r="S433" s="2">
        <f>(Table2[[#This Row],[Close Price]]-Table2[[#This Row],[20D EMA]])/Table2[[#This Row],[20D EMA]]</f>
        <v>4.0000000000000001E-3</v>
      </c>
      <c r="T433" s="2">
        <f>(Table2[[#This Row],[Close Price]]-Table2[[#This Row],[50D EMA]])/Table2[[#This Row],[50D EMA]]</f>
        <v>1.7016283969181634E-2</v>
      </c>
      <c r="U433" s="2">
        <f>(Table2[[#This Row],[Close Price]]-Table2[[#This Row],[200D EMA]])/Table2[[#This Row],[200D EMA]]</f>
        <v>0.10176777330996424</v>
      </c>
      <c r="V433">
        <v>0.766303576517117</v>
      </c>
      <c r="W433">
        <v>1495</v>
      </c>
      <c r="X433">
        <v>1519</v>
      </c>
      <c r="Y433">
        <v>1483.2</v>
      </c>
      <c r="Z433">
        <v>1524.65</v>
      </c>
      <c r="AA433">
        <v>1467</v>
      </c>
      <c r="AB433">
        <v>1524.65</v>
      </c>
      <c r="AC433" s="2">
        <f>(Table2[[#This Row],[Close Price]]/Table2[[#This Row],[Day Low]])-1</f>
        <v>7.3578595317724815E-3</v>
      </c>
      <c r="AD433" s="2">
        <f>(Table2[[#This Row],[Day High]]/Table2[[#This Row],[Close Price]])-1</f>
        <v>8.6321381142098197E-3</v>
      </c>
      <c r="AE433" s="2">
        <f>(Table2[[#This Row],[Close Price]]/Table2[[#This Row],[Current Week Low]])-1</f>
        <v>1.53721682847896E-2</v>
      </c>
      <c r="AF433" s="2">
        <f>(Table2[[#This Row],[Current Week High]]/Table2[[#This Row],[Close Price]])-1</f>
        <v>1.2383798140770397E-2</v>
      </c>
      <c r="AG433" s="2">
        <f>(Table2[[#This Row],[Close Price]]/Table2[[#This Row],[Current Month Low]])-1</f>
        <v>2.6584867075664542E-2</v>
      </c>
      <c r="AH433" s="2">
        <f>(Table2[[#This Row],[Current Month High]]/Table2[[#This Row],[Close Price]])-1</f>
        <v>1.2383798140770397E-2</v>
      </c>
      <c r="AI433">
        <v>5.0464807436918901</v>
      </c>
      <c r="AJ433">
        <v>47.937131630648302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</v>
      </c>
      <c r="AM433" t="s">
        <v>10212</v>
      </c>
      <c r="AN433">
        <v>0.42</v>
      </c>
      <c r="AO433" t="s">
        <v>10213</v>
      </c>
      <c r="AP433">
        <v>1.4054850737978001E-2</v>
      </c>
      <c r="AQ433">
        <f>(Table2[[#This Row],[Sharpe Ratio]]-AVERAGE(Table2[Sharpe Ratio]))/_xlfn.STDEV.P(Table2[Sharpe Ratio])</f>
        <v>-0.45915771401468763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-1.4173720021697245</v>
      </c>
      <c r="AS433">
        <f>_xlfn.RANK.AVG(Table2[[#This Row],[1Y Return vs Nifty Z-Score]],Table2[1Y Return vs Nifty Z-Score])</f>
        <v>384</v>
      </c>
      <c r="AT433">
        <f>_xlfn.RANK.AVG(Table2[[#This Row],[6M Return vs Nifty Z-Score]],Table2[6M Return vs Nifty Z-Score])</f>
        <v>410</v>
      </c>
      <c r="AU433">
        <f>_xlfn.RANK.AVG(Table2[[#This Row],[Sharpe Ratio Z-Score]],Table2[Sharpe Ratio Z-Score])</f>
        <v>464</v>
      </c>
      <c r="AV433">
        <f>(Table2[[#This Row],[Rank 1Y]]+Table2[[#This Row],[Rank 6M]]+Table2[[#This Row],[Rank Sharpe]])/3</f>
        <v>419.33333333333331</v>
      </c>
    </row>
    <row r="434" spans="1:48" x14ac:dyDescent="0.3">
      <c r="A434" t="s">
        <v>585</v>
      </c>
      <c r="B434" t="s">
        <v>586</v>
      </c>
      <c r="C434" t="s">
        <v>10171</v>
      </c>
      <c r="D434" t="s">
        <v>515</v>
      </c>
      <c r="E434">
        <v>32185.665744959999</v>
      </c>
      <c r="F434">
        <v>72.8</v>
      </c>
      <c r="G434">
        <v>-0.74773549914082604</v>
      </c>
      <c r="H434">
        <f>(Table2[[#This Row],[1Y Return vs Nifty]]-AVERAGE(Table2[1Y Return vs Nifty]))/_xlfn.STDEV.P(Table2[1Y Return vs Nifty])</f>
        <v>-0.56203666002998076</v>
      </c>
      <c r="I434">
        <v>0.63666463426562103</v>
      </c>
      <c r="J434">
        <f>(Table2[[#This Row],[1M Return vs Nifty]]-AVERAGE(Table2[1M Return vs Nifty]))/_xlfn.STDEV.P(Table2[1M Return vs Nifty])</f>
        <v>-0.22240056888872792</v>
      </c>
      <c r="K434">
        <v>2.1370245336245102</v>
      </c>
      <c r="L434">
        <f>(Table2[[#This Row],[6M Return vs Nifty]]-AVERAGE(Table2[6M Return vs Nifty]))/_xlfn.STDEV.P(Table2[6M Return vs Nifty])</f>
        <v>-0.23486120636961166</v>
      </c>
      <c r="M434">
        <v>-1.3950832711129399</v>
      </c>
      <c r="N434">
        <f>(Table2[[#This Row],[1W Return vs Nifty]]-AVERAGE(Table2[1W Return vs Nifty]))/_xlfn.STDEV.P(Table2[1W Return vs Nifty])</f>
        <v>-0.29778485880245636</v>
      </c>
      <c r="O434">
        <v>72.849999999999994</v>
      </c>
      <c r="P434">
        <v>71.278858003131603</v>
      </c>
      <c r="Q434">
        <v>66.550376782993595</v>
      </c>
      <c r="R434">
        <v>46.920981113029697</v>
      </c>
      <c r="S434" s="2">
        <f>(Table2[[#This Row],[Close Price]]-Table2[[#This Row],[20D EMA]])/Table2[[#This Row],[20D EMA]]</f>
        <v>-6.8634179821547238E-4</v>
      </c>
      <c r="T434" s="2">
        <f>(Table2[[#This Row],[Close Price]]-Table2[[#This Row],[50D EMA]])/Table2[[#This Row],[50D EMA]]</f>
        <v>2.1340717843733741E-2</v>
      </c>
      <c r="U434" s="2">
        <f>(Table2[[#This Row],[Close Price]]-Table2[[#This Row],[200D EMA]])/Table2[[#This Row],[200D EMA]]</f>
        <v>9.3908156784522398E-2</v>
      </c>
      <c r="V434">
        <v>0.920606152927267</v>
      </c>
      <c r="W434">
        <v>72.3</v>
      </c>
      <c r="X434">
        <v>73.63</v>
      </c>
      <c r="Y434">
        <v>70.8</v>
      </c>
      <c r="Z434">
        <v>73.77</v>
      </c>
      <c r="AA434">
        <v>70.8</v>
      </c>
      <c r="AB434">
        <v>76</v>
      </c>
      <c r="AC434" s="2">
        <f>(Table2[[#This Row],[Close Price]]/Table2[[#This Row],[Day Low]])-1</f>
        <v>6.9156293222683018E-3</v>
      </c>
      <c r="AD434" s="2">
        <f>(Table2[[#This Row],[Day High]]/Table2[[#This Row],[Close Price]])-1</f>
        <v>1.1401098901098861E-2</v>
      </c>
      <c r="AE434" s="2">
        <f>(Table2[[#This Row],[Close Price]]/Table2[[#This Row],[Current Week Low]])-1</f>
        <v>2.8248587570621542E-2</v>
      </c>
      <c r="AF434" s="2">
        <f>(Table2[[#This Row],[Current Week High]]/Table2[[#This Row],[Close Price]])-1</f>
        <v>1.3324175824175777E-2</v>
      </c>
      <c r="AG434" s="2">
        <f>(Table2[[#This Row],[Close Price]]/Table2[[#This Row],[Current Month Low]])-1</f>
        <v>2.8248587570621542E-2</v>
      </c>
      <c r="AH434" s="2">
        <f>(Table2[[#This Row],[Current Month High]]/Table2[[#This Row],[Close Price]])-1</f>
        <v>4.3956043956044022E-2</v>
      </c>
      <c r="AI434">
        <v>9.8901098901098994</v>
      </c>
      <c r="AJ434">
        <v>26.3888888888888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-0.06</v>
      </c>
      <c r="AM434" t="s">
        <v>10214</v>
      </c>
      <c r="AN434">
        <v>-3.72</v>
      </c>
      <c r="AO434" t="s">
        <v>10214</v>
      </c>
      <c r="AP434">
        <v>5.1850451254467002E-2</v>
      </c>
      <c r="AQ434">
        <f>(Table2[[#This Row],[Sharpe Ratio]]-AVERAGE(Table2[Sharpe Ratio]))/_xlfn.STDEV.P(Table2[Sharpe Ratio])</f>
        <v>-3.0344914024647646E-2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-1.3474282081154243</v>
      </c>
      <c r="AS434">
        <f>_xlfn.RANK.AVG(Table2[[#This Row],[1Y Return vs Nifty Z-Score]],Table2[1Y Return vs Nifty Z-Score])</f>
        <v>518</v>
      </c>
      <c r="AT434">
        <f>_xlfn.RANK.AVG(Table2[[#This Row],[6M Return vs Nifty Z-Score]],Table2[6M Return vs Nifty Z-Score])</f>
        <v>398</v>
      </c>
      <c r="AU434">
        <f>_xlfn.RANK.AVG(Table2[[#This Row],[Sharpe Ratio Z-Score]],Table2[Sharpe Ratio Z-Score])</f>
        <v>343</v>
      </c>
      <c r="AV434">
        <f>(Table2[[#This Row],[Rank 1Y]]+Table2[[#This Row],[Rank 6M]]+Table2[[#This Row],[Rank Sharpe]])/3</f>
        <v>419.66666666666669</v>
      </c>
    </row>
    <row r="435" spans="1:48" x14ac:dyDescent="0.3">
      <c r="A435" t="s">
        <v>854</v>
      </c>
      <c r="B435" t="s">
        <v>855</v>
      </c>
      <c r="C435" t="s">
        <v>10175</v>
      </c>
      <c r="D435" t="s">
        <v>130</v>
      </c>
      <c r="E435">
        <v>17653.969640399999</v>
      </c>
      <c r="F435">
        <v>60.24</v>
      </c>
      <c r="G435">
        <v>10.8960333079793</v>
      </c>
      <c r="H435">
        <f>(Table2[[#This Row],[1Y Return vs Nifty]]-AVERAGE(Table2[1Y Return vs Nifty]))/_xlfn.STDEV.P(Table2[1Y Return vs Nifty])</f>
        <v>-0.42356353176672651</v>
      </c>
      <c r="I435">
        <v>-7.5625498143310503</v>
      </c>
      <c r="J435">
        <f>(Table2[[#This Row],[1M Return vs Nifty]]-AVERAGE(Table2[1M Return vs Nifty]))/_xlfn.STDEV.P(Table2[1M Return vs Nifty])</f>
        <v>-0.94990226786885468</v>
      </c>
      <c r="K435">
        <v>10.2351966034659</v>
      </c>
      <c r="L435">
        <f>(Table2[[#This Row],[6M Return vs Nifty]]-AVERAGE(Table2[6M Return vs Nifty]))/_xlfn.STDEV.P(Table2[6M Return vs Nifty])</f>
        <v>7.1577725066464164E-3</v>
      </c>
      <c r="M435">
        <v>-1.0937034612029399</v>
      </c>
      <c r="N435">
        <f>(Table2[[#This Row],[1W Return vs Nifty]]-AVERAGE(Table2[1W Return vs Nifty]))/_xlfn.STDEV.P(Table2[1W Return vs Nifty])</f>
        <v>-0.23816486606908618</v>
      </c>
      <c r="O435">
        <v>58.37</v>
      </c>
      <c r="P435">
        <v>59.488551061099599</v>
      </c>
      <c r="Q435">
        <v>55.794199266313598</v>
      </c>
      <c r="R435">
        <v>71.747612399051803</v>
      </c>
      <c r="S435" s="2">
        <f>(Table2[[#This Row],[Close Price]]-Table2[[#This Row],[20D EMA]])/Table2[[#This Row],[20D EMA]]</f>
        <v>3.2037005310947483E-2</v>
      </c>
      <c r="T435" s="2">
        <f>(Table2[[#This Row],[Close Price]]-Table2[[#This Row],[50D EMA]])/Table2[[#This Row],[50D EMA]]</f>
        <v>1.2631824535927984E-2</v>
      </c>
      <c r="U435" s="2">
        <f>(Table2[[#This Row],[Close Price]]-Table2[[#This Row],[200D EMA]])/Table2[[#This Row],[200D EMA]]</f>
        <v>7.9682131693762093E-2</v>
      </c>
      <c r="V435">
        <v>0.59892182253860204</v>
      </c>
      <c r="W435">
        <v>57.74</v>
      </c>
      <c r="X435">
        <v>61.5</v>
      </c>
      <c r="Y435">
        <v>55.41</v>
      </c>
      <c r="Z435">
        <v>61.5</v>
      </c>
      <c r="AA435">
        <v>55.41</v>
      </c>
      <c r="AB435">
        <v>61.5</v>
      </c>
      <c r="AC435" s="2">
        <f>(Table2[[#This Row],[Close Price]]/Table2[[#This Row],[Day Low]])-1</f>
        <v>4.3297540699688275E-2</v>
      </c>
      <c r="AD435" s="2">
        <f>(Table2[[#This Row],[Day High]]/Table2[[#This Row],[Close Price]])-1</f>
        <v>2.0916334661354563E-2</v>
      </c>
      <c r="AE435" s="2">
        <f>(Table2[[#This Row],[Close Price]]/Table2[[#This Row],[Current Week Low]])-1</f>
        <v>8.7168381158635677E-2</v>
      </c>
      <c r="AF435" s="2">
        <f>(Table2[[#This Row],[Current Week High]]/Table2[[#This Row],[Close Price]])-1</f>
        <v>2.0916334661354563E-2</v>
      </c>
      <c r="AG435" s="2">
        <f>(Table2[[#This Row],[Close Price]]/Table2[[#This Row],[Current Month Low]])-1</f>
        <v>8.7168381158635677E-2</v>
      </c>
      <c r="AH435" s="2">
        <f>(Table2[[#This Row],[Current Month High]]/Table2[[#This Row],[Close Price]])-1</f>
        <v>2.0916334661354563E-2</v>
      </c>
      <c r="AI435">
        <v>22.343957503319999</v>
      </c>
      <c r="AJ435">
        <v>53.869731800766203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-0.15</v>
      </c>
      <c r="AM435" t="s">
        <v>10214</v>
      </c>
      <c r="AN435">
        <v>4.53</v>
      </c>
      <c r="AO435" t="s">
        <v>10213</v>
      </c>
      <c r="AQ435">
        <f>(Table2[[#This Row],[Sharpe Ratio]]-AVERAGE(Table2[Sharpe Ratio]))/_xlfn.STDEV.P(Table2[Sharpe Ratio])</f>
        <v>-0.61861806961255894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441</v>
      </c>
      <c r="AT435">
        <f>_xlfn.RANK.AVG(Table2[[#This Row],[6M Return vs Nifty Z-Score]],Table2[6M Return vs Nifty Z-Score])</f>
        <v>304</v>
      </c>
      <c r="AU435">
        <f>_xlfn.RANK.AVG(Table2[[#This Row],[Sharpe Ratio Z-Score]],Table2[Sharpe Ratio Z-Score])</f>
        <v>516.5</v>
      </c>
      <c r="AV435">
        <f>(Table2[[#This Row],[Rank 1Y]]+Table2[[#This Row],[Rank 6M]]+Table2[[#This Row],[Rank Sharpe]])/3</f>
        <v>420.5</v>
      </c>
    </row>
    <row r="436" spans="1:48" x14ac:dyDescent="0.3">
      <c r="A436" t="s">
        <v>1668</v>
      </c>
      <c r="B436" t="s">
        <v>1669</v>
      </c>
      <c r="C436" t="s">
        <v>10173</v>
      </c>
      <c r="D436" t="s">
        <v>515</v>
      </c>
      <c r="E436">
        <v>4836.9555924750002</v>
      </c>
      <c r="F436">
        <v>434.25</v>
      </c>
      <c r="G436">
        <v>32.909362146077299</v>
      </c>
      <c r="H436">
        <f>(Table2[[#This Row],[1Y Return vs Nifty]]-AVERAGE(Table2[1Y Return vs Nifty]))/_xlfn.STDEV.P(Table2[1Y Return vs Nifty])</f>
        <v>-0.16177076018274056</v>
      </c>
      <c r="I436">
        <v>38.735726670313397</v>
      </c>
      <c r="J436">
        <f>(Table2[[#This Row],[1M Return vs Nifty]]-AVERAGE(Table2[1M Return vs Nifty]))/_xlfn.STDEV.P(Table2[1M Return vs Nifty])</f>
        <v>3.1580613685982111</v>
      </c>
      <c r="K436">
        <v>0.30292165519143799</v>
      </c>
      <c r="L436">
        <f>(Table2[[#This Row],[6M Return vs Nifty]]-AVERAGE(Table2[6M Return vs Nifty]))/_xlfn.STDEV.P(Table2[6M Return vs Nifty])</f>
        <v>-0.28967452744554573</v>
      </c>
      <c r="M436">
        <v>-4.1352518902173196</v>
      </c>
      <c r="N436">
        <f>(Table2[[#This Row],[1W Return vs Nifty]]-AVERAGE(Table2[1W Return vs Nifty]))/_xlfn.STDEV.P(Table2[1W Return vs Nifty])</f>
        <v>-0.839854459310859</v>
      </c>
      <c r="O436">
        <v>393.45</v>
      </c>
      <c r="P436">
        <v>358.44481977741202</v>
      </c>
      <c r="Q436">
        <v>320.70660009676999</v>
      </c>
      <c r="R436">
        <v>70.940536079199703</v>
      </c>
      <c r="S436" s="2">
        <f>(Table2[[#This Row],[Close Price]]-Table2[[#This Row],[20D EMA]])/Table2[[#This Row],[20D EMA]]</f>
        <v>0.10369805566145637</v>
      </c>
      <c r="T436" s="2">
        <f>(Table2[[#This Row],[Close Price]]-Table2[[#This Row],[50D EMA]])/Table2[[#This Row],[50D EMA]]</f>
        <v>0.21148354234735955</v>
      </c>
      <c r="U436" s="2">
        <f>(Table2[[#This Row],[Close Price]]-Table2[[#This Row],[200D EMA]])/Table2[[#This Row],[200D EMA]]</f>
        <v>0.35404135701906175</v>
      </c>
      <c r="V436">
        <v>2.0729368080132402</v>
      </c>
      <c r="W436">
        <v>420.55</v>
      </c>
      <c r="X436">
        <v>441.3</v>
      </c>
      <c r="Y436">
        <v>405.55</v>
      </c>
      <c r="Z436">
        <v>445.45</v>
      </c>
      <c r="AA436">
        <v>364.95</v>
      </c>
      <c r="AB436">
        <v>451.9</v>
      </c>
      <c r="AC436" s="2">
        <f>(Table2[[#This Row],[Close Price]]/Table2[[#This Row],[Day Low]])-1</f>
        <v>3.2576388063250583E-2</v>
      </c>
      <c r="AD436" s="2">
        <f>(Table2[[#This Row],[Day High]]/Table2[[#This Row],[Close Price]])-1</f>
        <v>1.6234887737478498E-2</v>
      </c>
      <c r="AE436" s="2">
        <f>(Table2[[#This Row],[Close Price]]/Table2[[#This Row],[Current Week Low]])-1</f>
        <v>7.076809271359874E-2</v>
      </c>
      <c r="AF436" s="2">
        <f>(Table2[[#This Row],[Current Week High]]/Table2[[#This Row],[Close Price]])-1</f>
        <v>2.5791594703511667E-2</v>
      </c>
      <c r="AG436" s="2">
        <f>(Table2[[#This Row],[Close Price]]/Table2[[#This Row],[Current Month Low]])-1</f>
        <v>0.18988902589395806</v>
      </c>
      <c r="AH436" s="2">
        <f>(Table2[[#This Row],[Current Month High]]/Table2[[#This Row],[Close Price]])-1</f>
        <v>4.0644789867587683E-2</v>
      </c>
      <c r="AI436">
        <v>4.0644789867587603</v>
      </c>
      <c r="AJ436">
        <v>84.551636209094696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0.23</v>
      </c>
      <c r="AM436" t="s">
        <v>10213</v>
      </c>
      <c r="AN436">
        <v>16.420000000000002</v>
      </c>
      <c r="AO436" t="s">
        <v>10213</v>
      </c>
      <c r="AQ436">
        <f>(Table2[[#This Row],[Sharpe Ratio]]-AVERAGE(Table2[Sharpe Ratio]))/_xlfn.STDEV.P(Table2[Sharpe Ratio])</f>
        <v>-0.61861806961255894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1.248143552046507</v>
      </c>
      <c r="AS436">
        <f>_xlfn.RANK.AVG(Table2[[#This Row],[1Y Return vs Nifty Z-Score]],Table2[1Y Return vs Nifty Z-Score])</f>
        <v>330</v>
      </c>
      <c r="AT436">
        <f>_xlfn.RANK.AVG(Table2[[#This Row],[6M Return vs Nifty Z-Score]],Table2[6M Return vs Nifty Z-Score])</f>
        <v>421</v>
      </c>
      <c r="AU436">
        <f>_xlfn.RANK.AVG(Table2[[#This Row],[Sharpe Ratio Z-Score]],Table2[Sharpe Ratio Z-Score])</f>
        <v>516.5</v>
      </c>
      <c r="AV436">
        <f>(Table2[[#This Row],[Rank 1Y]]+Table2[[#This Row],[Rank 6M]]+Table2[[#This Row],[Rank Sharpe]])/3</f>
        <v>422.5</v>
      </c>
    </row>
    <row r="437" spans="1:48" x14ac:dyDescent="0.3">
      <c r="A437" t="s">
        <v>1450</v>
      </c>
      <c r="B437" t="s">
        <v>1451</v>
      </c>
      <c r="C437" t="s">
        <v>637</v>
      </c>
      <c r="D437" t="s">
        <v>637</v>
      </c>
      <c r="E437">
        <v>6863.1850269449997</v>
      </c>
      <c r="F437">
        <v>520.65</v>
      </c>
      <c r="G437">
        <v>21.824362879085399</v>
      </c>
      <c r="H437">
        <f>(Table2[[#This Row],[1Y Return vs Nifty]]-AVERAGE(Table2[1Y Return vs Nifty]))/_xlfn.STDEV.P(Table2[1Y Return vs Nifty])</f>
        <v>-0.29359874051481466</v>
      </c>
      <c r="I437">
        <v>10.704430730836499</v>
      </c>
      <c r="J437">
        <f>(Table2[[#This Row],[1M Return vs Nifty]]-AVERAGE(Table2[1M Return vs Nifty]))/_xlfn.STDEV.P(Table2[1M Return vs Nifty])</f>
        <v>0.6708943907818804</v>
      </c>
      <c r="K437">
        <v>-18.076030904281598</v>
      </c>
      <c r="L437">
        <f>(Table2[[#This Row],[6M Return vs Nifty]]-AVERAGE(Table2[6M Return vs Nifty]))/_xlfn.STDEV.P(Table2[6M Return vs Nifty])</f>
        <v>-0.83894111413909989</v>
      </c>
      <c r="M437">
        <v>-4.1506979139730298</v>
      </c>
      <c r="N437">
        <f>(Table2[[#This Row],[1W Return vs Nifty]]-AVERAGE(Table2[1W Return vs Nifty]))/_xlfn.STDEV.P(Table2[1W Return vs Nifty])</f>
        <v>-0.84291004496654687</v>
      </c>
      <c r="O437">
        <v>525.30999999999995</v>
      </c>
      <c r="P437">
        <v>501.45696531983901</v>
      </c>
      <c r="Q437">
        <v>486.03485346998798</v>
      </c>
      <c r="R437">
        <v>35.177536513802302</v>
      </c>
      <c r="S437" s="2">
        <f>(Table2[[#This Row],[Close Price]]-Table2[[#This Row],[20D EMA]])/Table2[[#This Row],[20D EMA]]</f>
        <v>-8.8709523900172629E-3</v>
      </c>
      <c r="T437" s="2">
        <f>(Table2[[#This Row],[Close Price]]-Table2[[#This Row],[50D EMA]])/Table2[[#This Row],[50D EMA]]</f>
        <v>3.8274540005480376E-2</v>
      </c>
      <c r="U437" s="2">
        <f>(Table2[[#This Row],[Close Price]]-Table2[[#This Row],[200D EMA]])/Table2[[#This Row],[200D EMA]]</f>
        <v>7.1219473835839708E-2</v>
      </c>
      <c r="V437">
        <v>0.81975691366534298</v>
      </c>
      <c r="W437">
        <v>518</v>
      </c>
      <c r="X437">
        <v>538.65</v>
      </c>
      <c r="Y437">
        <v>518</v>
      </c>
      <c r="Z437">
        <v>545</v>
      </c>
      <c r="AA437">
        <v>518</v>
      </c>
      <c r="AB437">
        <v>569.85</v>
      </c>
      <c r="AC437" s="2">
        <f>(Table2[[#This Row],[Close Price]]/Table2[[#This Row],[Day Low]])-1</f>
        <v>5.1158301158300556E-3</v>
      </c>
      <c r="AD437" s="2">
        <f>(Table2[[#This Row],[Day High]]/Table2[[#This Row],[Close Price]])-1</f>
        <v>3.457216940363006E-2</v>
      </c>
      <c r="AE437" s="2">
        <f>(Table2[[#This Row],[Close Price]]/Table2[[#This Row],[Current Week Low]])-1</f>
        <v>5.1158301158300556E-3</v>
      </c>
      <c r="AF437" s="2">
        <f>(Table2[[#This Row],[Current Week High]]/Table2[[#This Row],[Close Price]])-1</f>
        <v>4.6768462498799623E-2</v>
      </c>
      <c r="AG437" s="2">
        <f>(Table2[[#This Row],[Close Price]]/Table2[[#This Row],[Current Month Low]])-1</f>
        <v>5.1158301158300556E-3</v>
      </c>
      <c r="AH437" s="2">
        <f>(Table2[[#This Row],[Current Month High]]/Table2[[#This Row],[Close Price]])-1</f>
        <v>9.4497263036589008E-2</v>
      </c>
      <c r="AI437">
        <v>27.917026793431202</v>
      </c>
      <c r="AJ437">
        <v>64.788732394366207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</v>
      </c>
      <c r="AM437" t="s">
        <v>10212</v>
      </c>
      <c r="AN437">
        <v>-3.39</v>
      </c>
      <c r="AO437" t="s">
        <v>10214</v>
      </c>
      <c r="AP437">
        <v>7.0224084358197006E-2</v>
      </c>
      <c r="AQ437">
        <f>(Table2[[#This Row],[Sharpe Ratio]]-AVERAGE(Table2[Sharpe Ratio]))/_xlfn.STDEV.P(Table2[Sharpe Ratio])</f>
        <v>0.17811450848837379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-1.1264410003502072</v>
      </c>
      <c r="AS437">
        <f>_xlfn.RANK.AVG(Table2[[#This Row],[1Y Return vs Nifty Z-Score]],Table2[1Y Return vs Nifty Z-Score])</f>
        <v>380</v>
      </c>
      <c r="AT437">
        <f>_xlfn.RANK.AVG(Table2[[#This Row],[6M Return vs Nifty Z-Score]],Table2[6M Return vs Nifty Z-Score])</f>
        <v>602</v>
      </c>
      <c r="AU437">
        <f>_xlfn.RANK.AVG(Table2[[#This Row],[Sharpe Ratio Z-Score]],Table2[Sharpe Ratio Z-Score])</f>
        <v>288</v>
      </c>
      <c r="AV437">
        <f>(Table2[[#This Row],[Rank 1Y]]+Table2[[#This Row],[Rank 6M]]+Table2[[#This Row],[Rank Sharpe]])/3</f>
        <v>423.33333333333331</v>
      </c>
    </row>
    <row r="438" spans="1:48" x14ac:dyDescent="0.3">
      <c r="A438" t="s">
        <v>16</v>
      </c>
      <c r="B438" t="s">
        <v>17</v>
      </c>
      <c r="C438" t="s">
        <v>10165</v>
      </c>
      <c r="D438" t="s">
        <v>18</v>
      </c>
      <c r="E438">
        <v>2138876.0198434801</v>
      </c>
      <c r="F438">
        <v>3161.3</v>
      </c>
      <c r="G438">
        <v>0.86437390267223402</v>
      </c>
      <c r="H438">
        <f>(Table2[[#This Row],[1Y Return vs Nifty]]-AVERAGE(Table2[1Y Return vs Nifty]))/_xlfn.STDEV.P(Table2[1Y Return vs Nifty])</f>
        <v>-0.54286470328044867</v>
      </c>
      <c r="I438">
        <v>3.28910269616338</v>
      </c>
      <c r="J438">
        <f>(Table2[[#This Row],[1M Return vs Nifty]]-AVERAGE(Table2[1M Return vs Nifty]))/_xlfn.STDEV.P(Table2[1M Return vs Nifty])</f>
        <v>1.2945537566682841E-2</v>
      </c>
      <c r="K438">
        <v>3.90442696471337</v>
      </c>
      <c r="L438">
        <f>(Table2[[#This Row],[6M Return vs Nifty]]-AVERAGE(Table2[6M Return vs Nifty]))/_xlfn.STDEV.P(Table2[6M Return vs Nifty])</f>
        <v>-0.18204127022272271</v>
      </c>
      <c r="M438">
        <v>1.69389377026902</v>
      </c>
      <c r="N438">
        <f>(Table2[[#This Row],[1W Return vs Nifty]]-AVERAGE(Table2[1W Return vs Nifty]))/_xlfn.STDEV.P(Table2[1W Return vs Nifty])</f>
        <v>0.31328722600553449</v>
      </c>
      <c r="O438">
        <v>3074.01</v>
      </c>
      <c r="P438">
        <v>2990.4195692772</v>
      </c>
      <c r="Q438">
        <v>2776.8181469067799</v>
      </c>
      <c r="R438">
        <v>65.491186156723302</v>
      </c>
      <c r="S438" s="2">
        <f>(Table2[[#This Row],[Close Price]]-Table2[[#This Row],[20D EMA]])/Table2[[#This Row],[20D EMA]]</f>
        <v>2.8396134039902262E-2</v>
      </c>
      <c r="T438" s="2">
        <f>(Table2[[#This Row],[Close Price]]-Table2[[#This Row],[50D EMA]])/Table2[[#This Row],[50D EMA]]</f>
        <v>5.7142627234780585E-2</v>
      </c>
      <c r="U438" s="2">
        <f>(Table2[[#This Row],[Close Price]]-Table2[[#This Row],[200D EMA]])/Table2[[#This Row],[200D EMA]]</f>
        <v>0.13846130093953452</v>
      </c>
      <c r="V438">
        <v>0.977641088113682</v>
      </c>
      <c r="W438">
        <v>3141</v>
      </c>
      <c r="X438">
        <v>3208.5</v>
      </c>
      <c r="Y438">
        <v>3126.3</v>
      </c>
      <c r="Z438">
        <v>3217.6</v>
      </c>
      <c r="AA438">
        <v>3085.55</v>
      </c>
      <c r="AB438">
        <v>3217.6</v>
      </c>
      <c r="AC438" s="2">
        <f>(Table2[[#This Row],[Close Price]]/Table2[[#This Row],[Day Low]])-1</f>
        <v>6.4629099013053803E-3</v>
      </c>
      <c r="AD438" s="2">
        <f>(Table2[[#This Row],[Day High]]/Table2[[#This Row],[Close Price]])-1</f>
        <v>1.493056653908198E-2</v>
      </c>
      <c r="AE438" s="2">
        <f>(Table2[[#This Row],[Close Price]]/Table2[[#This Row],[Current Week Low]])-1</f>
        <v>1.1195342737421177E-2</v>
      </c>
      <c r="AF438" s="2">
        <f>(Table2[[#This Row],[Current Week High]]/Table2[[#This Row],[Close Price]])-1</f>
        <v>1.7809129155726966E-2</v>
      </c>
      <c r="AG438" s="2">
        <f>(Table2[[#This Row],[Close Price]]/Table2[[#This Row],[Current Month Low]])-1</f>
        <v>2.4549918166939522E-2</v>
      </c>
      <c r="AH438" s="2">
        <f>(Table2[[#This Row],[Current Month High]]/Table2[[#This Row],[Close Price]])-1</f>
        <v>1.7809129155726966E-2</v>
      </c>
      <c r="AI438">
        <v>1.7809129155726899</v>
      </c>
      <c r="AJ438">
        <v>42.381660136017601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</v>
      </c>
      <c r="AM438" t="s">
        <v>10212</v>
      </c>
      <c r="AN438">
        <v>8.6999999999999993</v>
      </c>
      <c r="AO438" t="s">
        <v>10213</v>
      </c>
      <c r="AP438">
        <v>3.7777796308408003E-2</v>
      </c>
      <c r="AQ438">
        <f>(Table2[[#This Row],[Sharpe Ratio]]-AVERAGE(Table2[Sharpe Ratio]))/_xlfn.STDEV.P(Table2[Sharpe Ratio])</f>
        <v>-0.19000726859103617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-0.58868047852199024</v>
      </c>
      <c r="AS438">
        <f>_xlfn.RANK.AVG(Table2[[#This Row],[1Y Return vs Nifty Z-Score]],Table2[1Y Return vs Nifty Z-Score])</f>
        <v>506</v>
      </c>
      <c r="AT438">
        <f>_xlfn.RANK.AVG(Table2[[#This Row],[6M Return vs Nifty Z-Score]],Table2[6M Return vs Nifty Z-Score])</f>
        <v>375</v>
      </c>
      <c r="AU438">
        <f>_xlfn.RANK.AVG(Table2[[#This Row],[Sharpe Ratio Z-Score]],Table2[Sharpe Ratio Z-Score])</f>
        <v>391</v>
      </c>
      <c r="AV438">
        <f>(Table2[[#This Row],[Rank 1Y]]+Table2[[#This Row],[Rank 6M]]+Table2[[#This Row],[Rank Sharpe]])/3</f>
        <v>424</v>
      </c>
    </row>
    <row r="439" spans="1:48" x14ac:dyDescent="0.3">
      <c r="A439" t="s">
        <v>421</v>
      </c>
      <c r="B439" t="s">
        <v>422</v>
      </c>
      <c r="C439" t="s">
        <v>10167</v>
      </c>
      <c r="D439" t="s">
        <v>32</v>
      </c>
      <c r="E439">
        <v>55533.442629468002</v>
      </c>
      <c r="F439">
        <v>121.98</v>
      </c>
      <c r="G439">
        <v>32.003596184171698</v>
      </c>
      <c r="H439">
        <f>(Table2[[#This Row],[1Y Return vs Nifty]]-AVERAGE(Table2[1Y Return vs Nifty]))/_xlfn.STDEV.P(Table2[1Y Return vs Nifty])</f>
        <v>-0.17254255136969265</v>
      </c>
      <c r="I439">
        <v>-5.2474873885239202</v>
      </c>
      <c r="J439">
        <f>(Table2[[#This Row],[1M Return vs Nifty]]-AVERAGE(Table2[1M Return vs Nifty]))/_xlfn.STDEV.P(Table2[1M Return vs Nifty])</f>
        <v>-0.74449090089235126</v>
      </c>
      <c r="K439">
        <v>-11.518466916035001</v>
      </c>
      <c r="L439">
        <f>(Table2[[#This Row],[6M Return vs Nifty]]-AVERAGE(Table2[6M Return vs Nifty]))/_xlfn.STDEV.P(Table2[6M Return vs Nifty])</f>
        <v>-0.64296417926245575</v>
      </c>
      <c r="M439">
        <v>2.7916964437270302</v>
      </c>
      <c r="N439">
        <f>(Table2[[#This Row],[1W Return vs Nifty]]-AVERAGE(Table2[1W Return vs Nifty]))/_xlfn.STDEV.P(Table2[1W Return vs Nifty])</f>
        <v>0.53045833456050462</v>
      </c>
      <c r="O439">
        <v>122.04</v>
      </c>
      <c r="P439">
        <v>125.873288822711</v>
      </c>
      <c r="Q439">
        <v>121.083111998297</v>
      </c>
      <c r="R439">
        <v>52.543300318173003</v>
      </c>
      <c r="S439" s="2">
        <f>(Table2[[#This Row],[Close Price]]-Table2[[#This Row],[20D EMA]])/Table2[[#This Row],[20D EMA]]</f>
        <v>-4.9164208456245711E-4</v>
      </c>
      <c r="T439" s="2">
        <f>(Table2[[#This Row],[Close Price]]-Table2[[#This Row],[50D EMA]])/Table2[[#This Row],[50D EMA]]</f>
        <v>-3.0930222441352018E-2</v>
      </c>
      <c r="U439" s="2">
        <f>(Table2[[#This Row],[Close Price]]-Table2[[#This Row],[200D EMA]])/Table2[[#This Row],[200D EMA]]</f>
        <v>7.4072097000250454E-3</v>
      </c>
      <c r="V439">
        <v>0.66853569284994696</v>
      </c>
      <c r="W439">
        <v>120.4</v>
      </c>
      <c r="X439">
        <v>122.85</v>
      </c>
      <c r="Y439">
        <v>119</v>
      </c>
      <c r="Z439">
        <v>125.9</v>
      </c>
      <c r="AA439">
        <v>117.3</v>
      </c>
      <c r="AB439">
        <v>125.9</v>
      </c>
      <c r="AC439" s="2">
        <f>(Table2[[#This Row],[Close Price]]/Table2[[#This Row],[Day Low]])-1</f>
        <v>1.3122923588039903E-2</v>
      </c>
      <c r="AD439" s="2">
        <f>(Table2[[#This Row],[Day High]]/Table2[[#This Row],[Close Price]])-1</f>
        <v>7.1323167732413317E-3</v>
      </c>
      <c r="AE439" s="2">
        <f>(Table2[[#This Row],[Close Price]]/Table2[[#This Row],[Current Week Low]])-1</f>
        <v>2.5042016806722689E-2</v>
      </c>
      <c r="AF439" s="2">
        <f>(Table2[[#This Row],[Current Week High]]/Table2[[#This Row],[Close Price]])-1</f>
        <v>3.21364158058699E-2</v>
      </c>
      <c r="AG439" s="2">
        <f>(Table2[[#This Row],[Close Price]]/Table2[[#This Row],[Current Month Low]])-1</f>
        <v>3.9897698209718779E-2</v>
      </c>
      <c r="AH439" s="2">
        <f>(Table2[[#This Row],[Current Month High]]/Table2[[#This Row],[Close Price]])-1</f>
        <v>3.21364158058699E-2</v>
      </c>
      <c r="AI439">
        <v>29.488440727988099</v>
      </c>
      <c r="AJ439">
        <v>58.931596091205201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-0.22</v>
      </c>
      <c r="AM439" t="s">
        <v>10214</v>
      </c>
      <c r="AN439">
        <v>-1.07</v>
      </c>
      <c r="AO439" t="s">
        <v>10214</v>
      </c>
      <c r="AP439">
        <v>3.7269306440199997E-2</v>
      </c>
      <c r="AQ439">
        <f>(Table2[[#This Row],[Sharpe Ratio]]-AVERAGE(Table2[Sharpe Ratio]))/_xlfn.STDEV.P(Table2[Sharpe Ratio])</f>
        <v>-0.19577637825388475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334</v>
      </c>
      <c r="AT439">
        <f>_xlfn.RANK.AVG(Table2[[#This Row],[6M Return vs Nifty Z-Score]],Table2[6M Return vs Nifty Z-Score])</f>
        <v>548</v>
      </c>
      <c r="AU439">
        <f>_xlfn.RANK.AVG(Table2[[#This Row],[Sharpe Ratio Z-Score]],Table2[Sharpe Ratio Z-Score])</f>
        <v>394</v>
      </c>
      <c r="AV439">
        <f>(Table2[[#This Row],[Rank 1Y]]+Table2[[#This Row],[Rank 6M]]+Table2[[#This Row],[Rank Sharpe]])/3</f>
        <v>425.33333333333331</v>
      </c>
    </row>
    <row r="440" spans="1:48" x14ac:dyDescent="0.3">
      <c r="A440" t="s">
        <v>1324</v>
      </c>
      <c r="B440" t="s">
        <v>1325</v>
      </c>
      <c r="C440" t="s">
        <v>10169</v>
      </c>
      <c r="D440" t="s">
        <v>416</v>
      </c>
      <c r="E440">
        <v>8312.3458862999996</v>
      </c>
      <c r="F440">
        <v>610.1</v>
      </c>
      <c r="G440">
        <v>25.481712926661</v>
      </c>
      <c r="H440">
        <f>(Table2[[#This Row],[1Y Return vs Nifty]]-AVERAGE(Table2[1Y Return vs Nifty]))/_xlfn.STDEV.P(Table2[1Y Return vs Nifty])</f>
        <v>-0.25010382828915567</v>
      </c>
      <c r="I440">
        <v>-6.9277089135068302</v>
      </c>
      <c r="J440">
        <f>(Table2[[#This Row],[1M Return vs Nifty]]-AVERAGE(Table2[1M Return vs Nifty]))/_xlfn.STDEV.P(Table2[1M Return vs Nifty])</f>
        <v>-0.89357396509946674</v>
      </c>
      <c r="K440">
        <v>12.219946850365</v>
      </c>
      <c r="L440">
        <f>(Table2[[#This Row],[6M Return vs Nifty]]-AVERAGE(Table2[6M Return vs Nifty]))/_xlfn.STDEV.P(Table2[6M Return vs Nifty])</f>
        <v>6.6473285184846326E-2</v>
      </c>
      <c r="M440">
        <v>-1.5238115068195299</v>
      </c>
      <c r="N440">
        <f>(Table2[[#This Row],[1W Return vs Nifty]]-AVERAGE(Table2[1W Return vs Nifty]))/_xlfn.STDEV.P(Table2[1W Return vs Nifty])</f>
        <v>-0.32325032206523546</v>
      </c>
      <c r="O440">
        <v>603.85</v>
      </c>
      <c r="P440">
        <v>577.23322463176703</v>
      </c>
      <c r="Q440">
        <v>507.86069050080101</v>
      </c>
      <c r="R440">
        <v>51.253640804427903</v>
      </c>
      <c r="S440" s="2">
        <f>(Table2[[#This Row],[Close Price]]-Table2[[#This Row],[20D EMA]])/Table2[[#This Row],[20D EMA]]</f>
        <v>1.0350252546162127E-2</v>
      </c>
      <c r="T440" s="2">
        <f>(Table2[[#This Row],[Close Price]]-Table2[[#This Row],[50D EMA]])/Table2[[#This Row],[50D EMA]]</f>
        <v>5.69384677903799E-2</v>
      </c>
      <c r="U440" s="2">
        <f>(Table2[[#This Row],[Close Price]]-Table2[[#This Row],[200D EMA]])/Table2[[#This Row],[200D EMA]]</f>
        <v>0.20131368978052014</v>
      </c>
      <c r="V440">
        <v>0.59034913203006401</v>
      </c>
      <c r="W440">
        <v>607.20000000000005</v>
      </c>
      <c r="X440">
        <v>624.9</v>
      </c>
      <c r="Y440">
        <v>597.1</v>
      </c>
      <c r="Z440">
        <v>632</v>
      </c>
      <c r="AA440">
        <v>597.1</v>
      </c>
      <c r="AB440">
        <v>632</v>
      </c>
      <c r="AC440" s="2">
        <f>(Table2[[#This Row],[Close Price]]/Table2[[#This Row],[Day Low]])-1</f>
        <v>4.7760210803688974E-3</v>
      </c>
      <c r="AD440" s="2">
        <f>(Table2[[#This Row],[Day High]]/Table2[[#This Row],[Close Price]])-1</f>
        <v>2.4258318308473914E-2</v>
      </c>
      <c r="AE440" s="2">
        <f>(Table2[[#This Row],[Close Price]]/Table2[[#This Row],[Current Week Low]])-1</f>
        <v>2.1771897504605509E-2</v>
      </c>
      <c r="AF440" s="2">
        <f>(Table2[[#This Row],[Current Week High]]/Table2[[#This Row],[Close Price]])-1</f>
        <v>3.5895754794295964E-2</v>
      </c>
      <c r="AG440" s="2">
        <f>(Table2[[#This Row],[Close Price]]/Table2[[#This Row],[Current Month Low]])-1</f>
        <v>2.1771897504605509E-2</v>
      </c>
      <c r="AH440" s="2">
        <f>(Table2[[#This Row],[Current Month High]]/Table2[[#This Row],[Close Price]])-1</f>
        <v>3.5895754794295964E-2</v>
      </c>
      <c r="AI440">
        <v>10.1458777249631</v>
      </c>
      <c r="AJ440">
        <v>58.097952837522598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0.05</v>
      </c>
      <c r="AM440" t="s">
        <v>10213</v>
      </c>
      <c r="AN440">
        <v>-0.8</v>
      </c>
      <c r="AO440" t="s">
        <v>10214</v>
      </c>
      <c r="AP440">
        <v>-4.4645422135033003E-2</v>
      </c>
      <c r="AQ440">
        <f>(Table2[[#This Row],[Sharpe Ratio]]-AVERAGE(Table2[Sharpe Ratio]))/_xlfn.STDEV.P(Table2[Sharpe Ratio])</f>
        <v>-1.1251460308261576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-2.5256008610951697</v>
      </c>
      <c r="AS440">
        <f>_xlfn.RANK.AVG(Table2[[#This Row],[1Y Return vs Nifty Z-Score]],Table2[1Y Return vs Nifty Z-Score])</f>
        <v>359</v>
      </c>
      <c r="AT440">
        <f>_xlfn.RANK.AVG(Table2[[#This Row],[6M Return vs Nifty Z-Score]],Table2[6M Return vs Nifty Z-Score])</f>
        <v>291</v>
      </c>
      <c r="AU440">
        <f>_xlfn.RANK.AVG(Table2[[#This Row],[Sharpe Ratio Z-Score]],Table2[Sharpe Ratio Z-Score])</f>
        <v>626</v>
      </c>
      <c r="AV440">
        <f>(Table2[[#This Row],[Rank 1Y]]+Table2[[#This Row],[Rank 6M]]+Table2[[#This Row],[Rank Sharpe]])/3</f>
        <v>425.33333333333331</v>
      </c>
    </row>
    <row r="441" spans="1:48" x14ac:dyDescent="0.3">
      <c r="A441" t="s">
        <v>987</v>
      </c>
      <c r="B441" t="s">
        <v>988</v>
      </c>
      <c r="C441" t="s">
        <v>10169</v>
      </c>
      <c r="D441" t="s">
        <v>122</v>
      </c>
      <c r="E441">
        <v>13842.53660576</v>
      </c>
      <c r="F441">
        <v>2175.4</v>
      </c>
      <c r="G441">
        <v>21.249845544221898</v>
      </c>
      <c r="H441">
        <f>(Table2[[#This Row],[1Y Return vs Nifty]]-AVERAGE(Table2[1Y Return vs Nifty]))/_xlfn.STDEV.P(Table2[1Y Return vs Nifty])</f>
        <v>-0.30043116856434521</v>
      </c>
      <c r="I441">
        <v>11.556625814247599</v>
      </c>
      <c r="J441">
        <f>(Table2[[#This Row],[1M Return vs Nifty]]-AVERAGE(Table2[1M Return vs Nifty]))/_xlfn.STDEV.P(Table2[1M Return vs Nifty])</f>
        <v>0.74650814316400005</v>
      </c>
      <c r="K441">
        <v>20.067696307985699</v>
      </c>
      <c r="L441">
        <f>(Table2[[#This Row],[6M Return vs Nifty]]-AVERAGE(Table2[6M Return vs Nifty]))/_xlfn.STDEV.P(Table2[6M Return vs Nifty])</f>
        <v>0.30100822638266522</v>
      </c>
      <c r="M441">
        <v>3.81355307309255</v>
      </c>
      <c r="N441">
        <f>(Table2[[#This Row],[1W Return vs Nifty]]-AVERAGE(Table2[1W Return vs Nifty]))/_xlfn.STDEV.P(Table2[1W Return vs Nifty])</f>
        <v>0.73260553491712987</v>
      </c>
      <c r="O441">
        <v>1977.94</v>
      </c>
      <c r="P441">
        <v>1851.2793119277601</v>
      </c>
      <c r="Q441">
        <v>1676.2204611986299</v>
      </c>
      <c r="R441">
        <v>79.028345918543195</v>
      </c>
      <c r="S441" s="2">
        <f>(Table2[[#This Row],[Close Price]]-Table2[[#This Row],[20D EMA]])/Table2[[#This Row],[20D EMA]]</f>
        <v>9.9831137446029727E-2</v>
      </c>
      <c r="T441" s="2">
        <f>(Table2[[#This Row],[Close Price]]-Table2[[#This Row],[50D EMA]])/Table2[[#This Row],[50D EMA]]</f>
        <v>0.17507930109948083</v>
      </c>
      <c r="U441" s="2">
        <f>(Table2[[#This Row],[Close Price]]-Table2[[#This Row],[200D EMA]])/Table2[[#This Row],[200D EMA]]</f>
        <v>0.29780064756184721</v>
      </c>
      <c r="V441">
        <v>1.8622135060946301</v>
      </c>
      <c r="W441">
        <v>2094.0500000000002</v>
      </c>
      <c r="X441">
        <v>2184.3000000000002</v>
      </c>
      <c r="Y441">
        <v>2050</v>
      </c>
      <c r="Z441">
        <v>2198</v>
      </c>
      <c r="AA441">
        <v>1791</v>
      </c>
      <c r="AB441">
        <v>2198</v>
      </c>
      <c r="AC441" s="2">
        <f>(Table2[[#This Row],[Close Price]]/Table2[[#This Row],[Day Low]])-1</f>
        <v>3.8848165039039095E-2</v>
      </c>
      <c r="AD441" s="2">
        <f>(Table2[[#This Row],[Day High]]/Table2[[#This Row],[Close Price]])-1</f>
        <v>4.0912016180931765E-3</v>
      </c>
      <c r="AE441" s="2">
        <f>(Table2[[#This Row],[Close Price]]/Table2[[#This Row],[Current Week Low]])-1</f>
        <v>6.1170731707317128E-2</v>
      </c>
      <c r="AF441" s="2">
        <f>(Table2[[#This Row],[Current Week High]]/Table2[[#This Row],[Close Price]])-1</f>
        <v>1.0388893996506443E-2</v>
      </c>
      <c r="AG441" s="2">
        <f>(Table2[[#This Row],[Close Price]]/Table2[[#This Row],[Current Month Low]])-1</f>
        <v>0.21462869905080972</v>
      </c>
      <c r="AH441" s="2">
        <f>(Table2[[#This Row],[Current Month High]]/Table2[[#This Row],[Close Price]])-1</f>
        <v>1.0388893996506443E-2</v>
      </c>
      <c r="AI441">
        <v>1.0388893996506401</v>
      </c>
      <c r="AJ441">
        <v>52.654292831830404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0.2</v>
      </c>
      <c r="AM441" t="s">
        <v>10213</v>
      </c>
      <c r="AN441">
        <v>17.940000000000001</v>
      </c>
      <c r="AO441" t="s">
        <v>10213</v>
      </c>
      <c r="AP441">
        <v>-7.4618686065371004E-2</v>
      </c>
      <c r="AQ441">
        <f>(Table2[[#This Row],[Sharpe Ratio]]-AVERAGE(Table2[Sharpe Ratio]))/_xlfn.STDEV.P(Table2[Sharpe Ratio])</f>
        <v>-1.4652099286123932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1.4480807287056585E-2</v>
      </c>
      <c r="AS441">
        <f>_xlfn.RANK.AVG(Table2[[#This Row],[1Y Return vs Nifty Z-Score]],Table2[1Y Return vs Nifty Z-Score])</f>
        <v>385</v>
      </c>
      <c r="AT441">
        <f>_xlfn.RANK.AVG(Table2[[#This Row],[6M Return vs Nifty Z-Score]],Table2[6M Return vs Nifty Z-Score])</f>
        <v>213</v>
      </c>
      <c r="AU441">
        <f>_xlfn.RANK.AVG(Table2[[#This Row],[Sharpe Ratio Z-Score]],Table2[Sharpe Ratio Z-Score])</f>
        <v>682</v>
      </c>
      <c r="AV441">
        <f>(Table2[[#This Row],[Rank 1Y]]+Table2[[#This Row],[Rank 6M]]+Table2[[#This Row],[Rank Sharpe]])/3</f>
        <v>426.66666666666669</v>
      </c>
    </row>
    <row r="442" spans="1:48" x14ac:dyDescent="0.3">
      <c r="A442" t="s">
        <v>1587</v>
      </c>
      <c r="B442" t="s">
        <v>1588</v>
      </c>
      <c r="C442" t="s">
        <v>10177</v>
      </c>
      <c r="D442" t="s">
        <v>384</v>
      </c>
      <c r="E442">
        <v>5638.9803330960003</v>
      </c>
      <c r="F442">
        <v>112.86</v>
      </c>
      <c r="G442">
        <v>33.425327953780403</v>
      </c>
      <c r="H442">
        <f>(Table2[[#This Row],[1Y Return vs Nifty]]-AVERAGE(Table2[1Y Return vs Nifty]))/_xlfn.STDEV.P(Table2[1Y Return vs Nifty])</f>
        <v>-0.1556346541973799</v>
      </c>
      <c r="I442">
        <v>0.49190688193278698</v>
      </c>
      <c r="J442">
        <f>(Table2[[#This Row],[1M Return vs Nifty]]-AVERAGE(Table2[1M Return vs Nifty]))/_xlfn.STDEV.P(Table2[1M Return vs Nifty])</f>
        <v>-0.23524466650599488</v>
      </c>
      <c r="K442">
        <v>-17.248350573007599</v>
      </c>
      <c r="L442">
        <f>(Table2[[#This Row],[6M Return vs Nifty]]-AVERAGE(Table2[6M Return vs Nifty]))/_xlfn.STDEV.P(Table2[6M Return vs Nifty])</f>
        <v>-0.81420536551789036</v>
      </c>
      <c r="M442">
        <v>0.71201636800219403</v>
      </c>
      <c r="N442">
        <f>(Table2[[#This Row],[1W Return vs Nifty]]-AVERAGE(Table2[1W Return vs Nifty]))/_xlfn.STDEV.P(Table2[1W Return vs Nifty])</f>
        <v>0.11904885414615221</v>
      </c>
      <c r="O442">
        <v>105.24</v>
      </c>
      <c r="P442">
        <v>104.23093640326699</v>
      </c>
      <c r="Q442">
        <v>99.766042561252902</v>
      </c>
      <c r="R442">
        <v>79.516753705698306</v>
      </c>
      <c r="S442" s="2">
        <f>(Table2[[#This Row],[Close Price]]-Table2[[#This Row],[20D EMA]])/Table2[[#This Row],[20D EMA]]</f>
        <v>7.2405929304447031E-2</v>
      </c>
      <c r="T442" s="2">
        <f>(Table2[[#This Row],[Close Price]]-Table2[[#This Row],[50D EMA]])/Table2[[#This Row],[50D EMA]]</f>
        <v>8.2787931246701696E-2</v>
      </c>
      <c r="U442" s="2">
        <f>(Table2[[#This Row],[Close Price]]-Table2[[#This Row],[200D EMA]])/Table2[[#This Row],[200D EMA]]</f>
        <v>0.13124663565469041</v>
      </c>
      <c r="V442">
        <v>1.65860662237951</v>
      </c>
      <c r="W442">
        <v>106.27</v>
      </c>
      <c r="X442">
        <v>115.9</v>
      </c>
      <c r="Y442">
        <v>105.26</v>
      </c>
      <c r="Z442">
        <v>115.9</v>
      </c>
      <c r="AA442">
        <v>103.2</v>
      </c>
      <c r="AB442">
        <v>115.9</v>
      </c>
      <c r="AC442" s="2">
        <f>(Table2[[#This Row],[Close Price]]/Table2[[#This Row],[Day Low]])-1</f>
        <v>6.2011856591700498E-2</v>
      </c>
      <c r="AD442" s="2">
        <f>(Table2[[#This Row],[Day High]]/Table2[[#This Row],[Close Price]])-1</f>
        <v>2.6936026936027035E-2</v>
      </c>
      <c r="AE442" s="2">
        <f>(Table2[[#This Row],[Close Price]]/Table2[[#This Row],[Current Week Low]])-1</f>
        <v>7.2202166064981865E-2</v>
      </c>
      <c r="AF442" s="2">
        <f>(Table2[[#This Row],[Current Week High]]/Table2[[#This Row],[Close Price]])-1</f>
        <v>2.6936026936027035E-2</v>
      </c>
      <c r="AG442" s="2">
        <f>(Table2[[#This Row],[Close Price]]/Table2[[#This Row],[Current Month Low]])-1</f>
        <v>9.3604651162790597E-2</v>
      </c>
      <c r="AH442" s="2">
        <f>(Table2[[#This Row],[Current Month High]]/Table2[[#This Row],[Close Price]])-1</f>
        <v>2.6936026936027035E-2</v>
      </c>
      <c r="AI442">
        <v>7.6998050682261097</v>
      </c>
      <c r="AJ442">
        <v>60.4264392324094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-0.01</v>
      </c>
      <c r="AM442" t="s">
        <v>10214</v>
      </c>
      <c r="AN442">
        <v>8.89</v>
      </c>
      <c r="AO442" t="s">
        <v>10213</v>
      </c>
      <c r="AP442">
        <v>4.7205046528491001E-2</v>
      </c>
      <c r="AQ442">
        <f>(Table2[[#This Row],[Sharpe Ratio]]-AVERAGE(Table2[Sharpe Ratio]))/_xlfn.STDEV.P(Table2[Sharpe Ratio])</f>
        <v>-8.3049699248623224E-2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-1.169085531323736</v>
      </c>
      <c r="AS442">
        <f>_xlfn.RANK.AVG(Table2[[#This Row],[1Y Return vs Nifty Z-Score]],Table2[1Y Return vs Nifty Z-Score])</f>
        <v>326</v>
      </c>
      <c r="AT442">
        <f>_xlfn.RANK.AVG(Table2[[#This Row],[6M Return vs Nifty Z-Score]],Table2[6M Return vs Nifty Z-Score])</f>
        <v>597</v>
      </c>
      <c r="AU442">
        <f>_xlfn.RANK.AVG(Table2[[#This Row],[Sharpe Ratio Z-Score]],Table2[Sharpe Ratio Z-Score])</f>
        <v>358</v>
      </c>
      <c r="AV442">
        <f>(Table2[[#This Row],[Rank 1Y]]+Table2[[#This Row],[Rank 6M]]+Table2[[#This Row],[Rank Sharpe]])/3</f>
        <v>427</v>
      </c>
    </row>
    <row r="443" spans="1:48" x14ac:dyDescent="0.3">
      <c r="A443" t="s">
        <v>1206</v>
      </c>
      <c r="B443" t="s">
        <v>1207</v>
      </c>
      <c r="C443" t="s">
        <v>10181</v>
      </c>
      <c r="D443" t="s">
        <v>548</v>
      </c>
      <c r="E443">
        <v>9462.9882194099991</v>
      </c>
      <c r="F443">
        <v>598.95000000000005</v>
      </c>
      <c r="G443">
        <v>19.3089811019065</v>
      </c>
      <c r="H443">
        <f>(Table2[[#This Row],[1Y Return vs Nifty]]-AVERAGE(Table2[1Y Return vs Nifty]))/_xlfn.STDEV.P(Table2[1Y Return vs Nifty])</f>
        <v>-0.32351283355738297</v>
      </c>
      <c r="I443">
        <v>8.6353015900531407</v>
      </c>
      <c r="J443">
        <f>(Table2[[#This Row],[1M Return vs Nifty]]-AVERAGE(Table2[1M Return vs Nifty]))/_xlfn.STDEV.P(Table2[1M Return vs Nifty])</f>
        <v>0.48730424629104807</v>
      </c>
      <c r="K443">
        <v>9.6325198214458503</v>
      </c>
      <c r="L443">
        <f>(Table2[[#This Row],[6M Return vs Nifty]]-AVERAGE(Table2[6M Return vs Nifty]))/_xlfn.STDEV.P(Table2[6M Return vs Nifty])</f>
        <v>-1.0853603161712074E-2</v>
      </c>
      <c r="M443">
        <v>9.4966444642970202</v>
      </c>
      <c r="N443">
        <f>(Table2[[#This Row],[1W Return vs Nifty]]-AVERAGE(Table2[1W Return vs Nifty]))/_xlfn.STDEV.P(Table2[1W Return vs Nifty])</f>
        <v>1.8568542612928993</v>
      </c>
      <c r="O443">
        <v>542.98</v>
      </c>
      <c r="P443">
        <v>526.64494419006905</v>
      </c>
      <c r="Q443">
        <v>492.65136940051798</v>
      </c>
      <c r="R443">
        <v>74.121813779586802</v>
      </c>
      <c r="S443" s="2">
        <f>(Table2[[#This Row],[Close Price]]-Table2[[#This Row],[20D EMA]])/Table2[[#This Row],[20D EMA]]</f>
        <v>0.10307930310508678</v>
      </c>
      <c r="T443" s="2">
        <f>(Table2[[#This Row],[Close Price]]-Table2[[#This Row],[50D EMA]])/Table2[[#This Row],[50D EMA]]</f>
        <v>0.13729374336086989</v>
      </c>
      <c r="U443" s="2">
        <f>(Table2[[#This Row],[Close Price]]-Table2[[#This Row],[200D EMA]])/Table2[[#This Row],[200D EMA]]</f>
        <v>0.21576846671274127</v>
      </c>
      <c r="V443">
        <v>1.7718958447152799</v>
      </c>
      <c r="W443">
        <v>572</v>
      </c>
      <c r="X443">
        <v>614.4</v>
      </c>
      <c r="Y443">
        <v>527.4</v>
      </c>
      <c r="Z443">
        <v>614.4</v>
      </c>
      <c r="AA443">
        <v>516.85</v>
      </c>
      <c r="AB443">
        <v>614.4</v>
      </c>
      <c r="AC443" s="2">
        <f>(Table2[[#This Row],[Close Price]]/Table2[[#This Row],[Day Low]])-1</f>
        <v>4.711538461538467E-2</v>
      </c>
      <c r="AD443" s="2">
        <f>(Table2[[#This Row],[Day High]]/Table2[[#This Row],[Close Price]])-1</f>
        <v>2.5795141497620744E-2</v>
      </c>
      <c r="AE443" s="2">
        <f>(Table2[[#This Row],[Close Price]]/Table2[[#This Row],[Current Week Low]])-1</f>
        <v>0.13566552901023909</v>
      </c>
      <c r="AF443" s="2">
        <f>(Table2[[#This Row],[Current Week High]]/Table2[[#This Row],[Close Price]])-1</f>
        <v>2.5795141497620744E-2</v>
      </c>
      <c r="AG443" s="2">
        <f>(Table2[[#This Row],[Close Price]]/Table2[[#This Row],[Current Month Low]])-1</f>
        <v>0.15884686079133203</v>
      </c>
      <c r="AH443" s="2">
        <f>(Table2[[#This Row],[Current Month High]]/Table2[[#This Row],[Close Price]])-1</f>
        <v>2.5795141497620744E-2</v>
      </c>
      <c r="AI443">
        <v>2.5795141497620699</v>
      </c>
      <c r="AJ443">
        <v>50.112781954887197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0.02</v>
      </c>
      <c r="AM443" t="s">
        <v>10213</v>
      </c>
      <c r="AN443">
        <v>13.07</v>
      </c>
      <c r="AO443" t="s">
        <v>10213</v>
      </c>
      <c r="AP443">
        <v>-2.1392614969625998E-2</v>
      </c>
      <c r="AQ443">
        <f>(Table2[[#This Row],[Sharpe Ratio]]-AVERAGE(Table2[Sharpe Ratio]))/_xlfn.STDEV.P(Table2[Sharpe Ratio])</f>
        <v>-0.86132957568406843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1.148462495180784</v>
      </c>
      <c r="AS443">
        <f>_xlfn.RANK.AVG(Table2[[#This Row],[1Y Return vs Nifty Z-Score]],Table2[1Y Return vs Nifty Z-Score])</f>
        <v>393</v>
      </c>
      <c r="AT443">
        <f>_xlfn.RANK.AVG(Table2[[#This Row],[6M Return vs Nifty Z-Score]],Table2[6M Return vs Nifty Z-Score])</f>
        <v>308</v>
      </c>
      <c r="AU443">
        <f>_xlfn.RANK.AVG(Table2[[#This Row],[Sharpe Ratio Z-Score]],Table2[Sharpe Ratio Z-Score])</f>
        <v>585</v>
      </c>
      <c r="AV443">
        <f>(Table2[[#This Row],[Rank 1Y]]+Table2[[#This Row],[Rank 6M]]+Table2[[#This Row],[Rank Sharpe]])/3</f>
        <v>428.66666666666669</v>
      </c>
    </row>
    <row r="444" spans="1:48" x14ac:dyDescent="0.3">
      <c r="A444" t="s">
        <v>656</v>
      </c>
      <c r="B444" t="s">
        <v>657</v>
      </c>
      <c r="C444" t="s">
        <v>10179</v>
      </c>
      <c r="D444" t="s">
        <v>330</v>
      </c>
      <c r="E444">
        <v>27234.680280379998</v>
      </c>
      <c r="F444">
        <v>423.4</v>
      </c>
      <c r="G444">
        <v>17.593114745143701</v>
      </c>
      <c r="H444">
        <f>(Table2[[#This Row],[1Y Return vs Nifty]]-AVERAGE(Table2[1Y Return vs Nifty]))/_xlfn.STDEV.P(Table2[1Y Return vs Nifty])</f>
        <v>-0.34391871639811111</v>
      </c>
      <c r="I444">
        <v>-2.4675584271336999</v>
      </c>
      <c r="J444">
        <f>(Table2[[#This Row],[1M Return vs Nifty]]-AVERAGE(Table2[1M Return vs Nifty]))/_xlfn.STDEV.P(Table2[1M Return vs Nifty])</f>
        <v>-0.49783275392784693</v>
      </c>
      <c r="K444">
        <v>18.088988283652299</v>
      </c>
      <c r="L444">
        <f>(Table2[[#This Row],[6M Return vs Nifty]]-AVERAGE(Table2[6M Return vs Nifty]))/_xlfn.STDEV.P(Table2[6M Return vs Nifty])</f>
        <v>0.24187328933596366</v>
      </c>
      <c r="M444">
        <v>2.6106288969792102</v>
      </c>
      <c r="N444">
        <f>(Table2[[#This Row],[1W Return vs Nifty]]-AVERAGE(Table2[1W Return vs Nifty]))/_xlfn.STDEV.P(Table2[1W Return vs Nifty])</f>
        <v>0.49463892839465051</v>
      </c>
      <c r="O444">
        <v>415.63</v>
      </c>
      <c r="P444">
        <v>391.24614371780802</v>
      </c>
      <c r="Q444">
        <v>335.87831348869997</v>
      </c>
      <c r="R444">
        <v>57.883121561952201</v>
      </c>
      <c r="S444" s="2">
        <f>(Table2[[#This Row],[Close Price]]-Table2[[#This Row],[20D EMA]])/Table2[[#This Row],[20D EMA]]</f>
        <v>1.8694511945720912E-2</v>
      </c>
      <c r="T444" s="2">
        <f>(Table2[[#This Row],[Close Price]]-Table2[[#This Row],[50D EMA]])/Table2[[#This Row],[50D EMA]]</f>
        <v>8.2183190297163394E-2</v>
      </c>
      <c r="U444" s="2">
        <f>(Table2[[#This Row],[Close Price]]-Table2[[#This Row],[200D EMA]])/Table2[[#This Row],[200D EMA]]</f>
        <v>0.2605755804899399</v>
      </c>
      <c r="V444">
        <v>0.71282706751883795</v>
      </c>
      <c r="W444">
        <v>416</v>
      </c>
      <c r="X444">
        <v>425</v>
      </c>
      <c r="Y444">
        <v>409.5</v>
      </c>
      <c r="Z444">
        <v>441.95</v>
      </c>
      <c r="AA444">
        <v>403.95</v>
      </c>
      <c r="AB444">
        <v>441.95</v>
      </c>
      <c r="AC444" s="2">
        <f>(Table2[[#This Row],[Close Price]]/Table2[[#This Row],[Day Low]])-1</f>
        <v>1.7788461538461586E-2</v>
      </c>
      <c r="AD444" s="2">
        <f>(Table2[[#This Row],[Day High]]/Table2[[#This Row],[Close Price]])-1</f>
        <v>3.7789324515824507E-3</v>
      </c>
      <c r="AE444" s="2">
        <f>(Table2[[#This Row],[Close Price]]/Table2[[#This Row],[Current Week Low]])-1</f>
        <v>3.3943833943833823E-2</v>
      </c>
      <c r="AF444" s="2">
        <f>(Table2[[#This Row],[Current Week High]]/Table2[[#This Row],[Close Price]])-1</f>
        <v>4.3811998110533823E-2</v>
      </c>
      <c r="AG444" s="2">
        <f>(Table2[[#This Row],[Close Price]]/Table2[[#This Row],[Current Month Low]])-1</f>
        <v>4.8149523455873311E-2</v>
      </c>
      <c r="AH444" s="2">
        <f>(Table2[[#This Row],[Current Month High]]/Table2[[#This Row],[Close Price]])-1</f>
        <v>4.3811998110533823E-2</v>
      </c>
      <c r="AI444">
        <v>4.3811998110533796</v>
      </c>
      <c r="AJ444">
        <v>62.066985645933002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0.25</v>
      </c>
      <c r="AM444" t="s">
        <v>10213</v>
      </c>
      <c r="AN444">
        <v>-1.56</v>
      </c>
      <c r="AO444" t="s">
        <v>10214</v>
      </c>
      <c r="AP444">
        <v>-6.4181078798145996E-2</v>
      </c>
      <c r="AQ444">
        <f>(Table2[[#This Row],[Sharpe Ratio]]-AVERAGE(Table2[Sharpe Ratio]))/_xlfn.STDEV.P(Table2[Sharpe Ratio])</f>
        <v>-1.3467892781585791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-1.4520285307539229</v>
      </c>
      <c r="AS444">
        <f>_xlfn.RANK.AVG(Table2[[#This Row],[1Y Return vs Nifty Z-Score]],Table2[1Y Return vs Nifty Z-Score])</f>
        <v>403</v>
      </c>
      <c r="AT444">
        <f>_xlfn.RANK.AVG(Table2[[#This Row],[6M Return vs Nifty Z-Score]],Table2[6M Return vs Nifty Z-Score])</f>
        <v>225</v>
      </c>
      <c r="AU444">
        <f>_xlfn.RANK.AVG(Table2[[#This Row],[Sharpe Ratio Z-Score]],Table2[Sharpe Ratio Z-Score])</f>
        <v>660</v>
      </c>
      <c r="AV444">
        <f>(Table2[[#This Row],[Rank 1Y]]+Table2[[#This Row],[Rank 6M]]+Table2[[#This Row],[Rank Sharpe]])/3</f>
        <v>429.33333333333331</v>
      </c>
    </row>
    <row r="445" spans="1:48" x14ac:dyDescent="0.3">
      <c r="A445" t="s">
        <v>1212</v>
      </c>
      <c r="B445" t="s">
        <v>1213</v>
      </c>
      <c r="C445" t="s">
        <v>10167</v>
      </c>
      <c r="D445" t="s">
        <v>484</v>
      </c>
      <c r="E445">
        <v>9376.0718575649898</v>
      </c>
      <c r="F445">
        <v>1054.55</v>
      </c>
      <c r="G445">
        <v>7.69550725936387</v>
      </c>
      <c r="H445">
        <f>(Table2[[#This Row],[1Y Return vs Nifty]]-AVERAGE(Table2[1Y Return vs Nifty]))/_xlfn.STDEV.P(Table2[1Y Return vs Nifty])</f>
        <v>-0.46162567997502857</v>
      </c>
      <c r="I445">
        <v>15.528685297405501</v>
      </c>
      <c r="J445">
        <f>(Table2[[#This Row],[1M Return vs Nifty]]-AVERAGE(Table2[1M Return vs Nifty]))/_xlfn.STDEV.P(Table2[1M Return vs Nifty])</f>
        <v>1.0989419086867542</v>
      </c>
      <c r="K445">
        <v>-3.79650550847788</v>
      </c>
      <c r="L445">
        <f>(Table2[[#This Row],[6M Return vs Nifty]]-AVERAGE(Table2[6M Return vs Nifty]))/_xlfn.STDEV.P(Table2[6M Return vs Nifty])</f>
        <v>-0.41218849326058371</v>
      </c>
      <c r="M445">
        <v>-5.2583366257510598</v>
      </c>
      <c r="N445">
        <f>(Table2[[#This Row],[1W Return vs Nifty]]-AVERAGE(Table2[1W Return vs Nifty]))/_xlfn.STDEV.P(Table2[1W Return vs Nifty])</f>
        <v>-1.062026952522916</v>
      </c>
      <c r="O445">
        <v>1031.4100000000001</v>
      </c>
      <c r="P445">
        <v>970.06320459788401</v>
      </c>
      <c r="Q445">
        <v>910.24503102804101</v>
      </c>
      <c r="R445">
        <v>52.5171386871721</v>
      </c>
      <c r="S445" s="2">
        <f>(Table2[[#This Row],[Close Price]]-Table2[[#This Row],[20D EMA]])/Table2[[#This Row],[20D EMA]]</f>
        <v>2.2435307006912743E-2</v>
      </c>
      <c r="T445" s="2">
        <f>(Table2[[#This Row],[Close Price]]-Table2[[#This Row],[50D EMA]])/Table2[[#This Row],[50D EMA]]</f>
        <v>8.7094114075935786E-2</v>
      </c>
      <c r="U445" s="2">
        <f>(Table2[[#This Row],[Close Price]]-Table2[[#This Row],[200D EMA]])/Table2[[#This Row],[200D EMA]]</f>
        <v>0.15853420128971127</v>
      </c>
      <c r="V445">
        <v>0.86968107184120202</v>
      </c>
      <c r="W445">
        <v>1045</v>
      </c>
      <c r="X445">
        <v>1075.45</v>
      </c>
      <c r="Y445">
        <v>1032.25</v>
      </c>
      <c r="Z445">
        <v>1112</v>
      </c>
      <c r="AA445">
        <v>1029.55</v>
      </c>
      <c r="AB445">
        <v>1195</v>
      </c>
      <c r="AC445" s="2">
        <f>(Table2[[#This Row],[Close Price]]/Table2[[#This Row],[Day Low]])-1</f>
        <v>9.138755980861113E-3</v>
      </c>
      <c r="AD445" s="2">
        <f>(Table2[[#This Row],[Day High]]/Table2[[#This Row],[Close Price]])-1</f>
        <v>1.9818880091034163E-2</v>
      </c>
      <c r="AE445" s="2">
        <f>(Table2[[#This Row],[Close Price]]/Table2[[#This Row],[Current Week Low]])-1</f>
        <v>2.1603293775732668E-2</v>
      </c>
      <c r="AF445" s="2">
        <f>(Table2[[#This Row],[Current Week High]]/Table2[[#This Row],[Close Price]])-1</f>
        <v>5.4478213455976476E-2</v>
      </c>
      <c r="AG445" s="2">
        <f>(Table2[[#This Row],[Close Price]]/Table2[[#This Row],[Current Month Low]])-1</f>
        <v>2.428245349910152E-2</v>
      </c>
      <c r="AH445" s="2">
        <f>(Table2[[#This Row],[Current Month High]]/Table2[[#This Row],[Close Price]])-1</f>
        <v>0.13318477075529844</v>
      </c>
      <c r="AI445">
        <v>13.318477075529801</v>
      </c>
      <c r="AJ445">
        <v>35.781883731410502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0.11</v>
      </c>
      <c r="AM445" t="s">
        <v>10213</v>
      </c>
      <c r="AN445">
        <v>4.1500000000000004</v>
      </c>
      <c r="AO445" t="s">
        <v>10213</v>
      </c>
      <c r="AP445">
        <v>4.6451303717545002E-2</v>
      </c>
      <c r="AQ445">
        <f>(Table2[[#This Row],[Sharpe Ratio]]-AVERAGE(Table2[Sharpe Ratio]))/_xlfn.STDEV.P(Table2[Sharpe Ratio])</f>
        <v>-9.1601344435292748E-2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-0.92850056150706683</v>
      </c>
      <c r="AS445">
        <f>_xlfn.RANK.AVG(Table2[[#This Row],[1Y Return vs Nifty Z-Score]],Table2[1Y Return vs Nifty Z-Score])</f>
        <v>461</v>
      </c>
      <c r="AT445">
        <f>_xlfn.RANK.AVG(Table2[[#This Row],[6M Return vs Nifty Z-Score]],Table2[6M Return vs Nifty Z-Score])</f>
        <v>466</v>
      </c>
      <c r="AU445">
        <f>_xlfn.RANK.AVG(Table2[[#This Row],[Sharpe Ratio Z-Score]],Table2[Sharpe Ratio Z-Score])</f>
        <v>362</v>
      </c>
      <c r="AV445">
        <f>(Table2[[#This Row],[Rank 1Y]]+Table2[[#This Row],[Rank 6M]]+Table2[[#This Row],[Rank Sharpe]])/3</f>
        <v>429.66666666666669</v>
      </c>
    </row>
    <row r="446" spans="1:48" x14ac:dyDescent="0.3">
      <c r="A446" t="s">
        <v>1290</v>
      </c>
      <c r="B446" t="s">
        <v>1291</v>
      </c>
      <c r="C446" t="s">
        <v>10173</v>
      </c>
      <c r="D446" t="s">
        <v>387</v>
      </c>
      <c r="E446">
        <v>8569.2521653999993</v>
      </c>
      <c r="F446">
        <v>639.5</v>
      </c>
      <c r="G446">
        <v>9.0092901534736693</v>
      </c>
      <c r="H446">
        <f>(Table2[[#This Row],[1Y Return vs Nifty]]-AVERAGE(Table2[1Y Return vs Nifty]))/_xlfn.STDEV.P(Table2[1Y Return vs Nifty])</f>
        <v>-0.44600156116781814</v>
      </c>
      <c r="I446">
        <v>-12.2576025810493</v>
      </c>
      <c r="J446">
        <f>(Table2[[#This Row],[1M Return vs Nifty]]-AVERAGE(Table2[1M Return vs Nifty]))/_xlfn.STDEV.P(Table2[1M Return vs Nifty])</f>
        <v>-1.3664859401221734</v>
      </c>
      <c r="K446">
        <v>-45.421081488397903</v>
      </c>
      <c r="L446">
        <f>(Table2[[#This Row],[6M Return vs Nifty]]-AVERAGE(Table2[6M Return vs Nifty]))/_xlfn.STDEV.P(Table2[6M Return vs Nifty])</f>
        <v>-1.6561651941674553</v>
      </c>
      <c r="M446">
        <v>-0.67057822125608602</v>
      </c>
      <c r="N446">
        <f>(Table2[[#This Row],[1W Return vs Nifty]]-AVERAGE(Table2[1W Return vs Nifty]))/_xlfn.STDEV.P(Table2[1W Return vs Nifty])</f>
        <v>-0.15446077275749276</v>
      </c>
      <c r="O446">
        <v>661.25</v>
      </c>
      <c r="P446">
        <v>713.80462935935395</v>
      </c>
      <c r="Q446">
        <v>761.18438462500501</v>
      </c>
      <c r="R446">
        <v>34.338789537597499</v>
      </c>
      <c r="S446" s="2">
        <f>(Table2[[#This Row],[Close Price]]-Table2[[#This Row],[20D EMA]])/Table2[[#This Row],[20D EMA]]</f>
        <v>-3.2892249527410211E-2</v>
      </c>
      <c r="T446" s="2">
        <f>(Table2[[#This Row],[Close Price]]-Table2[[#This Row],[50D EMA]])/Table2[[#This Row],[50D EMA]]</f>
        <v>-0.10409659212499507</v>
      </c>
      <c r="U446" s="2">
        <f>(Table2[[#This Row],[Close Price]]-Table2[[#This Row],[200D EMA]])/Table2[[#This Row],[200D EMA]]</f>
        <v>-0.15986190347947354</v>
      </c>
      <c r="V446">
        <v>1.3424729561012401</v>
      </c>
      <c r="W446">
        <v>636.54999999999995</v>
      </c>
      <c r="X446">
        <v>649</v>
      </c>
      <c r="Y446">
        <v>629</v>
      </c>
      <c r="Z446">
        <v>658</v>
      </c>
      <c r="AA446">
        <v>629</v>
      </c>
      <c r="AB446">
        <v>675.4</v>
      </c>
      <c r="AC446" s="2">
        <f>(Table2[[#This Row],[Close Price]]/Table2[[#This Row],[Day Low]])-1</f>
        <v>4.6343570811406831E-3</v>
      </c>
      <c r="AD446" s="2">
        <f>(Table2[[#This Row],[Day High]]/Table2[[#This Row],[Close Price]])-1</f>
        <v>1.4855355746677068E-2</v>
      </c>
      <c r="AE446" s="2">
        <f>(Table2[[#This Row],[Close Price]]/Table2[[#This Row],[Current Week Low]])-1</f>
        <v>1.6693163751987372E-2</v>
      </c>
      <c r="AF446" s="2">
        <f>(Table2[[#This Row],[Current Week High]]/Table2[[#This Row],[Close Price]])-1</f>
        <v>2.8928850664581729E-2</v>
      </c>
      <c r="AG446" s="2">
        <f>(Table2[[#This Row],[Close Price]]/Table2[[#This Row],[Current Month Low]])-1</f>
        <v>1.6693163751987372E-2</v>
      </c>
      <c r="AH446" s="2">
        <f>(Table2[[#This Row],[Current Month High]]/Table2[[#This Row],[Close Price]])-1</f>
        <v>5.613760750586394E-2</v>
      </c>
      <c r="AI446">
        <v>71.540265832681698</v>
      </c>
      <c r="AJ446">
        <v>37.571259546090097</v>
      </c>
      <c r="AK446" t="str">
        <f>IF(AND(Table2[[#This Row],[20D EMA]]&gt;Table2[[#This Row],[50D EMA]],Table2[[#This Row],[50D EMA]]&gt;Table2[[#This Row],[200D EMA]]),"Uptrend","Downtrend/NoTrend")</f>
        <v>Downtrend/NoTrend</v>
      </c>
      <c r="AL446">
        <v>-0.33</v>
      </c>
      <c r="AM446" t="s">
        <v>10214</v>
      </c>
      <c r="AN446">
        <v>-3.48</v>
      </c>
      <c r="AO446" t="s">
        <v>10214</v>
      </c>
      <c r="AP446">
        <v>0.143799598691499</v>
      </c>
      <c r="AQ446">
        <f>(Table2[[#This Row],[Sharpe Ratio]]-AVERAGE(Table2[Sharpe Ratio]))/_xlfn.STDEV.P(Table2[Sharpe Ratio])</f>
        <v>1.0128709849255255</v>
      </c>
      <c r="AR4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6">
        <f>_xlfn.RANK.AVG(Table2[[#This Row],[1Y Return vs Nifty Z-Score]],Table2[1Y Return vs Nifty Z-Score])</f>
        <v>457</v>
      </c>
      <c r="AT446">
        <f>_xlfn.RANK.AVG(Table2[[#This Row],[6M Return vs Nifty Z-Score]],Table2[6M Return vs Nifty Z-Score])</f>
        <v>717</v>
      </c>
      <c r="AU446">
        <f>_xlfn.RANK.AVG(Table2[[#This Row],[Sharpe Ratio Z-Score]],Table2[Sharpe Ratio Z-Score])</f>
        <v>115</v>
      </c>
      <c r="AV446">
        <f>(Table2[[#This Row],[Rank 1Y]]+Table2[[#This Row],[Rank 6M]]+Table2[[#This Row],[Rank Sharpe]])/3</f>
        <v>429.66666666666669</v>
      </c>
    </row>
    <row r="447" spans="1:48" x14ac:dyDescent="0.3">
      <c r="A447" t="s">
        <v>425</v>
      </c>
      <c r="B447" t="s">
        <v>426</v>
      </c>
      <c r="C447" t="s">
        <v>10169</v>
      </c>
      <c r="D447" t="s">
        <v>282</v>
      </c>
      <c r="E447">
        <v>54979.084657314997</v>
      </c>
      <c r="F447">
        <v>2079.35</v>
      </c>
      <c r="G447">
        <v>14.9895408181523</v>
      </c>
      <c r="H447">
        <f>(Table2[[#This Row],[1Y Return vs Nifty]]-AVERAGE(Table2[1Y Return vs Nifty]))/_xlfn.STDEV.P(Table2[1Y Return vs Nifty])</f>
        <v>-0.37488163161115495</v>
      </c>
      <c r="I447">
        <v>-8.0371511690439803</v>
      </c>
      <c r="J447">
        <f>(Table2[[#This Row],[1M Return vs Nifty]]-AVERAGE(Table2[1M Return vs Nifty]))/_xlfn.STDEV.P(Table2[1M Return vs Nifty])</f>
        <v>-0.99201280102499401</v>
      </c>
      <c r="K447">
        <v>3.3227739921710202</v>
      </c>
      <c r="L447">
        <f>(Table2[[#This Row],[6M Return vs Nifty]]-AVERAGE(Table2[6M Return vs Nifty]))/_xlfn.STDEV.P(Table2[6M Return vs Nifty])</f>
        <v>-0.19942433608758478</v>
      </c>
      <c r="M447">
        <v>2.52710840939306</v>
      </c>
      <c r="N447">
        <f>(Table2[[#This Row],[1W Return vs Nifty]]-AVERAGE(Table2[1W Return vs Nifty]))/_xlfn.STDEV.P(Table2[1W Return vs Nifty])</f>
        <v>0.47811661767827968</v>
      </c>
      <c r="O447">
        <v>2048.7399999999998</v>
      </c>
      <c r="P447">
        <v>1989.61267341859</v>
      </c>
      <c r="Q447">
        <v>1815.26588441388</v>
      </c>
      <c r="R447">
        <v>57.103323498472498</v>
      </c>
      <c r="S447" s="2">
        <f>(Table2[[#This Row],[Close Price]]-Table2[[#This Row],[20D EMA]])/Table2[[#This Row],[20D EMA]]</f>
        <v>1.4940890498550392E-2</v>
      </c>
      <c r="T447" s="2">
        <f>(Table2[[#This Row],[Close Price]]-Table2[[#This Row],[50D EMA]])/Table2[[#This Row],[50D EMA]]</f>
        <v>4.510291263234744E-2</v>
      </c>
      <c r="U447" s="2">
        <f>(Table2[[#This Row],[Close Price]]-Table2[[#This Row],[200D EMA]])/Table2[[#This Row],[200D EMA]]</f>
        <v>0.14547957842076031</v>
      </c>
      <c r="V447">
        <v>0.71488397797734005</v>
      </c>
      <c r="W447">
        <v>2043.1</v>
      </c>
      <c r="X447">
        <v>2110</v>
      </c>
      <c r="Y447">
        <v>2043.1</v>
      </c>
      <c r="Z447">
        <v>2133.6999999999998</v>
      </c>
      <c r="AA447">
        <v>1972.8</v>
      </c>
      <c r="AB447">
        <v>2133.6999999999998</v>
      </c>
      <c r="AC447" s="2">
        <f>(Table2[[#This Row],[Close Price]]/Table2[[#This Row],[Day Low]])-1</f>
        <v>1.774264597914943E-2</v>
      </c>
      <c r="AD447" s="2">
        <f>(Table2[[#This Row],[Day High]]/Table2[[#This Row],[Close Price]])-1</f>
        <v>1.4740183230336434E-2</v>
      </c>
      <c r="AE447" s="2">
        <f>(Table2[[#This Row],[Close Price]]/Table2[[#This Row],[Current Week Low]])-1</f>
        <v>1.774264597914943E-2</v>
      </c>
      <c r="AF447" s="2">
        <f>(Table2[[#This Row],[Current Week High]]/Table2[[#This Row],[Close Price]])-1</f>
        <v>2.6137975809748193E-2</v>
      </c>
      <c r="AG447" s="2">
        <f>(Table2[[#This Row],[Close Price]]/Table2[[#This Row],[Current Month Low]])-1</f>
        <v>5.4009529602595308E-2</v>
      </c>
      <c r="AH447" s="2">
        <f>(Table2[[#This Row],[Current Month High]]/Table2[[#This Row],[Close Price]])-1</f>
        <v>2.6137975809748193E-2</v>
      </c>
      <c r="AI447">
        <v>4.9582802318032</v>
      </c>
      <c r="AJ447">
        <v>41.437948508655502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0.02</v>
      </c>
      <c r="AM447" t="s">
        <v>10213</v>
      </c>
      <c r="AN447">
        <v>4.18</v>
      </c>
      <c r="AO447" t="s">
        <v>10213</v>
      </c>
      <c r="AP447">
        <v>4.2098888397580003E-3</v>
      </c>
      <c r="AQ447">
        <f>(Table2[[#This Row],[Sharpe Ratio]]-AVERAGE(Table2[Sharpe Ratio]))/_xlfn.STDEV.P(Table2[Sharpe Ratio])</f>
        <v>-0.57085446230498693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-1.6590566133504412</v>
      </c>
      <c r="AS447">
        <f>_xlfn.RANK.AVG(Table2[[#This Row],[1Y Return vs Nifty Z-Score]],Table2[1Y Return vs Nifty Z-Score])</f>
        <v>420</v>
      </c>
      <c r="AT447">
        <f>_xlfn.RANK.AVG(Table2[[#This Row],[6M Return vs Nifty Z-Score]],Table2[6M Return vs Nifty Z-Score])</f>
        <v>382</v>
      </c>
      <c r="AU447">
        <f>_xlfn.RANK.AVG(Table2[[#This Row],[Sharpe Ratio Z-Score]],Table2[Sharpe Ratio Z-Score])</f>
        <v>489</v>
      </c>
      <c r="AV447">
        <f>(Table2[[#This Row],[Rank 1Y]]+Table2[[#This Row],[Rank 6M]]+Table2[[#This Row],[Rank Sharpe]])/3</f>
        <v>430.33333333333331</v>
      </c>
    </row>
    <row r="448" spans="1:48" x14ac:dyDescent="0.3">
      <c r="A448" t="s">
        <v>1167</v>
      </c>
      <c r="B448" t="s">
        <v>1168</v>
      </c>
      <c r="C448" t="s">
        <v>10181</v>
      </c>
      <c r="D448" t="s">
        <v>371</v>
      </c>
      <c r="E448">
        <v>10069.92566063</v>
      </c>
      <c r="F448">
        <v>252.71</v>
      </c>
      <c r="G448">
        <v>25.7407109184497</v>
      </c>
      <c r="H448">
        <f>(Table2[[#This Row],[1Y Return vs Nifty]]-AVERAGE(Table2[1Y Return vs Nifty]))/_xlfn.STDEV.P(Table2[1Y Return vs Nifty])</f>
        <v>-0.24702370339738086</v>
      </c>
      <c r="I448">
        <v>7.6451523553134297</v>
      </c>
      <c r="J448">
        <f>(Table2[[#This Row],[1M Return vs Nifty]]-AVERAGE(Table2[1M Return vs Nifty]))/_xlfn.STDEV.P(Table2[1M Return vs Nifty])</f>
        <v>0.3994500676946704</v>
      </c>
      <c r="K448">
        <v>-25.217043354481699</v>
      </c>
      <c r="L448">
        <f>(Table2[[#This Row],[6M Return vs Nifty]]-AVERAGE(Table2[6M Return vs Nifty]))/_xlfn.STDEV.P(Table2[6M Return vs Nifty])</f>
        <v>-1.0523547742138635</v>
      </c>
      <c r="M448">
        <v>2.23612880285076</v>
      </c>
      <c r="N448">
        <f>(Table2[[#This Row],[1W Return vs Nifty]]-AVERAGE(Table2[1W Return vs Nifty]))/_xlfn.STDEV.P(Table2[1W Return vs Nifty])</f>
        <v>0.42055402902049444</v>
      </c>
      <c r="O448">
        <v>243.49</v>
      </c>
      <c r="P448">
        <v>235.91633976260599</v>
      </c>
      <c r="Q448">
        <v>220.685091991837</v>
      </c>
      <c r="R448">
        <v>60.489590536545201</v>
      </c>
      <c r="S448" s="2">
        <f>(Table2[[#This Row],[Close Price]]-Table2[[#This Row],[20D EMA]])/Table2[[#This Row],[20D EMA]]</f>
        <v>3.7866031459197494E-2</v>
      </c>
      <c r="T448" s="2">
        <f>(Table2[[#This Row],[Close Price]]-Table2[[#This Row],[50D EMA]])/Table2[[#This Row],[50D EMA]]</f>
        <v>7.1184811761206834E-2</v>
      </c>
      <c r="U448" s="2">
        <f>(Table2[[#This Row],[Close Price]]-Table2[[#This Row],[200D EMA]])/Table2[[#This Row],[200D EMA]]</f>
        <v>0.14511586495995657</v>
      </c>
      <c r="V448">
        <v>0.96612586189767002</v>
      </c>
      <c r="W448">
        <v>249.93</v>
      </c>
      <c r="X448">
        <v>255.13</v>
      </c>
      <c r="Y448">
        <v>243.32</v>
      </c>
      <c r="Z448">
        <v>267</v>
      </c>
      <c r="AA448">
        <v>241.25</v>
      </c>
      <c r="AB448">
        <v>267</v>
      </c>
      <c r="AC448" s="2">
        <f>(Table2[[#This Row],[Close Price]]/Table2[[#This Row],[Day Low]])-1</f>
        <v>1.1123114472052276E-2</v>
      </c>
      <c r="AD448" s="2">
        <f>(Table2[[#This Row],[Day High]]/Table2[[#This Row],[Close Price]])-1</f>
        <v>9.5761940564282888E-3</v>
      </c>
      <c r="AE448" s="2">
        <f>(Table2[[#This Row],[Close Price]]/Table2[[#This Row],[Current Week Low]])-1</f>
        <v>3.8591155679763345E-2</v>
      </c>
      <c r="AF448" s="2">
        <f>(Table2[[#This Row],[Current Week High]]/Table2[[#This Row],[Close Price]])-1</f>
        <v>5.6547030192710901E-2</v>
      </c>
      <c r="AG448" s="2">
        <f>(Table2[[#This Row],[Close Price]]/Table2[[#This Row],[Current Month Low]])-1</f>
        <v>4.7502590673575096E-2</v>
      </c>
      <c r="AH448" s="2">
        <f>(Table2[[#This Row],[Current Month High]]/Table2[[#This Row],[Close Price]])-1</f>
        <v>5.6547030192710901E-2</v>
      </c>
      <c r="AI448">
        <v>27.5177080447944</v>
      </c>
      <c r="AJ448">
        <v>72.911392405063197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-0.03</v>
      </c>
      <c r="AM448" t="s">
        <v>10214</v>
      </c>
      <c r="AN448">
        <v>6.16</v>
      </c>
      <c r="AO448" t="s">
        <v>10213</v>
      </c>
      <c r="AP448">
        <v>7.1470675774847003E-2</v>
      </c>
      <c r="AQ448">
        <f>(Table2[[#This Row],[Sharpe Ratio]]-AVERAGE(Table2[Sharpe Ratio]))/_xlfn.STDEV.P(Table2[Sharpe Ratio])</f>
        <v>0.19225780422947539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-0.28711657666660406</v>
      </c>
      <c r="AS448">
        <f>_xlfn.RANK.AVG(Table2[[#This Row],[1Y Return vs Nifty Z-Score]],Table2[1Y Return vs Nifty Z-Score])</f>
        <v>357</v>
      </c>
      <c r="AT448">
        <f>_xlfn.RANK.AVG(Table2[[#This Row],[6M Return vs Nifty Z-Score]],Table2[6M Return vs Nifty Z-Score])</f>
        <v>654</v>
      </c>
      <c r="AU448">
        <f>_xlfn.RANK.AVG(Table2[[#This Row],[Sharpe Ratio Z-Score]],Table2[Sharpe Ratio Z-Score])</f>
        <v>280</v>
      </c>
      <c r="AV448">
        <f>(Table2[[#This Row],[Rank 1Y]]+Table2[[#This Row],[Rank 6M]]+Table2[[#This Row],[Rank Sharpe]])/3</f>
        <v>430.33333333333331</v>
      </c>
    </row>
    <row r="449" spans="1:48" x14ac:dyDescent="0.3">
      <c r="A449" t="s">
        <v>662</v>
      </c>
      <c r="B449" t="s">
        <v>663</v>
      </c>
      <c r="C449" t="s">
        <v>10172</v>
      </c>
      <c r="D449" t="s">
        <v>62</v>
      </c>
      <c r="E449">
        <v>26715.271542959999</v>
      </c>
      <c r="F449">
        <v>1721.2</v>
      </c>
      <c r="G449">
        <v>15.8223479432083</v>
      </c>
      <c r="H449">
        <f>(Table2[[#This Row],[1Y Return vs Nifty]]-AVERAGE(Table2[1Y Return vs Nifty]))/_xlfn.STDEV.P(Table2[1Y Return vs Nifty])</f>
        <v>-0.36497750093347325</v>
      </c>
      <c r="I449">
        <v>-14.239179687974</v>
      </c>
      <c r="J449">
        <f>(Table2[[#This Row],[1M Return vs Nifty]]-AVERAGE(Table2[1M Return vs Nifty]))/_xlfn.STDEV.P(Table2[1M Return vs Nifty])</f>
        <v>-1.5423077485387808</v>
      </c>
      <c r="K449">
        <v>-8.6478830967788802</v>
      </c>
      <c r="L449">
        <f>(Table2[[#This Row],[6M Return vs Nifty]]-AVERAGE(Table2[6M Return vs Nifty]))/_xlfn.STDEV.P(Table2[6M Return vs Nifty])</f>
        <v>-0.55717497168283936</v>
      </c>
      <c r="M449">
        <v>-4.3464654369035003</v>
      </c>
      <c r="N449">
        <f>(Table2[[#This Row],[1W Return vs Nifty]]-AVERAGE(Table2[1W Return vs Nifty]))/_xlfn.STDEV.P(Table2[1W Return vs Nifty])</f>
        <v>-0.88163745108585523</v>
      </c>
      <c r="O449">
        <v>1761.5</v>
      </c>
      <c r="P449">
        <v>1766.72462790076</v>
      </c>
      <c r="Q449">
        <v>1621.13930579512</v>
      </c>
      <c r="R449">
        <v>36.294260526432403</v>
      </c>
      <c r="S449" s="2">
        <f>(Table2[[#This Row],[Close Price]]-Table2[[#This Row],[20D EMA]])/Table2[[#This Row],[20D EMA]]</f>
        <v>-2.2878228782287797E-2</v>
      </c>
      <c r="T449" s="2">
        <f>(Table2[[#This Row],[Close Price]]-Table2[[#This Row],[50D EMA]])/Table2[[#This Row],[50D EMA]]</f>
        <v>-2.5767811905612448E-2</v>
      </c>
      <c r="U449" s="2">
        <f>(Table2[[#This Row],[Close Price]]-Table2[[#This Row],[200D EMA]])/Table2[[#This Row],[200D EMA]]</f>
        <v>6.1722452751093657E-2</v>
      </c>
      <c r="V449">
        <v>1.63176268750947</v>
      </c>
      <c r="W449">
        <v>1691</v>
      </c>
      <c r="X449">
        <v>1734.45</v>
      </c>
      <c r="Y449">
        <v>1690.1</v>
      </c>
      <c r="Z449">
        <v>1765</v>
      </c>
      <c r="AA449">
        <v>1690.1</v>
      </c>
      <c r="AB449">
        <v>1906</v>
      </c>
      <c r="AC449" s="2">
        <f>(Table2[[#This Row],[Close Price]]/Table2[[#This Row],[Day Low]])-1</f>
        <v>1.7859254878769937E-2</v>
      </c>
      <c r="AD449" s="2">
        <f>(Table2[[#This Row],[Day High]]/Table2[[#This Row],[Close Price]])-1</f>
        <v>7.6981175923773737E-3</v>
      </c>
      <c r="AE449" s="2">
        <f>(Table2[[#This Row],[Close Price]]/Table2[[#This Row],[Current Week Low]])-1</f>
        <v>1.8401278030885759E-2</v>
      </c>
      <c r="AF449" s="2">
        <f>(Table2[[#This Row],[Current Week High]]/Table2[[#This Row],[Close Price]])-1</f>
        <v>2.5447362305368371E-2</v>
      </c>
      <c r="AG449" s="2">
        <f>(Table2[[#This Row],[Close Price]]/Table2[[#This Row],[Current Month Low]])-1</f>
        <v>1.8401278030885759E-2</v>
      </c>
      <c r="AH449" s="2">
        <f>(Table2[[#This Row],[Current Month High]]/Table2[[#This Row],[Close Price]])-1</f>
        <v>0.1073669532884034</v>
      </c>
      <c r="AI449">
        <v>12.712061352544699</v>
      </c>
      <c r="AJ449">
        <v>47.167714078064201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-0.14000000000000001</v>
      </c>
      <c r="AM449" t="s">
        <v>10214</v>
      </c>
      <c r="AN449">
        <v>-1.33</v>
      </c>
      <c r="AO449" t="s">
        <v>10214</v>
      </c>
      <c r="AP449">
        <v>4.5007441961318E-2</v>
      </c>
      <c r="AQ449">
        <f>(Table2[[#This Row],[Sharpe Ratio]]-AVERAGE(Table2[Sharpe Ratio]))/_xlfn.STDEV.P(Table2[Sharpe Ratio])</f>
        <v>-0.10798278550317904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>
        <f>_xlfn.RANK.AVG(Table2[[#This Row],[1Y Return vs Nifty Z-Score]],Table2[1Y Return vs Nifty Z-Score])</f>
        <v>417</v>
      </c>
      <c r="AT449">
        <f>_xlfn.RANK.AVG(Table2[[#This Row],[6M Return vs Nifty Z-Score]],Table2[6M Return vs Nifty Z-Score])</f>
        <v>512</v>
      </c>
      <c r="AU449">
        <f>_xlfn.RANK.AVG(Table2[[#This Row],[Sharpe Ratio Z-Score]],Table2[Sharpe Ratio Z-Score])</f>
        <v>365</v>
      </c>
      <c r="AV449">
        <f>(Table2[[#This Row],[Rank 1Y]]+Table2[[#This Row],[Rank 6M]]+Table2[[#This Row],[Rank Sharpe]])/3</f>
        <v>431.33333333333331</v>
      </c>
    </row>
    <row r="450" spans="1:48" x14ac:dyDescent="0.3">
      <c r="A450" t="s">
        <v>1025</v>
      </c>
      <c r="B450" t="s">
        <v>1026</v>
      </c>
      <c r="C450" t="s">
        <v>10172</v>
      </c>
      <c r="D450" t="s">
        <v>290</v>
      </c>
      <c r="E450">
        <v>12687.710875000001</v>
      </c>
      <c r="F450">
        <v>1250</v>
      </c>
      <c r="G450">
        <v>-8.2907666791547499</v>
      </c>
      <c r="H450">
        <f>(Table2[[#This Row],[1Y Return vs Nifty]]-AVERAGE(Table2[1Y Return vs Nifty]))/_xlfn.STDEV.P(Table2[1Y Return vs Nifty])</f>
        <v>-0.65174190421561617</v>
      </c>
      <c r="I450">
        <v>-6.7321390217821104</v>
      </c>
      <c r="J450">
        <f>(Table2[[#This Row],[1M Return vs Nifty]]-AVERAGE(Table2[1M Return vs Nifty]))/_xlfn.STDEV.P(Table2[1M Return vs Nifty])</f>
        <v>-0.87622139682709466</v>
      </c>
      <c r="K450">
        <v>-15.7846499597637</v>
      </c>
      <c r="L450">
        <f>(Table2[[#This Row],[6M Return vs Nifty]]-AVERAGE(Table2[6M Return vs Nifty]))/_xlfn.STDEV.P(Table2[6M Return vs Nifty])</f>
        <v>-0.77046174970647929</v>
      </c>
      <c r="M450">
        <v>-2.5464931607737502</v>
      </c>
      <c r="N450">
        <f>(Table2[[#This Row],[1W Return vs Nifty]]-AVERAGE(Table2[1W Return vs Nifty]))/_xlfn.STDEV.P(Table2[1W Return vs Nifty])</f>
        <v>-0.52556073162953088</v>
      </c>
      <c r="O450">
        <v>1280.03</v>
      </c>
      <c r="P450">
        <v>1291.2769866233</v>
      </c>
      <c r="Q450">
        <v>1208.23327146274</v>
      </c>
      <c r="R450">
        <v>37.622390169688501</v>
      </c>
      <c r="S450" s="2">
        <f>(Table2[[#This Row],[Close Price]]-Table2[[#This Row],[20D EMA]])/Table2[[#This Row],[20D EMA]]</f>
        <v>-2.3460387647164498E-2</v>
      </c>
      <c r="T450" s="2">
        <f>(Table2[[#This Row],[Close Price]]-Table2[[#This Row],[50D EMA]])/Table2[[#This Row],[50D EMA]]</f>
        <v>-3.1966020498235354E-2</v>
      </c>
      <c r="U450" s="2">
        <f>(Table2[[#This Row],[Close Price]]-Table2[[#This Row],[200D EMA]])/Table2[[#This Row],[200D EMA]]</f>
        <v>3.4568431050318059E-2</v>
      </c>
      <c r="V450">
        <v>0.453553147148126</v>
      </c>
      <c r="W450">
        <v>1247.55</v>
      </c>
      <c r="X450">
        <v>1274</v>
      </c>
      <c r="Y450">
        <v>1245</v>
      </c>
      <c r="Z450">
        <v>1300.5999999999999</v>
      </c>
      <c r="AA450">
        <v>1243.05</v>
      </c>
      <c r="AB450">
        <v>1329.25</v>
      </c>
      <c r="AC450" s="2">
        <f>(Table2[[#This Row],[Close Price]]/Table2[[#This Row],[Day Low]])-1</f>
        <v>1.9638491443230155E-3</v>
      </c>
      <c r="AD450" s="2">
        <f>(Table2[[#This Row],[Day High]]/Table2[[#This Row],[Close Price]])-1</f>
        <v>1.9200000000000106E-2</v>
      </c>
      <c r="AE450" s="2">
        <f>(Table2[[#This Row],[Close Price]]/Table2[[#This Row],[Current Week Low]])-1</f>
        <v>4.0160642570281624E-3</v>
      </c>
      <c r="AF450" s="2">
        <f>(Table2[[#This Row],[Current Week High]]/Table2[[#This Row],[Close Price]])-1</f>
        <v>4.0479999999999849E-2</v>
      </c>
      <c r="AG450" s="2">
        <f>(Table2[[#This Row],[Close Price]]/Table2[[#This Row],[Current Month Low]])-1</f>
        <v>5.5910864406099048E-3</v>
      </c>
      <c r="AH450" s="2">
        <f>(Table2[[#This Row],[Current Month High]]/Table2[[#This Row],[Close Price]])-1</f>
        <v>6.3399999999999901E-2</v>
      </c>
      <c r="AI450">
        <v>31.919999999999899</v>
      </c>
      <c r="AJ450">
        <v>25.887506923812801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-0.17</v>
      </c>
      <c r="AM450" t="s">
        <v>10214</v>
      </c>
      <c r="AN450">
        <v>-1.68</v>
      </c>
      <c r="AO450" t="s">
        <v>10214</v>
      </c>
      <c r="AP450">
        <v>0.127484876338569</v>
      </c>
      <c r="AQ450">
        <f>(Table2[[#This Row],[Sharpe Ratio]]-AVERAGE(Table2[Sharpe Ratio]))/_xlfn.STDEV.P(Table2[Sharpe Ratio])</f>
        <v>0.82777108764600227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0">
        <f>_xlfn.RANK.AVG(Table2[[#This Row],[1Y Return vs Nifty Z-Score]],Table2[1Y Return vs Nifty Z-Score])</f>
        <v>558</v>
      </c>
      <c r="AT450">
        <f>_xlfn.RANK.AVG(Table2[[#This Row],[6M Return vs Nifty Z-Score]],Table2[6M Return vs Nifty Z-Score])</f>
        <v>585</v>
      </c>
      <c r="AU450">
        <f>_xlfn.RANK.AVG(Table2[[#This Row],[Sharpe Ratio Z-Score]],Table2[Sharpe Ratio Z-Score])</f>
        <v>151</v>
      </c>
      <c r="AV450">
        <f>(Table2[[#This Row],[Rank 1Y]]+Table2[[#This Row],[Rank 6M]]+Table2[[#This Row],[Rank Sharpe]])/3</f>
        <v>431.33333333333331</v>
      </c>
    </row>
    <row r="451" spans="1:48" x14ac:dyDescent="0.3">
      <c r="A451" t="s">
        <v>1934</v>
      </c>
      <c r="B451" t="s">
        <v>1935</v>
      </c>
      <c r="C451" t="s">
        <v>637</v>
      </c>
      <c r="D451" t="s">
        <v>481</v>
      </c>
      <c r="E451">
        <v>3385.07897091</v>
      </c>
      <c r="F451">
        <v>534.95000000000005</v>
      </c>
      <c r="G451">
        <v>1.8599866356488</v>
      </c>
      <c r="H451">
        <f>(Table2[[#This Row],[1Y Return vs Nifty]]-AVERAGE(Table2[1Y Return vs Nifty]))/_xlfn.STDEV.P(Table2[1Y Return vs Nifty])</f>
        <v>-0.53102441239544862</v>
      </c>
      <c r="I451">
        <v>-8.80484431721211</v>
      </c>
      <c r="J451">
        <f>(Table2[[#This Row],[1M Return vs Nifty]]-AVERAGE(Table2[1M Return vs Nifty]))/_xlfn.STDEV.P(Table2[1M Return vs Nifty])</f>
        <v>-1.0601288471522308</v>
      </c>
      <c r="K451">
        <v>23.4801965866789</v>
      </c>
      <c r="L451">
        <f>(Table2[[#This Row],[6M Return vs Nifty]]-AVERAGE(Table2[6M Return vs Nifty]))/_xlfn.STDEV.P(Table2[6M Return vs Nifty])</f>
        <v>0.40299294907582611</v>
      </c>
      <c r="M451">
        <v>-3.7012787587473501</v>
      </c>
      <c r="N451">
        <f>(Table2[[#This Row],[1W Return vs Nifty]]-AVERAGE(Table2[1W Return vs Nifty]))/_xlfn.STDEV.P(Table2[1W Return vs Nifty])</f>
        <v>-0.75400439870977243</v>
      </c>
      <c r="O451">
        <v>535.88</v>
      </c>
      <c r="P451">
        <v>506.85623862337798</v>
      </c>
      <c r="Q451">
        <v>444.81286011216503</v>
      </c>
      <c r="R451">
        <v>46.292975169774301</v>
      </c>
      <c r="S451" s="2">
        <f>(Table2[[#This Row],[Close Price]]-Table2[[#This Row],[20D EMA]])/Table2[[#This Row],[20D EMA]]</f>
        <v>-1.7354631633946965E-3</v>
      </c>
      <c r="T451" s="2">
        <f>(Table2[[#This Row],[Close Price]]-Table2[[#This Row],[50D EMA]])/Table2[[#This Row],[50D EMA]]</f>
        <v>5.5427474766661156E-2</v>
      </c>
      <c r="U451" s="2">
        <f>(Table2[[#This Row],[Close Price]]-Table2[[#This Row],[200D EMA]])/Table2[[#This Row],[200D EMA]]</f>
        <v>0.20264058881999461</v>
      </c>
      <c r="V451">
        <v>0.64122142110731795</v>
      </c>
      <c r="W451">
        <v>527.1</v>
      </c>
      <c r="X451">
        <v>538.95000000000005</v>
      </c>
      <c r="Y451">
        <v>516.04999999999995</v>
      </c>
      <c r="Z451">
        <v>547</v>
      </c>
      <c r="AA451">
        <v>516.04999999999995</v>
      </c>
      <c r="AB451">
        <v>570.20000000000005</v>
      </c>
      <c r="AC451" s="2">
        <f>(Table2[[#This Row],[Close Price]]/Table2[[#This Row],[Day Low]])-1</f>
        <v>1.48928097135268E-2</v>
      </c>
      <c r="AD451" s="2">
        <f>(Table2[[#This Row],[Day High]]/Table2[[#This Row],[Close Price]])-1</f>
        <v>7.4773343303111695E-3</v>
      </c>
      <c r="AE451" s="2">
        <f>(Table2[[#This Row],[Close Price]]/Table2[[#This Row],[Current Week Low]])-1</f>
        <v>3.6624358104834887E-2</v>
      </c>
      <c r="AF451" s="2">
        <f>(Table2[[#This Row],[Current Week High]]/Table2[[#This Row],[Close Price]])-1</f>
        <v>2.2525469670062526E-2</v>
      </c>
      <c r="AG451" s="2">
        <f>(Table2[[#This Row],[Close Price]]/Table2[[#This Row],[Current Month Low]])-1</f>
        <v>3.6624358104834887E-2</v>
      </c>
      <c r="AH451" s="2">
        <f>(Table2[[#This Row],[Current Month High]]/Table2[[#This Row],[Close Price]])-1</f>
        <v>6.589400878586793E-2</v>
      </c>
      <c r="AI451">
        <v>6.8604542480605399</v>
      </c>
      <c r="AJ451">
        <v>62.598784194528797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0.09</v>
      </c>
      <c r="AM451" t="s">
        <v>10213</v>
      </c>
      <c r="AN451">
        <v>-7.0000000000000007E-2</v>
      </c>
      <c r="AO451" t="s">
        <v>10214</v>
      </c>
      <c r="AP451">
        <v>-3.6028775495824998E-2</v>
      </c>
      <c r="AQ451">
        <f>(Table2[[#This Row],[Sharpe Ratio]]-AVERAGE(Table2[Sharpe Ratio]))/_xlfn.STDEV.P(Table2[Sharpe Ratio])</f>
        <v>-1.0273852247696016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-2.9695499339512272</v>
      </c>
      <c r="AS451">
        <f>_xlfn.RANK.AVG(Table2[[#This Row],[1Y Return vs Nifty Z-Score]],Table2[1Y Return vs Nifty Z-Score])</f>
        <v>501</v>
      </c>
      <c r="AT451">
        <f>_xlfn.RANK.AVG(Table2[[#This Row],[6M Return vs Nifty Z-Score]],Table2[6M Return vs Nifty Z-Score])</f>
        <v>186</v>
      </c>
      <c r="AU451">
        <f>_xlfn.RANK.AVG(Table2[[#This Row],[Sharpe Ratio Z-Score]],Table2[Sharpe Ratio Z-Score])</f>
        <v>610</v>
      </c>
      <c r="AV451">
        <f>(Table2[[#This Row],[Rank 1Y]]+Table2[[#This Row],[Rank 6M]]+Table2[[#This Row],[Rank Sharpe]])/3</f>
        <v>432.33333333333331</v>
      </c>
    </row>
    <row r="452" spans="1:48" x14ac:dyDescent="0.3">
      <c r="A452" t="s">
        <v>527</v>
      </c>
      <c r="B452" t="s">
        <v>528</v>
      </c>
      <c r="C452" t="s">
        <v>10181</v>
      </c>
      <c r="D452" t="s">
        <v>243</v>
      </c>
      <c r="E452">
        <v>37679.259541455001</v>
      </c>
      <c r="F452">
        <v>2762.55</v>
      </c>
      <c r="G452">
        <v>17.8662265394745</v>
      </c>
      <c r="H452">
        <f>(Table2[[#This Row],[1Y Return vs Nifty]]-AVERAGE(Table2[1Y Return vs Nifty]))/_xlfn.STDEV.P(Table2[1Y Return vs Nifty])</f>
        <v>-0.34067074358509453</v>
      </c>
      <c r="I452">
        <v>13.768223449153901</v>
      </c>
      <c r="J452">
        <f>(Table2[[#This Row],[1M Return vs Nifty]]-AVERAGE(Table2[1M Return vs Nifty]))/_xlfn.STDEV.P(Table2[1M Return vs Nifty])</f>
        <v>0.94273926346725556</v>
      </c>
      <c r="K452">
        <v>-0.51141673315709402</v>
      </c>
      <c r="L452">
        <f>(Table2[[#This Row],[6M Return vs Nifty]]-AVERAGE(Table2[6M Return vs Nifty]))/_xlfn.STDEV.P(Table2[6M Return vs Nifty])</f>
        <v>-0.31401154368922624</v>
      </c>
      <c r="M452">
        <v>2.0039534433495998</v>
      </c>
      <c r="N452">
        <f>(Table2[[#This Row],[1W Return vs Nifty]]-AVERAGE(Table2[1W Return vs Nifty]))/_xlfn.STDEV.P(Table2[1W Return vs Nifty])</f>
        <v>0.37462429918736317</v>
      </c>
      <c r="O452">
        <v>2591.9899999999998</v>
      </c>
      <c r="P452">
        <v>2477.92266061288</v>
      </c>
      <c r="Q452">
        <v>2305.0620400839398</v>
      </c>
      <c r="R452">
        <v>81.332810335012795</v>
      </c>
      <c r="S452" s="2">
        <f>(Table2[[#This Row],[Close Price]]-Table2[[#This Row],[20D EMA]])/Table2[[#This Row],[20D EMA]]</f>
        <v>6.5802723004332736E-2</v>
      </c>
      <c r="T452" s="2">
        <f>(Table2[[#This Row],[Close Price]]-Table2[[#This Row],[50D EMA]])/Table2[[#This Row],[50D EMA]]</f>
        <v>0.11486530387381885</v>
      </c>
      <c r="U452" s="2">
        <f>(Table2[[#This Row],[Close Price]]-Table2[[#This Row],[200D EMA]])/Table2[[#This Row],[200D EMA]]</f>
        <v>0.19847099642463453</v>
      </c>
      <c r="V452">
        <v>1.2819630499172101</v>
      </c>
      <c r="W452">
        <v>2702.05</v>
      </c>
      <c r="X452">
        <v>2779.95</v>
      </c>
      <c r="Y452">
        <v>2631.1</v>
      </c>
      <c r="Z452">
        <v>2779.95</v>
      </c>
      <c r="AA452">
        <v>2510</v>
      </c>
      <c r="AB452">
        <v>2779.95</v>
      </c>
      <c r="AC452" s="2">
        <f>(Table2[[#This Row],[Close Price]]/Table2[[#This Row],[Day Low]])-1</f>
        <v>2.2390407283358948E-2</v>
      </c>
      <c r="AD452" s="2">
        <f>(Table2[[#This Row],[Day High]]/Table2[[#This Row],[Close Price]])-1</f>
        <v>6.2985285334200558E-3</v>
      </c>
      <c r="AE452" s="2">
        <f>(Table2[[#This Row],[Close Price]]/Table2[[#This Row],[Current Week Low]])-1</f>
        <v>4.9960092736878181E-2</v>
      </c>
      <c r="AF452" s="2">
        <f>(Table2[[#This Row],[Current Week High]]/Table2[[#This Row],[Close Price]])-1</f>
        <v>6.2985285334200558E-3</v>
      </c>
      <c r="AG452" s="2">
        <f>(Table2[[#This Row],[Close Price]]/Table2[[#This Row],[Current Month Low]])-1</f>
        <v>0.10061752988047812</v>
      </c>
      <c r="AH452" s="2">
        <f>(Table2[[#This Row],[Current Month High]]/Table2[[#This Row],[Close Price]])-1</f>
        <v>6.2985285334200558E-3</v>
      </c>
      <c r="AI452">
        <v>0.62985285334200503</v>
      </c>
      <c r="AJ452">
        <v>45.3820650457846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7.0000000000000007E-2</v>
      </c>
      <c r="AM452" t="s">
        <v>10213</v>
      </c>
      <c r="AN452">
        <v>12.31</v>
      </c>
      <c r="AO452" t="s">
        <v>10213</v>
      </c>
      <c r="AP452">
        <v>1.3867576473160999E-2</v>
      </c>
      <c r="AQ452">
        <f>(Table2[[#This Row],[Sharpe Ratio]]-AVERAGE(Table2[Sharpe Ratio]))/_xlfn.STDEV.P(Table2[Sharpe Ratio])</f>
        <v>-0.46128244813095648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0.20139882724934155</v>
      </c>
      <c r="AS452">
        <f>_xlfn.RANK.AVG(Table2[[#This Row],[1Y Return vs Nifty Z-Score]],Table2[1Y Return vs Nifty Z-Score])</f>
        <v>400</v>
      </c>
      <c r="AT452">
        <f>_xlfn.RANK.AVG(Table2[[#This Row],[6M Return vs Nifty Z-Score]],Table2[6M Return vs Nifty Z-Score])</f>
        <v>433</v>
      </c>
      <c r="AU452">
        <f>_xlfn.RANK.AVG(Table2[[#This Row],[Sharpe Ratio Z-Score]],Table2[Sharpe Ratio Z-Score])</f>
        <v>465</v>
      </c>
      <c r="AV452">
        <f>(Table2[[#This Row],[Rank 1Y]]+Table2[[#This Row],[Rank 6M]]+Table2[[#This Row],[Rank Sharpe]])/3</f>
        <v>432.66666666666669</v>
      </c>
    </row>
    <row r="453" spans="1:48" x14ac:dyDescent="0.3">
      <c r="A453" t="s">
        <v>786</v>
      </c>
      <c r="B453" t="s">
        <v>787</v>
      </c>
      <c r="C453" t="s">
        <v>10172</v>
      </c>
      <c r="D453" t="s">
        <v>62</v>
      </c>
      <c r="E453">
        <v>20022.254655516001</v>
      </c>
      <c r="F453">
        <v>151.59</v>
      </c>
      <c r="G453">
        <v>44.008234757964999</v>
      </c>
      <c r="H453">
        <f>(Table2[[#This Row],[1Y Return vs Nifty]]-AVERAGE(Table2[1Y Return vs Nifty]))/_xlfn.STDEV.P(Table2[1Y Return vs Nifty])</f>
        <v>-2.9777791563882442E-2</v>
      </c>
      <c r="I453">
        <v>-8.1879890694489301</v>
      </c>
      <c r="J453">
        <f>(Table2[[#This Row],[1M Return vs Nifty]]-AVERAGE(Table2[1M Return vs Nifty]))/_xlfn.STDEV.P(Table2[1M Return vs Nifty])</f>
        <v>-1.0053963793547422</v>
      </c>
      <c r="K453">
        <v>-6.69075360938601</v>
      </c>
      <c r="L453">
        <f>(Table2[[#This Row],[6M Return vs Nifty]]-AVERAGE(Table2[6M Return vs Nifty]))/_xlfn.STDEV.P(Table2[6M Return vs Nifty])</f>
        <v>-0.49868492281966242</v>
      </c>
      <c r="M453">
        <v>-5.0013077447562999</v>
      </c>
      <c r="N453">
        <f>(Table2[[#This Row],[1W Return vs Nifty]]-AVERAGE(Table2[1W Return vs Nifty]))/_xlfn.STDEV.P(Table2[1W Return vs Nifty])</f>
        <v>-1.0111806134076649</v>
      </c>
      <c r="O453">
        <v>155.18</v>
      </c>
      <c r="P453">
        <v>151.415887463025</v>
      </c>
      <c r="Q453">
        <v>134.858665332821</v>
      </c>
      <c r="R453">
        <v>34.478289357446201</v>
      </c>
      <c r="S453" s="2">
        <f>(Table2[[#This Row],[Close Price]]-Table2[[#This Row],[20D EMA]])/Table2[[#This Row],[20D EMA]]</f>
        <v>-2.3134424539244768E-2</v>
      </c>
      <c r="T453" s="2">
        <f>(Table2[[#This Row],[Close Price]]-Table2[[#This Row],[50D EMA]])/Table2[[#This Row],[50D EMA]]</f>
        <v>1.149896090114848E-3</v>
      </c>
      <c r="U453" s="2">
        <f>(Table2[[#This Row],[Close Price]]-Table2[[#This Row],[200D EMA]])/Table2[[#This Row],[200D EMA]]</f>
        <v>0.12406569964108223</v>
      </c>
      <c r="V453">
        <v>0.46198454766300101</v>
      </c>
      <c r="W453">
        <v>151.19999999999999</v>
      </c>
      <c r="X453">
        <v>154</v>
      </c>
      <c r="Y453">
        <v>149.82</v>
      </c>
      <c r="Z453">
        <v>159.5</v>
      </c>
      <c r="AA453">
        <v>149.82</v>
      </c>
      <c r="AB453">
        <v>162.4</v>
      </c>
      <c r="AC453" s="2">
        <f>(Table2[[#This Row],[Close Price]]/Table2[[#This Row],[Day Low]])-1</f>
        <v>2.5793650793650702E-3</v>
      </c>
      <c r="AD453" s="2">
        <f>(Table2[[#This Row],[Day High]]/Table2[[#This Row],[Close Price]])-1</f>
        <v>1.5898146315719952E-2</v>
      </c>
      <c r="AE453" s="2">
        <f>(Table2[[#This Row],[Close Price]]/Table2[[#This Row],[Current Week Low]])-1</f>
        <v>1.1814177012414939E-2</v>
      </c>
      <c r="AF453" s="2">
        <f>(Table2[[#This Row],[Current Week High]]/Table2[[#This Row],[Close Price]])-1</f>
        <v>5.2180222969852919E-2</v>
      </c>
      <c r="AG453" s="2">
        <f>(Table2[[#This Row],[Close Price]]/Table2[[#This Row],[Current Month Low]])-1</f>
        <v>1.1814177012414939E-2</v>
      </c>
      <c r="AH453" s="2">
        <f>(Table2[[#This Row],[Current Month High]]/Table2[[#This Row],[Close Price]])-1</f>
        <v>7.1310772478395679E-2</v>
      </c>
      <c r="AI453">
        <v>9.9676759680717506</v>
      </c>
      <c r="AJ453">
        <v>73.2457142857142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-0.04</v>
      </c>
      <c r="AM453" t="s">
        <v>10214</v>
      </c>
      <c r="AN453">
        <v>-5.1100000000000003</v>
      </c>
      <c r="AO453" t="s">
        <v>10214</v>
      </c>
      <c r="AQ453">
        <f>(Table2[[#This Row],[Sharpe Ratio]]-AVERAGE(Table2[Sharpe Ratio]))/_xlfn.STDEV.P(Table2[Sharpe Ratio])</f>
        <v>-0.61861806961255894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-3.1636577767585106</v>
      </c>
      <c r="AS453">
        <f>_xlfn.RANK.AVG(Table2[[#This Row],[1Y Return vs Nifty Z-Score]],Table2[1Y Return vs Nifty Z-Score])</f>
        <v>286</v>
      </c>
      <c r="AT453">
        <f>_xlfn.RANK.AVG(Table2[[#This Row],[6M Return vs Nifty Z-Score]],Table2[6M Return vs Nifty Z-Score])</f>
        <v>496</v>
      </c>
      <c r="AU453">
        <f>_xlfn.RANK.AVG(Table2[[#This Row],[Sharpe Ratio Z-Score]],Table2[Sharpe Ratio Z-Score])</f>
        <v>516.5</v>
      </c>
      <c r="AV453">
        <f>(Table2[[#This Row],[Rank 1Y]]+Table2[[#This Row],[Rank 6M]]+Table2[[#This Row],[Rank Sharpe]])/3</f>
        <v>432.83333333333331</v>
      </c>
    </row>
    <row r="454" spans="1:48" x14ac:dyDescent="0.3">
      <c r="A454" t="s">
        <v>1452</v>
      </c>
      <c r="B454" t="s">
        <v>1453</v>
      </c>
      <c r="C454" t="s">
        <v>10173</v>
      </c>
      <c r="D454" t="s">
        <v>130</v>
      </c>
      <c r="E454">
        <v>6841.34012162</v>
      </c>
      <c r="F454">
        <v>630.95000000000005</v>
      </c>
      <c r="G454">
        <v>32.730500202826299</v>
      </c>
      <c r="H454">
        <f>(Table2[[#This Row],[1Y Return vs Nifty]]-AVERAGE(Table2[1Y Return vs Nifty]))/_xlfn.STDEV.P(Table2[1Y Return vs Nifty])</f>
        <v>-0.1638978698170426</v>
      </c>
      <c r="I454">
        <v>1.8232818257311501</v>
      </c>
      <c r="J454">
        <f>(Table2[[#This Row],[1M Return vs Nifty]]-AVERAGE(Table2[1M Return vs Nifty]))/_xlfn.STDEV.P(Table2[1M Return vs Nifty])</f>
        <v>-0.11711413831147303</v>
      </c>
      <c r="K454">
        <v>-35.402024846876301</v>
      </c>
      <c r="L454">
        <f>(Table2[[#This Row],[6M Return vs Nifty]]-AVERAGE(Table2[6M Return vs Nifty]))/_xlfn.STDEV.P(Table2[6M Return vs Nifty])</f>
        <v>-1.3567393685895182</v>
      </c>
      <c r="M454">
        <v>-7.6440442413963101</v>
      </c>
      <c r="N454">
        <f>(Table2[[#This Row],[1W Return vs Nifty]]-AVERAGE(Table2[1W Return vs Nifty]))/_xlfn.STDEV.P(Table2[1W Return vs Nifty])</f>
        <v>-1.5339758556401855</v>
      </c>
      <c r="O454">
        <v>631.47</v>
      </c>
      <c r="P454">
        <v>614.29226076491398</v>
      </c>
      <c r="Q454">
        <v>573.53433941648598</v>
      </c>
      <c r="R454">
        <v>46.348916617826802</v>
      </c>
      <c r="S454" s="2">
        <f>(Table2[[#This Row],[Close Price]]-Table2[[#This Row],[20D EMA]])/Table2[[#This Row],[20D EMA]]</f>
        <v>-8.2347538283684388E-4</v>
      </c>
      <c r="T454" s="2">
        <f>(Table2[[#This Row],[Close Price]]-Table2[[#This Row],[50D EMA]])/Table2[[#This Row],[50D EMA]]</f>
        <v>2.7116960930525034E-2</v>
      </c>
      <c r="U454" s="2">
        <f>(Table2[[#This Row],[Close Price]]-Table2[[#This Row],[200D EMA]])/Table2[[#This Row],[200D EMA]]</f>
        <v>0.10010849680235151</v>
      </c>
      <c r="V454">
        <v>1.4371716074977301</v>
      </c>
      <c r="W454">
        <v>624</v>
      </c>
      <c r="X454">
        <v>635</v>
      </c>
      <c r="Y454">
        <v>607.1</v>
      </c>
      <c r="Z454">
        <v>672.2</v>
      </c>
      <c r="AA454">
        <v>607.1</v>
      </c>
      <c r="AB454">
        <v>689.95</v>
      </c>
      <c r="AC454" s="2">
        <f>(Table2[[#This Row],[Close Price]]/Table2[[#This Row],[Day Low]])-1</f>
        <v>1.1137820512820529E-2</v>
      </c>
      <c r="AD454" s="2">
        <f>(Table2[[#This Row],[Day High]]/Table2[[#This Row],[Close Price]])-1</f>
        <v>6.4188921467627225E-3</v>
      </c>
      <c r="AE454" s="2">
        <f>(Table2[[#This Row],[Close Price]]/Table2[[#This Row],[Current Week Low]])-1</f>
        <v>3.9285126008894888E-2</v>
      </c>
      <c r="AF454" s="2">
        <f>(Table2[[#This Row],[Current Week High]]/Table2[[#This Row],[Close Price]])-1</f>
        <v>6.5377605198510214E-2</v>
      </c>
      <c r="AG454" s="2">
        <f>(Table2[[#This Row],[Close Price]]/Table2[[#This Row],[Current Month Low]])-1</f>
        <v>3.9285126008894888E-2</v>
      </c>
      <c r="AH454" s="2">
        <f>(Table2[[#This Row],[Current Month High]]/Table2[[#This Row],[Close Price]])-1</f>
        <v>9.3509786829384156E-2</v>
      </c>
      <c r="AI454">
        <v>33.394088279578298</v>
      </c>
      <c r="AJ454">
        <v>73.088265551059607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0</v>
      </c>
      <c r="AM454">
        <v>0</v>
      </c>
      <c r="AN454">
        <v>2.84</v>
      </c>
      <c r="AO454" t="s">
        <v>10213</v>
      </c>
      <c r="AP454">
        <v>7.3209121456364004E-2</v>
      </c>
      <c r="AQ454">
        <f>(Table2[[#This Row],[Sharpe Ratio]]-AVERAGE(Table2[Sharpe Ratio]))/_xlfn.STDEV.P(Table2[Sharpe Ratio])</f>
        <v>0.21198146915700244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-2.9597457632012167</v>
      </c>
      <c r="AS454">
        <f>_xlfn.RANK.AVG(Table2[[#This Row],[1Y Return vs Nifty Z-Score]],Table2[1Y Return vs Nifty Z-Score])</f>
        <v>332</v>
      </c>
      <c r="AT454">
        <f>_xlfn.RANK.AVG(Table2[[#This Row],[6M Return vs Nifty Z-Score]],Table2[6M Return vs Nifty Z-Score])</f>
        <v>707</v>
      </c>
      <c r="AU454">
        <f>_xlfn.RANK.AVG(Table2[[#This Row],[Sharpe Ratio Z-Score]],Table2[Sharpe Ratio Z-Score])</f>
        <v>270</v>
      </c>
      <c r="AV454">
        <f>(Table2[[#This Row],[Rank 1Y]]+Table2[[#This Row],[Rank 6M]]+Table2[[#This Row],[Rank Sharpe]])/3</f>
        <v>436.33333333333331</v>
      </c>
    </row>
    <row r="455" spans="1:48" x14ac:dyDescent="0.3">
      <c r="A455" t="s">
        <v>345</v>
      </c>
      <c r="B455" t="s">
        <v>346</v>
      </c>
      <c r="C455" t="s">
        <v>10167</v>
      </c>
      <c r="D455" t="s">
        <v>49</v>
      </c>
      <c r="E455">
        <v>73544.170192289996</v>
      </c>
      <c r="F455">
        <v>1831.9</v>
      </c>
      <c r="G455">
        <v>18.416472295376099</v>
      </c>
      <c r="H455">
        <f>(Table2[[#This Row],[1Y Return vs Nifty]]-AVERAGE(Table2[1Y Return vs Nifty]))/_xlfn.STDEV.P(Table2[1Y Return vs Nifty])</f>
        <v>-0.33412696447066548</v>
      </c>
      <c r="I455">
        <v>-0.47895349016205602</v>
      </c>
      <c r="J455">
        <f>(Table2[[#This Row],[1M Return vs Nifty]]-AVERAGE(Table2[1M Return vs Nifty]))/_xlfn.STDEV.P(Table2[1M Return vs Nifty])</f>
        <v>-0.32138737866451916</v>
      </c>
      <c r="K455">
        <v>10.671582156900699</v>
      </c>
      <c r="L455">
        <f>(Table2[[#This Row],[6M Return vs Nifty]]-AVERAGE(Table2[6M Return vs Nifty]))/_xlfn.STDEV.P(Table2[6M Return vs Nifty])</f>
        <v>2.0199429948325048E-2</v>
      </c>
      <c r="M455">
        <v>1.75940741700278</v>
      </c>
      <c r="N455">
        <f>(Table2[[#This Row],[1W Return vs Nifty]]-AVERAGE(Table2[1W Return vs Nifty]))/_xlfn.STDEV.P(Table2[1W Return vs Nifty])</f>
        <v>0.32624736140202892</v>
      </c>
      <c r="O455">
        <v>1785.7</v>
      </c>
      <c r="P455">
        <v>1730.01096722952</v>
      </c>
      <c r="Q455">
        <v>1522.78126734123</v>
      </c>
      <c r="R455">
        <v>65.909413911846698</v>
      </c>
      <c r="S455" s="2">
        <f>(Table2[[#This Row],[Close Price]]-Table2[[#This Row],[20D EMA]])/Table2[[#This Row],[20D EMA]]</f>
        <v>2.5872206977655847E-2</v>
      </c>
      <c r="T455" s="2">
        <f>(Table2[[#This Row],[Close Price]]-Table2[[#This Row],[50D EMA]])/Table2[[#This Row],[50D EMA]]</f>
        <v>5.8895021303620725E-2</v>
      </c>
      <c r="U455" s="2">
        <f>(Table2[[#This Row],[Close Price]]-Table2[[#This Row],[200D EMA]])/Table2[[#This Row],[200D EMA]]</f>
        <v>0.20299614874990562</v>
      </c>
      <c r="V455">
        <v>0.93231186082206097</v>
      </c>
      <c r="W455">
        <v>1823.2</v>
      </c>
      <c r="X455">
        <v>1843.15</v>
      </c>
      <c r="Y455">
        <v>1770</v>
      </c>
      <c r="Z455">
        <v>1843.15</v>
      </c>
      <c r="AA455">
        <v>1756</v>
      </c>
      <c r="AB455">
        <v>1843.15</v>
      </c>
      <c r="AC455" s="2">
        <f>(Table2[[#This Row],[Close Price]]/Table2[[#This Row],[Day Low]])-1</f>
        <v>4.7718297498904327E-3</v>
      </c>
      <c r="AD455" s="2">
        <f>(Table2[[#This Row],[Day High]]/Table2[[#This Row],[Close Price]])-1</f>
        <v>6.1411649107483424E-3</v>
      </c>
      <c r="AE455" s="2">
        <f>(Table2[[#This Row],[Close Price]]/Table2[[#This Row],[Current Week Low]])-1</f>
        <v>3.4971751412429475E-2</v>
      </c>
      <c r="AF455" s="2">
        <f>(Table2[[#This Row],[Current Week High]]/Table2[[#This Row],[Close Price]])-1</f>
        <v>6.1411649107483424E-3</v>
      </c>
      <c r="AG455" s="2">
        <f>(Table2[[#This Row],[Close Price]]/Table2[[#This Row],[Current Month Low]])-1</f>
        <v>4.3223234624145901E-2</v>
      </c>
      <c r="AH455" s="2">
        <f>(Table2[[#This Row],[Current Month High]]/Table2[[#This Row],[Close Price]])-1</f>
        <v>6.1411649107483424E-3</v>
      </c>
      <c r="AI455">
        <v>1.36197390687262</v>
      </c>
      <c r="AJ455">
        <v>54.937201336321699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0.02</v>
      </c>
      <c r="AM455" t="s">
        <v>10213</v>
      </c>
      <c r="AN455">
        <v>2.87</v>
      </c>
      <c r="AO455" t="s">
        <v>10213</v>
      </c>
      <c r="AP455">
        <v>-3.6575983147641003E-2</v>
      </c>
      <c r="AQ455">
        <f>(Table2[[#This Row],[Sharpe Ratio]]-AVERAGE(Table2[Sharpe Ratio]))/_xlfn.STDEV.P(Table2[Sharpe Ratio])</f>
        <v>-1.0335936099293723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-1.342661161714203</v>
      </c>
      <c r="AS455">
        <f>_xlfn.RANK.AVG(Table2[[#This Row],[1Y Return vs Nifty Z-Score]],Table2[1Y Return vs Nifty Z-Score])</f>
        <v>397</v>
      </c>
      <c r="AT455">
        <f>_xlfn.RANK.AVG(Table2[[#This Row],[6M Return vs Nifty Z-Score]],Table2[6M Return vs Nifty Z-Score])</f>
        <v>302</v>
      </c>
      <c r="AU455">
        <f>_xlfn.RANK.AVG(Table2[[#This Row],[Sharpe Ratio Z-Score]],Table2[Sharpe Ratio Z-Score])</f>
        <v>613</v>
      </c>
      <c r="AV455">
        <f>(Table2[[#This Row],[Rank 1Y]]+Table2[[#This Row],[Rank 6M]]+Table2[[#This Row],[Rank Sharpe]])/3</f>
        <v>437.33333333333331</v>
      </c>
    </row>
    <row r="456" spans="1:48" x14ac:dyDescent="0.3">
      <c r="A456" t="s">
        <v>1485</v>
      </c>
      <c r="B456" t="s">
        <v>1486</v>
      </c>
      <c r="C456" t="s">
        <v>10177</v>
      </c>
      <c r="D456" t="s">
        <v>140</v>
      </c>
      <c r="E456">
        <v>6628.1684372</v>
      </c>
      <c r="F456">
        <v>940.7</v>
      </c>
      <c r="G456">
        <v>25.9335172676277</v>
      </c>
      <c r="H456">
        <f>(Table2[[#This Row],[1Y Return vs Nifty]]-AVERAGE(Table2[1Y Return vs Nifty]))/_xlfn.STDEV.P(Table2[1Y Return vs Nifty])</f>
        <v>-0.24473076038537525</v>
      </c>
      <c r="I456">
        <v>-2.38052713566251</v>
      </c>
      <c r="J456">
        <f>(Table2[[#This Row],[1M Return vs Nifty]]-AVERAGE(Table2[1M Return vs Nifty]))/_xlfn.STDEV.P(Table2[1M Return vs Nifty])</f>
        <v>-0.49011062239845854</v>
      </c>
      <c r="K456">
        <v>-5.8119374616916897</v>
      </c>
      <c r="L456">
        <f>(Table2[[#This Row],[6M Return vs Nifty]]-AVERAGE(Table2[6M Return vs Nifty]))/_xlfn.STDEV.P(Table2[6M Return vs Nifty])</f>
        <v>-0.47242094807935892</v>
      </c>
      <c r="M456">
        <v>-3.7184508327314298</v>
      </c>
      <c r="N456">
        <f>(Table2[[#This Row],[1W Return vs Nifty]]-AVERAGE(Table2[1W Return vs Nifty]))/_xlfn.STDEV.P(Table2[1W Return vs Nifty])</f>
        <v>-0.75740143757064848</v>
      </c>
      <c r="O456">
        <v>927.48</v>
      </c>
      <c r="P456">
        <v>904.22026845156302</v>
      </c>
      <c r="Q456">
        <v>828.01397068784797</v>
      </c>
      <c r="R456">
        <v>55.342873215041401</v>
      </c>
      <c r="S456" s="2">
        <f>(Table2[[#This Row],[Close Price]]-Table2[[#This Row],[20D EMA]])/Table2[[#This Row],[20D EMA]]</f>
        <v>1.4253676629145671E-2</v>
      </c>
      <c r="T456" s="2">
        <f>(Table2[[#This Row],[Close Price]]-Table2[[#This Row],[50D EMA]])/Table2[[#This Row],[50D EMA]]</f>
        <v>4.0343855165851289E-2</v>
      </c>
      <c r="U456" s="2">
        <f>(Table2[[#This Row],[Close Price]]-Table2[[#This Row],[200D EMA]])/Table2[[#This Row],[200D EMA]]</f>
        <v>0.13609194204602792</v>
      </c>
      <c r="V456">
        <v>1.0724370242808601</v>
      </c>
      <c r="W456">
        <v>910.3</v>
      </c>
      <c r="X456">
        <v>947</v>
      </c>
      <c r="Y456">
        <v>903.15</v>
      </c>
      <c r="Z456">
        <v>947</v>
      </c>
      <c r="AA456">
        <v>903.15</v>
      </c>
      <c r="AB456">
        <v>979.8</v>
      </c>
      <c r="AC456" s="2">
        <f>(Table2[[#This Row],[Close Price]]/Table2[[#This Row],[Day Low]])-1</f>
        <v>3.339558387344832E-2</v>
      </c>
      <c r="AD456" s="2">
        <f>(Table2[[#This Row],[Day High]]/Table2[[#This Row],[Close Price]])-1</f>
        <v>6.6971404273412638E-3</v>
      </c>
      <c r="AE456" s="2">
        <f>(Table2[[#This Row],[Close Price]]/Table2[[#This Row],[Current Week Low]])-1</f>
        <v>4.1576703759065525E-2</v>
      </c>
      <c r="AF456" s="2">
        <f>(Table2[[#This Row],[Current Week High]]/Table2[[#This Row],[Close Price]])-1</f>
        <v>6.6971404273412638E-3</v>
      </c>
      <c r="AG456" s="2">
        <f>(Table2[[#This Row],[Close Price]]/Table2[[#This Row],[Current Month Low]])-1</f>
        <v>4.1576703759065525E-2</v>
      </c>
      <c r="AH456" s="2">
        <f>(Table2[[#This Row],[Current Month High]]/Table2[[#This Row],[Close Price]])-1</f>
        <v>4.1564792176038923E-2</v>
      </c>
      <c r="AI456">
        <v>6.6227277559264204</v>
      </c>
      <c r="AJ456">
        <v>52.698644590536503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0.04</v>
      </c>
      <c r="AM456" t="s">
        <v>10213</v>
      </c>
      <c r="AN456">
        <v>0.97</v>
      </c>
      <c r="AO456" t="s">
        <v>10213</v>
      </c>
      <c r="AP456">
        <v>1.2239098624208E-2</v>
      </c>
      <c r="AQ456">
        <f>(Table2[[#This Row],[Sharpe Ratio]]-AVERAGE(Table2[Sharpe Ratio]))/_xlfn.STDEV.P(Table2[Sharpe Ratio])</f>
        <v>-0.47975846482572082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-2.4444222332595618</v>
      </c>
      <c r="AS456">
        <f>_xlfn.RANK.AVG(Table2[[#This Row],[1Y Return vs Nifty Z-Score]],Table2[1Y Return vs Nifty Z-Score])</f>
        <v>356</v>
      </c>
      <c r="AT456">
        <f>_xlfn.RANK.AVG(Table2[[#This Row],[6M Return vs Nifty Z-Score]],Table2[6M Return vs Nifty Z-Score])</f>
        <v>487</v>
      </c>
      <c r="AU456">
        <f>_xlfn.RANK.AVG(Table2[[#This Row],[Sharpe Ratio Z-Score]],Table2[Sharpe Ratio Z-Score])</f>
        <v>471</v>
      </c>
      <c r="AV456">
        <f>(Table2[[#This Row],[Rank 1Y]]+Table2[[#This Row],[Rank 6M]]+Table2[[#This Row],[Rank Sharpe]])/3</f>
        <v>438</v>
      </c>
    </row>
    <row r="457" spans="1:48" x14ac:dyDescent="0.3">
      <c r="A457" t="s">
        <v>803</v>
      </c>
      <c r="B457" t="s">
        <v>804</v>
      </c>
      <c r="C457" t="s">
        <v>10172</v>
      </c>
      <c r="D457" t="s">
        <v>62</v>
      </c>
      <c r="E457">
        <v>19640.587350079899</v>
      </c>
      <c r="F457">
        <v>999.2</v>
      </c>
      <c r="G457">
        <v>26.860564018188899</v>
      </c>
      <c r="H457">
        <f>(Table2[[#This Row],[1Y Return vs Nifty]]-AVERAGE(Table2[1Y Return vs Nifty]))/_xlfn.STDEV.P(Table2[1Y Return vs Nifty])</f>
        <v>-0.23370588813628049</v>
      </c>
      <c r="I457">
        <v>3.9980549841814002</v>
      </c>
      <c r="J457">
        <f>(Table2[[#This Row],[1M Return vs Nifty]]-AVERAGE(Table2[1M Return vs Nifty]))/_xlfn.STDEV.P(Table2[1M Return vs Nifty])</f>
        <v>7.5849611763355779E-2</v>
      </c>
      <c r="K457">
        <v>7.1217053878877499</v>
      </c>
      <c r="L457">
        <f>(Table2[[#This Row],[6M Return vs Nifty]]-AVERAGE(Table2[6M Return vs Nifty]))/_xlfn.STDEV.P(Table2[6M Return vs Nifty])</f>
        <v>-8.5890875785310877E-2</v>
      </c>
      <c r="M457">
        <v>2.46157219462222</v>
      </c>
      <c r="N457">
        <f>(Table2[[#This Row],[1W Return vs Nifty]]-AVERAGE(Table2[1W Return vs Nifty]))/_xlfn.STDEV.P(Table2[1W Return vs Nifty])</f>
        <v>0.465152017794907</v>
      </c>
      <c r="O457">
        <v>943.38</v>
      </c>
      <c r="P457">
        <v>938.69313008664403</v>
      </c>
      <c r="Q457">
        <v>885.24541181188397</v>
      </c>
      <c r="R457">
        <v>70.986693861206504</v>
      </c>
      <c r="S457" s="2">
        <f>(Table2[[#This Row],[Close Price]]-Table2[[#This Row],[20D EMA]])/Table2[[#This Row],[20D EMA]]</f>
        <v>5.9170217727744973E-2</v>
      </c>
      <c r="T457" s="2">
        <f>(Table2[[#This Row],[Close Price]]-Table2[[#This Row],[50D EMA]])/Table2[[#This Row],[50D EMA]]</f>
        <v>6.4458626545792513E-2</v>
      </c>
      <c r="U457" s="2">
        <f>(Table2[[#This Row],[Close Price]]-Table2[[#This Row],[200D EMA]])/Table2[[#This Row],[200D EMA]]</f>
        <v>0.12872655047697848</v>
      </c>
      <c r="V457">
        <v>1.8928256149115199</v>
      </c>
      <c r="W457">
        <v>980.05</v>
      </c>
      <c r="X457">
        <v>1019.5</v>
      </c>
      <c r="Y457">
        <v>965.7</v>
      </c>
      <c r="Z457">
        <v>1019.5</v>
      </c>
      <c r="AA457">
        <v>880.45</v>
      </c>
      <c r="AB457">
        <v>1019.5</v>
      </c>
      <c r="AC457" s="2">
        <f>(Table2[[#This Row],[Close Price]]/Table2[[#This Row],[Day Low]])-1</f>
        <v>1.9539819396969582E-2</v>
      </c>
      <c r="AD457" s="2">
        <f>(Table2[[#This Row],[Day High]]/Table2[[#This Row],[Close Price]])-1</f>
        <v>2.0316253002401918E-2</v>
      </c>
      <c r="AE457" s="2">
        <f>(Table2[[#This Row],[Close Price]]/Table2[[#This Row],[Current Week Low]])-1</f>
        <v>3.4689862276069183E-2</v>
      </c>
      <c r="AF457" s="2">
        <f>(Table2[[#This Row],[Current Week High]]/Table2[[#This Row],[Close Price]])-1</f>
        <v>2.0316253002401918E-2</v>
      </c>
      <c r="AG457" s="2">
        <f>(Table2[[#This Row],[Close Price]]/Table2[[#This Row],[Current Month Low]])-1</f>
        <v>0.13487421205065586</v>
      </c>
      <c r="AH457" s="2">
        <f>(Table2[[#This Row],[Current Month High]]/Table2[[#This Row],[Close Price]])-1</f>
        <v>2.0316253002401918E-2</v>
      </c>
      <c r="AI457">
        <v>9.4875900720576301</v>
      </c>
      <c r="AJ457">
        <v>55.820662768031099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-0.05</v>
      </c>
      <c r="AM457" t="s">
        <v>10214</v>
      </c>
      <c r="AN457">
        <v>10.1</v>
      </c>
      <c r="AO457" t="s">
        <v>10213</v>
      </c>
      <c r="AP457">
        <v>-4.6401267742383998E-2</v>
      </c>
      <c r="AQ457">
        <f>(Table2[[#This Row],[Sharpe Ratio]]-AVERAGE(Table2[Sharpe Ratio]))/_xlfn.STDEV.P(Table2[Sharpe Ratio])</f>
        <v>-1.1450671079078649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-0.92366224227119365</v>
      </c>
      <c r="AS457">
        <f>_xlfn.RANK.AVG(Table2[[#This Row],[1Y Return vs Nifty Z-Score]],Table2[1Y Return vs Nifty Z-Score])</f>
        <v>354</v>
      </c>
      <c r="AT457">
        <f>_xlfn.RANK.AVG(Table2[[#This Row],[6M Return vs Nifty Z-Score]],Table2[6M Return vs Nifty Z-Score])</f>
        <v>334</v>
      </c>
      <c r="AU457">
        <f>_xlfn.RANK.AVG(Table2[[#This Row],[Sharpe Ratio Z-Score]],Table2[Sharpe Ratio Z-Score])</f>
        <v>628</v>
      </c>
      <c r="AV457">
        <f>(Table2[[#This Row],[Rank 1Y]]+Table2[[#This Row],[Rank 6M]]+Table2[[#This Row],[Rank Sharpe]])/3</f>
        <v>438.66666666666669</v>
      </c>
    </row>
    <row r="458" spans="1:48" x14ac:dyDescent="0.3">
      <c r="A458" t="s">
        <v>618</v>
      </c>
      <c r="B458" t="s">
        <v>619</v>
      </c>
      <c r="C458" t="s">
        <v>10171</v>
      </c>
      <c r="D458" t="s">
        <v>193</v>
      </c>
      <c r="E458">
        <v>30212.990364000001</v>
      </c>
      <c r="F458">
        <v>15928.75</v>
      </c>
      <c r="G458">
        <v>7.5999688516698303</v>
      </c>
      <c r="H458">
        <f>(Table2[[#This Row],[1Y Return vs Nifty]]-AVERAGE(Table2[1Y Return vs Nifty]))/_xlfn.STDEV.P(Table2[1Y Return vs Nifty])</f>
        <v>-0.46276186726986684</v>
      </c>
      <c r="I458">
        <v>-11.854625967579199</v>
      </c>
      <c r="J458">
        <f>(Table2[[#This Row],[1M Return vs Nifty]]-AVERAGE(Table2[1M Return vs Nifty]))/_xlfn.STDEV.P(Table2[1M Return vs Nifty])</f>
        <v>-1.3307305427256666</v>
      </c>
      <c r="K458">
        <v>-12.165520382229801</v>
      </c>
      <c r="L458">
        <f>(Table2[[#This Row],[6M Return vs Nifty]]-AVERAGE(Table2[6M Return vs Nifty]))/_xlfn.STDEV.P(Table2[6M Return vs Nifty])</f>
        <v>-0.66230178012055607</v>
      </c>
      <c r="M458">
        <v>-0.28761465610086501</v>
      </c>
      <c r="N458">
        <f>(Table2[[#This Row],[1W Return vs Nifty]]-AVERAGE(Table2[1W Return vs Nifty]))/_xlfn.STDEV.P(Table2[1W Return vs Nifty])</f>
        <v>-7.870160037458454E-2</v>
      </c>
      <c r="O458">
        <v>15975.11</v>
      </c>
      <c r="P458">
        <v>15610.924451611099</v>
      </c>
      <c r="Q458">
        <v>14789.084370000301</v>
      </c>
      <c r="R458">
        <v>48.252773707048298</v>
      </c>
      <c r="S458" s="2">
        <f>(Table2[[#This Row],[Close Price]]-Table2[[#This Row],[20D EMA]])/Table2[[#This Row],[20D EMA]]</f>
        <v>-2.9020144462229419E-3</v>
      </c>
      <c r="T458" s="2">
        <f>(Table2[[#This Row],[Close Price]]-Table2[[#This Row],[50D EMA]])/Table2[[#This Row],[50D EMA]]</f>
        <v>2.0359175356594591E-2</v>
      </c>
      <c r="U458" s="2">
        <f>(Table2[[#This Row],[Close Price]]-Table2[[#This Row],[200D EMA]])/Table2[[#This Row],[200D EMA]]</f>
        <v>7.7061270426688103E-2</v>
      </c>
      <c r="V458">
        <v>0.34471623476225</v>
      </c>
      <c r="W458">
        <v>15825.15</v>
      </c>
      <c r="X458">
        <v>16073.6</v>
      </c>
      <c r="Y458">
        <v>15441.3</v>
      </c>
      <c r="Z458">
        <v>16398</v>
      </c>
      <c r="AA458">
        <v>15441.3</v>
      </c>
      <c r="AB458">
        <v>16398</v>
      </c>
      <c r="AC458" s="2">
        <f>(Table2[[#This Row],[Close Price]]/Table2[[#This Row],[Day Low]])-1</f>
        <v>6.5465414229881613E-3</v>
      </c>
      <c r="AD458" s="2">
        <f>(Table2[[#This Row],[Day High]]/Table2[[#This Row],[Close Price]])-1</f>
        <v>9.0936200266813483E-3</v>
      </c>
      <c r="AE458" s="2">
        <f>(Table2[[#This Row],[Close Price]]/Table2[[#This Row],[Current Week Low]])-1</f>
        <v>3.1567937932686974E-2</v>
      </c>
      <c r="AF458" s="2">
        <f>(Table2[[#This Row],[Current Week High]]/Table2[[#This Row],[Close Price]])-1</f>
        <v>2.9459310994271348E-2</v>
      </c>
      <c r="AG458" s="2">
        <f>(Table2[[#This Row],[Close Price]]/Table2[[#This Row],[Current Month Low]])-1</f>
        <v>3.1567937932686974E-2</v>
      </c>
      <c r="AH458" s="2">
        <f>(Table2[[#This Row],[Current Month High]]/Table2[[#This Row],[Close Price]])-1</f>
        <v>2.9459310994271348E-2</v>
      </c>
      <c r="AI458">
        <v>14.5727065840069</v>
      </c>
      <c r="AJ458">
        <v>36.329012628326602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-0.02</v>
      </c>
      <c r="AM458" t="s">
        <v>10214</v>
      </c>
      <c r="AN458">
        <v>1.63</v>
      </c>
      <c r="AO458" t="s">
        <v>10213</v>
      </c>
      <c r="AP458">
        <v>6.6488661659645995E-2</v>
      </c>
      <c r="AQ458">
        <f>(Table2[[#This Row],[Sharpe Ratio]]-AVERAGE(Table2[Sharpe Ratio]))/_xlfn.STDEV.P(Table2[Sharpe Ratio])</f>
        <v>0.13573399211549073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-2.3987617983751832</v>
      </c>
      <c r="AS458">
        <f>_xlfn.RANK.AVG(Table2[[#This Row],[1Y Return vs Nifty Z-Score]],Table2[1Y Return vs Nifty Z-Score])</f>
        <v>463</v>
      </c>
      <c r="AT458">
        <f>_xlfn.RANK.AVG(Table2[[#This Row],[6M Return vs Nifty Z-Score]],Table2[6M Return vs Nifty Z-Score])</f>
        <v>556</v>
      </c>
      <c r="AU458">
        <f>_xlfn.RANK.AVG(Table2[[#This Row],[Sharpe Ratio Z-Score]],Table2[Sharpe Ratio Z-Score])</f>
        <v>298</v>
      </c>
      <c r="AV458">
        <f>(Table2[[#This Row],[Rank 1Y]]+Table2[[#This Row],[Rank 6M]]+Table2[[#This Row],[Rank Sharpe]])/3</f>
        <v>439</v>
      </c>
    </row>
    <row r="459" spans="1:48" x14ac:dyDescent="0.3">
      <c r="A459" t="s">
        <v>73</v>
      </c>
      <c r="B459" t="s">
        <v>74</v>
      </c>
      <c r="C459" t="s">
        <v>10175</v>
      </c>
      <c r="D459" t="s">
        <v>75</v>
      </c>
      <c r="E459">
        <v>350926.54507742898</v>
      </c>
      <c r="F459">
        <v>3078.3</v>
      </c>
      <c r="G459">
        <v>1.9643210630686301</v>
      </c>
      <c r="H459">
        <f>(Table2[[#This Row],[1Y Return vs Nifty]]-AVERAGE(Table2[1Y Return vs Nifty]))/_xlfn.STDEV.P(Table2[1Y Return vs Nifty])</f>
        <v>-0.52978361873235691</v>
      </c>
      <c r="I459">
        <v>-8.3689062180107392</v>
      </c>
      <c r="J459">
        <f>(Table2[[#This Row],[1M Return vs Nifty]]-AVERAGE(Table2[1M Return vs Nifty]))/_xlfn.STDEV.P(Table2[1M Return vs Nifty])</f>
        <v>-1.0214488358160905</v>
      </c>
      <c r="K459">
        <v>-12.4127751961367</v>
      </c>
      <c r="L459">
        <f>(Table2[[#This Row],[6M Return vs Nifty]]-AVERAGE(Table2[6M Return vs Nifty]))/_xlfn.STDEV.P(Table2[6M Return vs Nifty])</f>
        <v>-0.66969114614882808</v>
      </c>
      <c r="M459">
        <v>-2.7568396137551301</v>
      </c>
      <c r="N459">
        <f>(Table2[[#This Row],[1W Return vs Nifty]]-AVERAGE(Table2[1W Return vs Nifty]))/_xlfn.STDEV.P(Table2[1W Return vs Nifty])</f>
        <v>-0.56717219193931434</v>
      </c>
      <c r="O459">
        <v>3157.44</v>
      </c>
      <c r="P459">
        <v>3158.3364693912499</v>
      </c>
      <c r="Q459">
        <v>2968.3715154134502</v>
      </c>
      <c r="R459">
        <v>28.410160200893898</v>
      </c>
      <c r="S459" s="2">
        <f>(Table2[[#This Row],[Close Price]]-Table2[[#This Row],[20D EMA]])/Table2[[#This Row],[20D EMA]]</f>
        <v>-2.5064609303739698E-2</v>
      </c>
      <c r="T459" s="2">
        <f>(Table2[[#This Row],[Close Price]]-Table2[[#This Row],[50D EMA]])/Table2[[#This Row],[50D EMA]]</f>
        <v>-2.5341337177630183E-2</v>
      </c>
      <c r="U459" s="2">
        <f>(Table2[[#This Row],[Close Price]]-Table2[[#This Row],[200D EMA]])/Table2[[#This Row],[200D EMA]]</f>
        <v>3.7033263530437351E-2</v>
      </c>
      <c r="V459">
        <v>0.49682787357702501</v>
      </c>
      <c r="W459">
        <v>3074.1</v>
      </c>
      <c r="X459">
        <v>3129.8</v>
      </c>
      <c r="Y459">
        <v>3063.4</v>
      </c>
      <c r="Z459">
        <v>3158.2</v>
      </c>
      <c r="AA459">
        <v>3063.4</v>
      </c>
      <c r="AB459">
        <v>3207.8</v>
      </c>
      <c r="AC459" s="2">
        <f>(Table2[[#This Row],[Close Price]]/Table2[[#This Row],[Day Low]])-1</f>
        <v>1.3662535376208762E-3</v>
      </c>
      <c r="AD459" s="2">
        <f>(Table2[[#This Row],[Day High]]/Table2[[#This Row],[Close Price]])-1</f>
        <v>1.6730013319039783E-2</v>
      </c>
      <c r="AE459" s="2">
        <f>(Table2[[#This Row],[Close Price]]/Table2[[#This Row],[Current Week Low]])-1</f>
        <v>4.8638767382647163E-3</v>
      </c>
      <c r="AF459" s="2">
        <f>(Table2[[#This Row],[Current Week High]]/Table2[[#This Row],[Close Price]])-1</f>
        <v>2.595588474157795E-2</v>
      </c>
      <c r="AG459" s="2">
        <f>(Table2[[#This Row],[Close Price]]/Table2[[#This Row],[Current Month Low]])-1</f>
        <v>4.8638767382647163E-3</v>
      </c>
      <c r="AH459" s="2">
        <f>(Table2[[#This Row],[Current Month High]]/Table2[[#This Row],[Close Price]])-1</f>
        <v>4.2068674268264994E-2</v>
      </c>
      <c r="AI459">
        <v>21.622324010005499</v>
      </c>
      <c r="AJ459">
        <v>43.711484593837497</v>
      </c>
      <c r="AK459" t="str">
        <f>IF(AND(Table2[[#This Row],[20D EMA]]&gt;Table2[[#This Row],[50D EMA]],Table2[[#This Row],[50D EMA]]&gt;Table2[[#This Row],[200D EMA]]),"Uptrend","Downtrend/NoTrend")</f>
        <v>Downtrend/NoTrend</v>
      </c>
      <c r="AL459">
        <v>-0.08</v>
      </c>
      <c r="AM459" t="s">
        <v>10214</v>
      </c>
      <c r="AN459">
        <v>-2.93</v>
      </c>
      <c r="AO459" t="s">
        <v>10214</v>
      </c>
      <c r="AP459">
        <v>7.3817644943188002E-2</v>
      </c>
      <c r="AQ459">
        <f>(Table2[[#This Row],[Sharpe Ratio]]-AVERAGE(Table2[Sharpe Ratio]))/_xlfn.STDEV.P(Table2[Sharpe Ratio])</f>
        <v>0.21888551768854675</v>
      </c>
      <c r="AR4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9">
        <f>_xlfn.RANK.AVG(Table2[[#This Row],[1Y Return vs Nifty Z-Score]],Table2[1Y Return vs Nifty Z-Score])</f>
        <v>498</v>
      </c>
      <c r="AT459">
        <f>_xlfn.RANK.AVG(Table2[[#This Row],[6M Return vs Nifty Z-Score]],Table2[6M Return vs Nifty Z-Score])</f>
        <v>558</v>
      </c>
      <c r="AU459">
        <f>_xlfn.RANK.AVG(Table2[[#This Row],[Sharpe Ratio Z-Score]],Table2[Sharpe Ratio Z-Score])</f>
        <v>267</v>
      </c>
      <c r="AV459">
        <f>(Table2[[#This Row],[Rank 1Y]]+Table2[[#This Row],[Rank 6M]]+Table2[[#This Row],[Rank Sharpe]])/3</f>
        <v>441</v>
      </c>
    </row>
    <row r="460" spans="1:48" x14ac:dyDescent="0.3">
      <c r="A460" t="s">
        <v>796</v>
      </c>
      <c r="B460" t="s">
        <v>797</v>
      </c>
      <c r="C460" t="s">
        <v>10166</v>
      </c>
      <c r="D460" t="s">
        <v>798</v>
      </c>
      <c r="E460">
        <v>19765.621333200001</v>
      </c>
      <c r="F460">
        <v>1410.4</v>
      </c>
      <c r="G460">
        <v>6.7087002312150101</v>
      </c>
      <c r="H460">
        <f>(Table2[[#This Row],[1Y Return vs Nifty]]-AVERAGE(Table2[1Y Return vs Nifty]))/_xlfn.STDEV.P(Table2[1Y Return vs Nifty])</f>
        <v>-0.473361249312027</v>
      </c>
      <c r="I460">
        <v>9.3209461458435392</v>
      </c>
      <c r="J460">
        <f>(Table2[[#This Row],[1M Return vs Nifty]]-AVERAGE(Table2[1M Return vs Nifty]))/_xlfn.STDEV.P(Table2[1M Return vs Nifty])</f>
        <v>0.54814026690755502</v>
      </c>
      <c r="K460">
        <v>-2.35996198767528</v>
      </c>
      <c r="L460">
        <f>(Table2[[#This Row],[6M Return vs Nifty]]-AVERAGE(Table2[6M Return vs Nifty]))/_xlfn.STDEV.P(Table2[6M Return vs Nifty])</f>
        <v>-0.36925648428157976</v>
      </c>
      <c r="M460">
        <v>1.50717400433072</v>
      </c>
      <c r="N460">
        <f>(Table2[[#This Row],[1W Return vs Nifty]]-AVERAGE(Table2[1W Return vs Nifty]))/_xlfn.STDEV.P(Table2[1W Return vs Nifty])</f>
        <v>0.2763496783584562</v>
      </c>
      <c r="O460">
        <v>1328.75</v>
      </c>
      <c r="P460">
        <v>1250.2618287764999</v>
      </c>
      <c r="Q460">
        <v>1159.23522409068</v>
      </c>
      <c r="R460">
        <v>68.449230229125106</v>
      </c>
      <c r="S460" s="2">
        <f>(Table2[[#This Row],[Close Price]]-Table2[[#This Row],[20D EMA]])/Table2[[#This Row],[20D EMA]]</f>
        <v>6.1448730009407405E-2</v>
      </c>
      <c r="T460" s="2">
        <f>(Table2[[#This Row],[Close Price]]-Table2[[#This Row],[50D EMA]])/Table2[[#This Row],[50D EMA]]</f>
        <v>0.12808370817831863</v>
      </c>
      <c r="U460" s="2">
        <f>(Table2[[#This Row],[Close Price]]-Table2[[#This Row],[200D EMA]])/Table2[[#This Row],[200D EMA]]</f>
        <v>0.21666420299325972</v>
      </c>
      <c r="V460">
        <v>1.4894585923227299</v>
      </c>
      <c r="W460">
        <v>1386.45</v>
      </c>
      <c r="X460">
        <v>1417.75</v>
      </c>
      <c r="Y460">
        <v>1345</v>
      </c>
      <c r="Z460">
        <v>1464.95</v>
      </c>
      <c r="AA460">
        <v>1312.35</v>
      </c>
      <c r="AB460">
        <v>1464.95</v>
      </c>
      <c r="AC460" s="2">
        <f>(Table2[[#This Row],[Close Price]]/Table2[[#This Row],[Day Low]])-1</f>
        <v>1.7274333730030067E-2</v>
      </c>
      <c r="AD460" s="2">
        <f>(Table2[[#This Row],[Day High]]/Table2[[#This Row],[Close Price]])-1</f>
        <v>5.211287577991941E-3</v>
      </c>
      <c r="AE460" s="2">
        <f>(Table2[[#This Row],[Close Price]]/Table2[[#This Row],[Current Week Low]])-1</f>
        <v>4.8624535315985096E-2</v>
      </c>
      <c r="AF460" s="2">
        <f>(Table2[[#This Row],[Current Week High]]/Table2[[#This Row],[Close Price]])-1</f>
        <v>3.867697107203627E-2</v>
      </c>
      <c r="AG460" s="2">
        <f>(Table2[[#This Row],[Close Price]]/Table2[[#This Row],[Current Month Low]])-1</f>
        <v>7.4713300567684104E-2</v>
      </c>
      <c r="AH460" s="2">
        <f>(Table2[[#This Row],[Current Month High]]/Table2[[#This Row],[Close Price]])-1</f>
        <v>3.867697107203627E-2</v>
      </c>
      <c r="AI460">
        <v>3.8676971072036199</v>
      </c>
      <c r="AJ460">
        <v>42.731366695339702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0.19</v>
      </c>
      <c r="AM460" t="s">
        <v>10213</v>
      </c>
      <c r="AN460">
        <v>9.32</v>
      </c>
      <c r="AO460" t="s">
        <v>10213</v>
      </c>
      <c r="AP460">
        <v>3.3504151119224002E-2</v>
      </c>
      <c r="AQ460">
        <f>(Table2[[#This Row],[Sharpe Ratio]]-AVERAGE(Table2[Sharpe Ratio]))/_xlfn.STDEV.P(Table2[Sharpe Ratio])</f>
        <v>-0.23849422830843647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-0.25662201663603207</v>
      </c>
      <c r="AS460">
        <f>_xlfn.RANK.AVG(Table2[[#This Row],[1Y Return vs Nifty Z-Score]],Table2[1Y Return vs Nifty Z-Score])</f>
        <v>468</v>
      </c>
      <c r="AT460">
        <f>_xlfn.RANK.AVG(Table2[[#This Row],[6M Return vs Nifty Z-Score]],Table2[6M Return vs Nifty Z-Score])</f>
        <v>448</v>
      </c>
      <c r="AU460">
        <f>_xlfn.RANK.AVG(Table2[[#This Row],[Sharpe Ratio Z-Score]],Table2[Sharpe Ratio Z-Score])</f>
        <v>409</v>
      </c>
      <c r="AV460">
        <f>(Table2[[#This Row],[Rank 1Y]]+Table2[[#This Row],[Rank 6M]]+Table2[[#This Row],[Rank Sharpe]])/3</f>
        <v>441.66666666666669</v>
      </c>
    </row>
    <row r="461" spans="1:48" x14ac:dyDescent="0.3">
      <c r="A461" t="s">
        <v>451</v>
      </c>
      <c r="B461" t="s">
        <v>452</v>
      </c>
      <c r="C461" t="s">
        <v>10176</v>
      </c>
      <c r="D461" t="s">
        <v>78</v>
      </c>
      <c r="E461">
        <v>50034.038353720003</v>
      </c>
      <c r="F461">
        <v>2664.4</v>
      </c>
      <c r="G461">
        <v>24.326681372059401</v>
      </c>
      <c r="H461">
        <f>(Table2[[#This Row],[1Y Return vs Nifty]]-AVERAGE(Table2[1Y Return vs Nifty]))/_xlfn.STDEV.P(Table2[1Y Return vs Nifty])</f>
        <v>-0.26384000213955455</v>
      </c>
      <c r="I461">
        <v>-0.75553247360449005</v>
      </c>
      <c r="J461">
        <f>(Table2[[#This Row],[1M Return vs Nifty]]-AVERAGE(Table2[1M Return vs Nifty]))/_xlfn.STDEV.P(Table2[1M Return vs Nifty])</f>
        <v>-0.34592773940493193</v>
      </c>
      <c r="K461">
        <v>2.42987996892903</v>
      </c>
      <c r="L461">
        <f>(Table2[[#This Row],[6M Return vs Nifty]]-AVERAGE(Table2[6M Return vs Nifty]))/_xlfn.STDEV.P(Table2[6M Return vs Nifty])</f>
        <v>-0.22610903701589846</v>
      </c>
      <c r="M461">
        <v>-4.4634765700652697</v>
      </c>
      <c r="N461">
        <f>(Table2[[#This Row],[1W Return vs Nifty]]-AVERAGE(Table2[1W Return vs Nifty]))/_xlfn.STDEV.P(Table2[1W Return vs Nifty])</f>
        <v>-0.90478499673900092</v>
      </c>
      <c r="O461">
        <v>2650.39</v>
      </c>
      <c r="P461">
        <v>2593.8288784647998</v>
      </c>
      <c r="Q461">
        <v>2394.6203196312599</v>
      </c>
      <c r="R461">
        <v>49.654027204572202</v>
      </c>
      <c r="S461" s="2">
        <f>(Table2[[#This Row],[Close Price]]-Table2[[#This Row],[20D EMA]])/Table2[[#This Row],[20D EMA]]</f>
        <v>5.2860145110720383E-3</v>
      </c>
      <c r="T461" s="2">
        <f>(Table2[[#This Row],[Close Price]]-Table2[[#This Row],[50D EMA]])/Table2[[#This Row],[50D EMA]]</f>
        <v>2.7207315841501836E-2</v>
      </c>
      <c r="U461" s="2">
        <f>(Table2[[#This Row],[Close Price]]-Table2[[#This Row],[200D EMA]])/Table2[[#This Row],[200D EMA]]</f>
        <v>0.11266073295923702</v>
      </c>
      <c r="V461">
        <v>1.1380073316103201</v>
      </c>
      <c r="W461">
        <v>2653.3</v>
      </c>
      <c r="X461">
        <v>2740</v>
      </c>
      <c r="Y461">
        <v>2586.5</v>
      </c>
      <c r="Z461">
        <v>2740</v>
      </c>
      <c r="AA461">
        <v>2586.5</v>
      </c>
      <c r="AB461">
        <v>2844</v>
      </c>
      <c r="AC461" s="2">
        <f>(Table2[[#This Row],[Close Price]]/Table2[[#This Row],[Day Low]])-1</f>
        <v>4.1834696415783412E-3</v>
      </c>
      <c r="AD461" s="2">
        <f>(Table2[[#This Row],[Day High]]/Table2[[#This Row],[Close Price]])-1</f>
        <v>2.8374118000300319E-2</v>
      </c>
      <c r="AE461" s="2">
        <f>(Table2[[#This Row],[Close Price]]/Table2[[#This Row],[Current Week Low]])-1</f>
        <v>3.0117919969070206E-2</v>
      </c>
      <c r="AF461" s="2">
        <f>(Table2[[#This Row],[Current Week High]]/Table2[[#This Row],[Close Price]])-1</f>
        <v>2.8374118000300319E-2</v>
      </c>
      <c r="AG461" s="2">
        <f>(Table2[[#This Row],[Close Price]]/Table2[[#This Row],[Current Month Low]])-1</f>
        <v>3.0117919969070206E-2</v>
      </c>
      <c r="AH461" s="2">
        <f>(Table2[[#This Row],[Current Month High]]/Table2[[#This Row],[Close Price]])-1</f>
        <v>6.7407296201771549E-2</v>
      </c>
      <c r="AI461">
        <v>6.7407296201771496</v>
      </c>
      <c r="AJ461">
        <v>51.1587666297903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-0.01</v>
      </c>
      <c r="AM461" t="s">
        <v>10214</v>
      </c>
      <c r="AN461">
        <v>3.69</v>
      </c>
      <c r="AO461" t="s">
        <v>10213</v>
      </c>
      <c r="AP461">
        <v>-1.2640720049021999E-2</v>
      </c>
      <c r="AQ461">
        <f>(Table2[[#This Row],[Sharpe Ratio]]-AVERAGE(Table2[Sharpe Ratio]))/_xlfn.STDEV.P(Table2[Sharpe Ratio])</f>
        <v>-0.76203430018009743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-2.5026960754794834</v>
      </c>
      <c r="AS461">
        <f>_xlfn.RANK.AVG(Table2[[#This Row],[1Y Return vs Nifty Z-Score]],Table2[1Y Return vs Nifty Z-Score])</f>
        <v>365</v>
      </c>
      <c r="AT461">
        <f>_xlfn.RANK.AVG(Table2[[#This Row],[6M Return vs Nifty Z-Score]],Table2[6M Return vs Nifty Z-Score])</f>
        <v>396</v>
      </c>
      <c r="AU461">
        <f>_xlfn.RANK.AVG(Table2[[#This Row],[Sharpe Ratio Z-Score]],Table2[Sharpe Ratio Z-Score])</f>
        <v>569</v>
      </c>
      <c r="AV461">
        <f>(Table2[[#This Row],[Rank 1Y]]+Table2[[#This Row],[Rank 6M]]+Table2[[#This Row],[Rank Sharpe]])/3</f>
        <v>443.33333333333331</v>
      </c>
    </row>
    <row r="462" spans="1:48" x14ac:dyDescent="0.3">
      <c r="A462" t="s">
        <v>1135</v>
      </c>
      <c r="B462" t="s">
        <v>1136</v>
      </c>
      <c r="C462" t="s">
        <v>10172</v>
      </c>
      <c r="D462" t="s">
        <v>290</v>
      </c>
      <c r="E462">
        <v>10544.425138979999</v>
      </c>
      <c r="F462">
        <v>2058.3000000000002</v>
      </c>
      <c r="G462">
        <v>16.772874175918499</v>
      </c>
      <c r="H462">
        <f>(Table2[[#This Row],[1Y Return vs Nifty]]-AVERAGE(Table2[1Y Return vs Nifty]))/_xlfn.STDEV.P(Table2[1Y Return vs Nifty])</f>
        <v>-0.35367339973393891</v>
      </c>
      <c r="I462">
        <v>-2.3258869570159799</v>
      </c>
      <c r="J462">
        <f>(Table2[[#This Row],[1M Return vs Nifty]]-AVERAGE(Table2[1M Return vs Nifty]))/_xlfn.STDEV.P(Table2[1M Return vs Nifty])</f>
        <v>-0.48526249663627269</v>
      </c>
      <c r="K462">
        <v>15.862690994061801</v>
      </c>
      <c r="L462">
        <f>(Table2[[#This Row],[6M Return vs Nifty]]-AVERAGE(Table2[6M Return vs Nifty]))/_xlfn.STDEV.P(Table2[6M Return vs Nifty])</f>
        <v>0.17533899097149011</v>
      </c>
      <c r="M462">
        <v>1.1210807978931501</v>
      </c>
      <c r="N462">
        <f>(Table2[[#This Row],[1W Return vs Nifty]]-AVERAGE(Table2[1W Return vs Nifty]))/_xlfn.STDEV.P(Table2[1W Return vs Nifty])</f>
        <v>0.19997138955043836</v>
      </c>
      <c r="O462">
        <v>2006.63</v>
      </c>
      <c r="P462">
        <v>1938.4386973599101</v>
      </c>
      <c r="Q462">
        <v>1738.88315144988</v>
      </c>
      <c r="R462">
        <v>63.636729076922499</v>
      </c>
      <c r="S462" s="2">
        <f>(Table2[[#This Row],[Close Price]]-Table2[[#This Row],[20D EMA]])/Table2[[#This Row],[20D EMA]]</f>
        <v>2.5749639943587043E-2</v>
      </c>
      <c r="T462" s="2">
        <f>(Table2[[#This Row],[Close Price]]-Table2[[#This Row],[50D EMA]])/Table2[[#This Row],[50D EMA]]</f>
        <v>6.183394027540684E-2</v>
      </c>
      <c r="U462" s="2">
        <f>(Table2[[#This Row],[Close Price]]-Table2[[#This Row],[200D EMA]])/Table2[[#This Row],[200D EMA]]</f>
        <v>0.1836908065293465</v>
      </c>
      <c r="V462">
        <v>0.67379832103951398</v>
      </c>
      <c r="W462">
        <v>2030</v>
      </c>
      <c r="X462">
        <v>2072.9</v>
      </c>
      <c r="Y462">
        <v>1990</v>
      </c>
      <c r="Z462">
        <v>2088</v>
      </c>
      <c r="AA462">
        <v>1979.25</v>
      </c>
      <c r="AB462">
        <v>2109.1999999999998</v>
      </c>
      <c r="AC462" s="2">
        <f>(Table2[[#This Row],[Close Price]]/Table2[[#This Row],[Day Low]])-1</f>
        <v>1.3940886699507438E-2</v>
      </c>
      <c r="AD462" s="2">
        <f>(Table2[[#This Row],[Day High]]/Table2[[#This Row],[Close Price]])-1</f>
        <v>7.0932322790651092E-3</v>
      </c>
      <c r="AE462" s="2">
        <f>(Table2[[#This Row],[Close Price]]/Table2[[#This Row],[Current Week Low]])-1</f>
        <v>3.4321608040201124E-2</v>
      </c>
      <c r="AF462" s="2">
        <f>(Table2[[#This Row],[Current Week High]]/Table2[[#This Row],[Close Price]])-1</f>
        <v>1.4429383471797008E-2</v>
      </c>
      <c r="AG462" s="2">
        <f>(Table2[[#This Row],[Close Price]]/Table2[[#This Row],[Current Month Low]])-1</f>
        <v>3.9939370973853805E-2</v>
      </c>
      <c r="AH462" s="2">
        <f>(Table2[[#This Row],[Current Month High]]/Table2[[#This Row],[Close Price]])-1</f>
        <v>2.4729145411261477E-2</v>
      </c>
      <c r="AI462">
        <v>2.4729145411261402</v>
      </c>
      <c r="AJ462">
        <v>58.8194444444444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0.01</v>
      </c>
      <c r="AM462" t="s">
        <v>10213</v>
      </c>
      <c r="AN462">
        <v>6.34</v>
      </c>
      <c r="AO462" t="s">
        <v>10213</v>
      </c>
      <c r="AP462">
        <v>-7.2682443389763998E-2</v>
      </c>
      <c r="AQ462">
        <f>(Table2[[#This Row],[Sharpe Ratio]]-AVERAGE(Table2[Sharpe Ratio]))/_xlfn.STDEV.P(Table2[Sharpe Ratio])</f>
        <v>-1.4432421431600884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-1.9068676590083715</v>
      </c>
      <c r="AS462">
        <f>_xlfn.RANK.AVG(Table2[[#This Row],[1Y Return vs Nifty Z-Score]],Table2[1Y Return vs Nifty Z-Score])</f>
        <v>409</v>
      </c>
      <c r="AT462">
        <f>_xlfn.RANK.AVG(Table2[[#This Row],[6M Return vs Nifty Z-Score]],Table2[6M Return vs Nifty Z-Score])</f>
        <v>248</v>
      </c>
      <c r="AU462">
        <f>_xlfn.RANK.AVG(Table2[[#This Row],[Sharpe Ratio Z-Score]],Table2[Sharpe Ratio Z-Score])</f>
        <v>679</v>
      </c>
      <c r="AV462">
        <f>(Table2[[#This Row],[Rank 1Y]]+Table2[[#This Row],[Rank 6M]]+Table2[[#This Row],[Rank Sharpe]])/3</f>
        <v>445.33333333333331</v>
      </c>
    </row>
    <row r="463" spans="1:48" x14ac:dyDescent="0.3">
      <c r="A463" t="s">
        <v>651</v>
      </c>
      <c r="B463" t="s">
        <v>652</v>
      </c>
      <c r="C463" t="s">
        <v>10172</v>
      </c>
      <c r="D463" t="s">
        <v>62</v>
      </c>
      <c r="E463">
        <v>27648.279846990001</v>
      </c>
      <c r="F463">
        <v>2213.85</v>
      </c>
      <c r="G463">
        <v>32.967208297717498</v>
      </c>
      <c r="H463">
        <f>(Table2[[#This Row],[1Y Return vs Nifty]]-AVERAGE(Table2[1Y Return vs Nifty]))/_xlfn.STDEV.P(Table2[1Y Return vs Nifty])</f>
        <v>-0.1610828267731807</v>
      </c>
      <c r="I463">
        <v>-11.381063757022501</v>
      </c>
      <c r="J463">
        <f>(Table2[[#This Row],[1M Return vs Nifty]]-AVERAGE(Table2[1M Return vs Nifty]))/_xlfn.STDEV.P(Table2[1M Return vs Nifty])</f>
        <v>-1.28871221098027</v>
      </c>
      <c r="K463">
        <v>-12.6368455673946</v>
      </c>
      <c r="L463">
        <f>(Table2[[#This Row],[6M Return vs Nifty]]-AVERAGE(Table2[6M Return vs Nifty]))/_xlfn.STDEV.P(Table2[6M Return vs Nifty])</f>
        <v>-0.676387630488821</v>
      </c>
      <c r="M463">
        <v>0.28937587254621699</v>
      </c>
      <c r="N463">
        <f>(Table2[[#This Row],[1W Return vs Nifty]]-AVERAGE(Table2[1W Return vs Nifty]))/_xlfn.STDEV.P(Table2[1W Return vs Nifty])</f>
        <v>3.5440654660466517E-2</v>
      </c>
      <c r="O463">
        <v>2287.08</v>
      </c>
      <c r="P463">
        <v>2298.2358125519299</v>
      </c>
      <c r="Q463">
        <v>2095.8099744469901</v>
      </c>
      <c r="R463">
        <v>31.922712143013602</v>
      </c>
      <c r="S463" s="2">
        <f>(Table2[[#This Row],[Close Price]]-Table2[[#This Row],[20D EMA]])/Table2[[#This Row],[20D EMA]]</f>
        <v>-3.2018993651293362E-2</v>
      </c>
      <c r="T463" s="2">
        <f>(Table2[[#This Row],[Close Price]]-Table2[[#This Row],[50D EMA]])/Table2[[#This Row],[50D EMA]]</f>
        <v>-3.671764754993926E-2</v>
      </c>
      <c r="U463" s="2">
        <f>(Table2[[#This Row],[Close Price]]-Table2[[#This Row],[200D EMA]])/Table2[[#This Row],[200D EMA]]</f>
        <v>5.6321912287947973E-2</v>
      </c>
      <c r="V463">
        <v>1.2146546332883901</v>
      </c>
      <c r="W463">
        <v>2205</v>
      </c>
      <c r="X463">
        <v>2284.9</v>
      </c>
      <c r="Y463">
        <v>2202.3000000000002</v>
      </c>
      <c r="Z463">
        <v>2304.9</v>
      </c>
      <c r="AA463">
        <v>2160.15</v>
      </c>
      <c r="AB463">
        <v>2306.85</v>
      </c>
      <c r="AC463" s="2">
        <f>(Table2[[#This Row],[Close Price]]/Table2[[#This Row],[Day Low]])-1</f>
        <v>4.0136054421768819E-3</v>
      </c>
      <c r="AD463" s="2">
        <f>(Table2[[#This Row],[Day High]]/Table2[[#This Row],[Close Price]])-1</f>
        <v>3.209341192944426E-2</v>
      </c>
      <c r="AE463" s="2">
        <f>(Table2[[#This Row],[Close Price]]/Table2[[#This Row],[Current Week Low]])-1</f>
        <v>5.2445170957633458E-3</v>
      </c>
      <c r="AF463" s="2">
        <f>(Table2[[#This Row],[Current Week High]]/Table2[[#This Row],[Close Price]])-1</f>
        <v>4.1127447659055516E-2</v>
      </c>
      <c r="AG463" s="2">
        <f>(Table2[[#This Row],[Close Price]]/Table2[[#This Row],[Current Month Low]])-1</f>
        <v>2.4859384764946757E-2</v>
      </c>
      <c r="AH463" s="2">
        <f>(Table2[[#This Row],[Current Month High]]/Table2[[#This Row],[Close Price]])-1</f>
        <v>4.2008266142692596E-2</v>
      </c>
      <c r="AI463">
        <v>14.7322537660636</v>
      </c>
      <c r="AJ463">
        <v>59.660320207702199</v>
      </c>
      <c r="AK463" t="str">
        <f>IF(AND(Table2[[#This Row],[20D EMA]]&gt;Table2[[#This Row],[50D EMA]],Table2[[#This Row],[50D EMA]]&gt;Table2[[#This Row],[200D EMA]]),"Uptrend","Downtrend/NoTrend")</f>
        <v>Downtrend/NoTrend</v>
      </c>
      <c r="AL463">
        <v>-7.0000000000000007E-2</v>
      </c>
      <c r="AM463" t="s">
        <v>10214</v>
      </c>
      <c r="AN463">
        <v>-5.04</v>
      </c>
      <c r="AO463" t="s">
        <v>10214</v>
      </c>
      <c r="AP463">
        <v>1.6924892726982999E-2</v>
      </c>
      <c r="AQ463">
        <f>(Table2[[#This Row],[Sharpe Ratio]]-AVERAGE(Table2[Sharpe Ratio]))/_xlfn.STDEV.P(Table2[Sharpe Ratio])</f>
        <v>-0.42659543891980461</v>
      </c>
      <c r="AR4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3">
        <f>_xlfn.RANK.AVG(Table2[[#This Row],[1Y Return vs Nifty Z-Score]],Table2[1Y Return vs Nifty Z-Score])</f>
        <v>329</v>
      </c>
      <c r="AT463">
        <f>_xlfn.RANK.AVG(Table2[[#This Row],[6M Return vs Nifty Z-Score]],Table2[6M Return vs Nifty Z-Score])</f>
        <v>559</v>
      </c>
      <c r="AU463">
        <f>_xlfn.RANK.AVG(Table2[[#This Row],[Sharpe Ratio Z-Score]],Table2[Sharpe Ratio Z-Score])</f>
        <v>449</v>
      </c>
      <c r="AV463">
        <f>(Table2[[#This Row],[Rank 1Y]]+Table2[[#This Row],[Rank 6M]]+Table2[[#This Row],[Rank Sharpe]])/3</f>
        <v>445.66666666666669</v>
      </c>
    </row>
    <row r="464" spans="1:48" x14ac:dyDescent="0.3">
      <c r="A464" t="s">
        <v>686</v>
      </c>
      <c r="B464" t="s">
        <v>687</v>
      </c>
      <c r="C464" t="s">
        <v>10172</v>
      </c>
      <c r="D464" t="s">
        <v>290</v>
      </c>
      <c r="E464">
        <v>25076.736627449998</v>
      </c>
      <c r="F464">
        <v>1234.7</v>
      </c>
      <c r="G464">
        <v>-4.7682311351677802</v>
      </c>
      <c r="H464">
        <f>(Table2[[#This Row],[1Y Return vs Nifty]]-AVERAGE(Table2[1Y Return vs Nifty]))/_xlfn.STDEV.P(Table2[1Y Return vs Nifty])</f>
        <v>-0.60985026893202088</v>
      </c>
      <c r="I464">
        <v>-10.1922248393329</v>
      </c>
      <c r="J464">
        <f>(Table2[[#This Row],[1M Return vs Nifty]]-AVERAGE(Table2[1M Return vs Nifty]))/_xlfn.STDEV.P(Table2[1M Return vs Nifty])</f>
        <v>-1.1832286505910297</v>
      </c>
      <c r="K464">
        <v>-15.1882245609313</v>
      </c>
      <c r="L464">
        <f>(Table2[[#This Row],[6M Return vs Nifty]]-AVERAGE(Table2[6M Return vs Nifty]))/_xlfn.STDEV.P(Table2[6M Return vs Nifty])</f>
        <v>-0.75263720056669925</v>
      </c>
      <c r="M464">
        <v>-0.84406401097618</v>
      </c>
      <c r="N464">
        <f>(Table2[[#This Row],[1W Return vs Nifty]]-AVERAGE(Table2[1W Return vs Nifty]))/_xlfn.STDEV.P(Table2[1W Return vs Nifty])</f>
        <v>-0.1887803296168051</v>
      </c>
      <c r="O464">
        <v>1226.68</v>
      </c>
      <c r="P464">
        <v>1234.48824304043</v>
      </c>
      <c r="Q464">
        <v>1190.29819754133</v>
      </c>
      <c r="R464">
        <v>55.929586491807697</v>
      </c>
      <c r="S464" s="2">
        <f>(Table2[[#This Row],[Close Price]]-Table2[[#This Row],[20D EMA]])/Table2[[#This Row],[20D EMA]]</f>
        <v>6.5379724133433183E-3</v>
      </c>
      <c r="T464" s="2">
        <f>(Table2[[#This Row],[Close Price]]-Table2[[#This Row],[50D EMA]])/Table2[[#This Row],[50D EMA]]</f>
        <v>1.7153420517679544E-4</v>
      </c>
      <c r="U464" s="2">
        <f>(Table2[[#This Row],[Close Price]]-Table2[[#This Row],[200D EMA]])/Table2[[#This Row],[200D EMA]]</f>
        <v>3.7303091402126023E-2</v>
      </c>
      <c r="V464">
        <v>1.48867860341216</v>
      </c>
      <c r="W464">
        <v>1228</v>
      </c>
      <c r="X464">
        <v>1247.75</v>
      </c>
      <c r="Y464">
        <v>1218</v>
      </c>
      <c r="Z464">
        <v>1257.95</v>
      </c>
      <c r="AA464">
        <v>1202.4000000000001</v>
      </c>
      <c r="AB464">
        <v>1257.95</v>
      </c>
      <c r="AC464" s="2">
        <f>(Table2[[#This Row],[Close Price]]/Table2[[#This Row],[Day Low]])-1</f>
        <v>5.4560260586320464E-3</v>
      </c>
      <c r="AD464" s="2">
        <f>(Table2[[#This Row],[Day High]]/Table2[[#This Row],[Close Price]])-1</f>
        <v>1.0569369077508606E-2</v>
      </c>
      <c r="AE464" s="2">
        <f>(Table2[[#This Row],[Close Price]]/Table2[[#This Row],[Current Week Low]])-1</f>
        <v>1.3711001642036091E-2</v>
      </c>
      <c r="AF464" s="2">
        <f>(Table2[[#This Row],[Current Week High]]/Table2[[#This Row],[Close Price]])-1</f>
        <v>1.8830485138090269E-2</v>
      </c>
      <c r="AG464" s="2">
        <f>(Table2[[#This Row],[Close Price]]/Table2[[#This Row],[Current Month Low]])-1</f>
        <v>2.6862940785096434E-2</v>
      </c>
      <c r="AH464" s="2">
        <f>(Table2[[#This Row],[Current Month High]]/Table2[[#This Row],[Close Price]])-1</f>
        <v>1.8830485138090269E-2</v>
      </c>
      <c r="AI464">
        <v>17.024378391512101</v>
      </c>
      <c r="AJ464">
        <v>26.844051777275499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-0.12</v>
      </c>
      <c r="AM464" t="s">
        <v>10214</v>
      </c>
      <c r="AN464">
        <v>3.83</v>
      </c>
      <c r="AO464" t="s">
        <v>10213</v>
      </c>
      <c r="AP464">
        <v>9.6338807799900006E-2</v>
      </c>
      <c r="AQ464">
        <f>(Table2[[#This Row],[Sharpe Ratio]]-AVERAGE(Table2[Sharpe Ratio]))/_xlfn.STDEV.P(Table2[Sharpe Ratio])</f>
        <v>0.47440104784675036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540</v>
      </c>
      <c r="AT464">
        <f>_xlfn.RANK.AVG(Table2[[#This Row],[6M Return vs Nifty Z-Score]],Table2[6M Return vs Nifty Z-Score])</f>
        <v>581</v>
      </c>
      <c r="AU464">
        <f>_xlfn.RANK.AVG(Table2[[#This Row],[Sharpe Ratio Z-Score]],Table2[Sharpe Ratio Z-Score])</f>
        <v>220</v>
      </c>
      <c r="AV464">
        <f>(Table2[[#This Row],[Rank 1Y]]+Table2[[#This Row],[Rank 6M]]+Table2[[#This Row],[Rank Sharpe]])/3</f>
        <v>447</v>
      </c>
    </row>
    <row r="465" spans="1:48" x14ac:dyDescent="0.3">
      <c r="A465" t="s">
        <v>392</v>
      </c>
      <c r="B465" t="s">
        <v>393</v>
      </c>
      <c r="C465" t="s">
        <v>10172</v>
      </c>
      <c r="D465" t="s">
        <v>62</v>
      </c>
      <c r="E465">
        <v>62165.43045</v>
      </c>
      <c r="F465">
        <v>5199.3</v>
      </c>
      <c r="G465">
        <v>22.8715769519833</v>
      </c>
      <c r="H465">
        <f>(Table2[[#This Row],[1Y Return vs Nifty]]-AVERAGE(Table2[1Y Return vs Nifty]))/_xlfn.STDEV.P(Table2[1Y Return vs Nifty])</f>
        <v>-0.28114478243323521</v>
      </c>
      <c r="I465">
        <v>-0.10638612940369099</v>
      </c>
      <c r="J465">
        <f>(Table2[[#This Row],[1M Return vs Nifty]]-AVERAGE(Table2[1M Return vs Nifty]))/_xlfn.STDEV.P(Table2[1M Return vs Nifty])</f>
        <v>-0.28833014011617958</v>
      </c>
      <c r="K465">
        <v>-9.5297089711251708</v>
      </c>
      <c r="L465">
        <f>(Table2[[#This Row],[6M Return vs Nifty]]-AVERAGE(Table2[6M Return vs Nifty]))/_xlfn.STDEV.P(Table2[6M Return vs Nifty])</f>
        <v>-0.58352889400201935</v>
      </c>
      <c r="M465">
        <v>4.8913569968599404</v>
      </c>
      <c r="N465">
        <f>(Table2[[#This Row],[1W Return vs Nifty]]-AVERAGE(Table2[1W Return vs Nifty]))/_xlfn.STDEV.P(Table2[1W Return vs Nifty])</f>
        <v>0.94582042188052329</v>
      </c>
      <c r="O465">
        <v>5096.8599999999997</v>
      </c>
      <c r="P465">
        <v>5068.4008959727198</v>
      </c>
      <c r="Q465">
        <v>4740.2685200284104</v>
      </c>
      <c r="R465">
        <v>59.378972627708798</v>
      </c>
      <c r="S465" s="2">
        <f>(Table2[[#This Row],[Close Price]]-Table2[[#This Row],[20D EMA]])/Table2[[#This Row],[20D EMA]]</f>
        <v>2.0098648972112342E-2</v>
      </c>
      <c r="T465" s="2">
        <f>(Table2[[#This Row],[Close Price]]-Table2[[#This Row],[50D EMA]])/Table2[[#This Row],[50D EMA]]</f>
        <v>2.5826509527154998E-2</v>
      </c>
      <c r="U465" s="2">
        <f>(Table2[[#This Row],[Close Price]]-Table2[[#This Row],[200D EMA]])/Table2[[#This Row],[200D EMA]]</f>
        <v>9.6836598608729993E-2</v>
      </c>
      <c r="V465">
        <v>1.11978540503117</v>
      </c>
      <c r="W465">
        <v>5182.2</v>
      </c>
      <c r="X465">
        <v>5294.95</v>
      </c>
      <c r="Y465">
        <v>5063</v>
      </c>
      <c r="Z465">
        <v>5348.8</v>
      </c>
      <c r="AA465">
        <v>4872</v>
      </c>
      <c r="AB465">
        <v>5348.8</v>
      </c>
      <c r="AC465" s="2">
        <f>(Table2[[#This Row],[Close Price]]/Table2[[#This Row],[Day Low]])-1</f>
        <v>3.2997568600208194E-3</v>
      </c>
      <c r="AD465" s="2">
        <f>(Table2[[#This Row],[Day High]]/Table2[[#This Row],[Close Price]])-1</f>
        <v>1.8396707249052735E-2</v>
      </c>
      <c r="AE465" s="2">
        <f>(Table2[[#This Row],[Close Price]]/Table2[[#This Row],[Current Week Low]])-1</f>
        <v>2.6920797945881869E-2</v>
      </c>
      <c r="AF465" s="2">
        <f>(Table2[[#This Row],[Current Week High]]/Table2[[#This Row],[Close Price]])-1</f>
        <v>2.8753870713365215E-2</v>
      </c>
      <c r="AG465" s="2">
        <f>(Table2[[#This Row],[Close Price]]/Table2[[#This Row],[Current Month Low]])-1</f>
        <v>6.7179802955665169E-2</v>
      </c>
      <c r="AH465" s="2">
        <f>(Table2[[#This Row],[Current Month High]]/Table2[[#This Row],[Close Price]])-1</f>
        <v>2.8753870713365215E-2</v>
      </c>
      <c r="AI465">
        <v>7.2990594887773304</v>
      </c>
      <c r="AJ465">
        <v>50.835509138381198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-0.01</v>
      </c>
      <c r="AM465" t="s">
        <v>10214</v>
      </c>
      <c r="AN465">
        <v>2.09</v>
      </c>
      <c r="AO465" t="s">
        <v>10213</v>
      </c>
      <c r="AP465">
        <v>1.8793884871074001E-2</v>
      </c>
      <c r="AQ465">
        <f>(Table2[[#This Row],[Sharpe Ratio]]-AVERAGE(Table2[Sharpe Ratio]))/_xlfn.STDEV.P(Table2[Sharpe Ratio])</f>
        <v>-0.40539064938041353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-0.61257404405132432</v>
      </c>
      <c r="AS465">
        <f>_xlfn.RANK.AVG(Table2[[#This Row],[1Y Return vs Nifty Z-Score]],Table2[1Y Return vs Nifty Z-Score])</f>
        <v>376</v>
      </c>
      <c r="AT465">
        <f>_xlfn.RANK.AVG(Table2[[#This Row],[6M Return vs Nifty Z-Score]],Table2[6M Return vs Nifty Z-Score])</f>
        <v>523</v>
      </c>
      <c r="AU465">
        <f>_xlfn.RANK.AVG(Table2[[#This Row],[Sharpe Ratio Z-Score]],Table2[Sharpe Ratio Z-Score])</f>
        <v>444</v>
      </c>
      <c r="AV465">
        <f>(Table2[[#This Row],[Rank 1Y]]+Table2[[#This Row],[Rank 6M]]+Table2[[#This Row],[Rank Sharpe]])/3</f>
        <v>447.66666666666669</v>
      </c>
    </row>
    <row r="466" spans="1:48" x14ac:dyDescent="0.3">
      <c r="A466" t="s">
        <v>729</v>
      </c>
      <c r="B466" t="s">
        <v>730</v>
      </c>
      <c r="C466" t="s">
        <v>10169</v>
      </c>
      <c r="D466" t="s">
        <v>282</v>
      </c>
      <c r="E466">
        <v>22272.293108624999</v>
      </c>
      <c r="F466">
        <v>1665.65</v>
      </c>
      <c r="G466">
        <v>-0.11216850547742301</v>
      </c>
      <c r="H466">
        <f>(Table2[[#This Row],[1Y Return vs Nifty]]-AVERAGE(Table2[1Y Return vs Nifty]))/_xlfn.STDEV.P(Table2[1Y Return vs Nifty])</f>
        <v>-0.55447820096991884</v>
      </c>
      <c r="I466">
        <v>-6.7392186724474996</v>
      </c>
      <c r="J466">
        <f>(Table2[[#This Row],[1M Return vs Nifty]]-AVERAGE(Table2[1M Return vs Nifty]))/_xlfn.STDEV.P(Table2[1M Return vs Nifty])</f>
        <v>-0.87684956162502092</v>
      </c>
      <c r="K466">
        <v>-11.9970889065302</v>
      </c>
      <c r="L466">
        <f>(Table2[[#This Row],[6M Return vs Nifty]]-AVERAGE(Table2[6M Return vs Nifty]))/_xlfn.STDEV.P(Table2[6M Return vs Nifty])</f>
        <v>-0.65726809925926055</v>
      </c>
      <c r="M466">
        <v>-3.8928689687146498</v>
      </c>
      <c r="N466">
        <f>(Table2[[#This Row],[1W Return vs Nifty]]-AVERAGE(Table2[1W Return vs Nifty]))/_xlfn.STDEV.P(Table2[1W Return vs Nifty])</f>
        <v>-0.79190543438116112</v>
      </c>
      <c r="O466">
        <v>1717.54</v>
      </c>
      <c r="P466">
        <v>1708.83078362212</v>
      </c>
      <c r="Q466">
        <v>1586.6890796709599</v>
      </c>
      <c r="R466">
        <v>32.625796122194302</v>
      </c>
      <c r="S466" s="2">
        <f>(Table2[[#This Row],[Close Price]]-Table2[[#This Row],[20D EMA]])/Table2[[#This Row],[20D EMA]]</f>
        <v>-3.0211814572004073E-2</v>
      </c>
      <c r="T466" s="2">
        <f>(Table2[[#This Row],[Close Price]]-Table2[[#This Row],[50D EMA]])/Table2[[#This Row],[50D EMA]]</f>
        <v>-2.5269198118371788E-2</v>
      </c>
      <c r="U466" s="2">
        <f>(Table2[[#This Row],[Close Price]]-Table2[[#This Row],[200D EMA]])/Table2[[#This Row],[200D EMA]]</f>
        <v>4.97645829549761E-2</v>
      </c>
      <c r="V466">
        <v>0.84831653662284501</v>
      </c>
      <c r="W466">
        <v>1651.05</v>
      </c>
      <c r="X466">
        <v>1680</v>
      </c>
      <c r="Y466">
        <v>1636</v>
      </c>
      <c r="Z466">
        <v>1718</v>
      </c>
      <c r="AA466">
        <v>1636</v>
      </c>
      <c r="AB466">
        <v>1807.9</v>
      </c>
      <c r="AC466" s="2">
        <f>(Table2[[#This Row],[Close Price]]/Table2[[#This Row],[Day Low]])-1</f>
        <v>8.8428575754824212E-3</v>
      </c>
      <c r="AD466" s="2">
        <f>(Table2[[#This Row],[Day High]]/Table2[[#This Row],[Close Price]])-1</f>
        <v>8.615255305736369E-3</v>
      </c>
      <c r="AE466" s="2">
        <f>(Table2[[#This Row],[Close Price]]/Table2[[#This Row],[Current Week Low]])-1</f>
        <v>1.8123471882640629E-2</v>
      </c>
      <c r="AF466" s="2">
        <f>(Table2[[#This Row],[Current Week High]]/Table2[[#This Row],[Close Price]])-1</f>
        <v>3.1429171794794764E-2</v>
      </c>
      <c r="AG466" s="2">
        <f>(Table2[[#This Row],[Close Price]]/Table2[[#This Row],[Current Month Low]])-1</f>
        <v>1.8123471882640629E-2</v>
      </c>
      <c r="AH466" s="2">
        <f>(Table2[[#This Row],[Current Month High]]/Table2[[#This Row],[Close Price]])-1</f>
        <v>8.5402095278119594E-2</v>
      </c>
      <c r="AI466">
        <v>13.175036772431101</v>
      </c>
      <c r="AJ466">
        <v>45.949616648411798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-0.12</v>
      </c>
      <c r="AM466" t="s">
        <v>10214</v>
      </c>
      <c r="AN466">
        <v>-8.42</v>
      </c>
      <c r="AO466" t="s">
        <v>10214</v>
      </c>
      <c r="AP466">
        <v>7.2340605338046995E-2</v>
      </c>
      <c r="AQ466">
        <f>(Table2[[#This Row],[Sharpe Ratio]]-AVERAGE(Table2[Sharpe Ratio]))/_xlfn.STDEV.P(Table2[Sharpe Ratio])</f>
        <v>0.20212765486532272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-2.6783736413700385</v>
      </c>
      <c r="AS466">
        <f>_xlfn.RANK.AVG(Table2[[#This Row],[1Y Return vs Nifty Z-Score]],Table2[1Y Return vs Nifty Z-Score])</f>
        <v>515</v>
      </c>
      <c r="AT466">
        <f>_xlfn.RANK.AVG(Table2[[#This Row],[6M Return vs Nifty Z-Score]],Table2[6M Return vs Nifty Z-Score])</f>
        <v>555</v>
      </c>
      <c r="AU466">
        <f>_xlfn.RANK.AVG(Table2[[#This Row],[Sharpe Ratio Z-Score]],Table2[Sharpe Ratio Z-Score])</f>
        <v>276</v>
      </c>
      <c r="AV466">
        <f>(Table2[[#This Row],[Rank 1Y]]+Table2[[#This Row],[Rank 6M]]+Table2[[#This Row],[Rank Sharpe]])/3</f>
        <v>448.66666666666669</v>
      </c>
    </row>
    <row r="467" spans="1:48" x14ac:dyDescent="0.3">
      <c r="A467" t="s">
        <v>398</v>
      </c>
      <c r="B467" t="s">
        <v>399</v>
      </c>
      <c r="C467" t="s">
        <v>10171</v>
      </c>
      <c r="D467" t="s">
        <v>400</v>
      </c>
      <c r="E467">
        <v>60892.981678099997</v>
      </c>
      <c r="F467">
        <v>3149.9</v>
      </c>
      <c r="G467">
        <v>9.5079474873368</v>
      </c>
      <c r="H467">
        <f>(Table2[[#This Row],[1Y Return vs Nifty]]-AVERAGE(Table2[1Y Return vs Nifty]))/_xlfn.STDEV.P(Table2[1Y Return vs Nifty])</f>
        <v>-0.44007129562448155</v>
      </c>
      <c r="I467">
        <v>-6.4345820531059204</v>
      </c>
      <c r="J467">
        <f>(Table2[[#This Row],[1M Return vs Nifty]]-AVERAGE(Table2[1M Return vs Nifty]))/_xlfn.STDEV.P(Table2[1M Return vs Nifty])</f>
        <v>-0.84981969680906977</v>
      </c>
      <c r="K467">
        <v>5.8445663945094104</v>
      </c>
      <c r="L467">
        <f>(Table2[[#This Row],[6M Return vs Nifty]]-AVERAGE(Table2[6M Return vs Nifty]))/_xlfn.STDEV.P(Table2[6M Return vs Nifty])</f>
        <v>-0.12405897994446735</v>
      </c>
      <c r="M467">
        <v>1.4886751326494601</v>
      </c>
      <c r="N467">
        <f>(Table2[[#This Row],[1W Return vs Nifty]]-AVERAGE(Table2[1W Return vs Nifty]))/_xlfn.STDEV.P(Table2[1W Return vs Nifty])</f>
        <v>0.27269016780417715</v>
      </c>
      <c r="O467">
        <v>3160.22</v>
      </c>
      <c r="P467">
        <v>3002.2292341607099</v>
      </c>
      <c r="Q467">
        <v>2641.6537269741698</v>
      </c>
      <c r="R467">
        <v>44.222733562686898</v>
      </c>
      <c r="S467" s="2">
        <f>(Table2[[#This Row],[Close Price]]-Table2[[#This Row],[20D EMA]])/Table2[[#This Row],[20D EMA]]</f>
        <v>-3.2655954332292403E-3</v>
      </c>
      <c r="T467" s="2">
        <f>(Table2[[#This Row],[Close Price]]-Table2[[#This Row],[50D EMA]])/Table2[[#This Row],[50D EMA]]</f>
        <v>4.9187038804041357E-2</v>
      </c>
      <c r="U467" s="2">
        <f>(Table2[[#This Row],[Close Price]]-Table2[[#This Row],[200D EMA]])/Table2[[#This Row],[200D EMA]]</f>
        <v>0.19239700791821454</v>
      </c>
      <c r="V467">
        <v>0.64406529355584996</v>
      </c>
      <c r="W467">
        <v>3140</v>
      </c>
      <c r="X467">
        <v>3198</v>
      </c>
      <c r="Y467">
        <v>3110</v>
      </c>
      <c r="Z467">
        <v>3210</v>
      </c>
      <c r="AA467">
        <v>3087.7</v>
      </c>
      <c r="AB467">
        <v>3248.85</v>
      </c>
      <c r="AC467" s="2">
        <f>(Table2[[#This Row],[Close Price]]/Table2[[#This Row],[Day Low]])-1</f>
        <v>3.1528662420381437E-3</v>
      </c>
      <c r="AD467" s="2">
        <f>(Table2[[#This Row],[Day High]]/Table2[[#This Row],[Close Price]])-1</f>
        <v>1.5270326042096549E-2</v>
      </c>
      <c r="AE467" s="2">
        <f>(Table2[[#This Row],[Close Price]]/Table2[[#This Row],[Current Week Low]])-1</f>
        <v>1.2829581993569095E-2</v>
      </c>
      <c r="AF467" s="2">
        <f>(Table2[[#This Row],[Current Week High]]/Table2[[#This Row],[Close Price]])-1</f>
        <v>1.9079970792723611E-2</v>
      </c>
      <c r="AG467" s="2">
        <f>(Table2[[#This Row],[Close Price]]/Table2[[#This Row],[Current Month Low]])-1</f>
        <v>2.0144444084593705E-2</v>
      </c>
      <c r="AH467" s="2">
        <f>(Table2[[#This Row],[Current Month High]]/Table2[[#This Row],[Close Price]])-1</f>
        <v>3.141369567287855E-2</v>
      </c>
      <c r="AI467">
        <v>6.7954538239309104</v>
      </c>
      <c r="AJ467">
        <v>43.581912662959198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0.17</v>
      </c>
      <c r="AM467" t="s">
        <v>10213</v>
      </c>
      <c r="AN467">
        <v>-1.0900000000000001</v>
      </c>
      <c r="AO467" t="s">
        <v>10214</v>
      </c>
      <c r="AP467">
        <v>-4.8210480775239999E-3</v>
      </c>
      <c r="AQ467">
        <f>(Table2[[#This Row],[Sharpe Ratio]]-AVERAGE(Table2[Sharpe Ratio]))/_xlfn.STDEV.P(Table2[Sharpe Ratio])</f>
        <v>-0.67331562956025071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-1.8145754341340923</v>
      </c>
      <c r="AS467">
        <f>_xlfn.RANK.AVG(Table2[[#This Row],[1Y Return vs Nifty Z-Score]],Table2[1Y Return vs Nifty Z-Score])</f>
        <v>451</v>
      </c>
      <c r="AT467">
        <f>_xlfn.RANK.AVG(Table2[[#This Row],[6M Return vs Nifty Z-Score]],Table2[6M Return vs Nifty Z-Score])</f>
        <v>353</v>
      </c>
      <c r="AU467">
        <f>_xlfn.RANK.AVG(Table2[[#This Row],[Sharpe Ratio Z-Score]],Table2[Sharpe Ratio Z-Score])</f>
        <v>547</v>
      </c>
      <c r="AV467">
        <f>(Table2[[#This Row],[Rank 1Y]]+Table2[[#This Row],[Rank 6M]]+Table2[[#This Row],[Rank Sharpe]])/3</f>
        <v>450.33333333333331</v>
      </c>
    </row>
    <row r="468" spans="1:48" x14ac:dyDescent="0.3">
      <c r="A468" t="s">
        <v>1826</v>
      </c>
      <c r="B468" t="s">
        <v>1827</v>
      </c>
      <c r="C468" t="s">
        <v>10177</v>
      </c>
      <c r="D468" t="s">
        <v>384</v>
      </c>
      <c r="E468">
        <v>3882.7928764899998</v>
      </c>
      <c r="F468">
        <v>538.9</v>
      </c>
      <c r="G468">
        <v>16.357661552530001</v>
      </c>
      <c r="H468">
        <f>(Table2[[#This Row],[1Y Return vs Nifty]]-AVERAGE(Table2[1Y Return vs Nifty]))/_xlfn.STDEV.P(Table2[1Y Return vs Nifty])</f>
        <v>-0.35861130186918561</v>
      </c>
      <c r="I468">
        <v>6.4968246133419303</v>
      </c>
      <c r="J468">
        <f>(Table2[[#This Row],[1M Return vs Nifty]]-AVERAGE(Table2[1M Return vs Nifty]))/_xlfn.STDEV.P(Table2[1M Return vs Nifty])</f>
        <v>0.29756099179505635</v>
      </c>
      <c r="K468">
        <v>8.3118664561507103</v>
      </c>
      <c r="L468">
        <f>(Table2[[#This Row],[6M Return vs Nifty]]-AVERAGE(Table2[6M Return vs Nifty]))/_xlfn.STDEV.P(Table2[6M Return vs Nifty])</f>
        <v>-5.032216176502214E-2</v>
      </c>
      <c r="M468">
        <v>-2.7697239870056798</v>
      </c>
      <c r="N468">
        <f>(Table2[[#This Row],[1W Return vs Nifty]]-AVERAGE(Table2[1W Return vs Nifty]))/_xlfn.STDEV.P(Table2[1W Return vs Nifty])</f>
        <v>-0.56972102306307537</v>
      </c>
      <c r="O468">
        <v>506.57</v>
      </c>
      <c r="P468">
        <v>478.47793799971402</v>
      </c>
      <c r="Q468">
        <v>435.02447179436803</v>
      </c>
      <c r="R468">
        <v>70.184040396933298</v>
      </c>
      <c r="S468" s="2">
        <f>(Table2[[#This Row],[Close Price]]-Table2[[#This Row],[20D EMA]])/Table2[[#This Row],[20D EMA]]</f>
        <v>6.3821386975146541E-2</v>
      </c>
      <c r="T468" s="2">
        <f>(Table2[[#This Row],[Close Price]]-Table2[[#This Row],[50D EMA]])/Table2[[#This Row],[50D EMA]]</f>
        <v>0.12627972410364732</v>
      </c>
      <c r="U468" s="2">
        <f>(Table2[[#This Row],[Close Price]]-Table2[[#This Row],[200D EMA]])/Table2[[#This Row],[200D EMA]]</f>
        <v>0.23878088461821736</v>
      </c>
      <c r="V468">
        <v>1.8024561280082001</v>
      </c>
      <c r="W468">
        <v>524.54999999999995</v>
      </c>
      <c r="X468">
        <v>549.25</v>
      </c>
      <c r="Y468">
        <v>505.55</v>
      </c>
      <c r="Z468">
        <v>549.25</v>
      </c>
      <c r="AA468">
        <v>505.55</v>
      </c>
      <c r="AB468">
        <v>554.70000000000005</v>
      </c>
      <c r="AC468" s="2">
        <f>(Table2[[#This Row],[Close Price]]/Table2[[#This Row],[Day Low]])-1</f>
        <v>2.7356782003622238E-2</v>
      </c>
      <c r="AD468" s="2">
        <f>(Table2[[#This Row],[Day High]]/Table2[[#This Row],[Close Price]])-1</f>
        <v>1.9205789571349108E-2</v>
      </c>
      <c r="AE468" s="2">
        <f>(Table2[[#This Row],[Close Price]]/Table2[[#This Row],[Current Week Low]])-1</f>
        <v>6.5967757887449352E-2</v>
      </c>
      <c r="AF468" s="2">
        <f>(Table2[[#This Row],[Current Week High]]/Table2[[#This Row],[Close Price]])-1</f>
        <v>1.9205789571349108E-2</v>
      </c>
      <c r="AG468" s="2">
        <f>(Table2[[#This Row],[Close Price]]/Table2[[#This Row],[Current Month Low]])-1</f>
        <v>6.5967757887449352E-2</v>
      </c>
      <c r="AH468" s="2">
        <f>(Table2[[#This Row],[Current Month High]]/Table2[[#This Row],[Close Price]])-1</f>
        <v>2.9318983113750363E-2</v>
      </c>
      <c r="AI468">
        <v>2.9318983113750301</v>
      </c>
      <c r="AJ468">
        <v>54.834075563855698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0.09</v>
      </c>
      <c r="AM468" t="s">
        <v>10213</v>
      </c>
      <c r="AN468">
        <v>9.86</v>
      </c>
      <c r="AO468" t="s">
        <v>10213</v>
      </c>
      <c r="AP468">
        <v>-3.8693290889974002E-2</v>
      </c>
      <c r="AQ468">
        <f>(Table2[[#This Row],[Sharpe Ratio]]-AVERAGE(Table2[Sharpe Ratio]))/_xlfn.STDEV.P(Table2[Sharpe Ratio])</f>
        <v>-1.057615682578656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-1.7387091774808829</v>
      </c>
      <c r="AS468">
        <f>_xlfn.RANK.AVG(Table2[[#This Row],[1Y Return vs Nifty Z-Score]],Table2[1Y Return vs Nifty Z-Score])</f>
        <v>412</v>
      </c>
      <c r="AT468">
        <f>_xlfn.RANK.AVG(Table2[[#This Row],[6M Return vs Nifty Z-Score]],Table2[6M Return vs Nifty Z-Score])</f>
        <v>322</v>
      </c>
      <c r="AU468">
        <f>_xlfn.RANK.AVG(Table2[[#This Row],[Sharpe Ratio Z-Score]],Table2[Sharpe Ratio Z-Score])</f>
        <v>618</v>
      </c>
      <c r="AV468">
        <f>(Table2[[#This Row],[Rank 1Y]]+Table2[[#This Row],[Rank 6M]]+Table2[[#This Row],[Rank Sharpe]])/3</f>
        <v>450.66666666666669</v>
      </c>
    </row>
    <row r="469" spans="1:48" x14ac:dyDescent="0.3">
      <c r="A469" t="s">
        <v>1262</v>
      </c>
      <c r="B469" t="s">
        <v>1263</v>
      </c>
      <c r="C469" t="s">
        <v>10181</v>
      </c>
      <c r="D469" t="s">
        <v>243</v>
      </c>
      <c r="E469">
        <v>8848.7966469900002</v>
      </c>
      <c r="F469">
        <v>717.1</v>
      </c>
      <c r="G469">
        <v>9.07686094166157</v>
      </c>
      <c r="H469">
        <f>(Table2[[#This Row],[1Y Return vs Nifty]]-AVERAGE(Table2[1Y Return vs Nifty]))/_xlfn.STDEV.P(Table2[1Y Return vs Nifty])</f>
        <v>-0.44519797784573512</v>
      </c>
      <c r="I469">
        <v>12.224437405120501</v>
      </c>
      <c r="J469">
        <f>(Table2[[#This Row],[1M Return vs Nifty]]-AVERAGE(Table2[1M Return vs Nifty]))/_xlfn.STDEV.P(Table2[1M Return vs Nifty])</f>
        <v>0.80576187655571652</v>
      </c>
      <c r="K469">
        <v>2.9702731769409998</v>
      </c>
      <c r="L469">
        <f>(Table2[[#This Row],[6M Return vs Nifty]]-AVERAGE(Table2[6M Return vs Nifty]))/_xlfn.STDEV.P(Table2[6M Return vs Nifty])</f>
        <v>-0.20995904523172987</v>
      </c>
      <c r="M469">
        <v>-1.49884638403881</v>
      </c>
      <c r="N469">
        <f>(Table2[[#This Row],[1W Return vs Nifty]]-AVERAGE(Table2[1W Return vs Nifty]))/_xlfn.STDEV.P(Table2[1W Return vs Nifty])</f>
        <v>-0.31831163543185181</v>
      </c>
      <c r="O469">
        <v>696.56</v>
      </c>
      <c r="P469">
        <v>670.73516248075896</v>
      </c>
      <c r="Q469">
        <v>638.51644724535799</v>
      </c>
      <c r="R469">
        <v>57.483629973117502</v>
      </c>
      <c r="S469" s="2">
        <f>(Table2[[#This Row],[Close Price]]-Table2[[#This Row],[20D EMA]])/Table2[[#This Row],[20D EMA]]</f>
        <v>2.9487768462156998E-2</v>
      </c>
      <c r="T469" s="2">
        <f>(Table2[[#This Row],[Close Price]]-Table2[[#This Row],[50D EMA]])/Table2[[#This Row],[50D EMA]]</f>
        <v>6.912540166786188E-2</v>
      </c>
      <c r="U469" s="2">
        <f>(Table2[[#This Row],[Close Price]]-Table2[[#This Row],[200D EMA]])/Table2[[#This Row],[200D EMA]]</f>
        <v>0.1230720885791769</v>
      </c>
      <c r="V469">
        <v>2.7236094907836299</v>
      </c>
      <c r="W469">
        <v>713.35</v>
      </c>
      <c r="X469">
        <v>739.95</v>
      </c>
      <c r="Y469">
        <v>695</v>
      </c>
      <c r="Z469">
        <v>749.8</v>
      </c>
      <c r="AA469">
        <v>673.3</v>
      </c>
      <c r="AB469">
        <v>759.9</v>
      </c>
      <c r="AC469" s="2">
        <f>(Table2[[#This Row],[Close Price]]/Table2[[#This Row],[Day Low]])-1</f>
        <v>5.2568865213429294E-3</v>
      </c>
      <c r="AD469" s="2">
        <f>(Table2[[#This Row],[Day High]]/Table2[[#This Row],[Close Price]])-1</f>
        <v>3.1864454051038882E-2</v>
      </c>
      <c r="AE469" s="2">
        <f>(Table2[[#This Row],[Close Price]]/Table2[[#This Row],[Current Week Low]])-1</f>
        <v>3.1798561151079152E-2</v>
      </c>
      <c r="AF469" s="2">
        <f>(Table2[[#This Row],[Current Week High]]/Table2[[#This Row],[Close Price]])-1</f>
        <v>4.5600334681355381E-2</v>
      </c>
      <c r="AG469" s="2">
        <f>(Table2[[#This Row],[Close Price]]/Table2[[#This Row],[Current Month Low]])-1</f>
        <v>6.5052725382444887E-2</v>
      </c>
      <c r="AH469" s="2">
        <f>(Table2[[#This Row],[Current Month High]]/Table2[[#This Row],[Close Price]])-1</f>
        <v>5.9684841723608884E-2</v>
      </c>
      <c r="AI469">
        <v>16.817738111839301</v>
      </c>
      <c r="AJ469">
        <v>45.117879186481801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-0.04</v>
      </c>
      <c r="AM469" t="s">
        <v>10214</v>
      </c>
      <c r="AN469">
        <v>4.03</v>
      </c>
      <c r="AO469" t="s">
        <v>10213</v>
      </c>
      <c r="AQ469">
        <f>(Table2[[#This Row],[Sharpe Ratio]]-AVERAGE(Table2[Sharpe Ratio]))/_xlfn.STDEV.P(Table2[Sharpe Ratio])</f>
        <v>-0.61861806961255894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-0.78632485156615917</v>
      </c>
      <c r="AS469">
        <f>_xlfn.RANK.AVG(Table2[[#This Row],[1Y Return vs Nifty Z-Score]],Table2[1Y Return vs Nifty Z-Score])</f>
        <v>455</v>
      </c>
      <c r="AT469">
        <f>_xlfn.RANK.AVG(Table2[[#This Row],[6M Return vs Nifty Z-Score]],Table2[6M Return vs Nifty Z-Score])</f>
        <v>386</v>
      </c>
      <c r="AU469">
        <f>_xlfn.RANK.AVG(Table2[[#This Row],[Sharpe Ratio Z-Score]],Table2[Sharpe Ratio Z-Score])</f>
        <v>516.5</v>
      </c>
      <c r="AV469">
        <f>(Table2[[#This Row],[Rank 1Y]]+Table2[[#This Row],[Rank 6M]]+Table2[[#This Row],[Rank Sharpe]])/3</f>
        <v>452.5</v>
      </c>
    </row>
    <row r="470" spans="1:48" x14ac:dyDescent="0.3">
      <c r="A470" t="s">
        <v>498</v>
      </c>
      <c r="B470" t="s">
        <v>499</v>
      </c>
      <c r="C470" t="s">
        <v>10172</v>
      </c>
      <c r="D470" t="s">
        <v>500</v>
      </c>
      <c r="E470">
        <v>42432.7206368099</v>
      </c>
      <c r="F470">
        <v>354.55</v>
      </c>
      <c r="G470">
        <v>14.390881927913799</v>
      </c>
      <c r="H470">
        <f>(Table2[[#This Row],[1Y Return vs Nifty]]-AVERAGE(Table2[1Y Return vs Nifty]))/_xlfn.STDEV.P(Table2[1Y Return vs Nifty])</f>
        <v>-0.38200116229466019</v>
      </c>
      <c r="I470">
        <v>0.39404891941844999</v>
      </c>
      <c r="J470">
        <f>(Table2[[#This Row],[1M Return vs Nifty]]-AVERAGE(Table2[1M Return vs Nifty]))/_xlfn.STDEV.P(Table2[1M Return vs Nifty])</f>
        <v>-0.24392742927970162</v>
      </c>
      <c r="K470">
        <v>13.3539978625881</v>
      </c>
      <c r="L470">
        <f>(Table2[[#This Row],[6M Return vs Nifty]]-AVERAGE(Table2[6M Return vs Nifty]))/_xlfn.STDEV.P(Table2[6M Return vs Nifty])</f>
        <v>0.10036511479834047</v>
      </c>
      <c r="M470">
        <v>-1.0701478848019701</v>
      </c>
      <c r="N470">
        <f>(Table2[[#This Row],[1W Return vs Nifty]]-AVERAGE(Table2[1W Return vs Nifty]))/_xlfn.STDEV.P(Table2[1W Return vs Nifty])</f>
        <v>-0.23350502075869345</v>
      </c>
      <c r="O470">
        <v>350.38</v>
      </c>
      <c r="P470">
        <v>330.33227593524498</v>
      </c>
      <c r="Q470">
        <v>289.80044790194</v>
      </c>
      <c r="R470">
        <v>49.393231355606197</v>
      </c>
      <c r="S470" s="2">
        <f>(Table2[[#This Row],[Close Price]]-Table2[[#This Row],[20D EMA]])/Table2[[#This Row],[20D EMA]]</f>
        <v>1.1901364233118375E-2</v>
      </c>
      <c r="T470" s="2">
        <f>(Table2[[#This Row],[Close Price]]-Table2[[#This Row],[50D EMA]])/Table2[[#This Row],[50D EMA]]</f>
        <v>7.3313223772001113E-2</v>
      </c>
      <c r="U470" s="2">
        <f>(Table2[[#This Row],[Close Price]]-Table2[[#This Row],[200D EMA]])/Table2[[#This Row],[200D EMA]]</f>
        <v>0.22342806081503835</v>
      </c>
      <c r="V470">
        <v>0.60065389558427196</v>
      </c>
      <c r="W470">
        <v>351.5</v>
      </c>
      <c r="X470">
        <v>359.9</v>
      </c>
      <c r="Y470">
        <v>350.7</v>
      </c>
      <c r="Z470">
        <v>373.85</v>
      </c>
      <c r="AA470">
        <v>348.25</v>
      </c>
      <c r="AB470">
        <v>373.85</v>
      </c>
      <c r="AC470" s="2">
        <f>(Table2[[#This Row],[Close Price]]/Table2[[#This Row],[Day Low]])-1</f>
        <v>8.6770981507824363E-3</v>
      </c>
      <c r="AD470" s="2">
        <f>(Table2[[#This Row],[Day High]]/Table2[[#This Row],[Close Price]])-1</f>
        <v>1.5089550133972507E-2</v>
      </c>
      <c r="AE470" s="2">
        <f>(Table2[[#This Row],[Close Price]]/Table2[[#This Row],[Current Week Low]])-1</f>
        <v>1.0978043912175606E-2</v>
      </c>
      <c r="AF470" s="2">
        <f>(Table2[[#This Row],[Current Week High]]/Table2[[#This Row],[Close Price]])-1</f>
        <v>5.4435199548723778E-2</v>
      </c>
      <c r="AG470" s="2">
        <f>(Table2[[#This Row],[Close Price]]/Table2[[#This Row],[Current Month Low]])-1</f>
        <v>1.8090452261306567E-2</v>
      </c>
      <c r="AH470" s="2">
        <f>(Table2[[#This Row],[Current Month High]]/Table2[[#This Row],[Close Price]])-1</f>
        <v>5.4435199548723778E-2</v>
      </c>
      <c r="AI470">
        <v>5.4435199548723698</v>
      </c>
      <c r="AJ470">
        <v>63.011494252873497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0.13</v>
      </c>
      <c r="AM470" t="s">
        <v>10213</v>
      </c>
      <c r="AN470">
        <v>4.51</v>
      </c>
      <c r="AO470" t="s">
        <v>10213</v>
      </c>
      <c r="AP470">
        <v>-6.4740012933469995E-2</v>
      </c>
      <c r="AQ470">
        <f>(Table2[[#This Row],[Sharpe Ratio]]-AVERAGE(Table2[Sharpe Ratio]))/_xlfn.STDEV.P(Table2[Sharpe Ratio])</f>
        <v>-1.3531307070101655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-2.1121992045448801</v>
      </c>
      <c r="AS470">
        <f>_xlfn.RANK.AVG(Table2[[#This Row],[1Y Return vs Nifty Z-Score]],Table2[1Y Return vs Nifty Z-Score])</f>
        <v>426</v>
      </c>
      <c r="AT470">
        <f>_xlfn.RANK.AVG(Table2[[#This Row],[6M Return vs Nifty Z-Score]],Table2[6M Return vs Nifty Z-Score])</f>
        <v>270</v>
      </c>
      <c r="AU470">
        <f>_xlfn.RANK.AVG(Table2[[#This Row],[Sharpe Ratio Z-Score]],Table2[Sharpe Ratio Z-Score])</f>
        <v>662</v>
      </c>
      <c r="AV470">
        <f>(Table2[[#This Row],[Rank 1Y]]+Table2[[#This Row],[Rank 6M]]+Table2[[#This Row],[Rank Sharpe]])/3</f>
        <v>452.66666666666669</v>
      </c>
    </row>
    <row r="471" spans="1:48" x14ac:dyDescent="0.3">
      <c r="A471" t="s">
        <v>1376</v>
      </c>
      <c r="B471" t="s">
        <v>1377</v>
      </c>
      <c r="C471" t="s">
        <v>10174</v>
      </c>
      <c r="D471" t="s">
        <v>236</v>
      </c>
      <c r="E471">
        <v>7593.9134752479904</v>
      </c>
      <c r="F471">
        <v>191.92</v>
      </c>
      <c r="G471">
        <v>15.2064896595429</v>
      </c>
      <c r="H471">
        <f>(Table2[[#This Row],[1Y Return vs Nifty]]-AVERAGE(Table2[1Y Return vs Nifty]))/_xlfn.STDEV.P(Table2[1Y Return vs Nifty])</f>
        <v>-0.372301574823865</v>
      </c>
      <c r="I471">
        <v>-5.0285814789296701</v>
      </c>
      <c r="J471">
        <f>(Table2[[#This Row],[1M Return vs Nifty]]-AVERAGE(Table2[1M Return vs Nifty]))/_xlfn.STDEV.P(Table2[1M Return vs Nifty])</f>
        <v>-0.72506776930517047</v>
      </c>
      <c r="K471">
        <v>-32.328384271406897</v>
      </c>
      <c r="L471">
        <f>(Table2[[#This Row],[6M Return vs Nifty]]-AVERAGE(Table2[6M Return vs Nifty]))/_xlfn.STDEV.P(Table2[6M Return vs Nifty])</f>
        <v>-1.264881681806344</v>
      </c>
      <c r="M471">
        <v>1.39733701474016</v>
      </c>
      <c r="N471">
        <f>(Table2[[#This Row],[1W Return vs Nifty]]-AVERAGE(Table2[1W Return vs Nifty]))/_xlfn.STDEV.P(Table2[1W Return vs Nifty])</f>
        <v>0.25462134651300183</v>
      </c>
      <c r="O471">
        <v>193.71</v>
      </c>
      <c r="P471">
        <v>193.32308887694799</v>
      </c>
      <c r="Q471">
        <v>194.91728523483201</v>
      </c>
      <c r="R471">
        <v>45.786187598077902</v>
      </c>
      <c r="S471" s="2">
        <f>(Table2[[#This Row],[Close Price]]-Table2[[#This Row],[20D EMA]])/Table2[[#This Row],[20D EMA]]</f>
        <v>-9.2406174177895838E-3</v>
      </c>
      <c r="T471" s="2">
        <f>(Table2[[#This Row],[Close Price]]-Table2[[#This Row],[50D EMA]])/Table2[[#This Row],[50D EMA]]</f>
        <v>-7.2577408373662184E-3</v>
      </c>
      <c r="U471" s="2">
        <f>(Table2[[#This Row],[Close Price]]-Table2[[#This Row],[200D EMA]])/Table2[[#This Row],[200D EMA]]</f>
        <v>-1.5377216193119854E-2</v>
      </c>
      <c r="V471">
        <v>0.84730124974544596</v>
      </c>
      <c r="W471">
        <v>190.79</v>
      </c>
      <c r="X471">
        <v>194.71</v>
      </c>
      <c r="Y471">
        <v>186.9</v>
      </c>
      <c r="Z471">
        <v>203</v>
      </c>
      <c r="AA471">
        <v>185</v>
      </c>
      <c r="AB471">
        <v>206.8</v>
      </c>
      <c r="AC471" s="2">
        <f>(Table2[[#This Row],[Close Price]]/Table2[[#This Row],[Day Low]])-1</f>
        <v>5.9227422820902209E-3</v>
      </c>
      <c r="AD471" s="2">
        <f>(Table2[[#This Row],[Day High]]/Table2[[#This Row],[Close Price]])-1</f>
        <v>1.4537307211338168E-2</v>
      </c>
      <c r="AE471" s="2">
        <f>(Table2[[#This Row],[Close Price]]/Table2[[#This Row],[Current Week Low]])-1</f>
        <v>2.6859283039058157E-2</v>
      </c>
      <c r="AF471" s="2">
        <f>(Table2[[#This Row],[Current Week High]]/Table2[[#This Row],[Close Price]])-1</f>
        <v>5.7732388495206344E-2</v>
      </c>
      <c r="AG471" s="2">
        <f>(Table2[[#This Row],[Close Price]]/Table2[[#This Row],[Current Month Low]])-1</f>
        <v>3.7405405405405379E-2</v>
      </c>
      <c r="AH471" s="2">
        <f>(Table2[[#This Row],[Current Month High]]/Table2[[#This Row],[Close Price]])-1</f>
        <v>7.7532305127136381E-2</v>
      </c>
      <c r="AI471">
        <v>60.483534806169203</v>
      </c>
      <c r="AJ471">
        <v>42.426716141001798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-0.08</v>
      </c>
      <c r="AM471" t="s">
        <v>10214</v>
      </c>
      <c r="AN471">
        <v>-7.91</v>
      </c>
      <c r="AO471" t="s">
        <v>10214</v>
      </c>
      <c r="AP471">
        <v>7.9021051705108994E-2</v>
      </c>
      <c r="AQ471">
        <f>(Table2[[#This Row],[Sharpe Ratio]]-AVERAGE(Table2[Sharpe Ratio]))/_xlfn.STDEV.P(Table2[Sharpe Ratio])</f>
        <v>0.27792115656119831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419</v>
      </c>
      <c r="AT471">
        <f>_xlfn.RANK.AVG(Table2[[#This Row],[6M Return vs Nifty Z-Score]],Table2[6M Return vs Nifty Z-Score])</f>
        <v>695</v>
      </c>
      <c r="AU471">
        <f>_xlfn.RANK.AVG(Table2[[#This Row],[Sharpe Ratio Z-Score]],Table2[Sharpe Ratio Z-Score])</f>
        <v>250</v>
      </c>
      <c r="AV471">
        <f>(Table2[[#This Row],[Rank 1Y]]+Table2[[#This Row],[Rank 6M]]+Table2[[#This Row],[Rank Sharpe]])/3</f>
        <v>454.66666666666669</v>
      </c>
    </row>
    <row r="472" spans="1:48" x14ac:dyDescent="0.3">
      <c r="A472" t="s">
        <v>183</v>
      </c>
      <c r="B472" t="s">
        <v>184</v>
      </c>
      <c r="C472" t="s">
        <v>10166</v>
      </c>
      <c r="D472" t="s">
        <v>21</v>
      </c>
      <c r="E472">
        <v>142829.49764766</v>
      </c>
      <c r="F472">
        <v>1460.6</v>
      </c>
      <c r="G472">
        <v>0.67068935547656805</v>
      </c>
      <c r="H472">
        <f>(Table2[[#This Row],[1Y Return vs Nifty]]-AVERAGE(Table2[1Y Return vs Nifty]))/_xlfn.STDEV.P(Table2[1Y Return vs Nifty])</f>
        <v>-0.54516809023279311</v>
      </c>
      <c r="I472">
        <v>4.2893717301061001</v>
      </c>
      <c r="J472">
        <f>(Table2[[#This Row],[1M Return vs Nifty]]-AVERAGE(Table2[1M Return vs Nifty]))/_xlfn.STDEV.P(Table2[1M Return vs Nifty])</f>
        <v>0.10169762792761824</v>
      </c>
      <c r="K472">
        <v>4.5757297033009099</v>
      </c>
      <c r="L472">
        <f>(Table2[[#This Row],[6M Return vs Nifty]]-AVERAGE(Table2[6M Return vs Nifty]))/_xlfn.STDEV.P(Table2[6M Return vs Nifty])</f>
        <v>-0.16197896456798816</v>
      </c>
      <c r="M472">
        <v>-0.98072462000269101</v>
      </c>
      <c r="N472">
        <f>(Table2[[#This Row],[1W Return vs Nifty]]-AVERAGE(Table2[1W Return vs Nifty]))/_xlfn.STDEV.P(Table2[1W Return vs Nifty])</f>
        <v>-0.21581500230948364</v>
      </c>
      <c r="O472">
        <v>1428.34</v>
      </c>
      <c r="P472">
        <v>1370.2395348524501</v>
      </c>
      <c r="Q472">
        <v>1281.95472596015</v>
      </c>
      <c r="R472">
        <v>63.545832721518202</v>
      </c>
      <c r="S472" s="2">
        <f>(Table2[[#This Row],[Close Price]]-Table2[[#This Row],[20D EMA]])/Table2[[#This Row],[20D EMA]]</f>
        <v>2.2585658876738027E-2</v>
      </c>
      <c r="T472" s="2">
        <f>(Table2[[#This Row],[Close Price]]-Table2[[#This Row],[50D EMA]])/Table2[[#This Row],[50D EMA]]</f>
        <v>6.5945013882029016E-2</v>
      </c>
      <c r="U472" s="2">
        <f>(Table2[[#This Row],[Close Price]]-Table2[[#This Row],[200D EMA]])/Table2[[#This Row],[200D EMA]]</f>
        <v>0.13935380900916713</v>
      </c>
      <c r="V472">
        <v>0.75937242438942998</v>
      </c>
      <c r="W472">
        <v>1441.25</v>
      </c>
      <c r="X472">
        <v>1476</v>
      </c>
      <c r="Y472">
        <v>1441.25</v>
      </c>
      <c r="Z472">
        <v>1478.95</v>
      </c>
      <c r="AA472">
        <v>1424.15</v>
      </c>
      <c r="AB472">
        <v>1498</v>
      </c>
      <c r="AC472" s="2">
        <f>(Table2[[#This Row],[Close Price]]/Table2[[#This Row],[Day Low]])-1</f>
        <v>1.3425845620121279E-2</v>
      </c>
      <c r="AD472" s="2">
        <f>(Table2[[#This Row],[Day High]]/Table2[[#This Row],[Close Price]])-1</f>
        <v>1.0543612214158671E-2</v>
      </c>
      <c r="AE472" s="2">
        <f>(Table2[[#This Row],[Close Price]]/Table2[[#This Row],[Current Week Low]])-1</f>
        <v>1.3425845620121279E-2</v>
      </c>
      <c r="AF472" s="2">
        <f>(Table2[[#This Row],[Current Week High]]/Table2[[#This Row],[Close Price]])-1</f>
        <v>1.2563330138299467E-2</v>
      </c>
      <c r="AG472" s="2">
        <f>(Table2[[#This Row],[Close Price]]/Table2[[#This Row],[Current Month Low]])-1</f>
        <v>2.5594214092616419E-2</v>
      </c>
      <c r="AH472" s="2">
        <f>(Table2[[#This Row],[Current Month High]]/Table2[[#This Row],[Close Price]])-1</f>
        <v>2.5605915377242328E-2</v>
      </c>
      <c r="AI472">
        <v>2.5605915377242301</v>
      </c>
      <c r="AJ472">
        <v>34.953340109027003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0.1</v>
      </c>
      <c r="AM472" t="s">
        <v>10213</v>
      </c>
      <c r="AN472">
        <v>2.2999999999999998</v>
      </c>
      <c r="AO472" t="s">
        <v>10213</v>
      </c>
      <c r="AP472">
        <v>5.6096269289769999E-3</v>
      </c>
      <c r="AQ472">
        <f>(Table2[[#This Row],[Sharpe Ratio]]-AVERAGE(Table2[Sharpe Ratio]))/_xlfn.STDEV.P(Table2[Sharpe Ratio])</f>
        <v>-0.55497362958666963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-1.3762380587693162</v>
      </c>
      <c r="AS472">
        <f>_xlfn.RANK.AVG(Table2[[#This Row],[1Y Return vs Nifty Z-Score]],Table2[1Y Return vs Nifty Z-Score])</f>
        <v>511</v>
      </c>
      <c r="AT472">
        <f>_xlfn.RANK.AVG(Table2[[#This Row],[6M Return vs Nifty Z-Score]],Table2[6M Return vs Nifty Z-Score])</f>
        <v>367</v>
      </c>
      <c r="AU472">
        <f>_xlfn.RANK.AVG(Table2[[#This Row],[Sharpe Ratio Z-Score]],Table2[Sharpe Ratio Z-Score])</f>
        <v>487</v>
      </c>
      <c r="AV472">
        <f>(Table2[[#This Row],[Rank 1Y]]+Table2[[#This Row],[Rank 6M]]+Table2[[#This Row],[Rank Sharpe]])/3</f>
        <v>455</v>
      </c>
    </row>
    <row r="473" spans="1:48" x14ac:dyDescent="0.3">
      <c r="A473" t="s">
        <v>1272</v>
      </c>
      <c r="B473" t="s">
        <v>1273</v>
      </c>
      <c r="C473" t="s">
        <v>10172</v>
      </c>
      <c r="D473" t="s">
        <v>290</v>
      </c>
      <c r="E473">
        <v>8715.6913044600005</v>
      </c>
      <c r="F473">
        <v>1329.3</v>
      </c>
      <c r="G473">
        <v>0.113055973294528</v>
      </c>
      <c r="H473">
        <f>(Table2[[#This Row],[1Y Return vs Nifty]]-AVERAGE(Table2[1Y Return vs Nifty]))/_xlfn.STDEV.P(Table2[1Y Return vs Nifty])</f>
        <v>-0.5517997264438752</v>
      </c>
      <c r="I473">
        <v>5.1930686013130902</v>
      </c>
      <c r="J473">
        <f>(Table2[[#This Row],[1M Return vs Nifty]]-AVERAGE(Table2[1M Return vs Nifty]))/_xlfn.STDEV.P(Table2[1M Return vs Nifty])</f>
        <v>0.18188104223978249</v>
      </c>
      <c r="K473">
        <v>6.7845189543995197</v>
      </c>
      <c r="L473">
        <f>(Table2[[#This Row],[6M Return vs Nifty]]-AVERAGE(Table2[6M Return vs Nifty]))/_xlfn.STDEV.P(Table2[6M Return vs Nifty])</f>
        <v>-9.5967904974114865E-2</v>
      </c>
      <c r="M473">
        <v>6.8593891921674102</v>
      </c>
      <c r="N473">
        <f>(Table2[[#This Row],[1W Return vs Nifty]]-AVERAGE(Table2[1W Return vs Nifty]))/_xlfn.STDEV.P(Table2[1W Return vs Nifty])</f>
        <v>1.3351433337846383</v>
      </c>
      <c r="O473">
        <v>1281.8800000000001</v>
      </c>
      <c r="P473">
        <v>1249.9236736113</v>
      </c>
      <c r="Q473">
        <v>1167.26406652063</v>
      </c>
      <c r="R473">
        <v>59.604075804143797</v>
      </c>
      <c r="S473" s="2">
        <f>(Table2[[#This Row],[Close Price]]-Table2[[#This Row],[20D EMA]])/Table2[[#This Row],[20D EMA]]</f>
        <v>3.6992542203638283E-2</v>
      </c>
      <c r="T473" s="2">
        <f>(Table2[[#This Row],[Close Price]]-Table2[[#This Row],[50D EMA]])/Table2[[#This Row],[50D EMA]]</f>
        <v>6.3504938793074076E-2</v>
      </c>
      <c r="U473" s="2">
        <f>(Table2[[#This Row],[Close Price]]-Table2[[#This Row],[200D EMA]])/Table2[[#This Row],[200D EMA]]</f>
        <v>0.13881686083455411</v>
      </c>
      <c r="V473">
        <v>0.93303907111245898</v>
      </c>
      <c r="W473">
        <v>1248.95</v>
      </c>
      <c r="X473">
        <v>1391.8</v>
      </c>
      <c r="Y473">
        <v>1248.95</v>
      </c>
      <c r="Z473">
        <v>1392.9</v>
      </c>
      <c r="AA473">
        <v>1248.95</v>
      </c>
      <c r="AB473">
        <v>1392.9</v>
      </c>
      <c r="AC473" s="2">
        <f>(Table2[[#This Row],[Close Price]]/Table2[[#This Row],[Day Low]])-1</f>
        <v>6.4334040594098862E-2</v>
      </c>
      <c r="AD473" s="2">
        <f>(Table2[[#This Row],[Day High]]/Table2[[#This Row],[Close Price]])-1</f>
        <v>4.7017227112013948E-2</v>
      </c>
      <c r="AE473" s="2">
        <f>(Table2[[#This Row],[Close Price]]/Table2[[#This Row],[Current Week Low]])-1</f>
        <v>6.4334040594098862E-2</v>
      </c>
      <c r="AF473" s="2">
        <f>(Table2[[#This Row],[Current Week High]]/Table2[[#This Row],[Close Price]])-1</f>
        <v>4.7844730309185346E-2</v>
      </c>
      <c r="AG473" s="2">
        <f>(Table2[[#This Row],[Close Price]]/Table2[[#This Row],[Current Month Low]])-1</f>
        <v>6.4334040594098862E-2</v>
      </c>
      <c r="AH473" s="2">
        <f>(Table2[[#This Row],[Current Month High]]/Table2[[#This Row],[Close Price]])-1</f>
        <v>4.7844730309185346E-2</v>
      </c>
      <c r="AI473">
        <v>24.422628451064401</v>
      </c>
      <c r="AJ473">
        <v>36.073293069915003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-0.05</v>
      </c>
      <c r="AM473" t="s">
        <v>10214</v>
      </c>
      <c r="AN473">
        <v>7.81</v>
      </c>
      <c r="AO473" t="s">
        <v>10213</v>
      </c>
      <c r="AQ473">
        <f>(Table2[[#This Row],[Sharpe Ratio]]-AVERAGE(Table2[Sharpe Ratio]))/_xlfn.STDEV.P(Table2[Sharpe Ratio])</f>
        <v>-0.61861806961255894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0.25063867499387182</v>
      </c>
      <c r="AS473">
        <f>_xlfn.RANK.AVG(Table2[[#This Row],[1Y Return vs Nifty Z-Score]],Table2[1Y Return vs Nifty Z-Score])</f>
        <v>514</v>
      </c>
      <c r="AT473">
        <f>_xlfn.RANK.AVG(Table2[[#This Row],[6M Return vs Nifty Z-Score]],Table2[6M Return vs Nifty Z-Score])</f>
        <v>340</v>
      </c>
      <c r="AU473">
        <f>_xlfn.RANK.AVG(Table2[[#This Row],[Sharpe Ratio Z-Score]],Table2[Sharpe Ratio Z-Score])</f>
        <v>516.5</v>
      </c>
      <c r="AV473">
        <f>(Table2[[#This Row],[Rank 1Y]]+Table2[[#This Row],[Rank 6M]]+Table2[[#This Row],[Rank Sharpe]])/3</f>
        <v>456.83333333333331</v>
      </c>
    </row>
    <row r="474" spans="1:48" x14ac:dyDescent="0.3">
      <c r="A474" t="s">
        <v>906</v>
      </c>
      <c r="B474" t="s">
        <v>907</v>
      </c>
      <c r="C474" t="s">
        <v>10181</v>
      </c>
      <c r="D474" t="s">
        <v>548</v>
      </c>
      <c r="E474">
        <v>16357.097196000001</v>
      </c>
      <c r="F474">
        <v>5335</v>
      </c>
      <c r="G474">
        <v>-11.8042432810294</v>
      </c>
      <c r="H474">
        <f>(Table2[[#This Row],[1Y Return vs Nifty]]-AVERAGE(Table2[1Y Return vs Nifty]))/_xlfn.STDEV.P(Table2[1Y Return vs Nifty])</f>
        <v>-0.69352580633533401</v>
      </c>
      <c r="I474">
        <v>10.125343035286299</v>
      </c>
      <c r="J474">
        <f>(Table2[[#This Row],[1M Return vs Nifty]]-AVERAGE(Table2[1M Return vs Nifty]))/_xlfn.STDEV.P(Table2[1M Return vs Nifty])</f>
        <v>0.619512970645545</v>
      </c>
      <c r="K474">
        <v>1.00622367794832</v>
      </c>
      <c r="L474">
        <f>(Table2[[#This Row],[6M Return vs Nifty]]-AVERAGE(Table2[6M Return vs Nifty]))/_xlfn.STDEV.P(Table2[6M Return vs Nifty])</f>
        <v>-0.2686559030052082</v>
      </c>
      <c r="M474">
        <v>1.31756634109755</v>
      </c>
      <c r="N474">
        <f>(Table2[[#This Row],[1W Return vs Nifty]]-AVERAGE(Table2[1W Return vs Nifty]))/_xlfn.STDEV.P(Table2[1W Return vs Nifty])</f>
        <v>0.23884083691506725</v>
      </c>
      <c r="O474">
        <v>5052.76</v>
      </c>
      <c r="P474">
        <v>4768.4416325154098</v>
      </c>
      <c r="Q474">
        <v>4584.4074647930302</v>
      </c>
      <c r="R474">
        <v>82.671655924155104</v>
      </c>
      <c r="S474" s="2">
        <f>(Table2[[#This Row],[Close Price]]-Table2[[#This Row],[20D EMA]])/Table2[[#This Row],[20D EMA]]</f>
        <v>5.5858580261084985E-2</v>
      </c>
      <c r="T474" s="2">
        <f>(Table2[[#This Row],[Close Price]]-Table2[[#This Row],[50D EMA]])/Table2[[#This Row],[50D EMA]]</f>
        <v>0.11881415589137115</v>
      </c>
      <c r="U474" s="2">
        <f>(Table2[[#This Row],[Close Price]]-Table2[[#This Row],[200D EMA]])/Table2[[#This Row],[200D EMA]]</f>
        <v>0.16372727358362255</v>
      </c>
      <c r="V474">
        <v>2.1319405361905899</v>
      </c>
      <c r="W474">
        <v>5291</v>
      </c>
      <c r="X474">
        <v>5375</v>
      </c>
      <c r="Y474">
        <v>5252.6</v>
      </c>
      <c r="Z474">
        <v>5500</v>
      </c>
      <c r="AA474">
        <v>4914.05</v>
      </c>
      <c r="AB474">
        <v>5500</v>
      </c>
      <c r="AC474" s="2">
        <f>(Table2[[#This Row],[Close Price]]/Table2[[#This Row],[Day Low]])-1</f>
        <v>8.3160083160083165E-3</v>
      </c>
      <c r="AD474" s="2">
        <f>(Table2[[#This Row],[Day High]]/Table2[[#This Row],[Close Price]])-1</f>
        <v>7.4976569821929573E-3</v>
      </c>
      <c r="AE474" s="2">
        <f>(Table2[[#This Row],[Close Price]]/Table2[[#This Row],[Current Week Low]])-1</f>
        <v>1.5687469062940274E-2</v>
      </c>
      <c r="AF474" s="2">
        <f>(Table2[[#This Row],[Current Week High]]/Table2[[#This Row],[Close Price]])-1</f>
        <v>3.0927835051546282E-2</v>
      </c>
      <c r="AG474" s="2">
        <f>(Table2[[#This Row],[Close Price]]/Table2[[#This Row],[Current Month Low]])-1</f>
        <v>8.5662539046204245E-2</v>
      </c>
      <c r="AH474" s="2">
        <f>(Table2[[#This Row],[Current Month High]]/Table2[[#This Row],[Close Price]])-1</f>
        <v>3.0927835051546282E-2</v>
      </c>
      <c r="AI474">
        <v>3.0927835051546202</v>
      </c>
      <c r="AJ474">
        <v>32.678438199452799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0.13</v>
      </c>
      <c r="AM474" t="s">
        <v>10213</v>
      </c>
      <c r="AN474">
        <v>11.41</v>
      </c>
      <c r="AO474" t="s">
        <v>10213</v>
      </c>
      <c r="AP474">
        <v>4.1773624414108E-2</v>
      </c>
      <c r="AQ474">
        <f>(Table2[[#This Row],[Sharpe Ratio]]-AVERAGE(Table2[Sharpe Ratio]))/_xlfn.STDEV.P(Table2[Sharpe Ratio])</f>
        <v>-0.14467230328107675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-0.24850020506100667</v>
      </c>
      <c r="AS474">
        <f>_xlfn.RANK.AVG(Table2[[#This Row],[1Y Return vs Nifty Z-Score]],Table2[1Y Return vs Nifty Z-Score])</f>
        <v>581</v>
      </c>
      <c r="AT474">
        <f>_xlfn.RANK.AVG(Table2[[#This Row],[6M Return vs Nifty Z-Score]],Table2[6M Return vs Nifty Z-Score])</f>
        <v>416</v>
      </c>
      <c r="AU474">
        <f>_xlfn.RANK.AVG(Table2[[#This Row],[Sharpe Ratio Z-Score]],Table2[Sharpe Ratio Z-Score])</f>
        <v>375</v>
      </c>
      <c r="AV474">
        <f>(Table2[[#This Row],[Rank 1Y]]+Table2[[#This Row],[Rank 6M]]+Table2[[#This Row],[Rank Sharpe]])/3</f>
        <v>457.33333333333331</v>
      </c>
    </row>
    <row r="475" spans="1:48" x14ac:dyDescent="0.3">
      <c r="A475" t="s">
        <v>1814</v>
      </c>
      <c r="B475" t="s">
        <v>1815</v>
      </c>
      <c r="C475" t="s">
        <v>10178</v>
      </c>
      <c r="D475" t="s">
        <v>148</v>
      </c>
      <c r="E475">
        <v>3927.2912468999998</v>
      </c>
      <c r="F475">
        <v>831.4</v>
      </c>
      <c r="G475">
        <v>24.459914464773298</v>
      </c>
      <c r="H475">
        <f>(Table2[[#This Row],[1Y Return vs Nifty]]-AVERAGE(Table2[1Y Return vs Nifty]))/_xlfn.STDEV.P(Table2[1Y Return vs Nifty])</f>
        <v>-0.26225553207304136</v>
      </c>
      <c r="I475">
        <v>-1.9979571615618901</v>
      </c>
      <c r="J475">
        <f>(Table2[[#This Row],[1M Return vs Nifty]]-AVERAGE(Table2[1M Return vs Nifty]))/_xlfn.STDEV.P(Table2[1M Return vs Nifty])</f>
        <v>-0.45616586977833162</v>
      </c>
      <c r="K475">
        <v>6.4091192990015102</v>
      </c>
      <c r="L475">
        <f>(Table2[[#This Row],[6M Return vs Nifty]]-AVERAGE(Table2[6M Return vs Nifty]))/_xlfn.STDEV.P(Table2[6M Return vs Nifty])</f>
        <v>-0.10718696039629791</v>
      </c>
      <c r="M475">
        <v>2.5371972932353102</v>
      </c>
      <c r="N475">
        <f>(Table2[[#This Row],[1W Return vs Nifty]]-AVERAGE(Table2[1W Return vs Nifty]))/_xlfn.STDEV.P(Table2[1W Return vs Nifty])</f>
        <v>0.48011243545234489</v>
      </c>
      <c r="O475">
        <v>819.91</v>
      </c>
      <c r="P475">
        <v>812.96071894452496</v>
      </c>
      <c r="Q475">
        <v>734.89377616711602</v>
      </c>
      <c r="R475">
        <v>56.912574195558904</v>
      </c>
      <c r="S475" s="2">
        <f>(Table2[[#This Row],[Close Price]]-Table2[[#This Row],[20D EMA]])/Table2[[#This Row],[20D EMA]]</f>
        <v>1.4013733214621129E-2</v>
      </c>
      <c r="T475" s="2">
        <f>(Table2[[#This Row],[Close Price]]-Table2[[#This Row],[50D EMA]])/Table2[[#This Row],[50D EMA]]</f>
        <v>2.2681638393814308E-2</v>
      </c>
      <c r="U475" s="2">
        <f>(Table2[[#This Row],[Close Price]]-Table2[[#This Row],[200D EMA]])/Table2[[#This Row],[200D EMA]]</f>
        <v>0.13131996345950586</v>
      </c>
      <c r="V475">
        <v>0.49113239257992197</v>
      </c>
      <c r="W475">
        <v>826.6</v>
      </c>
      <c r="X475">
        <v>847.5</v>
      </c>
      <c r="Y475">
        <v>821</v>
      </c>
      <c r="Z475">
        <v>859</v>
      </c>
      <c r="AA475">
        <v>771</v>
      </c>
      <c r="AB475">
        <v>859</v>
      </c>
      <c r="AC475" s="2">
        <f>(Table2[[#This Row],[Close Price]]/Table2[[#This Row],[Day Low]])-1</f>
        <v>5.806919912896058E-3</v>
      </c>
      <c r="AD475" s="2">
        <f>(Table2[[#This Row],[Day High]]/Table2[[#This Row],[Close Price]])-1</f>
        <v>1.9364926629781065E-2</v>
      </c>
      <c r="AE475" s="2">
        <f>(Table2[[#This Row],[Close Price]]/Table2[[#This Row],[Current Week Low]])-1</f>
        <v>1.2667478684531108E-2</v>
      </c>
      <c r="AF475" s="2">
        <f>(Table2[[#This Row],[Current Week High]]/Table2[[#This Row],[Close Price]])-1</f>
        <v>3.3197017079624747E-2</v>
      </c>
      <c r="AG475" s="2">
        <f>(Table2[[#This Row],[Close Price]]/Table2[[#This Row],[Current Month Low]])-1</f>
        <v>7.8339818417639373E-2</v>
      </c>
      <c r="AH475" s="2">
        <f>(Table2[[#This Row],[Current Month High]]/Table2[[#This Row],[Close Price]])-1</f>
        <v>3.3197017079624747E-2</v>
      </c>
      <c r="AI475">
        <v>17.103680538850099</v>
      </c>
      <c r="AJ475">
        <v>71.741375748812203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7.0000000000000007E-2</v>
      </c>
      <c r="AM475" t="s">
        <v>10213</v>
      </c>
      <c r="AN475">
        <v>0.91</v>
      </c>
      <c r="AO475" t="s">
        <v>10213</v>
      </c>
      <c r="AP475">
        <v>-6.4834019093765002E-2</v>
      </c>
      <c r="AQ475">
        <f>(Table2[[#This Row],[Sharpe Ratio]]-AVERAGE(Table2[Sharpe Ratio]))/_xlfn.STDEV.P(Table2[Sharpe Ratio])</f>
        <v>-1.3541972609016646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-1.6996931876969907</v>
      </c>
      <c r="AS475">
        <f>_xlfn.RANK.AVG(Table2[[#This Row],[1Y Return vs Nifty Z-Score]],Table2[1Y Return vs Nifty Z-Score])</f>
        <v>364</v>
      </c>
      <c r="AT475">
        <f>_xlfn.RANK.AVG(Table2[[#This Row],[6M Return vs Nifty Z-Score]],Table2[6M Return vs Nifty Z-Score])</f>
        <v>346</v>
      </c>
      <c r="AU475">
        <f>_xlfn.RANK.AVG(Table2[[#This Row],[Sharpe Ratio Z-Score]],Table2[Sharpe Ratio Z-Score])</f>
        <v>663</v>
      </c>
      <c r="AV475">
        <f>(Table2[[#This Row],[Rank 1Y]]+Table2[[#This Row],[Rank 6M]]+Table2[[#This Row],[Rank Sharpe]])/3</f>
        <v>457.66666666666669</v>
      </c>
    </row>
    <row r="476" spans="1:48" x14ac:dyDescent="0.3">
      <c r="A476" t="s">
        <v>929</v>
      </c>
      <c r="B476" t="s">
        <v>930</v>
      </c>
      <c r="C476" t="s">
        <v>10167</v>
      </c>
      <c r="D476" t="s">
        <v>931</v>
      </c>
      <c r="E476">
        <v>15745.550014475</v>
      </c>
      <c r="F476">
        <v>177.07</v>
      </c>
      <c r="G476">
        <v>17.827732031008299</v>
      </c>
      <c r="H476">
        <f>(Table2[[#This Row],[1Y Return vs Nifty]]-AVERAGE(Table2[1Y Return vs Nifty]))/_xlfn.STDEV.P(Table2[1Y Return vs Nifty])</f>
        <v>-0.34112853823015926</v>
      </c>
      <c r="I476">
        <v>2.1309294192840298</v>
      </c>
      <c r="J476">
        <f>(Table2[[#This Row],[1M Return vs Nifty]]-AVERAGE(Table2[1M Return vs Nifty]))/_xlfn.STDEV.P(Table2[1M Return vs Nifty])</f>
        <v>-8.9817115114918605E-2</v>
      </c>
      <c r="K476">
        <v>-6.23491512820741</v>
      </c>
      <c r="L476">
        <f>(Table2[[#This Row],[6M Return vs Nifty]]-AVERAGE(Table2[6M Return vs Nifty]))/_xlfn.STDEV.P(Table2[6M Return vs Nifty])</f>
        <v>-0.48506190236567626</v>
      </c>
      <c r="M476">
        <v>-5.4549468908344396</v>
      </c>
      <c r="N476">
        <f>(Table2[[#This Row],[1W Return vs Nifty]]-AVERAGE(Table2[1W Return vs Nifty]))/_xlfn.STDEV.P(Table2[1W Return vs Nifty])</f>
        <v>-1.1009210727995118</v>
      </c>
      <c r="O476">
        <v>178.51</v>
      </c>
      <c r="P476">
        <v>169.16429940871799</v>
      </c>
      <c r="Q476">
        <v>153.29807827094501</v>
      </c>
      <c r="R476">
        <v>41.285537525821901</v>
      </c>
      <c r="S476" s="2">
        <f>(Table2[[#This Row],[Close Price]]-Table2[[#This Row],[20D EMA]])/Table2[[#This Row],[20D EMA]]</f>
        <v>-8.0667749705898711E-3</v>
      </c>
      <c r="T476" s="2">
        <f>(Table2[[#This Row],[Close Price]]-Table2[[#This Row],[50D EMA]])/Table2[[#This Row],[50D EMA]]</f>
        <v>4.6733859442653618E-2</v>
      </c>
      <c r="U476" s="2">
        <f>(Table2[[#This Row],[Close Price]]-Table2[[#This Row],[200D EMA]])/Table2[[#This Row],[200D EMA]]</f>
        <v>0.15506992649340037</v>
      </c>
      <c r="V476">
        <v>1.0414855557616001</v>
      </c>
      <c r="W476">
        <v>176.01</v>
      </c>
      <c r="X476">
        <v>178.87</v>
      </c>
      <c r="Y476">
        <v>170.47</v>
      </c>
      <c r="Z476">
        <v>185.49</v>
      </c>
      <c r="AA476">
        <v>170.47</v>
      </c>
      <c r="AB476">
        <v>191.2</v>
      </c>
      <c r="AC476" s="2">
        <f>(Table2[[#This Row],[Close Price]]/Table2[[#This Row],[Day Low]])-1</f>
        <v>6.0223850917562327E-3</v>
      </c>
      <c r="AD476" s="2">
        <f>(Table2[[#This Row],[Day High]]/Table2[[#This Row],[Close Price]])-1</f>
        <v>1.0165471282543637E-2</v>
      </c>
      <c r="AE476" s="2">
        <f>(Table2[[#This Row],[Close Price]]/Table2[[#This Row],[Current Week Low]])-1</f>
        <v>3.8716489704933466E-2</v>
      </c>
      <c r="AF476" s="2">
        <f>(Table2[[#This Row],[Current Week High]]/Table2[[#This Row],[Close Price]])-1</f>
        <v>4.7551815666120767E-2</v>
      </c>
      <c r="AG476" s="2">
        <f>(Table2[[#This Row],[Close Price]]/Table2[[#This Row],[Current Month Low]])-1</f>
        <v>3.8716489704933466E-2</v>
      </c>
      <c r="AH476" s="2">
        <f>(Table2[[#This Row],[Current Month High]]/Table2[[#This Row],[Close Price]])-1</f>
        <v>7.9798949567967403E-2</v>
      </c>
      <c r="AI476">
        <v>7.9798949567967403</v>
      </c>
      <c r="AJ476">
        <v>48.798319327731001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7.0000000000000007E-2</v>
      </c>
      <c r="AM476" t="s">
        <v>10213</v>
      </c>
      <c r="AN476">
        <v>-1.34</v>
      </c>
      <c r="AO476" t="s">
        <v>10214</v>
      </c>
      <c r="AP476">
        <v>7.7796065454099998E-3</v>
      </c>
      <c r="AQ476">
        <f>(Table2[[#This Row],[Sharpe Ratio]]-AVERAGE(Table2[Sharpe Ratio]))/_xlfn.STDEV.P(Table2[Sharpe Ratio])</f>
        <v>-0.53035396426773929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-2.5472825927780054</v>
      </c>
      <c r="AS476">
        <f>_xlfn.RANK.AVG(Table2[[#This Row],[1Y Return vs Nifty Z-Score]],Table2[1Y Return vs Nifty Z-Score])</f>
        <v>401</v>
      </c>
      <c r="AT476">
        <f>_xlfn.RANK.AVG(Table2[[#This Row],[6M Return vs Nifty Z-Score]],Table2[6M Return vs Nifty Z-Score])</f>
        <v>492</v>
      </c>
      <c r="AU476">
        <f>_xlfn.RANK.AVG(Table2[[#This Row],[Sharpe Ratio Z-Score]],Table2[Sharpe Ratio Z-Score])</f>
        <v>481</v>
      </c>
      <c r="AV476">
        <f>(Table2[[#This Row],[Rank 1Y]]+Table2[[#This Row],[Rank 6M]]+Table2[[#This Row],[Rank Sharpe]])/3</f>
        <v>458</v>
      </c>
    </row>
    <row r="477" spans="1:48" x14ac:dyDescent="0.3">
      <c r="A477" t="s">
        <v>770</v>
      </c>
      <c r="B477" t="s">
        <v>771</v>
      </c>
      <c r="C477" t="s">
        <v>10177</v>
      </c>
      <c r="D477" t="s">
        <v>384</v>
      </c>
      <c r="E477">
        <v>20432.83580542</v>
      </c>
      <c r="F477">
        <v>8611.2999999999993</v>
      </c>
      <c r="G477">
        <v>-7.1091572837264501</v>
      </c>
      <c r="H477">
        <f>(Table2[[#This Row],[1Y Return vs Nifty]]-AVERAGE(Table2[1Y Return vs Nifty]))/_xlfn.STDEV.P(Table2[1Y Return vs Nifty])</f>
        <v>-0.63768965428858604</v>
      </c>
      <c r="I477">
        <v>4.3004442252980697</v>
      </c>
      <c r="J477">
        <f>(Table2[[#This Row],[1M Return vs Nifty]]-AVERAGE(Table2[1M Return vs Nifty]))/_xlfn.STDEV.P(Table2[1M Return vs Nifty])</f>
        <v>0.10268007071096145</v>
      </c>
      <c r="K477">
        <v>5.0525486366381003</v>
      </c>
      <c r="L477">
        <f>(Table2[[#This Row],[6M Return vs Nifty]]-AVERAGE(Table2[6M Return vs Nifty]))/_xlfn.STDEV.P(Table2[6M Return vs Nifty])</f>
        <v>-0.14772893007132754</v>
      </c>
      <c r="M477">
        <v>1.8074939735872</v>
      </c>
      <c r="N477">
        <f>(Table2[[#This Row],[1W Return vs Nifty]]-AVERAGE(Table2[1W Return vs Nifty]))/_xlfn.STDEV.P(Table2[1W Return vs Nifty])</f>
        <v>0.33576000976089559</v>
      </c>
      <c r="O477">
        <v>8062.24</v>
      </c>
      <c r="P477">
        <v>7581.1320985546799</v>
      </c>
      <c r="Q477">
        <v>6943.5380959131899</v>
      </c>
      <c r="R477">
        <v>86.304956915328304</v>
      </c>
      <c r="S477" s="2">
        <f>(Table2[[#This Row],[Close Price]]-Table2[[#This Row],[20D EMA]])/Table2[[#This Row],[20D EMA]]</f>
        <v>6.8102661295123879E-2</v>
      </c>
      <c r="T477" s="2">
        <f>(Table2[[#This Row],[Close Price]]-Table2[[#This Row],[50D EMA]])/Table2[[#This Row],[50D EMA]]</f>
        <v>0.13588576060318455</v>
      </c>
      <c r="U477" s="2">
        <f>(Table2[[#This Row],[Close Price]]-Table2[[#This Row],[200D EMA]])/Table2[[#This Row],[200D EMA]]</f>
        <v>0.24018906226904935</v>
      </c>
      <c r="V477">
        <v>0.50205189395509797</v>
      </c>
      <c r="W477">
        <v>8320.85</v>
      </c>
      <c r="X477">
        <v>8659.7000000000007</v>
      </c>
      <c r="Y477">
        <v>8196.2000000000007</v>
      </c>
      <c r="Z477">
        <v>8659.7000000000007</v>
      </c>
      <c r="AA477">
        <v>7963.25</v>
      </c>
      <c r="AB477">
        <v>8659.7000000000007</v>
      </c>
      <c r="AC477" s="2">
        <f>(Table2[[#This Row],[Close Price]]/Table2[[#This Row],[Day Low]])-1</f>
        <v>3.4906289621853492E-2</v>
      </c>
      <c r="AD477" s="2">
        <f>(Table2[[#This Row],[Day High]]/Table2[[#This Row],[Close Price]])-1</f>
        <v>5.6205218724236783E-3</v>
      </c>
      <c r="AE477" s="2">
        <f>(Table2[[#This Row],[Close Price]]/Table2[[#This Row],[Current Week Low]])-1</f>
        <v>5.0645421048778561E-2</v>
      </c>
      <c r="AF477" s="2">
        <f>(Table2[[#This Row],[Current Week High]]/Table2[[#This Row],[Close Price]])-1</f>
        <v>5.6205218724236783E-3</v>
      </c>
      <c r="AG477" s="2">
        <f>(Table2[[#This Row],[Close Price]]/Table2[[#This Row],[Current Month Low]])-1</f>
        <v>8.138008978746103E-2</v>
      </c>
      <c r="AH477" s="2">
        <f>(Table2[[#This Row],[Current Month High]]/Table2[[#This Row],[Close Price]])-1</f>
        <v>5.6205218724236783E-3</v>
      </c>
      <c r="AI477">
        <v>0.56205218724236705</v>
      </c>
      <c r="AJ477">
        <v>56.951481792002298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0.26</v>
      </c>
      <c r="AM477" t="s">
        <v>10213</v>
      </c>
      <c r="AN477">
        <v>12.38</v>
      </c>
      <c r="AO477" t="s">
        <v>10213</v>
      </c>
      <c r="AP477">
        <v>1.3839708142603E-2</v>
      </c>
      <c r="AQ477">
        <f>(Table2[[#This Row],[Sharpe Ratio]]-AVERAGE(Table2[Sharpe Ratio]))/_xlfn.STDEV.P(Table2[Sharpe Ratio])</f>
        <v>-0.4615986303504297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-0.80857713423848632</v>
      </c>
      <c r="AS477">
        <f>_xlfn.RANK.AVG(Table2[[#This Row],[1Y Return vs Nifty Z-Score]],Table2[1Y Return vs Nifty Z-Score])</f>
        <v>550</v>
      </c>
      <c r="AT477">
        <f>_xlfn.RANK.AVG(Table2[[#This Row],[6M Return vs Nifty Z-Score]],Table2[6M Return vs Nifty Z-Score])</f>
        <v>361</v>
      </c>
      <c r="AU477">
        <f>_xlfn.RANK.AVG(Table2[[#This Row],[Sharpe Ratio Z-Score]],Table2[Sharpe Ratio Z-Score])</f>
        <v>466</v>
      </c>
      <c r="AV477">
        <f>(Table2[[#This Row],[Rank 1Y]]+Table2[[#This Row],[Rank 6M]]+Table2[[#This Row],[Rank Sharpe]])/3</f>
        <v>459</v>
      </c>
    </row>
    <row r="478" spans="1:48" x14ac:dyDescent="0.3">
      <c r="A478" t="s">
        <v>980</v>
      </c>
      <c r="B478" t="s">
        <v>981</v>
      </c>
      <c r="C478" t="s">
        <v>10172</v>
      </c>
      <c r="D478" t="s">
        <v>62</v>
      </c>
      <c r="E478">
        <v>14108.9372044799</v>
      </c>
      <c r="F478">
        <v>1036.8499999999999</v>
      </c>
      <c r="G478">
        <v>19.999098645334399</v>
      </c>
      <c r="H478">
        <f>(Table2[[#This Row],[1Y Return vs Nifty]]-AVERAGE(Table2[1Y Return vs Nifty]))/_xlfn.STDEV.P(Table2[1Y Return vs Nifty])</f>
        <v>-0.31530563392204008</v>
      </c>
      <c r="I478">
        <v>-3.40556236300614</v>
      </c>
      <c r="J478">
        <f>(Table2[[#This Row],[1M Return vs Nifty]]-AVERAGE(Table2[1M Return vs Nifty]))/_xlfn.STDEV.P(Table2[1M Return vs Nifty])</f>
        <v>-0.5810601730026147</v>
      </c>
      <c r="K478">
        <v>0.69210842534475603</v>
      </c>
      <c r="L478">
        <f>(Table2[[#This Row],[6M Return vs Nifty]]-AVERAGE(Table2[6M Return vs Nifty]))/_xlfn.STDEV.P(Table2[6M Return vs Nifty])</f>
        <v>-0.27804343540498111</v>
      </c>
      <c r="M478">
        <v>-1.2195975956807601</v>
      </c>
      <c r="N478">
        <f>(Table2[[#This Row],[1W Return vs Nifty]]-AVERAGE(Table2[1W Return vs Nifty]))/_xlfn.STDEV.P(Table2[1W Return vs Nifty])</f>
        <v>-0.26306967765876432</v>
      </c>
      <c r="O478">
        <v>1020.56</v>
      </c>
      <c r="P478">
        <v>976.08398627876602</v>
      </c>
      <c r="Q478">
        <v>891.75293547757894</v>
      </c>
      <c r="R478">
        <v>55.950608056163503</v>
      </c>
      <c r="S478" s="2">
        <f>(Table2[[#This Row],[Close Price]]-Table2[[#This Row],[20D EMA]])/Table2[[#This Row],[20D EMA]]</f>
        <v>1.5961824880457755E-2</v>
      </c>
      <c r="T478" s="2">
        <f>(Table2[[#This Row],[Close Price]]-Table2[[#This Row],[50D EMA]])/Table2[[#This Row],[50D EMA]]</f>
        <v>6.2254902831567753E-2</v>
      </c>
      <c r="U478" s="2">
        <f>(Table2[[#This Row],[Close Price]]-Table2[[#This Row],[200D EMA]])/Table2[[#This Row],[200D EMA]]</f>
        <v>0.1627099376406472</v>
      </c>
      <c r="V478">
        <v>0.58994543465891203</v>
      </c>
      <c r="W478">
        <v>1027.7</v>
      </c>
      <c r="X478">
        <v>1047</v>
      </c>
      <c r="Y478">
        <v>1009</v>
      </c>
      <c r="Z478">
        <v>1063.6500000000001</v>
      </c>
      <c r="AA478">
        <v>1007.1</v>
      </c>
      <c r="AB478">
        <v>1090</v>
      </c>
      <c r="AC478" s="2">
        <f>(Table2[[#This Row],[Close Price]]/Table2[[#This Row],[Day Low]])-1</f>
        <v>8.9033764717327823E-3</v>
      </c>
      <c r="AD478" s="2">
        <f>(Table2[[#This Row],[Day High]]/Table2[[#This Row],[Close Price]])-1</f>
        <v>9.7892655639679749E-3</v>
      </c>
      <c r="AE478" s="2">
        <f>(Table2[[#This Row],[Close Price]]/Table2[[#This Row],[Current Week Low]])-1</f>
        <v>2.7601585728443956E-2</v>
      </c>
      <c r="AF478" s="2">
        <f>(Table2[[#This Row],[Current Week High]]/Table2[[#This Row],[Close Price]])-1</f>
        <v>2.5847518927521129E-2</v>
      </c>
      <c r="AG478" s="2">
        <f>(Table2[[#This Row],[Close Price]]/Table2[[#This Row],[Current Month Low]])-1</f>
        <v>2.9540264124714444E-2</v>
      </c>
      <c r="AH478" s="2">
        <f>(Table2[[#This Row],[Current Month High]]/Table2[[#This Row],[Close Price]])-1</f>
        <v>5.1261031007378222E-2</v>
      </c>
      <c r="AI478">
        <v>5.1261031007378204</v>
      </c>
      <c r="AJ478">
        <v>49.617604617604599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0.05</v>
      </c>
      <c r="AM478" t="s">
        <v>10213</v>
      </c>
      <c r="AN478">
        <v>2.1800000000000002</v>
      </c>
      <c r="AO478" t="s">
        <v>10213</v>
      </c>
      <c r="AP478">
        <v>-1.3740777206605E-2</v>
      </c>
      <c r="AQ478">
        <f>(Table2[[#This Row],[Sharpe Ratio]]-AVERAGE(Table2[Sharpe Ratio]))/_xlfn.STDEV.P(Table2[Sharpe Ratio])</f>
        <v>-0.77451508057374274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-2.211994000562143</v>
      </c>
      <c r="AS478">
        <f>_xlfn.RANK.AVG(Table2[[#This Row],[1Y Return vs Nifty Z-Score]],Table2[1Y Return vs Nifty Z-Score])</f>
        <v>390</v>
      </c>
      <c r="AT478">
        <f>_xlfn.RANK.AVG(Table2[[#This Row],[6M Return vs Nifty Z-Score]],Table2[6M Return vs Nifty Z-Score])</f>
        <v>418</v>
      </c>
      <c r="AU478">
        <f>_xlfn.RANK.AVG(Table2[[#This Row],[Sharpe Ratio Z-Score]],Table2[Sharpe Ratio Z-Score])</f>
        <v>573</v>
      </c>
      <c r="AV478">
        <f>(Table2[[#This Row],[Rank 1Y]]+Table2[[#This Row],[Rank 6M]]+Table2[[#This Row],[Rank Sharpe]])/3</f>
        <v>460.33333333333331</v>
      </c>
    </row>
    <row r="479" spans="1:48" x14ac:dyDescent="0.3">
      <c r="A479" t="s">
        <v>1048</v>
      </c>
      <c r="B479" t="s">
        <v>1049</v>
      </c>
      <c r="C479" t="s">
        <v>10177</v>
      </c>
      <c r="D479" t="s">
        <v>896</v>
      </c>
      <c r="E479">
        <v>12149.473788204999</v>
      </c>
      <c r="F479">
        <v>2520.0500000000002</v>
      </c>
      <c r="G479">
        <v>17.109041921139202</v>
      </c>
      <c r="H479">
        <f>(Table2[[#This Row],[1Y Return vs Nifty]]-AVERAGE(Table2[1Y Return vs Nifty]))/_xlfn.STDEV.P(Table2[1Y Return vs Nifty])</f>
        <v>-0.34967553614930208</v>
      </c>
      <c r="I479">
        <v>0.91626657491621299</v>
      </c>
      <c r="J479">
        <f>(Table2[[#This Row],[1M Return vs Nifty]]-AVERAGE(Table2[1M Return vs Nifty]))/_xlfn.STDEV.P(Table2[1M Return vs Nifty])</f>
        <v>-0.19759198653773685</v>
      </c>
      <c r="K479">
        <v>-16.7234675446722</v>
      </c>
      <c r="L479">
        <f>(Table2[[#This Row],[6M Return vs Nifty]]-AVERAGE(Table2[6M Return vs Nifty]))/_xlfn.STDEV.P(Table2[6M Return vs Nifty])</f>
        <v>-0.79851890523381064</v>
      </c>
      <c r="M479">
        <v>2.5614295913826601</v>
      </c>
      <c r="N479">
        <f>(Table2[[#This Row],[1W Return vs Nifty]]-AVERAGE(Table2[1W Return vs Nifty]))/_xlfn.STDEV.P(Table2[1W Return vs Nifty])</f>
        <v>0.48490615219099864</v>
      </c>
      <c r="O479">
        <v>2445.48</v>
      </c>
      <c r="P479">
        <v>2398.0099507569598</v>
      </c>
      <c r="Q479">
        <v>2287.37155867823</v>
      </c>
      <c r="R479">
        <v>68.4584401567041</v>
      </c>
      <c r="S479" s="2">
        <f>(Table2[[#This Row],[Close Price]]-Table2[[#This Row],[20D EMA]])/Table2[[#This Row],[20D EMA]]</f>
        <v>3.0492991151021543E-2</v>
      </c>
      <c r="T479" s="2">
        <f>(Table2[[#This Row],[Close Price]]-Table2[[#This Row],[50D EMA]])/Table2[[#This Row],[50D EMA]]</f>
        <v>5.0892219694299849E-2</v>
      </c>
      <c r="U479" s="2">
        <f>(Table2[[#This Row],[Close Price]]-Table2[[#This Row],[200D EMA]])/Table2[[#This Row],[200D EMA]]</f>
        <v>0.10172306306729836</v>
      </c>
      <c r="V479">
        <v>1.0795825113585999</v>
      </c>
      <c r="W479">
        <v>2501.25</v>
      </c>
      <c r="X479">
        <v>2548.6999999999998</v>
      </c>
      <c r="Y479">
        <v>2440.5500000000002</v>
      </c>
      <c r="Z479">
        <v>2550</v>
      </c>
      <c r="AA479">
        <v>2385.15</v>
      </c>
      <c r="AB479">
        <v>2563</v>
      </c>
      <c r="AC479" s="2">
        <f>(Table2[[#This Row],[Close Price]]/Table2[[#This Row],[Day Low]])-1</f>
        <v>7.5162418790606367E-3</v>
      </c>
      <c r="AD479" s="2">
        <f>(Table2[[#This Row],[Day High]]/Table2[[#This Row],[Close Price]])-1</f>
        <v>1.1368822047181482E-2</v>
      </c>
      <c r="AE479" s="2">
        <f>(Table2[[#This Row],[Close Price]]/Table2[[#This Row],[Current Week Low]])-1</f>
        <v>3.2574624572329958E-2</v>
      </c>
      <c r="AF479" s="2">
        <f>(Table2[[#This Row],[Current Week High]]/Table2[[#This Row],[Close Price]])-1</f>
        <v>1.1884684827681902E-2</v>
      </c>
      <c r="AG479" s="2">
        <f>(Table2[[#This Row],[Close Price]]/Table2[[#This Row],[Current Month Low]])-1</f>
        <v>5.6558287738716739E-2</v>
      </c>
      <c r="AH479" s="2">
        <f>(Table2[[#This Row],[Current Month High]]/Table2[[#This Row],[Close Price]])-1</f>
        <v>1.7043312632685881E-2</v>
      </c>
      <c r="AI479">
        <v>12.2199956350072</v>
      </c>
      <c r="AJ479">
        <v>59.295195954488001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-0.03</v>
      </c>
      <c r="AM479" t="s">
        <v>10214</v>
      </c>
      <c r="AN479">
        <v>6.52</v>
      </c>
      <c r="AO479" t="s">
        <v>10213</v>
      </c>
      <c r="AP479">
        <v>3.9017147634047997E-2</v>
      </c>
      <c r="AQ479">
        <f>(Table2[[#This Row],[Sharpe Ratio]]-AVERAGE(Table2[Sharpe Ratio]))/_xlfn.STDEV.P(Table2[Sharpe Ratio])</f>
        <v>-0.17594611584159914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-1.03682639157145</v>
      </c>
      <c r="AS479">
        <f>_xlfn.RANK.AVG(Table2[[#This Row],[1Y Return vs Nifty Z-Score]],Table2[1Y Return vs Nifty Z-Score])</f>
        <v>407</v>
      </c>
      <c r="AT479">
        <f>_xlfn.RANK.AVG(Table2[[#This Row],[6M Return vs Nifty Z-Score]],Table2[6M Return vs Nifty Z-Score])</f>
        <v>592</v>
      </c>
      <c r="AU479">
        <f>_xlfn.RANK.AVG(Table2[[#This Row],[Sharpe Ratio Z-Score]],Table2[Sharpe Ratio Z-Score])</f>
        <v>384</v>
      </c>
      <c r="AV479">
        <f>(Table2[[#This Row],[Rank 1Y]]+Table2[[#This Row],[Rank 6M]]+Table2[[#This Row],[Rank Sharpe]])/3</f>
        <v>461</v>
      </c>
    </row>
    <row r="480" spans="1:48" x14ac:dyDescent="0.3">
      <c r="A480" t="s">
        <v>1066</v>
      </c>
      <c r="B480" t="s">
        <v>1067</v>
      </c>
      <c r="C480" t="s">
        <v>10167</v>
      </c>
      <c r="D480" t="s">
        <v>484</v>
      </c>
      <c r="E480">
        <v>11694.261028125</v>
      </c>
      <c r="F480">
        <v>878.25</v>
      </c>
      <c r="G480">
        <v>-12.906830213563399</v>
      </c>
      <c r="H480">
        <f>(Table2[[#This Row],[1Y Return vs Nifty]]-AVERAGE(Table2[1Y Return vs Nifty]))/_xlfn.STDEV.P(Table2[1Y Return vs Nifty])</f>
        <v>-0.70663828428463915</v>
      </c>
      <c r="I480">
        <v>8.3718516348770091</v>
      </c>
      <c r="J480">
        <f>(Table2[[#This Row],[1M Return vs Nifty]]-AVERAGE(Table2[1M Return vs Nifty]))/_xlfn.STDEV.P(Table2[1M Return vs Nifty])</f>
        <v>0.46392880085192095</v>
      </c>
      <c r="K480">
        <v>1.7671012758486699</v>
      </c>
      <c r="L480">
        <f>(Table2[[#This Row],[6M Return vs Nifty]]-AVERAGE(Table2[6M Return vs Nifty]))/_xlfn.STDEV.P(Table2[6M Return vs Nifty])</f>
        <v>-0.24591659619553333</v>
      </c>
      <c r="M480">
        <v>-2.66501576275832</v>
      </c>
      <c r="N480">
        <f>(Table2[[#This Row],[1W Return vs Nifty]]-AVERAGE(Table2[1W Return vs Nifty]))/_xlfn.STDEV.P(Table2[1W Return vs Nifty])</f>
        <v>-0.54900728125463794</v>
      </c>
      <c r="O480">
        <v>869.68</v>
      </c>
      <c r="P480">
        <v>827.63433515206998</v>
      </c>
      <c r="Q480">
        <v>774.75370506340596</v>
      </c>
      <c r="R480">
        <v>48.251487797062602</v>
      </c>
      <c r="S480" s="2">
        <f>(Table2[[#This Row],[Close Price]]-Table2[[#This Row],[20D EMA]])/Table2[[#This Row],[20D EMA]]</f>
        <v>9.8541992456996266E-3</v>
      </c>
      <c r="T480" s="2">
        <f>(Table2[[#This Row],[Close Price]]-Table2[[#This Row],[50D EMA]])/Table2[[#This Row],[50D EMA]]</f>
        <v>6.1157038438515082E-2</v>
      </c>
      <c r="U480" s="2">
        <f>(Table2[[#This Row],[Close Price]]-Table2[[#This Row],[200D EMA]])/Table2[[#This Row],[200D EMA]]</f>
        <v>0.13358606000874032</v>
      </c>
      <c r="V480">
        <v>1.0544674743685201</v>
      </c>
      <c r="W480">
        <v>875</v>
      </c>
      <c r="X480">
        <v>890.4</v>
      </c>
      <c r="Y480">
        <v>860.4</v>
      </c>
      <c r="Z480">
        <v>902</v>
      </c>
      <c r="AA480">
        <v>860.4</v>
      </c>
      <c r="AB480">
        <v>938</v>
      </c>
      <c r="AC480" s="2">
        <f>(Table2[[#This Row],[Close Price]]/Table2[[#This Row],[Day Low]])-1</f>
        <v>3.714285714285781E-3</v>
      </c>
      <c r="AD480" s="2">
        <f>(Table2[[#This Row],[Day High]]/Table2[[#This Row],[Close Price]])-1</f>
        <v>1.3834329632792519E-2</v>
      </c>
      <c r="AE480" s="2">
        <f>(Table2[[#This Row],[Close Price]]/Table2[[#This Row],[Current Week Low]])-1</f>
        <v>2.0746164574616532E-2</v>
      </c>
      <c r="AF480" s="2">
        <f>(Table2[[#This Row],[Current Week High]]/Table2[[#This Row],[Close Price]])-1</f>
        <v>2.7042413891261052E-2</v>
      </c>
      <c r="AG480" s="2">
        <f>(Table2[[#This Row],[Close Price]]/Table2[[#This Row],[Current Month Low]])-1</f>
        <v>2.0746164574616532E-2</v>
      </c>
      <c r="AH480" s="2">
        <f>(Table2[[#This Row],[Current Month High]]/Table2[[#This Row],[Close Price]])-1</f>
        <v>6.8033020210646278E-2</v>
      </c>
      <c r="AI480">
        <v>6.8033020210646198</v>
      </c>
      <c r="AJ480">
        <v>29.154411764705799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7.0000000000000007E-2</v>
      </c>
      <c r="AM480" t="s">
        <v>10213</v>
      </c>
      <c r="AN480">
        <v>-2.37</v>
      </c>
      <c r="AO480" t="s">
        <v>10214</v>
      </c>
      <c r="AP480">
        <v>3.6622270540456997E-2</v>
      </c>
      <c r="AQ480">
        <f>(Table2[[#This Row],[Sharpe Ratio]]-AVERAGE(Table2[Sharpe Ratio]))/_xlfn.STDEV.P(Table2[Sharpe Ratio])</f>
        <v>-0.20311737223390697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-1.2407507331167964</v>
      </c>
      <c r="AS480">
        <f>_xlfn.RANK.AVG(Table2[[#This Row],[1Y Return vs Nifty Z-Score]],Table2[1Y Return vs Nifty Z-Score])</f>
        <v>585</v>
      </c>
      <c r="AT480">
        <f>_xlfn.RANK.AVG(Table2[[#This Row],[6M Return vs Nifty Z-Score]],Table2[6M Return vs Nifty Z-Score])</f>
        <v>404</v>
      </c>
      <c r="AU480">
        <f>_xlfn.RANK.AVG(Table2[[#This Row],[Sharpe Ratio Z-Score]],Table2[Sharpe Ratio Z-Score])</f>
        <v>397</v>
      </c>
      <c r="AV480">
        <f>(Table2[[#This Row],[Rank 1Y]]+Table2[[#This Row],[Rank 6M]]+Table2[[#This Row],[Rank Sharpe]])/3</f>
        <v>462</v>
      </c>
    </row>
    <row r="481" spans="1:48" x14ac:dyDescent="0.3">
      <c r="A481" t="s">
        <v>862</v>
      </c>
      <c r="B481" t="s">
        <v>863</v>
      </c>
      <c r="C481" t="s">
        <v>10166</v>
      </c>
      <c r="D481" t="s">
        <v>21</v>
      </c>
      <c r="E481">
        <v>17334.539888579999</v>
      </c>
      <c r="F481">
        <v>624.54999999999995</v>
      </c>
      <c r="G481">
        <v>5.545759013993</v>
      </c>
      <c r="H481">
        <f>(Table2[[#This Row],[1Y Return vs Nifty]]-AVERAGE(Table2[1Y Return vs Nifty]))/_xlfn.STDEV.P(Table2[1Y Return vs Nifty])</f>
        <v>-0.48719148855866473</v>
      </c>
      <c r="I481">
        <v>0.65473407733894695</v>
      </c>
      <c r="J481">
        <f>(Table2[[#This Row],[1M Return vs Nifty]]-AVERAGE(Table2[1M Return vs Nifty]))/_xlfn.STDEV.P(Table2[1M Return vs Nifty])</f>
        <v>-0.22079729937823001</v>
      </c>
      <c r="K481">
        <v>-24.357400399303199</v>
      </c>
      <c r="L481">
        <f>(Table2[[#This Row],[6M Return vs Nifty]]-AVERAGE(Table2[6M Return vs Nifty]))/_xlfn.STDEV.P(Table2[6M Return vs Nifty])</f>
        <v>-1.026663802422183</v>
      </c>
      <c r="M481">
        <v>-3.1729697712635998</v>
      </c>
      <c r="N481">
        <f>(Table2[[#This Row],[1W Return vs Nifty]]-AVERAGE(Table2[1W Return vs Nifty]))/_xlfn.STDEV.P(Table2[1W Return vs Nifty])</f>
        <v>-0.64949249393366482</v>
      </c>
      <c r="O481">
        <v>606.45000000000005</v>
      </c>
      <c r="P481">
        <v>605.36245838735204</v>
      </c>
      <c r="Q481">
        <v>626.82188276046895</v>
      </c>
      <c r="R481">
        <v>57.503443161796902</v>
      </c>
      <c r="S481" s="2">
        <f>(Table2[[#This Row],[Close Price]]-Table2[[#This Row],[20D EMA]])/Table2[[#This Row],[20D EMA]]</f>
        <v>2.9845824058042557E-2</v>
      </c>
      <c r="T481" s="2">
        <f>(Table2[[#This Row],[Close Price]]-Table2[[#This Row],[50D EMA]])/Table2[[#This Row],[50D EMA]]</f>
        <v>3.1695955616016125E-2</v>
      </c>
      <c r="U481" s="2">
        <f>(Table2[[#This Row],[Close Price]]-Table2[[#This Row],[200D EMA]])/Table2[[#This Row],[200D EMA]]</f>
        <v>-3.6244471084254811E-3</v>
      </c>
      <c r="V481">
        <v>0.73545144569399101</v>
      </c>
      <c r="W481">
        <v>612</v>
      </c>
      <c r="X481">
        <v>630</v>
      </c>
      <c r="Y481">
        <v>607.75</v>
      </c>
      <c r="Z481">
        <v>645.54999999999995</v>
      </c>
      <c r="AA481">
        <v>592.35</v>
      </c>
      <c r="AB481">
        <v>657.3</v>
      </c>
      <c r="AC481" s="2">
        <f>(Table2[[#This Row],[Close Price]]/Table2[[#This Row],[Day Low]])-1</f>
        <v>2.0506535947712345E-2</v>
      </c>
      <c r="AD481" s="2">
        <f>(Table2[[#This Row],[Day High]]/Table2[[#This Row],[Close Price]])-1</f>
        <v>8.726282923705142E-3</v>
      </c>
      <c r="AE481" s="2">
        <f>(Table2[[#This Row],[Close Price]]/Table2[[#This Row],[Current Week Low]])-1</f>
        <v>2.7642945290003995E-2</v>
      </c>
      <c r="AF481" s="2">
        <f>(Table2[[#This Row],[Current Week High]]/Table2[[#This Row],[Close Price]])-1</f>
        <v>3.3624209430790142E-2</v>
      </c>
      <c r="AG481" s="2">
        <f>(Table2[[#This Row],[Close Price]]/Table2[[#This Row],[Current Month Low]])-1</f>
        <v>5.435975352409872E-2</v>
      </c>
      <c r="AH481" s="2">
        <f>(Table2[[#This Row],[Current Month High]]/Table2[[#This Row],[Close Price]])-1</f>
        <v>5.2437755183732282E-2</v>
      </c>
      <c r="AI481">
        <v>39.300296213273498</v>
      </c>
      <c r="AJ481">
        <v>32.996166950596198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-0.15</v>
      </c>
      <c r="AM481" t="s">
        <v>10214</v>
      </c>
      <c r="AN481">
        <v>8.34</v>
      </c>
      <c r="AO481" t="s">
        <v>10213</v>
      </c>
      <c r="AP481">
        <v>7.5689288424723999E-2</v>
      </c>
      <c r="AQ481">
        <f>(Table2[[#This Row],[Sharpe Ratio]]-AVERAGE(Table2[Sharpe Ratio]))/_xlfn.STDEV.P(Table2[Sharpe Ratio])</f>
        <v>0.24012038817434353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>
        <f>_xlfn.RANK.AVG(Table2[[#This Row],[1Y Return vs Nifty Z-Score]],Table2[1Y Return vs Nifty Z-Score])</f>
        <v>478</v>
      </c>
      <c r="AT481">
        <f>_xlfn.RANK.AVG(Table2[[#This Row],[6M Return vs Nifty Z-Score]],Table2[6M Return vs Nifty Z-Score])</f>
        <v>648</v>
      </c>
      <c r="AU481">
        <f>_xlfn.RANK.AVG(Table2[[#This Row],[Sharpe Ratio Z-Score]],Table2[Sharpe Ratio Z-Score])</f>
        <v>263</v>
      </c>
      <c r="AV481">
        <f>(Table2[[#This Row],[Rank 1Y]]+Table2[[#This Row],[Rank 6M]]+Table2[[#This Row],[Rank Sharpe]])/3</f>
        <v>463</v>
      </c>
    </row>
    <row r="482" spans="1:48" x14ac:dyDescent="0.3">
      <c r="A482" t="s">
        <v>1004</v>
      </c>
      <c r="B482" t="s">
        <v>1005</v>
      </c>
      <c r="C482" t="s">
        <v>10167</v>
      </c>
      <c r="D482" t="s">
        <v>253</v>
      </c>
      <c r="E482">
        <v>13351.785531130001</v>
      </c>
      <c r="F482">
        <v>1048.9000000000001</v>
      </c>
      <c r="G482">
        <v>6.3222603775766597</v>
      </c>
      <c r="H482">
        <f>(Table2[[#This Row],[1Y Return vs Nifty]]-AVERAGE(Table2[1Y Return vs Nifty]))/_xlfn.STDEV.P(Table2[1Y Return vs Nifty])</f>
        <v>-0.47795697225236694</v>
      </c>
      <c r="I482">
        <v>1.69241188305205</v>
      </c>
      <c r="J482">
        <f>(Table2[[#This Row],[1M Return vs Nifty]]-AVERAGE(Table2[1M Return vs Nifty]))/_xlfn.STDEV.P(Table2[1M Return vs Nifty])</f>
        <v>-0.12872599530598941</v>
      </c>
      <c r="K482">
        <v>5.53879181579389</v>
      </c>
      <c r="L482">
        <f>(Table2[[#This Row],[6M Return vs Nifty]]-AVERAGE(Table2[6M Return vs Nifty]))/_xlfn.STDEV.P(Table2[6M Return vs Nifty])</f>
        <v>-0.13319724604560956</v>
      </c>
      <c r="M482">
        <v>-0.706243602997773</v>
      </c>
      <c r="N482">
        <f>(Table2[[#This Row],[1W Return vs Nifty]]-AVERAGE(Table2[1W Return vs Nifty]))/_xlfn.STDEV.P(Table2[1W Return vs Nifty])</f>
        <v>-0.16151622149809433</v>
      </c>
      <c r="O482">
        <v>1020.85</v>
      </c>
      <c r="P482">
        <v>978.135491137852</v>
      </c>
      <c r="Q482">
        <v>890.46229056744301</v>
      </c>
      <c r="R482">
        <v>68.062782006534604</v>
      </c>
      <c r="S482" s="2">
        <f>(Table2[[#This Row],[Close Price]]-Table2[[#This Row],[20D EMA]])/Table2[[#This Row],[20D EMA]]</f>
        <v>2.7477102414654522E-2</v>
      </c>
      <c r="T482" s="2">
        <f>(Table2[[#This Row],[Close Price]]-Table2[[#This Row],[50D EMA]])/Table2[[#This Row],[50D EMA]]</f>
        <v>7.2346325742488574E-2</v>
      </c>
      <c r="U482" s="2">
        <f>(Table2[[#This Row],[Close Price]]-Table2[[#This Row],[200D EMA]])/Table2[[#This Row],[200D EMA]]</f>
        <v>0.17792747779537457</v>
      </c>
      <c r="V482">
        <v>0.94789438995605302</v>
      </c>
      <c r="W482">
        <v>1040</v>
      </c>
      <c r="X482">
        <v>1057.4000000000001</v>
      </c>
      <c r="Y482">
        <v>1010.4</v>
      </c>
      <c r="Z482">
        <v>1072</v>
      </c>
      <c r="AA482">
        <v>1008</v>
      </c>
      <c r="AB482">
        <v>1072</v>
      </c>
      <c r="AC482" s="2">
        <f>(Table2[[#This Row],[Close Price]]/Table2[[#This Row],[Day Low]])-1</f>
        <v>8.5576923076924327E-3</v>
      </c>
      <c r="AD482" s="2">
        <f>(Table2[[#This Row],[Day High]]/Table2[[#This Row],[Close Price]])-1</f>
        <v>8.1037277147488762E-3</v>
      </c>
      <c r="AE482" s="2">
        <f>(Table2[[#This Row],[Close Price]]/Table2[[#This Row],[Current Week Low]])-1</f>
        <v>3.8103721298495818E-2</v>
      </c>
      <c r="AF482" s="2">
        <f>(Table2[[#This Row],[Current Week High]]/Table2[[#This Row],[Close Price]])-1</f>
        <v>2.2023071789493587E-2</v>
      </c>
      <c r="AG482" s="2">
        <f>(Table2[[#This Row],[Close Price]]/Table2[[#This Row],[Current Month Low]])-1</f>
        <v>4.0575396825397014E-2</v>
      </c>
      <c r="AH482" s="2">
        <f>(Table2[[#This Row],[Current Month High]]/Table2[[#This Row],[Close Price]])-1</f>
        <v>2.2023071789493587E-2</v>
      </c>
      <c r="AI482">
        <v>2.2023071789493498</v>
      </c>
      <c r="AJ482">
        <v>43.449124726477002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0.01</v>
      </c>
      <c r="AM482" t="s">
        <v>10213</v>
      </c>
      <c r="AN482">
        <v>2.82</v>
      </c>
      <c r="AO482" t="s">
        <v>10213</v>
      </c>
      <c r="AP482">
        <v>-1.1024166964104E-2</v>
      </c>
      <c r="AQ482">
        <f>(Table2[[#This Row],[Sharpe Ratio]]-AVERAGE(Table2[Sharpe Ratio]))/_xlfn.STDEV.P(Table2[Sharpe Ratio])</f>
        <v>-0.74369357678363202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-1.6450900118856921</v>
      </c>
      <c r="AS482">
        <f>_xlfn.RANK.AVG(Table2[[#This Row],[1Y Return vs Nifty Z-Score]],Table2[1Y Return vs Nifty Z-Score])</f>
        <v>475</v>
      </c>
      <c r="AT482">
        <f>_xlfn.RANK.AVG(Table2[[#This Row],[6M Return vs Nifty Z-Score]],Table2[6M Return vs Nifty Z-Score])</f>
        <v>355</v>
      </c>
      <c r="AU482">
        <f>_xlfn.RANK.AVG(Table2[[#This Row],[Sharpe Ratio Z-Score]],Table2[Sharpe Ratio Z-Score])</f>
        <v>563</v>
      </c>
      <c r="AV482">
        <f>(Table2[[#This Row],[Rank 1Y]]+Table2[[#This Row],[Rank 6M]]+Table2[[#This Row],[Rank Sharpe]])/3</f>
        <v>464.33333333333331</v>
      </c>
    </row>
    <row r="483" spans="1:48" x14ac:dyDescent="0.3">
      <c r="A483" t="s">
        <v>1784</v>
      </c>
      <c r="B483" t="s">
        <v>1785</v>
      </c>
      <c r="C483" t="s">
        <v>10173</v>
      </c>
      <c r="D483" t="s">
        <v>1402</v>
      </c>
      <c r="E483">
        <v>4077.4215569900002</v>
      </c>
      <c r="F483">
        <v>564.65</v>
      </c>
      <c r="G483">
        <v>6.5801757109779304</v>
      </c>
      <c r="H483">
        <f>(Table2[[#This Row],[1Y Return vs Nifty]]-AVERAGE(Table2[1Y Return vs Nifty]))/_xlfn.STDEV.P(Table2[1Y Return vs Nifty])</f>
        <v>-0.47488972283899011</v>
      </c>
      <c r="I483">
        <v>18.016622821980501</v>
      </c>
      <c r="J483">
        <f>(Table2[[#This Row],[1M Return vs Nifty]]-AVERAGE(Table2[1M Return vs Nifty]))/_xlfn.STDEV.P(Table2[1M Return vs Nifty])</f>
        <v>1.3196921753655955</v>
      </c>
      <c r="K483">
        <v>6.5828508554752396</v>
      </c>
      <c r="L483">
        <f>(Table2[[#This Row],[6M Return vs Nifty]]-AVERAGE(Table2[6M Return vs Nifty]))/_xlfn.STDEV.P(Table2[6M Return vs Nifty])</f>
        <v>-0.1019948832789271</v>
      </c>
      <c r="M483">
        <v>-0.44507597742566202</v>
      </c>
      <c r="N483">
        <f>(Table2[[#This Row],[1W Return vs Nifty]]-AVERAGE(Table2[1W Return vs Nifty]))/_xlfn.STDEV.P(Table2[1W Return vs Nifty])</f>
        <v>-0.10985114166593621</v>
      </c>
      <c r="O483">
        <v>530.16999999999996</v>
      </c>
      <c r="P483">
        <v>488.80550190510002</v>
      </c>
      <c r="Q483">
        <v>459.76477710518901</v>
      </c>
      <c r="R483">
        <v>77.487015251756404</v>
      </c>
      <c r="S483" s="2">
        <f>(Table2[[#This Row],[Close Price]]-Table2[[#This Row],[20D EMA]])/Table2[[#This Row],[20D EMA]]</f>
        <v>6.5035743252164435E-2</v>
      </c>
      <c r="T483" s="2">
        <f>(Table2[[#This Row],[Close Price]]-Table2[[#This Row],[50D EMA]])/Table2[[#This Row],[50D EMA]]</f>
        <v>0.15516293863162145</v>
      </c>
      <c r="U483" s="2">
        <f>(Table2[[#This Row],[Close Price]]-Table2[[#This Row],[200D EMA]])/Table2[[#This Row],[200D EMA]]</f>
        <v>0.22812800831590108</v>
      </c>
      <c r="V483">
        <v>2.1163416171957699</v>
      </c>
      <c r="W483">
        <v>562.25</v>
      </c>
      <c r="X483">
        <v>570.70000000000005</v>
      </c>
      <c r="Y483">
        <v>543.6</v>
      </c>
      <c r="Z483">
        <v>582.6</v>
      </c>
      <c r="AA483">
        <v>519</v>
      </c>
      <c r="AB483">
        <v>582.6</v>
      </c>
      <c r="AC483" s="2">
        <f>(Table2[[#This Row],[Close Price]]/Table2[[#This Row],[Day Low]])-1</f>
        <v>4.2685638061359388E-3</v>
      </c>
      <c r="AD483" s="2">
        <f>(Table2[[#This Row],[Day High]]/Table2[[#This Row],[Close Price]])-1</f>
        <v>1.0714601965819748E-2</v>
      </c>
      <c r="AE483" s="2">
        <f>(Table2[[#This Row],[Close Price]]/Table2[[#This Row],[Current Week Low]])-1</f>
        <v>3.8723325974981515E-2</v>
      </c>
      <c r="AF483" s="2">
        <f>(Table2[[#This Row],[Current Week High]]/Table2[[#This Row],[Close Price]])-1</f>
        <v>3.1789604179580433E-2</v>
      </c>
      <c r="AG483" s="2">
        <f>(Table2[[#This Row],[Close Price]]/Table2[[#This Row],[Current Month Low]])-1</f>
        <v>8.7957610789980656E-2</v>
      </c>
      <c r="AH483" s="2">
        <f>(Table2[[#This Row],[Current Month High]]/Table2[[#This Row],[Close Price]])-1</f>
        <v>3.1789604179580433E-2</v>
      </c>
      <c r="AI483">
        <v>3.1789604179580402</v>
      </c>
      <c r="AJ483">
        <v>52.217279956867401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0.16</v>
      </c>
      <c r="AM483" t="s">
        <v>10213</v>
      </c>
      <c r="AN483">
        <v>8.9499999999999993</v>
      </c>
      <c r="AO483" t="s">
        <v>10213</v>
      </c>
      <c r="AP483">
        <v>-1.8839711505503998E-2</v>
      </c>
      <c r="AQ483">
        <f>(Table2[[#This Row],[Sharpe Ratio]]-AVERAGE(Table2[Sharpe Ratio]))/_xlfn.STDEV.P(Table2[Sharpe Ratio])</f>
        <v>-0.83236541933796571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-0.19940899175622367</v>
      </c>
      <c r="AS483">
        <f>_xlfn.RANK.AVG(Table2[[#This Row],[1Y Return vs Nifty Z-Score]],Table2[1Y Return vs Nifty Z-Score])</f>
        <v>469</v>
      </c>
      <c r="AT483">
        <f>_xlfn.RANK.AVG(Table2[[#This Row],[6M Return vs Nifty Z-Score]],Table2[6M Return vs Nifty Z-Score])</f>
        <v>344</v>
      </c>
      <c r="AU483">
        <f>_xlfn.RANK.AVG(Table2[[#This Row],[Sharpe Ratio Z-Score]],Table2[Sharpe Ratio Z-Score])</f>
        <v>582</v>
      </c>
      <c r="AV483">
        <f>(Table2[[#This Row],[Rank 1Y]]+Table2[[#This Row],[Rank 6M]]+Table2[[#This Row],[Rank Sharpe]])/3</f>
        <v>465</v>
      </c>
    </row>
    <row r="484" spans="1:48" x14ac:dyDescent="0.3">
      <c r="A484" t="s">
        <v>288</v>
      </c>
      <c r="B484" t="s">
        <v>289</v>
      </c>
      <c r="C484" t="s">
        <v>10172</v>
      </c>
      <c r="D484" t="s">
        <v>290</v>
      </c>
      <c r="E484">
        <v>91864.736280584999</v>
      </c>
      <c r="F484">
        <v>6389.05</v>
      </c>
      <c r="G484">
        <v>-3.5517630516847301</v>
      </c>
      <c r="H484">
        <f>(Table2[[#This Row],[1Y Return vs Nifty]]-AVERAGE(Table2[1Y Return vs Nifty]))/_xlfn.STDEV.P(Table2[1Y Return vs Nifty])</f>
        <v>-0.59538346323167934</v>
      </c>
      <c r="I484">
        <v>0.104605045486393</v>
      </c>
      <c r="J484">
        <f>(Table2[[#This Row],[1M Return vs Nifty]]-AVERAGE(Table2[1M Return vs Nifty]))/_xlfn.STDEV.P(Table2[1M Return vs Nifty])</f>
        <v>-0.26960926884678371</v>
      </c>
      <c r="K484">
        <v>-3.4841109447744301</v>
      </c>
      <c r="L484">
        <f>(Table2[[#This Row],[6M Return vs Nifty]]-AVERAGE(Table2[6M Return vs Nifty]))/_xlfn.STDEV.P(Table2[6M Return vs Nifty])</f>
        <v>-0.40285238473362772</v>
      </c>
      <c r="M484">
        <v>2.6242637818254901</v>
      </c>
      <c r="N484">
        <f>(Table2[[#This Row],[1W Return vs Nifty]]-AVERAGE(Table2[1W Return vs Nifty]))/_xlfn.STDEV.P(Table2[1W Return vs Nifty])</f>
        <v>0.49733622830899549</v>
      </c>
      <c r="O484">
        <v>6223.2</v>
      </c>
      <c r="P484">
        <v>6145.1012737014398</v>
      </c>
      <c r="Q484">
        <v>5846.9840299895104</v>
      </c>
      <c r="R484">
        <v>73.582292293037796</v>
      </c>
      <c r="S484" s="2">
        <f>(Table2[[#This Row],[Close Price]]-Table2[[#This Row],[20D EMA]])/Table2[[#This Row],[20D EMA]]</f>
        <v>2.6650276385139539E-2</v>
      </c>
      <c r="T484" s="2">
        <f>(Table2[[#This Row],[Close Price]]-Table2[[#This Row],[50D EMA]])/Table2[[#This Row],[50D EMA]]</f>
        <v>3.969808070414766E-2</v>
      </c>
      <c r="U484" s="2">
        <f>(Table2[[#This Row],[Close Price]]-Table2[[#This Row],[200D EMA]])/Table2[[#This Row],[200D EMA]]</f>
        <v>9.2708645556444633E-2</v>
      </c>
      <c r="V484">
        <v>0.688989184598923</v>
      </c>
      <c r="W484">
        <v>6340</v>
      </c>
      <c r="X484">
        <v>6411.65</v>
      </c>
      <c r="Y484">
        <v>6255.9</v>
      </c>
      <c r="Z484">
        <v>6417</v>
      </c>
      <c r="AA484">
        <v>6077</v>
      </c>
      <c r="AB484">
        <v>6417</v>
      </c>
      <c r="AC484" s="2">
        <f>(Table2[[#This Row],[Close Price]]/Table2[[#This Row],[Day Low]])-1</f>
        <v>7.7365930599369026E-3</v>
      </c>
      <c r="AD484" s="2">
        <f>(Table2[[#This Row],[Day High]]/Table2[[#This Row],[Close Price]])-1</f>
        <v>3.537302102816442E-3</v>
      </c>
      <c r="AE484" s="2">
        <f>(Table2[[#This Row],[Close Price]]/Table2[[#This Row],[Current Week Low]])-1</f>
        <v>2.1283907990856665E-2</v>
      </c>
      <c r="AF484" s="2">
        <f>(Table2[[#This Row],[Current Week High]]/Table2[[#This Row],[Close Price]])-1</f>
        <v>4.3746722908726277E-3</v>
      </c>
      <c r="AG484" s="2">
        <f>(Table2[[#This Row],[Close Price]]/Table2[[#This Row],[Current Month Low]])-1</f>
        <v>5.1349350008227823E-2</v>
      </c>
      <c r="AH484" s="2">
        <f>(Table2[[#This Row],[Current Month High]]/Table2[[#This Row],[Close Price]])-1</f>
        <v>4.3746722908726277E-3</v>
      </c>
      <c r="AI484">
        <v>7.5973736314475397</v>
      </c>
      <c r="AJ484">
        <v>35.189377909437098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-0.08</v>
      </c>
      <c r="AM484" t="s">
        <v>10214</v>
      </c>
      <c r="AN484">
        <v>1.49</v>
      </c>
      <c r="AO484" t="s">
        <v>10213</v>
      </c>
      <c r="AP484">
        <v>3.4568579408029002E-2</v>
      </c>
      <c r="AQ484">
        <f>(Table2[[#This Row],[Sharpe Ratio]]-AVERAGE(Table2[Sharpe Ratio]))/_xlfn.STDEV.P(Table2[Sharpe Ratio])</f>
        <v>-0.2264176778985032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-0.99692656640159871</v>
      </c>
      <c r="AS484">
        <f>_xlfn.RANK.AVG(Table2[[#This Row],[1Y Return vs Nifty Z-Score]],Table2[1Y Return vs Nifty Z-Score])</f>
        <v>531</v>
      </c>
      <c r="AT484">
        <f>_xlfn.RANK.AVG(Table2[[#This Row],[6M Return vs Nifty Z-Score]],Table2[6M Return vs Nifty Z-Score])</f>
        <v>461</v>
      </c>
      <c r="AU484">
        <f>_xlfn.RANK.AVG(Table2[[#This Row],[Sharpe Ratio Z-Score]],Table2[Sharpe Ratio Z-Score])</f>
        <v>405</v>
      </c>
      <c r="AV484">
        <f>(Table2[[#This Row],[Rank 1Y]]+Table2[[#This Row],[Rank 6M]]+Table2[[#This Row],[Rank Sharpe]])/3</f>
        <v>465.66666666666669</v>
      </c>
    </row>
    <row r="485" spans="1:48" x14ac:dyDescent="0.3">
      <c r="A485" t="s">
        <v>1603</v>
      </c>
      <c r="B485" t="s">
        <v>1604</v>
      </c>
      <c r="C485" t="s">
        <v>637</v>
      </c>
      <c r="D485" t="s">
        <v>481</v>
      </c>
      <c r="E485">
        <v>5501.463680545</v>
      </c>
      <c r="F485">
        <v>1829.45</v>
      </c>
      <c r="G485">
        <v>-2.5302221865043499</v>
      </c>
      <c r="H485">
        <f>(Table2[[#This Row],[1Y Return vs Nifty]]-AVERAGE(Table2[1Y Return vs Nifty]))/_xlfn.STDEV.P(Table2[1Y Return vs Nifty])</f>
        <v>-0.58323482290795714</v>
      </c>
      <c r="I485">
        <v>15.512038077949899</v>
      </c>
      <c r="J485">
        <f>(Table2[[#This Row],[1M Return vs Nifty]]-AVERAGE(Table2[1M Return vs Nifty]))/_xlfn.STDEV.P(Table2[1M Return vs Nifty])</f>
        <v>1.0974648305455283</v>
      </c>
      <c r="K485">
        <v>29.0619859272173</v>
      </c>
      <c r="L485">
        <f>(Table2[[#This Row],[6M Return vs Nifty]]-AVERAGE(Table2[6M Return vs Nifty]))/_xlfn.STDEV.P(Table2[6M Return vs Nifty])</f>
        <v>0.56980824329887714</v>
      </c>
      <c r="M485">
        <v>15.400447957809099</v>
      </c>
      <c r="N485">
        <f>(Table2[[#This Row],[1W Return vs Nifty]]-AVERAGE(Table2[1W Return vs Nifty]))/_xlfn.STDEV.P(Table2[1W Return vs Nifty])</f>
        <v>3.0247650164544591</v>
      </c>
      <c r="O485">
        <v>1557.53</v>
      </c>
      <c r="P485">
        <v>1477.110610989</v>
      </c>
      <c r="Q485">
        <v>1393.10160118467</v>
      </c>
      <c r="R485">
        <v>89.852029135449698</v>
      </c>
      <c r="S485" s="2">
        <f>(Table2[[#This Row],[Close Price]]-Table2[[#This Row],[20D EMA]])/Table2[[#This Row],[20D EMA]]</f>
        <v>0.17458411715986213</v>
      </c>
      <c r="T485" s="2">
        <f>(Table2[[#This Row],[Close Price]]-Table2[[#This Row],[50D EMA]])/Table2[[#This Row],[50D EMA]]</f>
        <v>0.23853283998487501</v>
      </c>
      <c r="U485" s="2">
        <f>(Table2[[#This Row],[Close Price]]-Table2[[#This Row],[200D EMA]])/Table2[[#This Row],[200D EMA]]</f>
        <v>0.31322080058214474</v>
      </c>
      <c r="V485">
        <v>1.8109254269317101</v>
      </c>
      <c r="W485">
        <v>1749.25</v>
      </c>
      <c r="X485">
        <v>1854.95</v>
      </c>
      <c r="Y485">
        <v>1515</v>
      </c>
      <c r="Z485">
        <v>1854.95</v>
      </c>
      <c r="AA485">
        <v>1405.05</v>
      </c>
      <c r="AB485">
        <v>1854.95</v>
      </c>
      <c r="AC485" s="2">
        <f>(Table2[[#This Row],[Close Price]]/Table2[[#This Row],[Day Low]])-1</f>
        <v>4.5848220665999806E-2</v>
      </c>
      <c r="AD485" s="2">
        <f>(Table2[[#This Row],[Day High]]/Table2[[#This Row],[Close Price]])-1</f>
        <v>1.3938615430867163E-2</v>
      </c>
      <c r="AE485" s="2">
        <f>(Table2[[#This Row],[Close Price]]/Table2[[#This Row],[Current Week Low]])-1</f>
        <v>0.20755775577557767</v>
      </c>
      <c r="AF485" s="2">
        <f>(Table2[[#This Row],[Current Week High]]/Table2[[#This Row],[Close Price]])-1</f>
        <v>1.3938615430867163E-2</v>
      </c>
      <c r="AG485" s="2">
        <f>(Table2[[#This Row],[Close Price]]/Table2[[#This Row],[Current Month Low]])-1</f>
        <v>0.30205330771146932</v>
      </c>
      <c r="AH485" s="2">
        <f>(Table2[[#This Row],[Current Month High]]/Table2[[#This Row],[Close Price]])-1</f>
        <v>1.3938615430867163E-2</v>
      </c>
      <c r="AI485">
        <v>1.3938615430867101</v>
      </c>
      <c r="AJ485">
        <v>70.697457429437804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0.25</v>
      </c>
      <c r="AM485" t="s">
        <v>10213</v>
      </c>
      <c r="AN485">
        <v>23.14</v>
      </c>
      <c r="AO485" t="s">
        <v>10213</v>
      </c>
      <c r="AP485">
        <v>-0.110795060782282</v>
      </c>
      <c r="AQ485">
        <f>(Table2[[#This Row],[Sharpe Ratio]]-AVERAGE(Table2[Sharpe Ratio]))/_xlfn.STDEV.P(Table2[Sharpe Ratio])</f>
        <v>-1.8756516817227777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2.2331515856681294</v>
      </c>
      <c r="AS485">
        <f>_xlfn.RANK.AVG(Table2[[#This Row],[1Y Return vs Nifty Z-Score]],Table2[1Y Return vs Nifty Z-Score])</f>
        <v>527</v>
      </c>
      <c r="AT485">
        <f>_xlfn.RANK.AVG(Table2[[#This Row],[6M Return vs Nifty Z-Score]],Table2[6M Return vs Nifty Z-Score])</f>
        <v>158</v>
      </c>
      <c r="AU485">
        <f>_xlfn.RANK.AVG(Table2[[#This Row],[Sharpe Ratio Z-Score]],Table2[Sharpe Ratio Z-Score])</f>
        <v>713</v>
      </c>
      <c r="AV485">
        <f>(Table2[[#This Row],[Rank 1Y]]+Table2[[#This Row],[Rank 6M]]+Table2[[#This Row],[Rank Sharpe]])/3</f>
        <v>466</v>
      </c>
    </row>
    <row r="486" spans="1:48" x14ac:dyDescent="0.3">
      <c r="A486" t="s">
        <v>603</v>
      </c>
      <c r="B486" t="s">
        <v>604</v>
      </c>
      <c r="C486" t="s">
        <v>10172</v>
      </c>
      <c r="D486" t="s">
        <v>62</v>
      </c>
      <c r="E486">
        <v>31049.5907199299</v>
      </c>
      <c r="F486">
        <v>1223.8499999999999</v>
      </c>
      <c r="G486">
        <v>34.842220061448799</v>
      </c>
      <c r="H486">
        <f>(Table2[[#This Row],[1Y Return vs Nifty]]-AVERAGE(Table2[1Y Return vs Nifty]))/_xlfn.STDEV.P(Table2[1Y Return vs Nifty])</f>
        <v>-0.13878431254164539</v>
      </c>
      <c r="I486">
        <v>-0.16071314785989499</v>
      </c>
      <c r="J486">
        <f>(Table2[[#This Row],[1M Return vs Nifty]]-AVERAGE(Table2[1M Return vs Nifty]))/_xlfn.STDEV.P(Table2[1M Return vs Nifty])</f>
        <v>-0.29315047973227265</v>
      </c>
      <c r="K486">
        <v>-5.3812090190802699</v>
      </c>
      <c r="L486">
        <f>(Table2[[#This Row],[6M Return vs Nifty]]-AVERAGE(Table2[6M Return vs Nifty]))/_xlfn.STDEV.P(Table2[6M Return vs Nifty])</f>
        <v>-0.45954835696191448</v>
      </c>
      <c r="M486">
        <v>5.6829429489003198</v>
      </c>
      <c r="N486">
        <f>(Table2[[#This Row],[1W Return vs Nifty]]-AVERAGE(Table2[1W Return vs Nifty]))/_xlfn.STDEV.P(Table2[1W Return vs Nifty])</f>
        <v>1.1024146831967634</v>
      </c>
      <c r="O486">
        <v>1178.2</v>
      </c>
      <c r="P486">
        <v>1199.2938022801</v>
      </c>
      <c r="Q486">
        <v>1138.55236988927</v>
      </c>
      <c r="R486">
        <v>73.3755591381709</v>
      </c>
      <c r="S486" s="2">
        <f>(Table2[[#This Row],[Close Price]]-Table2[[#This Row],[20D EMA]])/Table2[[#This Row],[20D EMA]]</f>
        <v>3.8745544050246022E-2</v>
      </c>
      <c r="T486" s="2">
        <f>(Table2[[#This Row],[Close Price]]-Table2[[#This Row],[50D EMA]])/Table2[[#This Row],[50D EMA]]</f>
        <v>2.0475547920962869E-2</v>
      </c>
      <c r="U486" s="2">
        <f>(Table2[[#This Row],[Close Price]]-Table2[[#This Row],[200D EMA]])/Table2[[#This Row],[200D EMA]]</f>
        <v>7.4917616761910999E-2</v>
      </c>
      <c r="V486">
        <v>1.4416045149988099</v>
      </c>
      <c r="W486">
        <v>1214.4000000000001</v>
      </c>
      <c r="X486">
        <v>1232</v>
      </c>
      <c r="Y486">
        <v>1180.55</v>
      </c>
      <c r="Z486">
        <v>1232</v>
      </c>
      <c r="AA486">
        <v>1113.3</v>
      </c>
      <c r="AB486">
        <v>1232</v>
      </c>
      <c r="AC486" s="2">
        <f>(Table2[[#This Row],[Close Price]]/Table2[[#This Row],[Day Low]])-1</f>
        <v>7.781620553359625E-3</v>
      </c>
      <c r="AD486" s="2">
        <f>(Table2[[#This Row],[Day High]]/Table2[[#This Row],[Close Price]])-1</f>
        <v>6.6593128242840027E-3</v>
      </c>
      <c r="AE486" s="2">
        <f>(Table2[[#This Row],[Close Price]]/Table2[[#This Row],[Current Week Low]])-1</f>
        <v>3.6677819660327682E-2</v>
      </c>
      <c r="AF486" s="2">
        <f>(Table2[[#This Row],[Current Week High]]/Table2[[#This Row],[Close Price]])-1</f>
        <v>6.6593128242840027E-3</v>
      </c>
      <c r="AG486" s="2">
        <f>(Table2[[#This Row],[Close Price]]/Table2[[#This Row],[Current Month Low]])-1</f>
        <v>9.9299380220964739E-2</v>
      </c>
      <c r="AH486" s="2">
        <f>(Table2[[#This Row],[Current Month High]]/Table2[[#This Row],[Close Price]])-1</f>
        <v>6.6593128242840027E-3</v>
      </c>
      <c r="AI486">
        <v>12.317685990930199</v>
      </c>
      <c r="AJ486">
        <v>62.616263619452504</v>
      </c>
      <c r="AK486" t="str">
        <f>IF(AND(Table2[[#This Row],[20D EMA]]&gt;Table2[[#This Row],[50D EMA]],Table2[[#This Row],[50D EMA]]&gt;Table2[[#This Row],[200D EMA]]),"Uptrend","Downtrend/NoTrend")</f>
        <v>Downtrend/NoTrend</v>
      </c>
      <c r="AL486">
        <v>-0.17</v>
      </c>
      <c r="AM486" t="s">
        <v>10214</v>
      </c>
      <c r="AN486">
        <v>11.08</v>
      </c>
      <c r="AO486" t="s">
        <v>10213</v>
      </c>
      <c r="AP486">
        <v>-3.1122278235167999E-2</v>
      </c>
      <c r="AQ486">
        <f>(Table2[[#This Row],[Sharpe Ratio]]-AVERAGE(Table2[Sharpe Ratio]))/_xlfn.STDEV.P(Table2[Sharpe Ratio])</f>
        <v>-0.97171819475197041</v>
      </c>
      <c r="AR4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6">
        <f>_xlfn.RANK.AVG(Table2[[#This Row],[1Y Return vs Nifty Z-Score]],Table2[1Y Return vs Nifty Z-Score])</f>
        <v>321</v>
      </c>
      <c r="AT486">
        <f>_xlfn.RANK.AVG(Table2[[#This Row],[6M Return vs Nifty Z-Score]],Table2[6M Return vs Nifty Z-Score])</f>
        <v>483</v>
      </c>
      <c r="AU486">
        <f>_xlfn.RANK.AVG(Table2[[#This Row],[Sharpe Ratio Z-Score]],Table2[Sharpe Ratio Z-Score])</f>
        <v>595</v>
      </c>
      <c r="AV486">
        <f>(Table2[[#This Row],[Rank 1Y]]+Table2[[#This Row],[Rank 6M]]+Table2[[#This Row],[Rank Sharpe]])/3</f>
        <v>466.33333333333331</v>
      </c>
    </row>
    <row r="487" spans="1:48" x14ac:dyDescent="0.3">
      <c r="A487" t="s">
        <v>2121</v>
      </c>
      <c r="B487" t="s">
        <v>2122</v>
      </c>
      <c r="C487" t="s">
        <v>10166</v>
      </c>
      <c r="D487" t="s">
        <v>299</v>
      </c>
      <c r="E487">
        <v>2642.6945100500002</v>
      </c>
      <c r="F487">
        <v>1770.5</v>
      </c>
      <c r="G487">
        <v>10.325181864880999</v>
      </c>
      <c r="H487">
        <f>(Table2[[#This Row],[1Y Return vs Nifty]]-AVERAGE(Table2[1Y Return vs Nifty]))/_xlfn.STDEV.P(Table2[1Y Return vs Nifty])</f>
        <v>-0.43035236332194238</v>
      </c>
      <c r="I487">
        <v>0.51163767293009699</v>
      </c>
      <c r="J487">
        <f>(Table2[[#This Row],[1M Return vs Nifty]]-AVERAGE(Table2[1M Return vs Nifty]))/_xlfn.STDEV.P(Table2[1M Return vs Nifty])</f>
        <v>-0.23349398855230122</v>
      </c>
      <c r="K487">
        <v>1.09249977727981</v>
      </c>
      <c r="L487">
        <f>(Table2[[#This Row],[6M Return vs Nifty]]-AVERAGE(Table2[6M Return vs Nifty]))/_xlfn.STDEV.P(Table2[6M Return vs Nifty])</f>
        <v>-0.26607748737245135</v>
      </c>
      <c r="M487">
        <v>1.07385067876778</v>
      </c>
      <c r="N487">
        <f>(Table2[[#This Row],[1W Return vs Nifty]]-AVERAGE(Table2[1W Return vs Nifty]))/_xlfn.STDEV.P(Table2[1W Return vs Nifty])</f>
        <v>0.19062816460152202</v>
      </c>
      <c r="O487">
        <v>1750.7</v>
      </c>
      <c r="P487">
        <v>1724.9709797733301</v>
      </c>
      <c r="Q487">
        <v>1646.72623107357</v>
      </c>
      <c r="R487">
        <v>52.077327674130501</v>
      </c>
      <c r="S487" s="2">
        <f>(Table2[[#This Row],[Close Price]]-Table2[[#This Row],[20D EMA]])/Table2[[#This Row],[20D EMA]]</f>
        <v>1.1309761809561863E-2</v>
      </c>
      <c r="T487" s="2">
        <f>(Table2[[#This Row],[Close Price]]-Table2[[#This Row],[50D EMA]])/Table2[[#This Row],[50D EMA]]</f>
        <v>2.6394078950042768E-2</v>
      </c>
      <c r="U487" s="2">
        <f>(Table2[[#This Row],[Close Price]]-Table2[[#This Row],[200D EMA]])/Table2[[#This Row],[200D EMA]]</f>
        <v>7.516353756370095E-2</v>
      </c>
      <c r="V487">
        <v>1.52524450550794</v>
      </c>
      <c r="W487">
        <v>1755.4</v>
      </c>
      <c r="X487">
        <v>1780.15</v>
      </c>
      <c r="Y487">
        <v>1736</v>
      </c>
      <c r="Z487">
        <v>1880.05</v>
      </c>
      <c r="AA487">
        <v>1713.1</v>
      </c>
      <c r="AB487">
        <v>1886.2</v>
      </c>
      <c r="AC487" s="2">
        <f>(Table2[[#This Row],[Close Price]]/Table2[[#This Row],[Day Low]])-1</f>
        <v>8.6020280277998573E-3</v>
      </c>
      <c r="AD487" s="2">
        <f>(Table2[[#This Row],[Day High]]/Table2[[#This Row],[Close Price]])-1</f>
        <v>5.4504377294550821E-3</v>
      </c>
      <c r="AE487" s="2">
        <f>(Table2[[#This Row],[Close Price]]/Table2[[#This Row],[Current Week Low]])-1</f>
        <v>1.9873271889401023E-2</v>
      </c>
      <c r="AF487" s="2">
        <f>(Table2[[#This Row],[Current Week High]]/Table2[[#This Row],[Close Price]])-1</f>
        <v>6.1875176503812357E-2</v>
      </c>
      <c r="AG487" s="2">
        <f>(Table2[[#This Row],[Close Price]]/Table2[[#This Row],[Current Month Low]])-1</f>
        <v>3.3506508668495805E-2</v>
      </c>
      <c r="AH487" s="2">
        <f>(Table2[[#This Row],[Current Month High]]/Table2[[#This Row],[Close Price]])-1</f>
        <v>6.5348771533465078E-2</v>
      </c>
      <c r="AI487">
        <v>20.1581474159841</v>
      </c>
      <c r="AJ487">
        <v>38.266302225693003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-0.1</v>
      </c>
      <c r="AM487" t="s">
        <v>10214</v>
      </c>
      <c r="AN487">
        <v>2.09</v>
      </c>
      <c r="AO487" t="s">
        <v>10213</v>
      </c>
      <c r="AP487">
        <v>-1.1915089691289999E-3</v>
      </c>
      <c r="AQ487">
        <f>(Table2[[#This Row],[Sharpe Ratio]]-AVERAGE(Table2[Sharpe Ratio]))/_xlfn.STDEV.P(Table2[Sharpe Ratio])</f>
        <v>-0.63213642334377029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-1.3714320979889434</v>
      </c>
      <c r="AS487">
        <f>_xlfn.RANK.AVG(Table2[[#This Row],[1Y Return vs Nifty Z-Score]],Table2[1Y Return vs Nifty Z-Score])</f>
        <v>446</v>
      </c>
      <c r="AT487">
        <f>_xlfn.RANK.AVG(Table2[[#This Row],[6M Return vs Nifty Z-Score]],Table2[6M Return vs Nifty Z-Score])</f>
        <v>413</v>
      </c>
      <c r="AU487">
        <f>_xlfn.RANK.AVG(Table2[[#This Row],[Sharpe Ratio Z-Score]],Table2[Sharpe Ratio Z-Score])</f>
        <v>540</v>
      </c>
      <c r="AV487">
        <f>(Table2[[#This Row],[Rank 1Y]]+Table2[[#This Row],[Rank 6M]]+Table2[[#This Row],[Rank Sharpe]])/3</f>
        <v>466.33333333333331</v>
      </c>
    </row>
    <row r="488" spans="1:48" x14ac:dyDescent="0.3">
      <c r="A488" t="s">
        <v>1222</v>
      </c>
      <c r="B488" t="s">
        <v>1223</v>
      </c>
      <c r="C488" t="s">
        <v>10177</v>
      </c>
      <c r="D488" t="s">
        <v>1224</v>
      </c>
      <c r="E488">
        <v>9250.6495293600001</v>
      </c>
      <c r="F488">
        <v>622.9</v>
      </c>
      <c r="G488">
        <v>17.994372233018399</v>
      </c>
      <c r="H488">
        <f>(Table2[[#This Row],[1Y Return vs Nifty]]-AVERAGE(Table2[1Y Return vs Nifty]))/_xlfn.STDEV.P(Table2[1Y Return vs Nifty])</f>
        <v>-0.33914677524181747</v>
      </c>
      <c r="I488">
        <v>-1.9976493377400699</v>
      </c>
      <c r="J488">
        <f>(Table2[[#This Row],[1M Return vs Nifty]]-AVERAGE(Table2[1M Return vs Nifty]))/_xlfn.STDEV.P(Table2[1M Return vs Nifty])</f>
        <v>-0.4561385571187147</v>
      </c>
      <c r="K488">
        <v>8.7170879400194092</v>
      </c>
      <c r="L488">
        <f>(Table2[[#This Row],[6M Return vs Nifty]]-AVERAGE(Table2[6M Return vs Nifty]))/_xlfn.STDEV.P(Table2[6M Return vs Nifty])</f>
        <v>-3.8211862193856638E-2</v>
      </c>
      <c r="M488">
        <v>-1.99050560245338</v>
      </c>
      <c r="N488">
        <f>(Table2[[#This Row],[1W Return vs Nifty]]-AVERAGE(Table2[1W Return vs Nifty]))/_xlfn.STDEV.P(Table2[1W Return vs Nifty])</f>
        <v>-0.41557335657343947</v>
      </c>
      <c r="O488">
        <v>619.55999999999995</v>
      </c>
      <c r="P488">
        <v>606.79481871326902</v>
      </c>
      <c r="Q488">
        <v>544.000732791818</v>
      </c>
      <c r="R488">
        <v>49.993344296306702</v>
      </c>
      <c r="S488" s="2">
        <f>(Table2[[#This Row],[Close Price]]-Table2[[#This Row],[20D EMA]])/Table2[[#This Row],[20D EMA]]</f>
        <v>5.3909225902253732E-3</v>
      </c>
      <c r="T488" s="2">
        <f>(Table2[[#This Row],[Close Price]]-Table2[[#This Row],[50D EMA]])/Table2[[#This Row],[50D EMA]]</f>
        <v>2.6541395526221843E-2</v>
      </c>
      <c r="U488" s="2">
        <f>(Table2[[#This Row],[Close Price]]-Table2[[#This Row],[200D EMA]])/Table2[[#This Row],[200D EMA]]</f>
        <v>0.14503522229330471</v>
      </c>
      <c r="V488">
        <v>0.64679905432524698</v>
      </c>
      <c r="W488">
        <v>620.15</v>
      </c>
      <c r="X488">
        <v>634.45000000000005</v>
      </c>
      <c r="Y488">
        <v>616</v>
      </c>
      <c r="Z488">
        <v>635.04999999999995</v>
      </c>
      <c r="AA488">
        <v>599.04999999999995</v>
      </c>
      <c r="AB488">
        <v>651</v>
      </c>
      <c r="AC488" s="2">
        <f>(Table2[[#This Row],[Close Price]]/Table2[[#This Row],[Day Low]])-1</f>
        <v>4.4344110295895245E-3</v>
      </c>
      <c r="AD488" s="2">
        <f>(Table2[[#This Row],[Day High]]/Table2[[#This Row],[Close Price]])-1</f>
        <v>1.8542302135174271E-2</v>
      </c>
      <c r="AE488" s="2">
        <f>(Table2[[#This Row],[Close Price]]/Table2[[#This Row],[Current Week Low]])-1</f>
        <v>1.1201298701298601E-2</v>
      </c>
      <c r="AF488" s="2">
        <f>(Table2[[#This Row],[Current Week High]]/Table2[[#This Row],[Close Price]])-1</f>
        <v>1.9505538609728701E-2</v>
      </c>
      <c r="AG488" s="2">
        <f>(Table2[[#This Row],[Close Price]]/Table2[[#This Row],[Current Month Low]])-1</f>
        <v>3.9813037309072818E-2</v>
      </c>
      <c r="AH488" s="2">
        <f>(Table2[[#This Row],[Current Month High]]/Table2[[#This Row],[Close Price]])-1</f>
        <v>4.5111574891635975E-2</v>
      </c>
      <c r="AI488">
        <v>7.6256220902231497</v>
      </c>
      <c r="AJ488">
        <v>56.625597183806804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-0.1</v>
      </c>
      <c r="AM488" t="s">
        <v>10214</v>
      </c>
      <c r="AN488">
        <v>2.37</v>
      </c>
      <c r="AO488" t="s">
        <v>10213</v>
      </c>
      <c r="AP488">
        <v>-7.6054757080701002E-2</v>
      </c>
      <c r="AQ488">
        <f>(Table2[[#This Row],[Sharpe Ratio]]-AVERAGE(Table2[Sharpe Ratio]))/_xlfn.STDEV.P(Table2[Sharpe Ratio])</f>
        <v>-1.4815029792493197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-2.7305735303771481</v>
      </c>
      <c r="AS488">
        <f>_xlfn.RANK.AVG(Table2[[#This Row],[1Y Return vs Nifty Z-Score]],Table2[1Y Return vs Nifty Z-Score])</f>
        <v>399</v>
      </c>
      <c r="AT488">
        <f>_xlfn.RANK.AVG(Table2[[#This Row],[6M Return vs Nifty Z-Score]],Table2[6M Return vs Nifty Z-Score])</f>
        <v>317</v>
      </c>
      <c r="AU488">
        <f>_xlfn.RANK.AVG(Table2[[#This Row],[Sharpe Ratio Z-Score]],Table2[Sharpe Ratio Z-Score])</f>
        <v>684</v>
      </c>
      <c r="AV488">
        <f>(Table2[[#This Row],[Rank 1Y]]+Table2[[#This Row],[Rank 6M]]+Table2[[#This Row],[Rank Sharpe]])/3</f>
        <v>466.66666666666669</v>
      </c>
    </row>
    <row r="489" spans="1:48" x14ac:dyDescent="0.3">
      <c r="A489" t="s">
        <v>640</v>
      </c>
      <c r="B489" t="s">
        <v>641</v>
      </c>
      <c r="C489" t="s">
        <v>10171</v>
      </c>
      <c r="D489" t="s">
        <v>193</v>
      </c>
      <c r="E489">
        <v>29210.99535555</v>
      </c>
      <c r="F489">
        <v>1390.15</v>
      </c>
      <c r="G489">
        <v>-12.9725163322568</v>
      </c>
      <c r="H489">
        <f>(Table2[[#This Row],[1Y Return vs Nifty]]-AVERAGE(Table2[1Y Return vs Nifty]))/_xlfn.STDEV.P(Table2[1Y Return vs Nifty])</f>
        <v>-0.70741945423825281</v>
      </c>
      <c r="I489">
        <v>6.1048669500165804</v>
      </c>
      <c r="J489">
        <f>(Table2[[#This Row],[1M Return vs Nifty]]-AVERAGE(Table2[1M Return vs Nifty]))/_xlfn.STDEV.P(Table2[1M Return vs Nifty])</f>
        <v>0.26278328622519204</v>
      </c>
      <c r="K489">
        <v>-2.7426367644107299</v>
      </c>
      <c r="L489">
        <f>(Table2[[#This Row],[6M Return vs Nifty]]-AVERAGE(Table2[6M Return vs Nifty]))/_xlfn.STDEV.P(Table2[6M Return vs Nifty])</f>
        <v>-0.38069296129249947</v>
      </c>
      <c r="M489">
        <v>-2.5037020235270999</v>
      </c>
      <c r="N489">
        <f>(Table2[[#This Row],[1W Return vs Nifty]]-AVERAGE(Table2[1W Return vs Nifty]))/_xlfn.STDEV.P(Table2[1W Return vs Nifty])</f>
        <v>-0.5170956413752773</v>
      </c>
      <c r="O489">
        <v>1350.66</v>
      </c>
      <c r="P489">
        <v>1273.3668090731001</v>
      </c>
      <c r="Q489">
        <v>1192.5145503154599</v>
      </c>
      <c r="R489">
        <v>62.979543071180103</v>
      </c>
      <c r="S489" s="2">
        <f>(Table2[[#This Row],[Close Price]]-Table2[[#This Row],[20D EMA]])/Table2[[#This Row],[20D EMA]]</f>
        <v>2.9237557934639367E-2</v>
      </c>
      <c r="T489" s="2">
        <f>(Table2[[#This Row],[Close Price]]-Table2[[#This Row],[50D EMA]])/Table2[[#This Row],[50D EMA]]</f>
        <v>9.1712136750217332E-2</v>
      </c>
      <c r="U489" s="2">
        <f>(Table2[[#This Row],[Close Price]]-Table2[[#This Row],[200D EMA]])/Table2[[#This Row],[200D EMA]]</f>
        <v>0.16573001111999763</v>
      </c>
      <c r="V489">
        <v>0.68238011401896403</v>
      </c>
      <c r="W489">
        <v>1383.8</v>
      </c>
      <c r="X489">
        <v>1430</v>
      </c>
      <c r="Y489">
        <v>1383.8</v>
      </c>
      <c r="Z489">
        <v>1430</v>
      </c>
      <c r="AA489">
        <v>1322.35</v>
      </c>
      <c r="AB489">
        <v>1436.35</v>
      </c>
      <c r="AC489" s="2">
        <f>(Table2[[#This Row],[Close Price]]/Table2[[#This Row],[Day Low]])-1</f>
        <v>4.5888134123428514E-3</v>
      </c>
      <c r="AD489" s="2">
        <f>(Table2[[#This Row],[Day High]]/Table2[[#This Row],[Close Price]])-1</f>
        <v>2.8665971298061255E-2</v>
      </c>
      <c r="AE489" s="2">
        <f>(Table2[[#This Row],[Close Price]]/Table2[[#This Row],[Current Week Low]])-1</f>
        <v>4.5888134123428514E-3</v>
      </c>
      <c r="AF489" s="2">
        <f>(Table2[[#This Row],[Current Week High]]/Table2[[#This Row],[Close Price]])-1</f>
        <v>2.8665971298061255E-2</v>
      </c>
      <c r="AG489" s="2">
        <f>(Table2[[#This Row],[Close Price]]/Table2[[#This Row],[Current Month Low]])-1</f>
        <v>5.1272356032820543E-2</v>
      </c>
      <c r="AH489" s="2">
        <f>(Table2[[#This Row],[Current Month High]]/Table2[[#This Row],[Close Price]])-1</f>
        <v>3.3233823688091135E-2</v>
      </c>
      <c r="AI489">
        <v>3.32338236880911</v>
      </c>
      <c r="AJ489">
        <v>38.5922935048103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0.13</v>
      </c>
      <c r="AM489" t="s">
        <v>10213</v>
      </c>
      <c r="AN489">
        <v>2.97</v>
      </c>
      <c r="AO489" t="s">
        <v>10213</v>
      </c>
      <c r="AP489">
        <v>4.5088298956285001E-2</v>
      </c>
      <c r="AQ489">
        <f>(Table2[[#This Row],[Sharpe Ratio]]-AVERAGE(Table2[Sharpe Ratio]))/_xlfn.STDEV.P(Table2[Sharpe Ratio])</f>
        <v>-0.10706541644601976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-1.4494901871268571</v>
      </c>
      <c r="AS489">
        <f>_xlfn.RANK.AVG(Table2[[#This Row],[1Y Return vs Nifty Z-Score]],Table2[1Y Return vs Nifty Z-Score])</f>
        <v>587</v>
      </c>
      <c r="AT489">
        <f>_xlfn.RANK.AVG(Table2[[#This Row],[6M Return vs Nifty Z-Score]],Table2[6M Return vs Nifty Z-Score])</f>
        <v>454</v>
      </c>
      <c r="AU489">
        <f>_xlfn.RANK.AVG(Table2[[#This Row],[Sharpe Ratio Z-Score]],Table2[Sharpe Ratio Z-Score])</f>
        <v>364</v>
      </c>
      <c r="AV489">
        <f>(Table2[[#This Row],[Rank 1Y]]+Table2[[#This Row],[Rank 6M]]+Table2[[#This Row],[Rank Sharpe]])/3</f>
        <v>468.33333333333331</v>
      </c>
    </row>
    <row r="490" spans="1:48" x14ac:dyDescent="0.3">
      <c r="A490" t="s">
        <v>678</v>
      </c>
      <c r="B490" t="s">
        <v>679</v>
      </c>
      <c r="C490" t="s">
        <v>10181</v>
      </c>
      <c r="D490" t="s">
        <v>548</v>
      </c>
      <c r="E490">
        <v>25443.270594404999</v>
      </c>
      <c r="F490">
        <v>701.85</v>
      </c>
      <c r="G490">
        <v>31.158526549035901</v>
      </c>
      <c r="H490">
        <f>(Table2[[#This Row],[1Y Return vs Nifty]]-AVERAGE(Table2[1Y Return vs Nifty]))/_xlfn.STDEV.P(Table2[1Y Return vs Nifty])</f>
        <v>-0.1825925135353777</v>
      </c>
      <c r="I490">
        <v>1.15321701255239</v>
      </c>
      <c r="J490">
        <f>(Table2[[#This Row],[1M Return vs Nifty]]-AVERAGE(Table2[1M Return vs Nifty]))/_xlfn.STDEV.P(Table2[1M Return vs Nifty])</f>
        <v>-0.17656779610643195</v>
      </c>
      <c r="K490">
        <v>0.87322863181888399</v>
      </c>
      <c r="L490">
        <f>(Table2[[#This Row],[6M Return vs Nifty]]-AVERAGE(Table2[6M Return vs Nifty]))/_xlfn.STDEV.P(Table2[6M Return vs Nifty])</f>
        <v>-0.27263054382319185</v>
      </c>
      <c r="M490">
        <v>-2.4698914894645601</v>
      </c>
      <c r="N490">
        <f>(Table2[[#This Row],[1W Return vs Nifty]]-AVERAGE(Table2[1W Return vs Nifty]))/_xlfn.STDEV.P(Table2[1W Return vs Nifty])</f>
        <v>-0.51040712499549068</v>
      </c>
      <c r="O490">
        <v>695.77</v>
      </c>
      <c r="P490">
        <v>682.36700991583803</v>
      </c>
      <c r="Q490">
        <v>638.21942636333597</v>
      </c>
      <c r="R490">
        <v>50.862166606630197</v>
      </c>
      <c r="S490" s="2">
        <f>(Table2[[#This Row],[Close Price]]-Table2[[#This Row],[20D EMA]])/Table2[[#This Row],[20D EMA]]</f>
        <v>8.7385199131897618E-3</v>
      </c>
      <c r="T490" s="2">
        <f>(Table2[[#This Row],[Close Price]]-Table2[[#This Row],[50D EMA]])/Table2[[#This Row],[50D EMA]]</f>
        <v>2.8552069195966839E-2</v>
      </c>
      <c r="U490" s="2">
        <f>(Table2[[#This Row],[Close Price]]-Table2[[#This Row],[200D EMA]])/Table2[[#This Row],[200D EMA]]</f>
        <v>9.9700151716220875E-2</v>
      </c>
      <c r="V490">
        <v>0.65403569817308504</v>
      </c>
      <c r="W490">
        <v>694.3</v>
      </c>
      <c r="X490">
        <v>707.05</v>
      </c>
      <c r="Y490">
        <v>680</v>
      </c>
      <c r="Z490">
        <v>725.75</v>
      </c>
      <c r="AA490">
        <v>680</v>
      </c>
      <c r="AB490">
        <v>728.9</v>
      </c>
      <c r="AC490" s="2">
        <f>(Table2[[#This Row],[Close Price]]/Table2[[#This Row],[Day Low]])-1</f>
        <v>1.0874261846464117E-2</v>
      </c>
      <c r="AD490" s="2">
        <f>(Table2[[#This Row],[Day High]]/Table2[[#This Row],[Close Price]])-1</f>
        <v>7.4089905250409593E-3</v>
      </c>
      <c r="AE490" s="2">
        <f>(Table2[[#This Row],[Close Price]]/Table2[[#This Row],[Current Week Low]])-1</f>
        <v>3.2132352941176556E-2</v>
      </c>
      <c r="AF490" s="2">
        <f>(Table2[[#This Row],[Current Week High]]/Table2[[#This Row],[Close Price]])-1</f>
        <v>3.4052860297784315E-2</v>
      </c>
      <c r="AG490" s="2">
        <f>(Table2[[#This Row],[Close Price]]/Table2[[#This Row],[Current Month Low]])-1</f>
        <v>3.2132352941176556E-2</v>
      </c>
      <c r="AH490" s="2">
        <f>(Table2[[#This Row],[Current Month High]]/Table2[[#This Row],[Close Price]])-1</f>
        <v>3.8540998788914926E-2</v>
      </c>
      <c r="AI490">
        <v>9.6031915651492294</v>
      </c>
      <c r="AJ490">
        <v>60.239726027397197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-0.13</v>
      </c>
      <c r="AM490" t="s">
        <v>10214</v>
      </c>
      <c r="AN490">
        <v>0.96</v>
      </c>
      <c r="AO490" t="s">
        <v>10213</v>
      </c>
      <c r="AP490">
        <v>-6.0977557462379997E-2</v>
      </c>
      <c r="AQ490">
        <f>(Table2[[#This Row],[Sharpe Ratio]]-AVERAGE(Table2[Sharpe Ratio]))/_xlfn.STDEV.P(Table2[Sharpe Ratio])</f>
        <v>-1.310443488303531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-2.4526414667640233</v>
      </c>
      <c r="AS490">
        <f>_xlfn.RANK.AVG(Table2[[#This Row],[1Y Return vs Nifty Z-Score]],Table2[1Y Return vs Nifty Z-Score])</f>
        <v>340</v>
      </c>
      <c r="AT490">
        <f>_xlfn.RANK.AVG(Table2[[#This Row],[6M Return vs Nifty Z-Score]],Table2[6M Return vs Nifty Z-Score])</f>
        <v>417</v>
      </c>
      <c r="AU490">
        <f>_xlfn.RANK.AVG(Table2[[#This Row],[Sharpe Ratio Z-Score]],Table2[Sharpe Ratio Z-Score])</f>
        <v>653</v>
      </c>
      <c r="AV490">
        <f>(Table2[[#This Row],[Rank 1Y]]+Table2[[#This Row],[Rank 6M]]+Table2[[#This Row],[Rank Sharpe]])/3</f>
        <v>470</v>
      </c>
    </row>
    <row r="491" spans="1:48" x14ac:dyDescent="0.3">
      <c r="A491" t="s">
        <v>1560</v>
      </c>
      <c r="B491" t="s">
        <v>1561</v>
      </c>
      <c r="C491" t="s">
        <v>10167</v>
      </c>
      <c r="D491" t="s">
        <v>553</v>
      </c>
      <c r="E491">
        <v>5955.5599136000001</v>
      </c>
      <c r="F491">
        <v>303.2</v>
      </c>
      <c r="G491">
        <v>-2.33165711901716</v>
      </c>
      <c r="H491">
        <f>(Table2[[#This Row],[1Y Return vs Nifty]]-AVERAGE(Table2[1Y Return vs Nifty]))/_xlfn.STDEV.P(Table2[1Y Return vs Nifty])</f>
        <v>-0.58087339453246911</v>
      </c>
      <c r="I491">
        <v>-4.3805759542346996</v>
      </c>
      <c r="J491">
        <f>(Table2[[#This Row],[1M Return vs Nifty]]-AVERAGE(Table2[1M Return vs Nifty]))/_xlfn.STDEV.P(Table2[1M Return vs Nifty])</f>
        <v>-0.66757139289989342</v>
      </c>
      <c r="K491">
        <v>-28.8068152118509</v>
      </c>
      <c r="L491">
        <f>(Table2[[#This Row],[6M Return vs Nifty]]-AVERAGE(Table2[6M Return vs Nifty]))/_xlfn.STDEV.P(Table2[6M Return vs Nifty])</f>
        <v>-1.1596373698201874</v>
      </c>
      <c r="M491">
        <v>3.5406472791585601</v>
      </c>
      <c r="N491">
        <f>(Table2[[#This Row],[1W Return vs Nifty]]-AVERAGE(Table2[1W Return vs Nifty]))/_xlfn.STDEV.P(Table2[1W Return vs Nifty])</f>
        <v>0.67861837016280235</v>
      </c>
      <c r="O491">
        <v>304.18</v>
      </c>
      <c r="P491">
        <v>312.10108145381599</v>
      </c>
      <c r="Q491">
        <v>319.57867350699399</v>
      </c>
      <c r="R491">
        <v>49.094022963111598</v>
      </c>
      <c r="S491" s="2">
        <f>(Table2[[#This Row],[Close Price]]-Table2[[#This Row],[20D EMA]])/Table2[[#This Row],[20D EMA]]</f>
        <v>-3.221776579656842E-3</v>
      </c>
      <c r="T491" s="2">
        <f>(Table2[[#This Row],[Close Price]]-Table2[[#This Row],[50D EMA]])/Table2[[#This Row],[50D EMA]]</f>
        <v>-2.8519867385122043E-2</v>
      </c>
      <c r="U491" s="2">
        <f>(Table2[[#This Row],[Close Price]]-Table2[[#This Row],[200D EMA]])/Table2[[#This Row],[200D EMA]]</f>
        <v>-5.1250833878423857E-2</v>
      </c>
      <c r="V491">
        <v>1.06802721569798</v>
      </c>
      <c r="W491">
        <v>301.2</v>
      </c>
      <c r="X491">
        <v>306.2</v>
      </c>
      <c r="Y491">
        <v>299.7</v>
      </c>
      <c r="Z491">
        <v>309.10000000000002</v>
      </c>
      <c r="AA491">
        <v>285.10000000000002</v>
      </c>
      <c r="AB491">
        <v>309.10000000000002</v>
      </c>
      <c r="AC491" s="2">
        <f>(Table2[[#This Row],[Close Price]]/Table2[[#This Row],[Day Low]])-1</f>
        <v>6.6401062416998613E-3</v>
      </c>
      <c r="AD491" s="2">
        <f>(Table2[[#This Row],[Day High]]/Table2[[#This Row],[Close Price]])-1</f>
        <v>9.8944591029024309E-3</v>
      </c>
      <c r="AE491" s="2">
        <f>(Table2[[#This Row],[Close Price]]/Table2[[#This Row],[Current Week Low]])-1</f>
        <v>1.1678345011678415E-2</v>
      </c>
      <c r="AF491" s="2">
        <f>(Table2[[#This Row],[Current Week High]]/Table2[[#This Row],[Close Price]])-1</f>
        <v>1.9459102902374736E-2</v>
      </c>
      <c r="AG491" s="2">
        <f>(Table2[[#This Row],[Close Price]]/Table2[[#This Row],[Current Month Low]])-1</f>
        <v>6.3486495966327494E-2</v>
      </c>
      <c r="AH491" s="2">
        <f>(Table2[[#This Row],[Current Month High]]/Table2[[#This Row],[Close Price]])-1</f>
        <v>1.9459102902374736E-2</v>
      </c>
      <c r="AI491">
        <v>33.667546174142402</v>
      </c>
      <c r="AJ491">
        <v>29.5726495726495</v>
      </c>
      <c r="AK491" t="str">
        <f>IF(AND(Table2[[#This Row],[20D EMA]]&gt;Table2[[#This Row],[50D EMA]],Table2[[#This Row],[50D EMA]]&gt;Table2[[#This Row],[200D EMA]]),"Uptrend","Downtrend/NoTrend")</f>
        <v>Downtrend/NoTrend</v>
      </c>
      <c r="AL491">
        <v>-0.19</v>
      </c>
      <c r="AM491" t="s">
        <v>10214</v>
      </c>
      <c r="AN491">
        <v>-0.1</v>
      </c>
      <c r="AO491" t="s">
        <v>10214</v>
      </c>
      <c r="AP491">
        <v>9.9383742521949994E-2</v>
      </c>
      <c r="AQ491">
        <f>(Table2[[#This Row],[Sharpe Ratio]]-AVERAGE(Table2[Sharpe Ratio]))/_xlfn.STDEV.P(Table2[Sharpe Ratio])</f>
        <v>0.50894758146723118</v>
      </c>
      <c r="AR4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1">
        <f>_xlfn.RANK.AVG(Table2[[#This Row],[1Y Return vs Nifty Z-Score]],Table2[1Y Return vs Nifty Z-Score])</f>
        <v>525</v>
      </c>
      <c r="AT491">
        <f>_xlfn.RANK.AVG(Table2[[#This Row],[6M Return vs Nifty Z-Score]],Table2[6M Return vs Nifty Z-Score])</f>
        <v>674</v>
      </c>
      <c r="AU491">
        <f>_xlfn.RANK.AVG(Table2[[#This Row],[Sharpe Ratio Z-Score]],Table2[Sharpe Ratio Z-Score])</f>
        <v>211</v>
      </c>
      <c r="AV491">
        <f>(Table2[[#This Row],[Rank 1Y]]+Table2[[#This Row],[Rank 6M]]+Table2[[#This Row],[Rank Sharpe]])/3</f>
        <v>470</v>
      </c>
    </row>
    <row r="492" spans="1:48" x14ac:dyDescent="0.3">
      <c r="A492" t="s">
        <v>1851</v>
      </c>
      <c r="B492" t="s">
        <v>1852</v>
      </c>
      <c r="C492" t="s">
        <v>10166</v>
      </c>
      <c r="D492" t="s">
        <v>299</v>
      </c>
      <c r="E492">
        <v>3727.1144340400001</v>
      </c>
      <c r="F492">
        <v>1392.1</v>
      </c>
      <c r="G492">
        <v>4.3756376139014002</v>
      </c>
      <c r="H492">
        <f>(Table2[[#This Row],[1Y Return vs Nifty]]-AVERAGE(Table2[1Y Return vs Nifty]))/_xlfn.STDEV.P(Table2[1Y Return vs Nifty])</f>
        <v>-0.50110711788818063</v>
      </c>
      <c r="I492">
        <v>6.1711790541645497</v>
      </c>
      <c r="J492">
        <f>(Table2[[#This Row],[1M Return vs Nifty]]-AVERAGE(Table2[1M Return vs Nifty]))/_xlfn.STDEV.P(Table2[1M Return vs Nifty])</f>
        <v>0.26866704115476969</v>
      </c>
      <c r="K492">
        <v>-18.359637435536602</v>
      </c>
      <c r="L492">
        <f>(Table2[[#This Row],[6M Return vs Nifty]]-AVERAGE(Table2[6M Return vs Nifty]))/_xlfn.STDEV.P(Table2[6M Return vs Nifty])</f>
        <v>-0.8474168741630923</v>
      </c>
      <c r="M492">
        <v>-2.5736689552762799</v>
      </c>
      <c r="N492">
        <f>(Table2[[#This Row],[1W Return vs Nifty]]-AVERAGE(Table2[1W Return vs Nifty]))/_xlfn.STDEV.P(Table2[1W Return vs Nifty])</f>
        <v>-0.53093674096223376</v>
      </c>
      <c r="O492">
        <v>1377.65</v>
      </c>
      <c r="P492">
        <v>1346.3631945197901</v>
      </c>
      <c r="Q492">
        <v>1289.5746096806499</v>
      </c>
      <c r="R492">
        <v>50.202654295677704</v>
      </c>
      <c r="S492" s="2">
        <f>(Table2[[#This Row],[Close Price]]-Table2[[#This Row],[20D EMA]])/Table2[[#This Row],[20D EMA]]</f>
        <v>1.0488875984466168E-2</v>
      </c>
      <c r="T492" s="2">
        <f>(Table2[[#This Row],[Close Price]]-Table2[[#This Row],[50D EMA]])/Table2[[#This Row],[50D EMA]]</f>
        <v>3.3970629668410406E-2</v>
      </c>
      <c r="U492" s="2">
        <f>(Table2[[#This Row],[Close Price]]-Table2[[#This Row],[200D EMA]])/Table2[[#This Row],[200D EMA]]</f>
        <v>7.9503263750469899E-2</v>
      </c>
      <c r="V492">
        <v>0.62507995966336505</v>
      </c>
      <c r="W492">
        <v>1391</v>
      </c>
      <c r="X492">
        <v>1419.15</v>
      </c>
      <c r="Y492">
        <v>1370</v>
      </c>
      <c r="Z492">
        <v>1424.95</v>
      </c>
      <c r="AA492">
        <v>1370</v>
      </c>
      <c r="AB492">
        <v>1456</v>
      </c>
      <c r="AC492" s="2">
        <f>(Table2[[#This Row],[Close Price]]/Table2[[#This Row],[Day Low]])-1</f>
        <v>7.9079798705961046E-4</v>
      </c>
      <c r="AD492" s="2">
        <f>(Table2[[#This Row],[Day High]]/Table2[[#This Row],[Close Price]])-1</f>
        <v>1.9431075353782079E-2</v>
      </c>
      <c r="AE492" s="2">
        <f>(Table2[[#This Row],[Close Price]]/Table2[[#This Row],[Current Week Low]])-1</f>
        <v>1.6131386861313768E-2</v>
      </c>
      <c r="AF492" s="2">
        <f>(Table2[[#This Row],[Current Week High]]/Table2[[#This Row],[Close Price]])-1</f>
        <v>2.3597442712449013E-2</v>
      </c>
      <c r="AG492" s="2">
        <f>(Table2[[#This Row],[Close Price]]/Table2[[#This Row],[Current Month Low]])-1</f>
        <v>1.6131386861313768E-2</v>
      </c>
      <c r="AH492" s="2">
        <f>(Table2[[#This Row],[Current Month High]]/Table2[[#This Row],[Close Price]])-1</f>
        <v>4.5901874865311498E-2</v>
      </c>
      <c r="AI492">
        <v>30.9496444220961</v>
      </c>
      <c r="AJ492">
        <v>47.312169312169303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-0.05</v>
      </c>
      <c r="AM492" t="s">
        <v>10214</v>
      </c>
      <c r="AN492">
        <v>-3.59</v>
      </c>
      <c r="AO492" t="s">
        <v>10214</v>
      </c>
      <c r="AP492">
        <v>5.7327507062311003E-2</v>
      </c>
      <c r="AQ492">
        <f>(Table2[[#This Row],[Sharpe Ratio]]-AVERAGE(Table2[Sharpe Ratio]))/_xlfn.STDEV.P(Table2[Sharpe Ratio])</f>
        <v>3.1795430474936756E-2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-1.5789982613838003</v>
      </c>
      <c r="AS492">
        <f>_xlfn.RANK.AVG(Table2[[#This Row],[1Y Return vs Nifty Z-Score]],Table2[1Y Return vs Nifty Z-Score])</f>
        <v>485</v>
      </c>
      <c r="AT492">
        <f>_xlfn.RANK.AVG(Table2[[#This Row],[6M Return vs Nifty Z-Score]],Table2[6M Return vs Nifty Z-Score])</f>
        <v>606</v>
      </c>
      <c r="AU492">
        <f>_xlfn.RANK.AVG(Table2[[#This Row],[Sharpe Ratio Z-Score]],Table2[Sharpe Ratio Z-Score])</f>
        <v>321</v>
      </c>
      <c r="AV492">
        <f>(Table2[[#This Row],[Rank 1Y]]+Table2[[#This Row],[Rank 6M]]+Table2[[#This Row],[Rank Sharpe]])/3</f>
        <v>470.66666666666669</v>
      </c>
    </row>
    <row r="493" spans="1:48" x14ac:dyDescent="0.3">
      <c r="A493" t="s">
        <v>1330</v>
      </c>
      <c r="B493" t="s">
        <v>1331</v>
      </c>
      <c r="C493" t="s">
        <v>10167</v>
      </c>
      <c r="D493" t="s">
        <v>24</v>
      </c>
      <c r="E493">
        <v>8287.01022663</v>
      </c>
      <c r="F493">
        <v>219.51</v>
      </c>
      <c r="G493">
        <v>-13.8853000985401</v>
      </c>
      <c r="H493">
        <f>(Table2[[#This Row],[1Y Return vs Nifty]]-AVERAGE(Table2[1Y Return vs Nifty]))/_xlfn.STDEV.P(Table2[1Y Return vs Nifty])</f>
        <v>-0.71827470442733865</v>
      </c>
      <c r="I493">
        <v>-4.4812941191672504</v>
      </c>
      <c r="J493">
        <f>(Table2[[#This Row],[1M Return vs Nifty]]-AVERAGE(Table2[1M Return vs Nifty]))/_xlfn.STDEV.P(Table2[1M Return vs Nifty])</f>
        <v>-0.67650793634145845</v>
      </c>
      <c r="K493">
        <v>-25.7366682950755</v>
      </c>
      <c r="L493">
        <f>(Table2[[#This Row],[6M Return vs Nifty]]-AVERAGE(Table2[6M Return vs Nifty]))/_xlfn.STDEV.P(Table2[6M Return vs Nifty])</f>
        <v>-1.0678840932301252</v>
      </c>
      <c r="M493">
        <v>-2.60120508574026</v>
      </c>
      <c r="N493">
        <f>(Table2[[#This Row],[1W Return vs Nifty]]-AVERAGE(Table2[1W Return vs Nifty]))/_xlfn.STDEV.P(Table2[1W Return vs Nifty])</f>
        <v>-0.5363840331967662</v>
      </c>
      <c r="O493">
        <v>221.85</v>
      </c>
      <c r="P493">
        <v>222.86160790932399</v>
      </c>
      <c r="Q493">
        <v>221.12769069061801</v>
      </c>
      <c r="R493">
        <v>39.276935184083001</v>
      </c>
      <c r="S493" s="2">
        <f>(Table2[[#This Row],[Close Price]]-Table2[[#This Row],[20D EMA]])/Table2[[#This Row],[20D EMA]]</f>
        <v>-1.0547667342799204E-2</v>
      </c>
      <c r="T493" s="2">
        <f>(Table2[[#This Row],[Close Price]]-Table2[[#This Row],[50D EMA]])/Table2[[#This Row],[50D EMA]]</f>
        <v>-1.5038964946747021E-2</v>
      </c>
      <c r="U493" s="2">
        <f>(Table2[[#This Row],[Close Price]]-Table2[[#This Row],[200D EMA]])/Table2[[#This Row],[200D EMA]]</f>
        <v>-7.3156405042068958E-3</v>
      </c>
      <c r="V493">
        <v>0.67060329158140597</v>
      </c>
      <c r="W493">
        <v>219</v>
      </c>
      <c r="X493">
        <v>220.69</v>
      </c>
      <c r="Y493">
        <v>216.33</v>
      </c>
      <c r="Z493">
        <v>224.5</v>
      </c>
      <c r="AA493">
        <v>216.33</v>
      </c>
      <c r="AB493">
        <v>225.49</v>
      </c>
      <c r="AC493" s="2">
        <f>(Table2[[#This Row],[Close Price]]/Table2[[#This Row],[Day Low]])-1</f>
        <v>2.3287671232876672E-3</v>
      </c>
      <c r="AD493" s="2">
        <f>(Table2[[#This Row],[Day High]]/Table2[[#This Row],[Close Price]])-1</f>
        <v>5.3756093116485992E-3</v>
      </c>
      <c r="AE493" s="2">
        <f>(Table2[[#This Row],[Close Price]]/Table2[[#This Row],[Current Week Low]])-1</f>
        <v>1.4699764249063829E-2</v>
      </c>
      <c r="AF493" s="2">
        <f>(Table2[[#This Row],[Current Week High]]/Table2[[#This Row],[Close Price]])-1</f>
        <v>2.2732449546717826E-2</v>
      </c>
      <c r="AG493" s="2">
        <f>(Table2[[#This Row],[Close Price]]/Table2[[#This Row],[Current Month Low]])-1</f>
        <v>1.4699764249063829E-2</v>
      </c>
      <c r="AH493" s="2">
        <f>(Table2[[#This Row],[Current Month High]]/Table2[[#This Row],[Close Price]])-1</f>
        <v>2.7242494647168769E-2</v>
      </c>
      <c r="AI493">
        <v>30.540749851942898</v>
      </c>
      <c r="AJ493">
        <v>14.8966239204396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</v>
      </c>
      <c r="AM493" t="s">
        <v>10214</v>
      </c>
      <c r="AN493">
        <v>-3.11</v>
      </c>
      <c r="AO493" t="s">
        <v>10214</v>
      </c>
      <c r="AP493">
        <v>0.11968670708803</v>
      </c>
      <c r="AQ493">
        <f>(Table2[[#This Row],[Sharpe Ratio]]-AVERAGE(Table2[Sharpe Ratio]))/_xlfn.STDEV.P(Table2[Sharpe Ratio])</f>
        <v>0.73929637774792833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591</v>
      </c>
      <c r="AT493">
        <f>_xlfn.RANK.AVG(Table2[[#This Row],[6M Return vs Nifty Z-Score]],Table2[6M Return vs Nifty Z-Score])</f>
        <v>656</v>
      </c>
      <c r="AU493">
        <f>_xlfn.RANK.AVG(Table2[[#This Row],[Sharpe Ratio Z-Score]],Table2[Sharpe Ratio Z-Score])</f>
        <v>167</v>
      </c>
      <c r="AV493">
        <f>(Table2[[#This Row],[Rank 1Y]]+Table2[[#This Row],[Rank 6M]]+Table2[[#This Row],[Rank Sharpe]])/3</f>
        <v>471.33333333333331</v>
      </c>
    </row>
    <row r="494" spans="1:48" x14ac:dyDescent="0.3">
      <c r="A494" t="s">
        <v>187</v>
      </c>
      <c r="B494" t="s">
        <v>188</v>
      </c>
      <c r="C494" t="s">
        <v>10169</v>
      </c>
      <c r="D494" t="s">
        <v>122</v>
      </c>
      <c r="E494">
        <v>138771.45137448001</v>
      </c>
      <c r="F494">
        <v>5761.3</v>
      </c>
      <c r="G494">
        <v>-11.761491706698701</v>
      </c>
      <c r="H494">
        <f>(Table2[[#This Row],[1Y Return vs Nifty]]-AVERAGE(Table2[1Y Return vs Nifty]))/_xlfn.STDEV.P(Table2[1Y Return vs Nifty])</f>
        <v>-0.69301738467789509</v>
      </c>
      <c r="I494">
        <v>-0.115532972656312</v>
      </c>
      <c r="J494">
        <f>(Table2[[#This Row],[1M Return vs Nifty]]-AVERAGE(Table2[1M Return vs Nifty]))/_xlfn.STDEV.P(Table2[1M Return vs Nifty])</f>
        <v>-0.28914172323164811</v>
      </c>
      <c r="K494">
        <v>-0.16882657872484499</v>
      </c>
      <c r="L494">
        <f>(Table2[[#This Row],[6M Return vs Nifty]]-AVERAGE(Table2[6M Return vs Nifty]))/_xlfn.STDEV.P(Table2[6M Return vs Nifty])</f>
        <v>-0.30377302089251607</v>
      </c>
      <c r="M494">
        <v>5.4128662646146797</v>
      </c>
      <c r="N494">
        <f>(Table2[[#This Row],[1W Return vs Nifty]]-AVERAGE(Table2[1W Return vs Nifty]))/_xlfn.STDEV.P(Table2[1W Return vs Nifty])</f>
        <v>1.0489871826638941</v>
      </c>
      <c r="O494">
        <v>5498.34</v>
      </c>
      <c r="P494">
        <v>5330.6951359349396</v>
      </c>
      <c r="Q494">
        <v>5010.1890620242903</v>
      </c>
      <c r="R494">
        <v>82.561285301815403</v>
      </c>
      <c r="S494" s="2">
        <f>(Table2[[#This Row],[Close Price]]-Table2[[#This Row],[20D EMA]])/Table2[[#This Row],[20D EMA]]</f>
        <v>4.7825343649174117E-2</v>
      </c>
      <c r="T494" s="2">
        <f>(Table2[[#This Row],[Close Price]]-Table2[[#This Row],[50D EMA]])/Table2[[#This Row],[50D EMA]]</f>
        <v>8.0778370003246808E-2</v>
      </c>
      <c r="U494" s="2">
        <f>(Table2[[#This Row],[Close Price]]-Table2[[#This Row],[200D EMA]])/Table2[[#This Row],[200D EMA]]</f>
        <v>0.14991668551370696</v>
      </c>
      <c r="V494">
        <v>0.66320352379792502</v>
      </c>
      <c r="W494">
        <v>5720</v>
      </c>
      <c r="X494">
        <v>5805</v>
      </c>
      <c r="Y494">
        <v>5534.05</v>
      </c>
      <c r="Z494">
        <v>5805</v>
      </c>
      <c r="AA494">
        <v>5384.3</v>
      </c>
      <c r="AB494">
        <v>5805</v>
      </c>
      <c r="AC494" s="2">
        <f>(Table2[[#This Row],[Close Price]]/Table2[[#This Row],[Day Low]])-1</f>
        <v>7.2202797202798319E-3</v>
      </c>
      <c r="AD494" s="2">
        <f>(Table2[[#This Row],[Day High]]/Table2[[#This Row],[Close Price]])-1</f>
        <v>7.5850936420598369E-3</v>
      </c>
      <c r="AE494" s="2">
        <f>(Table2[[#This Row],[Close Price]]/Table2[[#This Row],[Current Week Low]])-1</f>
        <v>4.1063958583677396E-2</v>
      </c>
      <c r="AF494" s="2">
        <f>(Table2[[#This Row],[Current Week High]]/Table2[[#This Row],[Close Price]])-1</f>
        <v>7.5850936420598369E-3</v>
      </c>
      <c r="AG494" s="2">
        <f>(Table2[[#This Row],[Close Price]]/Table2[[#This Row],[Current Month Low]])-1</f>
        <v>7.0018386791226295E-2</v>
      </c>
      <c r="AH494" s="2">
        <f>(Table2[[#This Row],[Current Month High]]/Table2[[#This Row],[Close Price]])-1</f>
        <v>7.5850936420598369E-3</v>
      </c>
      <c r="AI494">
        <v>0.75850936420598303</v>
      </c>
      <c r="AJ494">
        <v>32.513742898544002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0.09</v>
      </c>
      <c r="AM494" t="s">
        <v>10213</v>
      </c>
      <c r="AN494">
        <v>7.65</v>
      </c>
      <c r="AO494" t="s">
        <v>10213</v>
      </c>
      <c r="AP494">
        <v>3.3646466219067001E-2</v>
      </c>
      <c r="AQ494">
        <f>(Table2[[#This Row],[Sharpe Ratio]]-AVERAGE(Table2[Sharpe Ratio]))/_xlfn.STDEV.P(Table2[Sharpe Ratio])</f>
        <v>-0.23687958174612256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-0.47382452788428764</v>
      </c>
      <c r="AS494">
        <f>_xlfn.RANK.AVG(Table2[[#This Row],[1Y Return vs Nifty Z-Score]],Table2[1Y Return vs Nifty Z-Score])</f>
        <v>579</v>
      </c>
      <c r="AT494">
        <f>_xlfn.RANK.AVG(Table2[[#This Row],[6M Return vs Nifty Z-Score]],Table2[6M Return vs Nifty Z-Score])</f>
        <v>430</v>
      </c>
      <c r="AU494">
        <f>_xlfn.RANK.AVG(Table2[[#This Row],[Sharpe Ratio Z-Score]],Table2[Sharpe Ratio Z-Score])</f>
        <v>407</v>
      </c>
      <c r="AV494">
        <f>(Table2[[#This Row],[Rank 1Y]]+Table2[[#This Row],[Rank 6M]]+Table2[[#This Row],[Rank Sharpe]])/3</f>
        <v>472</v>
      </c>
    </row>
    <row r="495" spans="1:48" x14ac:dyDescent="0.3">
      <c r="A495" t="s">
        <v>1334</v>
      </c>
      <c r="B495" t="s">
        <v>1335</v>
      </c>
      <c r="C495" t="s">
        <v>10173</v>
      </c>
      <c r="D495" t="s">
        <v>214</v>
      </c>
      <c r="E495">
        <v>8193.8259237999991</v>
      </c>
      <c r="F495">
        <v>2123</v>
      </c>
      <c r="G495">
        <v>9.8962893537598493</v>
      </c>
      <c r="H495">
        <f>(Table2[[#This Row],[1Y Return vs Nifty]]-AVERAGE(Table2[1Y Return vs Nifty]))/_xlfn.STDEV.P(Table2[1Y Return vs Nifty])</f>
        <v>-0.43545295306117793</v>
      </c>
      <c r="I495">
        <v>-6.1368638599656498</v>
      </c>
      <c r="J495">
        <f>(Table2[[#This Row],[1M Return vs Nifty]]-AVERAGE(Table2[1M Return vs Nifty]))/_xlfn.STDEV.P(Table2[1M Return vs Nifty])</f>
        <v>-0.8234036916314138</v>
      </c>
      <c r="K495">
        <v>3.4389903775556401</v>
      </c>
      <c r="L495">
        <f>(Table2[[#This Row],[6M Return vs Nifty]]-AVERAGE(Table2[6M Return vs Nifty]))/_xlfn.STDEV.P(Table2[6M Return vs Nifty])</f>
        <v>-0.19595113612629694</v>
      </c>
      <c r="M495">
        <v>-3.4858298760842699</v>
      </c>
      <c r="N495">
        <f>(Table2[[#This Row],[1W Return vs Nifty]]-AVERAGE(Table2[1W Return vs Nifty]))/_xlfn.STDEV.P(Table2[1W Return vs Nifty])</f>
        <v>-0.71138355817429844</v>
      </c>
      <c r="O495">
        <v>2210.4</v>
      </c>
      <c r="P495">
        <v>2217.5396136606601</v>
      </c>
      <c r="Q495">
        <v>1968.2513038685299</v>
      </c>
      <c r="R495">
        <v>31.305618315469001</v>
      </c>
      <c r="S495" s="2">
        <f>(Table2[[#This Row],[Close Price]]-Table2[[#This Row],[20D EMA]])/Table2[[#This Row],[20D EMA]]</f>
        <v>-3.954035468693453E-2</v>
      </c>
      <c r="T495" s="2">
        <f>(Table2[[#This Row],[Close Price]]-Table2[[#This Row],[50D EMA]])/Table2[[#This Row],[50D EMA]]</f>
        <v>-4.2632660574931681E-2</v>
      </c>
      <c r="U495" s="2">
        <f>(Table2[[#This Row],[Close Price]]-Table2[[#This Row],[200D EMA]])/Table2[[#This Row],[200D EMA]]</f>
        <v>7.862242785121841E-2</v>
      </c>
      <c r="V495">
        <v>0.53554413020980396</v>
      </c>
      <c r="W495">
        <v>2117.35</v>
      </c>
      <c r="X495">
        <v>2178.5</v>
      </c>
      <c r="Y495">
        <v>2117.35</v>
      </c>
      <c r="Z495">
        <v>2292.8000000000002</v>
      </c>
      <c r="AA495">
        <v>2117.35</v>
      </c>
      <c r="AB495">
        <v>2313.75</v>
      </c>
      <c r="AC495" s="2">
        <f>(Table2[[#This Row],[Close Price]]/Table2[[#This Row],[Day Low]])-1</f>
        <v>2.6684298769688031E-3</v>
      </c>
      <c r="AD495" s="2">
        <f>(Table2[[#This Row],[Day High]]/Table2[[#This Row],[Close Price]])-1</f>
        <v>2.6142251530852478E-2</v>
      </c>
      <c r="AE495" s="2">
        <f>(Table2[[#This Row],[Close Price]]/Table2[[#This Row],[Current Week Low]])-1</f>
        <v>2.6684298769688031E-3</v>
      </c>
      <c r="AF495" s="2">
        <f>(Table2[[#This Row],[Current Week High]]/Table2[[#This Row],[Close Price]])-1</f>
        <v>7.998115873763556E-2</v>
      </c>
      <c r="AG495" s="2">
        <f>(Table2[[#This Row],[Close Price]]/Table2[[#This Row],[Current Month Low]])-1</f>
        <v>2.6684298769688031E-3</v>
      </c>
      <c r="AH495" s="2">
        <f>(Table2[[#This Row],[Current Month High]]/Table2[[#This Row],[Close Price]])-1</f>
        <v>8.9849269901083328E-2</v>
      </c>
      <c r="AI495">
        <v>29.203956665096499</v>
      </c>
      <c r="AJ495">
        <v>45.2219714070729</v>
      </c>
      <c r="AK495" t="str">
        <f>IF(AND(Table2[[#This Row],[20D EMA]]&gt;Table2[[#This Row],[50D EMA]],Table2[[#This Row],[50D EMA]]&gt;Table2[[#This Row],[200D EMA]]),"Uptrend","Downtrend/NoTrend")</f>
        <v>Downtrend/NoTrend</v>
      </c>
      <c r="AL495">
        <v>-0.22</v>
      </c>
      <c r="AM495" t="s">
        <v>10214</v>
      </c>
      <c r="AN495">
        <v>-3.39</v>
      </c>
      <c r="AO495" t="s">
        <v>10214</v>
      </c>
      <c r="AP495">
        <v>-2.7376739473552E-2</v>
      </c>
      <c r="AQ495">
        <f>(Table2[[#This Row],[Sharpe Ratio]]-AVERAGE(Table2[Sharpe Ratio]))/_xlfn.STDEV.P(Table2[Sharpe Ratio])</f>
        <v>-0.92922290583232281</v>
      </c>
      <c r="AR4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5">
        <f>_xlfn.RANK.AVG(Table2[[#This Row],[1Y Return vs Nifty Z-Score]],Table2[1Y Return vs Nifty Z-Score])</f>
        <v>447</v>
      </c>
      <c r="AT495">
        <f>_xlfn.RANK.AVG(Table2[[#This Row],[6M Return vs Nifty Z-Score]],Table2[6M Return vs Nifty Z-Score])</f>
        <v>380</v>
      </c>
      <c r="AU495">
        <f>_xlfn.RANK.AVG(Table2[[#This Row],[Sharpe Ratio Z-Score]],Table2[Sharpe Ratio Z-Score])</f>
        <v>593</v>
      </c>
      <c r="AV495">
        <f>(Table2[[#This Row],[Rank 1Y]]+Table2[[#This Row],[Rank 6M]]+Table2[[#This Row],[Rank Sharpe]])/3</f>
        <v>473.33333333333331</v>
      </c>
    </row>
    <row r="496" spans="1:48" x14ac:dyDescent="0.3">
      <c r="A496" t="s">
        <v>1119</v>
      </c>
      <c r="B496" t="s">
        <v>1120</v>
      </c>
      <c r="C496" t="s">
        <v>10169</v>
      </c>
      <c r="D496" t="s">
        <v>986</v>
      </c>
      <c r="E496">
        <v>10806.342577521</v>
      </c>
      <c r="F496">
        <v>50.77</v>
      </c>
      <c r="G496">
        <v>-7.4265800754356501</v>
      </c>
      <c r="H496">
        <f>(Table2[[#This Row],[1Y Return vs Nifty]]-AVERAGE(Table2[1Y Return vs Nifty]))/_xlfn.STDEV.P(Table2[1Y Return vs Nifty])</f>
        <v>-0.64146459414509971</v>
      </c>
      <c r="I496">
        <v>10.7163084823184</v>
      </c>
      <c r="J496">
        <f>(Table2[[#This Row],[1M Return vs Nifty]]-AVERAGE(Table2[1M Return vs Nifty]))/_xlfn.STDEV.P(Table2[1M Return vs Nifty])</f>
        <v>0.67194828252203676</v>
      </c>
      <c r="K496">
        <v>-3.7294537901234901</v>
      </c>
      <c r="L496">
        <f>(Table2[[#This Row],[6M Return vs Nifty]]-AVERAGE(Table2[6M Return vs Nifty]))/_xlfn.STDEV.P(Table2[6M Return vs Nifty])</f>
        <v>-0.41018461037589393</v>
      </c>
      <c r="M496">
        <v>-0.857194417360717</v>
      </c>
      <c r="N496">
        <f>(Table2[[#This Row],[1W Return vs Nifty]]-AVERAGE(Table2[1W Return vs Nifty]))/_xlfn.STDEV.P(Table2[1W Return vs Nifty])</f>
        <v>-0.19137783186311041</v>
      </c>
      <c r="O496">
        <v>48.43</v>
      </c>
      <c r="P496">
        <v>46.443064934762198</v>
      </c>
      <c r="Q496">
        <v>46.208886050186599</v>
      </c>
      <c r="R496">
        <v>65.926544793428903</v>
      </c>
      <c r="S496" s="2">
        <f>(Table2[[#This Row],[Close Price]]-Table2[[#This Row],[20D EMA]])/Table2[[#This Row],[20D EMA]]</f>
        <v>4.8317158785876592E-2</v>
      </c>
      <c r="T496" s="2">
        <f>(Table2[[#This Row],[Close Price]]-Table2[[#This Row],[50D EMA]])/Table2[[#This Row],[50D EMA]]</f>
        <v>9.3166440916760754E-2</v>
      </c>
      <c r="U496" s="2">
        <f>(Table2[[#This Row],[Close Price]]-Table2[[#This Row],[200D EMA]])/Table2[[#This Row],[200D EMA]]</f>
        <v>9.8706425098836273E-2</v>
      </c>
      <c r="V496">
        <v>1.17278190057387</v>
      </c>
      <c r="W496">
        <v>49.17</v>
      </c>
      <c r="X496">
        <v>51.6</v>
      </c>
      <c r="Y496">
        <v>47.5</v>
      </c>
      <c r="Z496">
        <v>51.6</v>
      </c>
      <c r="AA496">
        <v>47.5</v>
      </c>
      <c r="AB496">
        <v>51.6</v>
      </c>
      <c r="AC496" s="2">
        <f>(Table2[[#This Row],[Close Price]]/Table2[[#This Row],[Day Low]])-1</f>
        <v>3.2540166768354695E-2</v>
      </c>
      <c r="AD496" s="2">
        <f>(Table2[[#This Row],[Day High]]/Table2[[#This Row],[Close Price]])-1</f>
        <v>1.6348237147921996E-2</v>
      </c>
      <c r="AE496" s="2">
        <f>(Table2[[#This Row],[Close Price]]/Table2[[#This Row],[Current Week Low]])-1</f>
        <v>6.8842105263158038E-2</v>
      </c>
      <c r="AF496" s="2">
        <f>(Table2[[#This Row],[Current Week High]]/Table2[[#This Row],[Close Price]])-1</f>
        <v>1.6348237147921996E-2</v>
      </c>
      <c r="AG496" s="2">
        <f>(Table2[[#This Row],[Close Price]]/Table2[[#This Row],[Current Month Low]])-1</f>
        <v>6.8842105263158038E-2</v>
      </c>
      <c r="AH496" s="2">
        <f>(Table2[[#This Row],[Current Month High]]/Table2[[#This Row],[Close Price]])-1</f>
        <v>1.6348237147921996E-2</v>
      </c>
      <c r="AI496">
        <v>12.763442978136601</v>
      </c>
      <c r="AJ496">
        <v>38.905608755129897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0.04</v>
      </c>
      <c r="AM496" t="s">
        <v>10213</v>
      </c>
      <c r="AN496">
        <v>-1.44</v>
      </c>
      <c r="AO496" t="s">
        <v>10214</v>
      </c>
      <c r="AP496">
        <v>3.4067728769627E-2</v>
      </c>
      <c r="AQ496">
        <f>(Table2[[#This Row],[Sharpe Ratio]]-AVERAGE(Table2[Sharpe Ratio]))/_xlfn.STDEV.P(Table2[Sharpe Ratio])</f>
        <v>-0.23210011611075662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-0.80317886997282395</v>
      </c>
      <c r="AS496">
        <f>_xlfn.RANK.AVG(Table2[[#This Row],[1Y Return vs Nifty Z-Score]],Table2[1Y Return vs Nifty Z-Score])</f>
        <v>553</v>
      </c>
      <c r="AT496">
        <f>_xlfn.RANK.AVG(Table2[[#This Row],[6M Return vs Nifty Z-Score]],Table2[6M Return vs Nifty Z-Score])</f>
        <v>465</v>
      </c>
      <c r="AU496">
        <f>_xlfn.RANK.AVG(Table2[[#This Row],[Sharpe Ratio Z-Score]],Table2[Sharpe Ratio Z-Score])</f>
        <v>406</v>
      </c>
      <c r="AV496">
        <f>(Table2[[#This Row],[Rank 1Y]]+Table2[[#This Row],[Rank 6M]]+Table2[[#This Row],[Rank Sharpe]])/3</f>
        <v>474.66666666666669</v>
      </c>
    </row>
    <row r="497" spans="1:48" x14ac:dyDescent="0.3">
      <c r="A497" t="s">
        <v>494</v>
      </c>
      <c r="B497" t="s">
        <v>495</v>
      </c>
      <c r="C497" t="s">
        <v>10173</v>
      </c>
      <c r="D497" t="s">
        <v>387</v>
      </c>
      <c r="E497">
        <v>43081.525692540003</v>
      </c>
      <c r="F497">
        <v>1552.35</v>
      </c>
      <c r="G497">
        <v>-7.1978460328674903</v>
      </c>
      <c r="H497">
        <f>(Table2[[#This Row],[1Y Return vs Nifty]]-AVERAGE(Table2[1Y Return vs Nifty]))/_xlfn.STDEV.P(Table2[1Y Return vs Nifty])</f>
        <v>-0.63874438224984587</v>
      </c>
      <c r="I497">
        <v>-9.28407953521317</v>
      </c>
      <c r="J497">
        <f>(Table2[[#This Row],[1M Return vs Nifty]]-AVERAGE(Table2[1M Return vs Nifty]))/_xlfn.STDEV.P(Table2[1M Return vs Nifty])</f>
        <v>-1.1026505347471387</v>
      </c>
      <c r="K497">
        <v>-13.458885513366001</v>
      </c>
      <c r="L497">
        <f>(Table2[[#This Row],[6M Return vs Nifty]]-AVERAGE(Table2[6M Return vs Nifty]))/_xlfn.STDEV.P(Table2[6M Return vs Nifty])</f>
        <v>-0.70095481263853165</v>
      </c>
      <c r="M497">
        <v>-1.76657225930165</v>
      </c>
      <c r="N497">
        <f>(Table2[[#This Row],[1W Return vs Nifty]]-AVERAGE(Table2[1W Return vs Nifty]))/_xlfn.STDEV.P(Table2[1W Return vs Nifty])</f>
        <v>-0.37127409082152207</v>
      </c>
      <c r="O497">
        <v>1576.22</v>
      </c>
      <c r="P497">
        <v>1577.2339176089999</v>
      </c>
      <c r="Q497">
        <v>1533.0605161012199</v>
      </c>
      <c r="R497">
        <v>41.804134403735503</v>
      </c>
      <c r="S497" s="2">
        <f>(Table2[[#This Row],[Close Price]]-Table2[[#This Row],[20D EMA]])/Table2[[#This Row],[20D EMA]]</f>
        <v>-1.5143825100557104E-2</v>
      </c>
      <c r="T497" s="2">
        <f>(Table2[[#This Row],[Close Price]]-Table2[[#This Row],[50D EMA]])/Table2[[#This Row],[50D EMA]]</f>
        <v>-1.5776935387442525E-2</v>
      </c>
      <c r="U497" s="2">
        <f>(Table2[[#This Row],[Close Price]]-Table2[[#This Row],[200D EMA]])/Table2[[#This Row],[200D EMA]]</f>
        <v>1.2582336898112624E-2</v>
      </c>
      <c r="V497">
        <v>1.0179053928583199</v>
      </c>
      <c r="W497">
        <v>1538.1</v>
      </c>
      <c r="X497">
        <v>1584</v>
      </c>
      <c r="Y497">
        <v>1530.9</v>
      </c>
      <c r="Z497">
        <v>1586.95</v>
      </c>
      <c r="AA497">
        <v>1530.9</v>
      </c>
      <c r="AB497">
        <v>1654</v>
      </c>
      <c r="AC497" s="2">
        <f>(Table2[[#This Row],[Close Price]]/Table2[[#This Row],[Day Low]])-1</f>
        <v>9.2646771991418131E-3</v>
      </c>
      <c r="AD497" s="2">
        <f>(Table2[[#This Row],[Day High]]/Table2[[#This Row],[Close Price]])-1</f>
        <v>2.038844332785783E-2</v>
      </c>
      <c r="AE497" s="2">
        <f>(Table2[[#This Row],[Close Price]]/Table2[[#This Row],[Current Week Low]])-1</f>
        <v>1.4011365863217495E-2</v>
      </c>
      <c r="AF497" s="2">
        <f>(Table2[[#This Row],[Current Week High]]/Table2[[#This Row],[Close Price]])-1</f>
        <v>2.2288787966631363E-2</v>
      </c>
      <c r="AG497" s="2">
        <f>(Table2[[#This Row],[Close Price]]/Table2[[#This Row],[Current Month Low]])-1</f>
        <v>1.4011365863217495E-2</v>
      </c>
      <c r="AH497" s="2">
        <f>(Table2[[#This Row],[Current Month High]]/Table2[[#This Row],[Close Price]])-1</f>
        <v>6.5481366959770693E-2</v>
      </c>
      <c r="AI497">
        <v>15.9532321963474</v>
      </c>
      <c r="AJ497">
        <v>18.954022988505699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-0.09</v>
      </c>
      <c r="AM497" t="s">
        <v>10214</v>
      </c>
      <c r="AN497">
        <v>-4.47</v>
      </c>
      <c r="AO497" t="s">
        <v>10214</v>
      </c>
      <c r="AP497">
        <v>6.0580709661054999E-2</v>
      </c>
      <c r="AQ497">
        <f>(Table2[[#This Row],[Sharpe Ratio]]-AVERAGE(Table2[Sharpe Ratio]))/_xlfn.STDEV.P(Table2[Sharpe Ratio])</f>
        <v>6.8704882798460154E-2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7">
        <f>_xlfn.RANK.AVG(Table2[[#This Row],[1Y Return vs Nifty Z-Score]],Table2[1Y Return vs Nifty Z-Score])</f>
        <v>551</v>
      </c>
      <c r="AT497">
        <f>_xlfn.RANK.AVG(Table2[[#This Row],[6M Return vs Nifty Z-Score]],Table2[6M Return vs Nifty Z-Score])</f>
        <v>567</v>
      </c>
      <c r="AU497">
        <f>_xlfn.RANK.AVG(Table2[[#This Row],[Sharpe Ratio Z-Score]],Table2[Sharpe Ratio Z-Score])</f>
        <v>309</v>
      </c>
      <c r="AV497">
        <f>(Table2[[#This Row],[Rank 1Y]]+Table2[[#This Row],[Rank 6M]]+Table2[[#This Row],[Rank Sharpe]])/3</f>
        <v>475.66666666666669</v>
      </c>
    </row>
    <row r="498" spans="1:48" x14ac:dyDescent="0.3">
      <c r="A498" t="s">
        <v>41</v>
      </c>
      <c r="B498" t="s">
        <v>42</v>
      </c>
      <c r="C498" t="s">
        <v>10169</v>
      </c>
      <c r="D498" t="s">
        <v>43</v>
      </c>
      <c r="E498">
        <v>572821.651898565</v>
      </c>
      <c r="F498">
        <v>458.65</v>
      </c>
      <c r="G498">
        <v>-29.672191420910099</v>
      </c>
      <c r="H498">
        <f>(Table2[[#This Row],[1Y Return vs Nifty]]-AVERAGE(Table2[1Y Return vs Nifty]))/_xlfn.STDEV.P(Table2[1Y Return vs Nifty])</f>
        <v>-0.90601977762252528</v>
      </c>
      <c r="I498">
        <v>-0.73636534558981004</v>
      </c>
      <c r="J498">
        <f>(Table2[[#This Row],[1M Return vs Nifty]]-AVERAGE(Table2[1M Return vs Nifty]))/_xlfn.STDEV.P(Table2[1M Return vs Nifty])</f>
        <v>-0.34422707426406152</v>
      </c>
      <c r="K498">
        <v>-13.1929687305012</v>
      </c>
      <c r="L498">
        <f>(Table2[[#This Row],[6M Return vs Nifty]]-AVERAGE(Table2[6M Return vs Nifty]))/_xlfn.STDEV.P(Table2[6M Return vs Nifty])</f>
        <v>-0.69300772190003368</v>
      </c>
      <c r="M498">
        <v>5.2971073525852299</v>
      </c>
      <c r="N498">
        <f>(Table2[[#This Row],[1W Return vs Nifty]]-AVERAGE(Table2[1W Return vs Nifty]))/_xlfn.STDEV.P(Table2[1W Return vs Nifty])</f>
        <v>1.0260873557110548</v>
      </c>
      <c r="O498">
        <v>436</v>
      </c>
      <c r="P498">
        <v>432.320613997279</v>
      </c>
      <c r="Q498">
        <v>430.356002182559</v>
      </c>
      <c r="R498">
        <v>85.159126929674997</v>
      </c>
      <c r="S498" s="2">
        <f>(Table2[[#This Row],[Close Price]]-Table2[[#This Row],[20D EMA]])/Table2[[#This Row],[20D EMA]]</f>
        <v>5.1949541284403621E-2</v>
      </c>
      <c r="T498" s="2">
        <f>(Table2[[#This Row],[Close Price]]-Table2[[#This Row],[50D EMA]])/Table2[[#This Row],[50D EMA]]</f>
        <v>6.0902453295661484E-2</v>
      </c>
      <c r="U498" s="2">
        <f>(Table2[[#This Row],[Close Price]]-Table2[[#This Row],[200D EMA]])/Table2[[#This Row],[200D EMA]]</f>
        <v>6.5745563379963123E-2</v>
      </c>
      <c r="V498">
        <v>1.0659357759099799</v>
      </c>
      <c r="W498">
        <v>448.7</v>
      </c>
      <c r="X498">
        <v>459.5</v>
      </c>
      <c r="Y498">
        <v>433.65</v>
      </c>
      <c r="Z498">
        <v>459.5</v>
      </c>
      <c r="AA498">
        <v>422.55</v>
      </c>
      <c r="AB498">
        <v>459.5</v>
      </c>
      <c r="AC498" s="2">
        <f>(Table2[[#This Row],[Close Price]]/Table2[[#This Row],[Day Low]])-1</f>
        <v>2.2175172721194514E-2</v>
      </c>
      <c r="AD498" s="2">
        <f>(Table2[[#This Row],[Day High]]/Table2[[#This Row],[Close Price]])-1</f>
        <v>1.8532650168974207E-3</v>
      </c>
      <c r="AE498" s="2">
        <f>(Table2[[#This Row],[Close Price]]/Table2[[#This Row],[Current Week Low]])-1</f>
        <v>5.7650178715554112E-2</v>
      </c>
      <c r="AF498" s="2">
        <f>(Table2[[#This Row],[Current Week High]]/Table2[[#This Row],[Close Price]])-1</f>
        <v>1.8532650168974207E-3</v>
      </c>
      <c r="AG498" s="2">
        <f>(Table2[[#This Row],[Close Price]]/Table2[[#This Row],[Current Month Low]])-1</f>
        <v>8.5433676487989496E-2</v>
      </c>
      <c r="AH498" s="2">
        <f>(Table2[[#This Row],[Current Month High]]/Table2[[#This Row],[Close Price]])-1</f>
        <v>1.8532650168974207E-3</v>
      </c>
      <c r="AI498">
        <v>8.9501798757222399</v>
      </c>
      <c r="AJ498">
        <v>14.849129835983399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-0.03</v>
      </c>
      <c r="AM498" t="s">
        <v>10214</v>
      </c>
      <c r="AN498">
        <v>8.35</v>
      </c>
      <c r="AO498" t="s">
        <v>10213</v>
      </c>
      <c r="AP498">
        <v>0.100631627308677</v>
      </c>
      <c r="AQ498">
        <f>(Table2[[#This Row],[Sharpe Ratio]]-AVERAGE(Table2[Sharpe Ratio]))/_xlfn.STDEV.P(Table2[Sharpe Ratio])</f>
        <v>0.52310555123484825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-0.39406166684071753</v>
      </c>
      <c r="AS498">
        <f>_xlfn.RANK.AVG(Table2[[#This Row],[1Y Return vs Nifty Z-Score]],Table2[1Y Return vs Nifty Z-Score])</f>
        <v>659</v>
      </c>
      <c r="AT498">
        <f>_xlfn.RANK.AVG(Table2[[#This Row],[6M Return vs Nifty Z-Score]],Table2[6M Return vs Nifty Z-Score])</f>
        <v>565</v>
      </c>
      <c r="AU498">
        <f>_xlfn.RANK.AVG(Table2[[#This Row],[Sharpe Ratio Z-Score]],Table2[Sharpe Ratio Z-Score])</f>
        <v>207</v>
      </c>
      <c r="AV498">
        <f>(Table2[[#This Row],[Rank 1Y]]+Table2[[#This Row],[Rank 6M]]+Table2[[#This Row],[Rank Sharpe]])/3</f>
        <v>477</v>
      </c>
    </row>
    <row r="499" spans="1:48" x14ac:dyDescent="0.3">
      <c r="A499" t="s">
        <v>1155</v>
      </c>
      <c r="B499" t="s">
        <v>1156</v>
      </c>
      <c r="C499" t="s">
        <v>10172</v>
      </c>
      <c r="D499" t="s">
        <v>62</v>
      </c>
      <c r="E499">
        <v>10318.62578998</v>
      </c>
      <c r="F499">
        <v>842.15</v>
      </c>
      <c r="G499">
        <v>15.895091412803</v>
      </c>
      <c r="H499">
        <f>(Table2[[#This Row],[1Y Return vs Nifty]]-AVERAGE(Table2[1Y Return vs Nifty]))/_xlfn.STDEV.P(Table2[1Y Return vs Nifty])</f>
        <v>-0.36411240167202613</v>
      </c>
      <c r="I499">
        <v>-2.7991428819711301</v>
      </c>
      <c r="J499">
        <f>(Table2[[#This Row],[1M Return vs Nifty]]-AVERAGE(Table2[1M Return vs Nifty]))/_xlfn.STDEV.P(Table2[1M Return vs Nifty])</f>
        <v>-0.52725365220559806</v>
      </c>
      <c r="K499">
        <v>0.64364604585109497</v>
      </c>
      <c r="L499">
        <f>(Table2[[#This Row],[6M Return vs Nifty]]-AVERAGE(Table2[6M Return vs Nifty]))/_xlfn.STDEV.P(Table2[6M Return vs Nifty])</f>
        <v>-0.27949176417569827</v>
      </c>
      <c r="M499">
        <v>-6.2774229825177601</v>
      </c>
      <c r="N499">
        <f>(Table2[[#This Row],[1W Return vs Nifty]]-AVERAGE(Table2[1W Return vs Nifty]))/_xlfn.STDEV.P(Table2[1W Return vs Nifty])</f>
        <v>-1.2636261280060093</v>
      </c>
      <c r="O499">
        <v>868.88</v>
      </c>
      <c r="P499">
        <v>849.40123912874799</v>
      </c>
      <c r="Q499">
        <v>763.34915415751198</v>
      </c>
      <c r="R499">
        <v>35.034003765249601</v>
      </c>
      <c r="S499" s="2">
        <f>(Table2[[#This Row],[Close Price]]-Table2[[#This Row],[20D EMA]])/Table2[[#This Row],[20D EMA]]</f>
        <v>-3.0763741828560925E-2</v>
      </c>
      <c r="T499" s="2">
        <f>(Table2[[#This Row],[Close Price]]-Table2[[#This Row],[50D EMA]])/Table2[[#This Row],[50D EMA]]</f>
        <v>-8.5368831533443341E-3</v>
      </c>
      <c r="U499" s="2">
        <f>(Table2[[#This Row],[Close Price]]-Table2[[#This Row],[200D EMA]])/Table2[[#This Row],[200D EMA]]</f>
        <v>0.10323040958820265</v>
      </c>
      <c r="V499">
        <v>1.49306088499976</v>
      </c>
      <c r="W499">
        <v>838.1</v>
      </c>
      <c r="X499">
        <v>869.2</v>
      </c>
      <c r="Y499">
        <v>838.1</v>
      </c>
      <c r="Z499">
        <v>914.95</v>
      </c>
      <c r="AA499">
        <v>838.1</v>
      </c>
      <c r="AB499">
        <v>972</v>
      </c>
      <c r="AC499" s="2">
        <f>(Table2[[#This Row],[Close Price]]/Table2[[#This Row],[Day Low]])-1</f>
        <v>4.8323589070515816E-3</v>
      </c>
      <c r="AD499" s="2">
        <f>(Table2[[#This Row],[Day High]]/Table2[[#This Row],[Close Price]])-1</f>
        <v>3.2120168616042388E-2</v>
      </c>
      <c r="AE499" s="2">
        <f>(Table2[[#This Row],[Close Price]]/Table2[[#This Row],[Current Week Low]])-1</f>
        <v>4.8323589070515816E-3</v>
      </c>
      <c r="AF499" s="2">
        <f>(Table2[[#This Row],[Current Week High]]/Table2[[#This Row],[Close Price]])-1</f>
        <v>8.6445407587721901E-2</v>
      </c>
      <c r="AG499" s="2">
        <f>(Table2[[#This Row],[Close Price]]/Table2[[#This Row],[Current Month Low]])-1</f>
        <v>4.8323589070515816E-3</v>
      </c>
      <c r="AH499" s="2">
        <f>(Table2[[#This Row],[Current Month High]]/Table2[[#This Row],[Close Price]])-1</f>
        <v>0.154188683726177</v>
      </c>
      <c r="AI499">
        <v>15.4188683726177</v>
      </c>
      <c r="AJ499">
        <v>49.237993974836002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-0.09</v>
      </c>
      <c r="AM499" t="s">
        <v>10214</v>
      </c>
      <c r="AN499">
        <v>1.97</v>
      </c>
      <c r="AO499" t="s">
        <v>10213</v>
      </c>
      <c r="AP499">
        <v>-3.4200856293923998E-2</v>
      </c>
      <c r="AQ499">
        <f>(Table2[[#This Row],[Sharpe Ratio]]-AVERAGE(Table2[Sharpe Ratio]))/_xlfn.STDEV.P(Table2[Sharpe Ratio])</f>
        <v>-1.0066464313541943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-3.441130377413526</v>
      </c>
      <c r="AS499">
        <f>_xlfn.RANK.AVG(Table2[[#This Row],[1Y Return vs Nifty Z-Score]],Table2[1Y Return vs Nifty Z-Score])</f>
        <v>414</v>
      </c>
      <c r="AT499">
        <f>_xlfn.RANK.AVG(Table2[[#This Row],[6M Return vs Nifty Z-Score]],Table2[6M Return vs Nifty Z-Score])</f>
        <v>419</v>
      </c>
      <c r="AU499">
        <f>_xlfn.RANK.AVG(Table2[[#This Row],[Sharpe Ratio Z-Score]],Table2[Sharpe Ratio Z-Score])</f>
        <v>602</v>
      </c>
      <c r="AV499">
        <f>(Table2[[#This Row],[Rank 1Y]]+Table2[[#This Row],[Rank 6M]]+Table2[[#This Row],[Rank Sharpe]])/3</f>
        <v>478.33333333333331</v>
      </c>
    </row>
    <row r="500" spans="1:48" x14ac:dyDescent="0.3">
      <c r="A500" t="s">
        <v>1805</v>
      </c>
      <c r="B500" t="s">
        <v>1806</v>
      </c>
      <c r="C500" t="s">
        <v>10173</v>
      </c>
      <c r="D500" t="s">
        <v>130</v>
      </c>
      <c r="E500">
        <v>3979.0919768199901</v>
      </c>
      <c r="F500">
        <v>224.54</v>
      </c>
      <c r="G500">
        <v>0.98933062870740296</v>
      </c>
      <c r="H500">
        <f>(Table2[[#This Row],[1Y Return vs Nifty]]-AVERAGE(Table2[1Y Return vs Nifty]))/_xlfn.STDEV.P(Table2[1Y Return vs Nifty])</f>
        <v>-0.54137865962583387</v>
      </c>
      <c r="I500">
        <v>-6.0036836500195996</v>
      </c>
      <c r="J500">
        <f>(Table2[[#This Row],[1M Return vs Nifty]]-AVERAGE(Table2[1M Return vs Nifty]))/_xlfn.STDEV.P(Table2[1M Return vs Nifty])</f>
        <v>-0.81158684873582843</v>
      </c>
      <c r="K500">
        <v>-26.576999891036401</v>
      </c>
      <c r="L500">
        <f>(Table2[[#This Row],[6M Return vs Nifty]]-AVERAGE(Table2[6M Return vs Nifty]))/_xlfn.STDEV.P(Table2[6M Return vs Nifty])</f>
        <v>-1.0929979328741741</v>
      </c>
      <c r="M500">
        <v>-1.07043054131439</v>
      </c>
      <c r="N500">
        <f>(Table2[[#This Row],[1W Return vs Nifty]]-AVERAGE(Table2[1W Return vs Nifty]))/_xlfn.STDEV.P(Table2[1W Return vs Nifty])</f>
        <v>-0.23356093684418552</v>
      </c>
      <c r="O500">
        <v>219.44</v>
      </c>
      <c r="P500">
        <v>219.358703080282</v>
      </c>
      <c r="Q500">
        <v>217.10601978505099</v>
      </c>
      <c r="R500">
        <v>61.707937947126297</v>
      </c>
      <c r="S500" s="2">
        <f>(Table2[[#This Row],[Close Price]]-Table2[[#This Row],[20D EMA]])/Table2[[#This Row],[20D EMA]]</f>
        <v>2.3240977032446201E-2</v>
      </c>
      <c r="T500" s="2">
        <f>(Table2[[#This Row],[Close Price]]-Table2[[#This Row],[50D EMA]])/Table2[[#This Row],[50D EMA]]</f>
        <v>2.3620202193763505E-2</v>
      </c>
      <c r="U500" s="2">
        <f>(Table2[[#This Row],[Close Price]]-Table2[[#This Row],[200D EMA]])/Table2[[#This Row],[200D EMA]]</f>
        <v>3.4241244081159632E-2</v>
      </c>
      <c r="V500">
        <v>0.85249775362829605</v>
      </c>
      <c r="W500">
        <v>218</v>
      </c>
      <c r="X500">
        <v>227.95</v>
      </c>
      <c r="Y500">
        <v>212.51</v>
      </c>
      <c r="Z500">
        <v>227.95</v>
      </c>
      <c r="AA500">
        <v>212.51</v>
      </c>
      <c r="AB500">
        <v>227.95</v>
      </c>
      <c r="AC500" s="2">
        <f>(Table2[[#This Row],[Close Price]]/Table2[[#This Row],[Day Low]])-1</f>
        <v>3.0000000000000027E-2</v>
      </c>
      <c r="AD500" s="2">
        <f>(Table2[[#This Row],[Day High]]/Table2[[#This Row],[Close Price]])-1</f>
        <v>1.518660372316738E-2</v>
      </c>
      <c r="AE500" s="2">
        <f>(Table2[[#This Row],[Close Price]]/Table2[[#This Row],[Current Week Low]])-1</f>
        <v>5.6609100748200136E-2</v>
      </c>
      <c r="AF500" s="2">
        <f>(Table2[[#This Row],[Current Week High]]/Table2[[#This Row],[Close Price]])-1</f>
        <v>1.518660372316738E-2</v>
      </c>
      <c r="AG500" s="2">
        <f>(Table2[[#This Row],[Close Price]]/Table2[[#This Row],[Current Month Low]])-1</f>
        <v>5.6609100748200136E-2</v>
      </c>
      <c r="AH500" s="2">
        <f>(Table2[[#This Row],[Current Month High]]/Table2[[#This Row],[Close Price]])-1</f>
        <v>1.518660372316738E-2</v>
      </c>
      <c r="AI500">
        <v>23.808675514384898</v>
      </c>
      <c r="AJ500">
        <v>34.535650089874103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-0.01</v>
      </c>
      <c r="AM500" t="s">
        <v>10214</v>
      </c>
      <c r="AN500">
        <v>2.52</v>
      </c>
      <c r="AO500" t="s">
        <v>10213</v>
      </c>
      <c r="AP500">
        <v>7.2856676689959002E-2</v>
      </c>
      <c r="AQ500">
        <f>(Table2[[#This Row],[Sharpe Ratio]]-AVERAGE(Table2[Sharpe Ratio]))/_xlfn.STDEV.P(Table2[Sharpe Ratio])</f>
        <v>0.2079827808160663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-2.4715415972639554</v>
      </c>
      <c r="AS500">
        <f>_xlfn.RANK.AVG(Table2[[#This Row],[1Y Return vs Nifty Z-Score]],Table2[1Y Return vs Nifty Z-Score])</f>
        <v>504</v>
      </c>
      <c r="AT500">
        <f>_xlfn.RANK.AVG(Table2[[#This Row],[6M Return vs Nifty Z-Score]],Table2[6M Return vs Nifty Z-Score])</f>
        <v>660</v>
      </c>
      <c r="AU500">
        <f>_xlfn.RANK.AVG(Table2[[#This Row],[Sharpe Ratio Z-Score]],Table2[Sharpe Ratio Z-Score])</f>
        <v>273</v>
      </c>
      <c r="AV500">
        <f>(Table2[[#This Row],[Rank 1Y]]+Table2[[#This Row],[Rank 6M]]+Table2[[#This Row],[Rank Sharpe]])/3</f>
        <v>479</v>
      </c>
    </row>
    <row r="501" spans="1:48" x14ac:dyDescent="0.3">
      <c r="A501" t="s">
        <v>405</v>
      </c>
      <c r="B501" t="s">
        <v>406</v>
      </c>
      <c r="C501" t="s">
        <v>10172</v>
      </c>
      <c r="D501" t="s">
        <v>62</v>
      </c>
      <c r="E501">
        <v>59141.482312439999</v>
      </c>
      <c r="F501">
        <v>27832.2</v>
      </c>
      <c r="G501">
        <v>-7.6167607353935596</v>
      </c>
      <c r="H501">
        <f>(Table2[[#This Row],[1Y Return vs Nifty]]-AVERAGE(Table2[1Y Return vs Nifty]))/_xlfn.STDEV.P(Table2[1Y Return vs Nifty])</f>
        <v>-0.64372631123651414</v>
      </c>
      <c r="I501">
        <v>-3.9841963328186099</v>
      </c>
      <c r="J501">
        <f>(Table2[[#This Row],[1M Return vs Nifty]]-AVERAGE(Table2[1M Return vs Nifty]))/_xlfn.STDEV.P(Table2[1M Return vs Nifty])</f>
        <v>-0.6324013348621188</v>
      </c>
      <c r="K501">
        <v>-2.49182378221311</v>
      </c>
      <c r="L501">
        <f>(Table2[[#This Row],[6M Return vs Nifty]]-AVERAGE(Table2[6M Return vs Nifty]))/_xlfn.STDEV.P(Table2[6M Return vs Nifty])</f>
        <v>-0.37319725716113916</v>
      </c>
      <c r="M501">
        <v>1.3252464758235301</v>
      </c>
      <c r="N501">
        <f>(Table2[[#This Row],[1W Return vs Nifty]]-AVERAGE(Table2[1W Return vs Nifty]))/_xlfn.STDEV.P(Table2[1W Return vs Nifty])</f>
        <v>0.24036014763694663</v>
      </c>
      <c r="O501">
        <v>27572.5</v>
      </c>
      <c r="P501">
        <v>27160.342488614599</v>
      </c>
      <c r="Q501">
        <v>25760.5701799132</v>
      </c>
      <c r="R501">
        <v>54.335191028663701</v>
      </c>
      <c r="S501" s="2">
        <f>(Table2[[#This Row],[Close Price]]-Table2[[#This Row],[20D EMA]])/Table2[[#This Row],[20D EMA]]</f>
        <v>9.418804968718858E-3</v>
      </c>
      <c r="T501" s="2">
        <f>(Table2[[#This Row],[Close Price]]-Table2[[#This Row],[50D EMA]])/Table2[[#This Row],[50D EMA]]</f>
        <v>2.4736709843295956E-2</v>
      </c>
      <c r="U501" s="2">
        <f>(Table2[[#This Row],[Close Price]]-Table2[[#This Row],[200D EMA]])/Table2[[#This Row],[200D EMA]]</f>
        <v>8.0418632259240647E-2</v>
      </c>
      <c r="V501">
        <v>0.84883950328822999</v>
      </c>
      <c r="W501">
        <v>27784.95</v>
      </c>
      <c r="X501">
        <v>28199.95</v>
      </c>
      <c r="Y501">
        <v>27579.1</v>
      </c>
      <c r="Z501">
        <v>28545.9</v>
      </c>
      <c r="AA501">
        <v>27479.4</v>
      </c>
      <c r="AB501">
        <v>28545.9</v>
      </c>
      <c r="AC501" s="2">
        <f>(Table2[[#This Row],[Close Price]]/Table2[[#This Row],[Day Low]])-1</f>
        <v>1.7005609151716783E-3</v>
      </c>
      <c r="AD501" s="2">
        <f>(Table2[[#This Row],[Day High]]/Table2[[#This Row],[Close Price]])-1</f>
        <v>1.3213112869266519E-2</v>
      </c>
      <c r="AE501" s="2">
        <f>(Table2[[#This Row],[Close Price]]/Table2[[#This Row],[Current Week Low]])-1</f>
        <v>9.1772392862712326E-3</v>
      </c>
      <c r="AF501" s="2">
        <f>(Table2[[#This Row],[Current Week High]]/Table2[[#This Row],[Close Price]])-1</f>
        <v>2.5642960312156404E-2</v>
      </c>
      <c r="AG501" s="2">
        <f>(Table2[[#This Row],[Close Price]]/Table2[[#This Row],[Current Month Low]])-1</f>
        <v>1.2838708268739563E-2</v>
      </c>
      <c r="AH501" s="2">
        <f>(Table2[[#This Row],[Current Month High]]/Table2[[#This Row],[Close Price]])-1</f>
        <v>2.5642960312156404E-2</v>
      </c>
      <c r="AI501">
        <v>6.49158169314678</v>
      </c>
      <c r="AJ501">
        <v>26.51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-0.03</v>
      </c>
      <c r="AM501" t="s">
        <v>10214</v>
      </c>
      <c r="AN501">
        <v>3.64</v>
      </c>
      <c r="AO501" t="s">
        <v>10213</v>
      </c>
      <c r="AP501">
        <v>2.4325011841659E-2</v>
      </c>
      <c r="AQ501">
        <f>(Table2[[#This Row],[Sharpe Ratio]]-AVERAGE(Table2[Sharpe Ratio]))/_xlfn.STDEV.P(Table2[Sharpe Ratio])</f>
        <v>-0.34263683647771248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-1.7516015921005379</v>
      </c>
      <c r="AS501">
        <f>_xlfn.RANK.AVG(Table2[[#This Row],[1Y Return vs Nifty Z-Score]],Table2[1Y Return vs Nifty Z-Score])</f>
        <v>555</v>
      </c>
      <c r="AT501">
        <f>_xlfn.RANK.AVG(Table2[[#This Row],[6M Return vs Nifty Z-Score]],Table2[6M Return vs Nifty Z-Score])</f>
        <v>450</v>
      </c>
      <c r="AU501">
        <f>_xlfn.RANK.AVG(Table2[[#This Row],[Sharpe Ratio Z-Score]],Table2[Sharpe Ratio Z-Score])</f>
        <v>433</v>
      </c>
      <c r="AV501">
        <f>(Table2[[#This Row],[Rank 1Y]]+Table2[[#This Row],[Rank 6M]]+Table2[[#This Row],[Rank Sharpe]])/3</f>
        <v>479.33333333333331</v>
      </c>
    </row>
    <row r="502" spans="1:48" x14ac:dyDescent="0.3">
      <c r="A502" t="s">
        <v>477</v>
      </c>
      <c r="B502" t="s">
        <v>478</v>
      </c>
      <c r="C502" t="s">
        <v>10165</v>
      </c>
      <c r="D502" t="s">
        <v>177</v>
      </c>
      <c r="E502">
        <v>44408.046963749999</v>
      </c>
      <c r="F502">
        <v>645.1</v>
      </c>
      <c r="G502">
        <v>9.1421402717163307</v>
      </c>
      <c r="H502">
        <f>(Table2[[#This Row],[1Y Return vs Nifty]]-AVERAGE(Table2[1Y Return vs Nifty]))/_xlfn.STDEV.P(Table2[1Y Return vs Nifty])</f>
        <v>-0.44442164561230185</v>
      </c>
      <c r="I502">
        <v>6.06677122171976</v>
      </c>
      <c r="J502">
        <f>(Table2[[#This Row],[1M Return vs Nifty]]-AVERAGE(Table2[1M Return vs Nifty]))/_xlfn.STDEV.P(Table2[1M Return vs Nifty])</f>
        <v>0.25940312008445088</v>
      </c>
      <c r="K502">
        <v>6.8917229176523902</v>
      </c>
      <c r="L502">
        <f>(Table2[[#This Row],[6M Return vs Nifty]]-AVERAGE(Table2[6M Return vs Nifty]))/_xlfn.STDEV.P(Table2[6M Return vs Nifty])</f>
        <v>-9.2764046931313876E-2</v>
      </c>
      <c r="M502">
        <v>2.7015383352892401</v>
      </c>
      <c r="N502">
        <f>(Table2[[#This Row],[1W Return vs Nifty]]-AVERAGE(Table2[1W Return vs Nifty]))/_xlfn.STDEV.P(Table2[1W Return vs Nifty])</f>
        <v>0.51262294681000919</v>
      </c>
      <c r="O502">
        <v>628.58000000000004</v>
      </c>
      <c r="P502">
        <v>599.46036206283395</v>
      </c>
      <c r="Q502">
        <v>541.69973078339399</v>
      </c>
      <c r="R502">
        <v>58.629839162627697</v>
      </c>
      <c r="S502" s="2">
        <f>(Table2[[#This Row],[Close Price]]-Table2[[#This Row],[20D EMA]])/Table2[[#This Row],[20D EMA]]</f>
        <v>2.6281459798275446E-2</v>
      </c>
      <c r="T502" s="2">
        <f>(Table2[[#This Row],[Close Price]]-Table2[[#This Row],[50D EMA]])/Table2[[#This Row],[50D EMA]]</f>
        <v>7.6134538370665847E-2</v>
      </c>
      <c r="U502" s="2">
        <f>(Table2[[#This Row],[Close Price]]-Table2[[#This Row],[200D EMA]])/Table2[[#This Row],[200D EMA]]</f>
        <v>0.19088115304593356</v>
      </c>
      <c r="V502">
        <v>0.91038433471172597</v>
      </c>
      <c r="W502">
        <v>642.15</v>
      </c>
      <c r="X502">
        <v>654.04999999999995</v>
      </c>
      <c r="Y502">
        <v>635.70000000000005</v>
      </c>
      <c r="Z502">
        <v>662.8</v>
      </c>
      <c r="AA502">
        <v>627.45000000000005</v>
      </c>
      <c r="AB502">
        <v>663.4</v>
      </c>
      <c r="AC502" s="2">
        <f>(Table2[[#This Row],[Close Price]]/Table2[[#This Row],[Day Low]])-1</f>
        <v>4.5939422253369333E-3</v>
      </c>
      <c r="AD502" s="2">
        <f>(Table2[[#This Row],[Day High]]/Table2[[#This Row],[Close Price]])-1</f>
        <v>1.3873818012711148E-2</v>
      </c>
      <c r="AE502" s="2">
        <f>(Table2[[#This Row],[Close Price]]/Table2[[#This Row],[Current Week Low]])-1</f>
        <v>1.478684914267725E-2</v>
      </c>
      <c r="AF502" s="2">
        <f>(Table2[[#This Row],[Current Week High]]/Table2[[#This Row],[Close Price]])-1</f>
        <v>2.7437606572624285E-2</v>
      </c>
      <c r="AG502" s="2">
        <f>(Table2[[#This Row],[Close Price]]/Table2[[#This Row],[Current Month Low]])-1</f>
        <v>2.8129731452705364E-2</v>
      </c>
      <c r="AH502" s="2">
        <f>(Table2[[#This Row],[Current Month High]]/Table2[[#This Row],[Close Price]])-1</f>
        <v>2.8367694931018317E-2</v>
      </c>
      <c r="AI502">
        <v>2.8367694931018299</v>
      </c>
      <c r="AJ502">
        <v>62.473240146077302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0.1</v>
      </c>
      <c r="AM502" t="s">
        <v>10213</v>
      </c>
      <c r="AN502">
        <v>5.25</v>
      </c>
      <c r="AO502" t="s">
        <v>10213</v>
      </c>
      <c r="AP502">
        <v>-5.7622218440549003E-2</v>
      </c>
      <c r="AQ502">
        <f>(Table2[[#This Row],[Sharpe Ratio]]-AVERAGE(Table2[Sharpe Ratio]))/_xlfn.STDEV.P(Table2[Sharpe Ratio])</f>
        <v>-1.2723752395866075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-1.037534865235763</v>
      </c>
      <c r="AS502">
        <f>_xlfn.RANK.AVG(Table2[[#This Row],[1Y Return vs Nifty Z-Score]],Table2[1Y Return vs Nifty Z-Score])</f>
        <v>454</v>
      </c>
      <c r="AT502">
        <f>_xlfn.RANK.AVG(Table2[[#This Row],[6M Return vs Nifty Z-Score]],Table2[6M Return vs Nifty Z-Score])</f>
        <v>338</v>
      </c>
      <c r="AU502">
        <f>_xlfn.RANK.AVG(Table2[[#This Row],[Sharpe Ratio Z-Score]],Table2[Sharpe Ratio Z-Score])</f>
        <v>646</v>
      </c>
      <c r="AV502">
        <f>(Table2[[#This Row],[Rank 1Y]]+Table2[[#This Row],[Rank 6M]]+Table2[[#This Row],[Rank Sharpe]])/3</f>
        <v>479.33333333333331</v>
      </c>
    </row>
    <row r="503" spans="1:48" x14ac:dyDescent="0.3">
      <c r="A503" t="s">
        <v>564</v>
      </c>
      <c r="B503" t="s">
        <v>565</v>
      </c>
      <c r="C503" t="s">
        <v>10172</v>
      </c>
      <c r="D503" t="s">
        <v>62</v>
      </c>
      <c r="E503">
        <v>33797.168456220003</v>
      </c>
      <c r="F503">
        <v>2051.4</v>
      </c>
      <c r="G503">
        <v>60.678829841701699</v>
      </c>
      <c r="H503">
        <f>(Table2[[#This Row],[1Y Return vs Nifty]]-AVERAGE(Table2[1Y Return vs Nifty]))/_xlfn.STDEV.P(Table2[1Y Return vs Nifty])</f>
        <v>0.16847669884161684</v>
      </c>
      <c r="I503">
        <v>0.12582493130340699</v>
      </c>
      <c r="J503">
        <f>(Table2[[#This Row],[1M Return vs Nifty]]-AVERAGE(Table2[1M Return vs Nifty]))/_xlfn.STDEV.P(Table2[1M Return vs Nifty])</f>
        <v>-0.26772646616113321</v>
      </c>
      <c r="K503">
        <v>-7.5127084162093096</v>
      </c>
      <c r="L503">
        <f>(Table2[[#This Row],[6M Return vs Nifty]]-AVERAGE(Table2[6M Return vs Nifty]))/_xlfn.STDEV.P(Table2[6M Return vs Nifty])</f>
        <v>-0.52324956053224481</v>
      </c>
      <c r="M503">
        <v>8.9754431743738508</v>
      </c>
      <c r="N503">
        <f>(Table2[[#This Row],[1W Return vs Nifty]]-AVERAGE(Table2[1W Return vs Nifty]))/_xlfn.STDEV.P(Table2[1W Return vs Nifty])</f>
        <v>1.7537484257456475</v>
      </c>
      <c r="O503">
        <v>1879.45</v>
      </c>
      <c r="P503">
        <v>1841.6952819916701</v>
      </c>
      <c r="Q503">
        <v>1773.1699502465301</v>
      </c>
      <c r="R503">
        <v>78.901677247345404</v>
      </c>
      <c r="S503" s="2">
        <f>(Table2[[#This Row],[Close Price]]-Table2[[#This Row],[20D EMA]])/Table2[[#This Row],[20D EMA]]</f>
        <v>9.1489531511878497E-2</v>
      </c>
      <c r="T503" s="2">
        <f>(Table2[[#This Row],[Close Price]]-Table2[[#This Row],[50D EMA]])/Table2[[#This Row],[50D EMA]]</f>
        <v>0.11386504600345634</v>
      </c>
      <c r="U503" s="2">
        <f>(Table2[[#This Row],[Close Price]]-Table2[[#This Row],[200D EMA]])/Table2[[#This Row],[200D EMA]]</f>
        <v>0.15691110133847389</v>
      </c>
      <c r="V503">
        <v>1.1175264059229899</v>
      </c>
      <c r="W503">
        <v>1977.65</v>
      </c>
      <c r="X503">
        <v>2062.85</v>
      </c>
      <c r="Y503">
        <v>1834.7</v>
      </c>
      <c r="Z503">
        <v>2143</v>
      </c>
      <c r="AA503">
        <v>1803</v>
      </c>
      <c r="AB503">
        <v>2143</v>
      </c>
      <c r="AC503" s="2">
        <f>(Table2[[#This Row],[Close Price]]/Table2[[#This Row],[Day Low]])-1</f>
        <v>3.7291735140191573E-2</v>
      </c>
      <c r="AD503" s="2">
        <f>(Table2[[#This Row],[Day High]]/Table2[[#This Row],[Close Price]])-1</f>
        <v>5.5815540606414249E-3</v>
      </c>
      <c r="AE503" s="2">
        <f>(Table2[[#This Row],[Close Price]]/Table2[[#This Row],[Current Week Low]])-1</f>
        <v>0.11811195290783227</v>
      </c>
      <c r="AF503" s="2">
        <f>(Table2[[#This Row],[Current Week High]]/Table2[[#This Row],[Close Price]])-1</f>
        <v>4.4652432485132065E-2</v>
      </c>
      <c r="AG503" s="2">
        <f>(Table2[[#This Row],[Close Price]]/Table2[[#This Row],[Current Month Low]])-1</f>
        <v>0.13777038269550745</v>
      </c>
      <c r="AH503" s="2">
        <f>(Table2[[#This Row],[Current Month High]]/Table2[[#This Row],[Close Price]])-1</f>
        <v>4.4652432485132065E-2</v>
      </c>
      <c r="AI503">
        <v>6.95135029735789</v>
      </c>
      <c r="AJ503">
        <v>91.112353269983203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0.03</v>
      </c>
      <c r="AM503" t="s">
        <v>10213</v>
      </c>
      <c r="AN503">
        <v>12.51</v>
      </c>
      <c r="AO503" t="s">
        <v>10213</v>
      </c>
      <c r="AP503">
        <v>-0.109546354428388</v>
      </c>
      <c r="AQ503">
        <f>(Table2[[#This Row],[Sharpe Ratio]]-AVERAGE(Table2[Sharpe Ratio]))/_xlfn.STDEV.P(Table2[Sharpe Ratio])</f>
        <v>-1.8614843908036922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-0.73023529290980571</v>
      </c>
      <c r="AS503">
        <f>_xlfn.RANK.AVG(Table2[[#This Row],[1Y Return vs Nifty Z-Score]],Table2[1Y Return vs Nifty Z-Score])</f>
        <v>224</v>
      </c>
      <c r="AT503">
        <f>_xlfn.RANK.AVG(Table2[[#This Row],[6M Return vs Nifty Z-Score]],Table2[6M Return vs Nifty Z-Score])</f>
        <v>502</v>
      </c>
      <c r="AU503">
        <f>_xlfn.RANK.AVG(Table2[[#This Row],[Sharpe Ratio Z-Score]],Table2[Sharpe Ratio Z-Score])</f>
        <v>712</v>
      </c>
      <c r="AV503">
        <f>(Table2[[#This Row],[Rank 1Y]]+Table2[[#This Row],[Rank 6M]]+Table2[[#This Row],[Rank Sharpe]])/3</f>
        <v>479.33333333333331</v>
      </c>
    </row>
    <row r="504" spans="1:48" x14ac:dyDescent="0.3">
      <c r="A504" t="s">
        <v>50</v>
      </c>
      <c r="B504" t="s">
        <v>51</v>
      </c>
      <c r="C504" t="s">
        <v>10166</v>
      </c>
      <c r="D504" t="s">
        <v>21</v>
      </c>
      <c r="E504">
        <v>409421.08626522898</v>
      </c>
      <c r="F504">
        <v>1511.9</v>
      </c>
      <c r="G504">
        <v>10.522666758792401</v>
      </c>
      <c r="H504">
        <f>(Table2[[#This Row],[1Y Return vs Nifty]]-AVERAGE(Table2[1Y Return vs Nifty]))/_xlfn.STDEV.P(Table2[1Y Return vs Nifty])</f>
        <v>-0.42800378087431362</v>
      </c>
      <c r="I504">
        <v>1.61100103447793</v>
      </c>
      <c r="J504">
        <f>(Table2[[#This Row],[1M Return vs Nifty]]-AVERAGE(Table2[1M Return vs Nifty]))/_xlfn.STDEV.P(Table2[1M Return vs Nifty])</f>
        <v>-0.13594943494455419</v>
      </c>
      <c r="K504">
        <v>-10.503222633475801</v>
      </c>
      <c r="L504">
        <f>(Table2[[#This Row],[6M Return vs Nifty]]-AVERAGE(Table2[6M Return vs Nifty]))/_xlfn.STDEV.P(Table2[6M Return vs Nifty])</f>
        <v>-0.61262296368246261</v>
      </c>
      <c r="M504">
        <v>1.5037119639824399</v>
      </c>
      <c r="N504">
        <f>(Table2[[#This Row],[1W Return vs Nifty]]-AVERAGE(Table2[1W Return vs Nifty]))/_xlfn.STDEV.P(Table2[1W Return vs Nifty])</f>
        <v>0.27566480560447598</v>
      </c>
      <c r="O504">
        <v>1475.17</v>
      </c>
      <c r="P504">
        <v>1448.9026884663699</v>
      </c>
      <c r="Q504">
        <v>1413.05048551658</v>
      </c>
      <c r="R504">
        <v>65.891416350831705</v>
      </c>
      <c r="S504" s="2">
        <f>(Table2[[#This Row],[Close Price]]-Table2[[#This Row],[20D EMA]])/Table2[[#This Row],[20D EMA]]</f>
        <v>2.4898825220144132E-2</v>
      </c>
      <c r="T504" s="2">
        <f>(Table2[[#This Row],[Close Price]]-Table2[[#This Row],[50D EMA]])/Table2[[#This Row],[50D EMA]]</f>
        <v>4.3479325447529804E-2</v>
      </c>
      <c r="U504" s="2">
        <f>(Table2[[#This Row],[Close Price]]-Table2[[#This Row],[200D EMA]])/Table2[[#This Row],[200D EMA]]</f>
        <v>6.9954694115039268E-2</v>
      </c>
      <c r="V504">
        <v>0.98678573282264204</v>
      </c>
      <c r="W504">
        <v>1508.05</v>
      </c>
      <c r="X504">
        <v>1534</v>
      </c>
      <c r="Y504">
        <v>1487.85</v>
      </c>
      <c r="Z504">
        <v>1546.3</v>
      </c>
      <c r="AA504">
        <v>1455</v>
      </c>
      <c r="AB504">
        <v>1546.3</v>
      </c>
      <c r="AC504" s="2">
        <f>(Table2[[#This Row],[Close Price]]/Table2[[#This Row],[Day Low]])-1</f>
        <v>2.5529657504725911E-3</v>
      </c>
      <c r="AD504" s="2">
        <f>(Table2[[#This Row],[Day High]]/Table2[[#This Row],[Close Price]])-1</f>
        <v>1.4617368873602654E-2</v>
      </c>
      <c r="AE504" s="2">
        <f>(Table2[[#This Row],[Close Price]]/Table2[[#This Row],[Current Week Low]])-1</f>
        <v>1.6164263870686035E-2</v>
      </c>
      <c r="AF504" s="2">
        <f>(Table2[[#This Row],[Current Week High]]/Table2[[#This Row],[Close Price]])-1</f>
        <v>2.2752827567960709E-2</v>
      </c>
      <c r="AG504" s="2">
        <f>(Table2[[#This Row],[Close Price]]/Table2[[#This Row],[Current Month Low]])-1</f>
        <v>3.9106529209621987E-2</v>
      </c>
      <c r="AH504" s="2">
        <f>(Table2[[#This Row],[Current Month High]]/Table2[[#This Row],[Close Price]])-1</f>
        <v>2.2752827567960709E-2</v>
      </c>
      <c r="AI504">
        <v>12.266022885111401</v>
      </c>
      <c r="AJ504">
        <v>39.082838875856602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-0.08</v>
      </c>
      <c r="AM504" t="s">
        <v>10214</v>
      </c>
      <c r="AN504">
        <v>4.42</v>
      </c>
      <c r="AO504" t="s">
        <v>10213</v>
      </c>
      <c r="AP504">
        <v>1.4977350159315001E-2</v>
      </c>
      <c r="AQ504">
        <f>(Table2[[#This Row],[Sharpe Ratio]]-AVERAGE(Table2[Sharpe Ratio]))/_xlfn.STDEV.P(Table2[Sharpe Ratio])</f>
        <v>-0.44869142813889817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-1.3496028020357529</v>
      </c>
      <c r="AS504">
        <f>_xlfn.RANK.AVG(Table2[[#This Row],[1Y Return vs Nifty Z-Score]],Table2[1Y Return vs Nifty Z-Score])</f>
        <v>445</v>
      </c>
      <c r="AT504">
        <f>_xlfn.RANK.AVG(Table2[[#This Row],[6M Return vs Nifty Z-Score]],Table2[6M Return vs Nifty Z-Score])</f>
        <v>535</v>
      </c>
      <c r="AU504">
        <f>_xlfn.RANK.AVG(Table2[[#This Row],[Sharpe Ratio Z-Score]],Table2[Sharpe Ratio Z-Score])</f>
        <v>459</v>
      </c>
      <c r="AV504">
        <f>(Table2[[#This Row],[Rank 1Y]]+Table2[[#This Row],[Rank 6M]]+Table2[[#This Row],[Rank Sharpe]])/3</f>
        <v>479.66666666666669</v>
      </c>
    </row>
    <row r="505" spans="1:48" x14ac:dyDescent="0.3">
      <c r="A505" t="s">
        <v>1828</v>
      </c>
      <c r="B505" t="s">
        <v>1829</v>
      </c>
      <c r="C505" t="s">
        <v>10169</v>
      </c>
      <c r="D505" t="s">
        <v>180</v>
      </c>
      <c r="E505">
        <v>3857.5745880449899</v>
      </c>
      <c r="F505">
        <v>270.14999999999998</v>
      </c>
      <c r="G505">
        <v>12.6754382506365</v>
      </c>
      <c r="H505">
        <f>(Table2[[#This Row],[1Y Return vs Nifty]]-AVERAGE(Table2[1Y Return vs Nifty]))/_xlfn.STDEV.P(Table2[1Y Return vs Nifty])</f>
        <v>-0.40240201843384704</v>
      </c>
      <c r="I505">
        <v>1.73541982629783</v>
      </c>
      <c r="J505">
        <f>(Table2[[#This Row],[1M Return vs Nifty]]-AVERAGE(Table2[1M Return vs Nifty]))/_xlfn.STDEV.P(Table2[1M Return vs Nifty])</f>
        <v>-0.124909977079231</v>
      </c>
      <c r="K505">
        <v>6.2624849120873503</v>
      </c>
      <c r="L505">
        <f>(Table2[[#This Row],[6M Return vs Nifty]]-AVERAGE(Table2[6M Return vs Nifty]))/_xlfn.STDEV.P(Table2[6M Return vs Nifty])</f>
        <v>-0.1115692215143685</v>
      </c>
      <c r="M505">
        <v>3.0202989370625399</v>
      </c>
      <c r="N505">
        <f>(Table2[[#This Row],[1W Return vs Nifty]]-AVERAGE(Table2[1W Return vs Nifty]))/_xlfn.STDEV.P(Table2[1W Return vs Nifty])</f>
        <v>0.57568126769449079</v>
      </c>
      <c r="O505">
        <v>263.99</v>
      </c>
      <c r="P505">
        <v>253.640909121985</v>
      </c>
      <c r="Q505">
        <v>232.271763767122</v>
      </c>
      <c r="R505">
        <v>58.731027764962398</v>
      </c>
      <c r="S505" s="2">
        <f>(Table2[[#This Row],[Close Price]]-Table2[[#This Row],[20D EMA]])/Table2[[#This Row],[20D EMA]]</f>
        <v>2.3334217205197044E-2</v>
      </c>
      <c r="T505" s="2">
        <f>(Table2[[#This Row],[Close Price]]-Table2[[#This Row],[50D EMA]])/Table2[[#This Row],[50D EMA]]</f>
        <v>6.5088439144787805E-2</v>
      </c>
      <c r="U505" s="2">
        <f>(Table2[[#This Row],[Close Price]]-Table2[[#This Row],[200D EMA]])/Table2[[#This Row],[200D EMA]]</f>
        <v>0.16307723168131225</v>
      </c>
      <c r="V505">
        <v>0.83816049487900102</v>
      </c>
      <c r="W505">
        <v>264.8</v>
      </c>
      <c r="X505">
        <v>276</v>
      </c>
      <c r="Y505">
        <v>264.8</v>
      </c>
      <c r="Z505">
        <v>281.25</v>
      </c>
      <c r="AA505">
        <v>261.2</v>
      </c>
      <c r="AB505">
        <v>281.25</v>
      </c>
      <c r="AC505" s="2">
        <f>(Table2[[#This Row],[Close Price]]/Table2[[#This Row],[Day Low]])-1</f>
        <v>2.0203927492447038E-2</v>
      </c>
      <c r="AD505" s="2">
        <f>(Table2[[#This Row],[Day High]]/Table2[[#This Row],[Close Price]])-1</f>
        <v>2.1654636313159337E-2</v>
      </c>
      <c r="AE505" s="2">
        <f>(Table2[[#This Row],[Close Price]]/Table2[[#This Row],[Current Week Low]])-1</f>
        <v>2.0203927492447038E-2</v>
      </c>
      <c r="AF505" s="2">
        <f>(Table2[[#This Row],[Current Week High]]/Table2[[#This Row],[Close Price]])-1</f>
        <v>4.1088284286507681E-2</v>
      </c>
      <c r="AG505" s="2">
        <f>(Table2[[#This Row],[Close Price]]/Table2[[#This Row],[Current Month Low]])-1</f>
        <v>3.4264931087289341E-2</v>
      </c>
      <c r="AH505" s="2">
        <f>(Table2[[#This Row],[Current Month High]]/Table2[[#This Row],[Close Price]])-1</f>
        <v>4.1088284286507681E-2</v>
      </c>
      <c r="AI505">
        <v>4.1088284286507601</v>
      </c>
      <c r="AJ505">
        <v>40.703124999999901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7.0000000000000007E-2</v>
      </c>
      <c r="AM505" t="s">
        <v>10213</v>
      </c>
      <c r="AN505">
        <v>2.0699999999999998</v>
      </c>
      <c r="AO505" t="s">
        <v>10213</v>
      </c>
      <c r="AP505">
        <v>-6.2597141969525996E-2</v>
      </c>
      <c r="AQ505">
        <f>(Table2[[#This Row],[Sharpe Ratio]]-AVERAGE(Table2[Sharpe Ratio]))/_xlfn.STDEV.P(Table2[Sharpe Ratio])</f>
        <v>-1.3288186049266093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-1.3920185542595651</v>
      </c>
      <c r="AS505">
        <f>_xlfn.RANK.AVG(Table2[[#This Row],[1Y Return vs Nifty Z-Score]],Table2[1Y Return vs Nifty Z-Score])</f>
        <v>433</v>
      </c>
      <c r="AT505">
        <f>_xlfn.RANK.AVG(Table2[[#This Row],[6M Return vs Nifty Z-Score]],Table2[6M Return vs Nifty Z-Score])</f>
        <v>350</v>
      </c>
      <c r="AU505">
        <f>_xlfn.RANK.AVG(Table2[[#This Row],[Sharpe Ratio Z-Score]],Table2[Sharpe Ratio Z-Score])</f>
        <v>656</v>
      </c>
      <c r="AV505">
        <f>(Table2[[#This Row],[Rank 1Y]]+Table2[[#This Row],[Rank 6M]]+Table2[[#This Row],[Rank Sharpe]])/3</f>
        <v>479.66666666666669</v>
      </c>
    </row>
    <row r="506" spans="1:48" x14ac:dyDescent="0.3">
      <c r="A506" t="s">
        <v>309</v>
      </c>
      <c r="B506" t="s">
        <v>310</v>
      </c>
      <c r="C506" t="s">
        <v>10169</v>
      </c>
      <c r="D506" t="s">
        <v>180</v>
      </c>
      <c r="E506">
        <v>83478.043070240004</v>
      </c>
      <c r="F506">
        <v>644.79999999999995</v>
      </c>
      <c r="G506">
        <v>-3.7802923489382501</v>
      </c>
      <c r="H506">
        <f>(Table2[[#This Row],[1Y Return vs Nifty]]-AVERAGE(Table2[1Y Return vs Nifty]))/_xlfn.STDEV.P(Table2[1Y Return vs Nifty])</f>
        <v>-0.59810124020017674</v>
      </c>
      <c r="I506">
        <v>-4.9724849793250403</v>
      </c>
      <c r="J506">
        <f>(Table2[[#This Row],[1M Return vs Nifty]]-AVERAGE(Table2[1M Return vs Nifty]))/_xlfn.STDEV.P(Table2[1M Return vs Nifty])</f>
        <v>-0.72009042677741264</v>
      </c>
      <c r="K506">
        <v>9.3090426291778492</v>
      </c>
      <c r="L506">
        <f>(Table2[[#This Row],[6M Return vs Nifty]]-AVERAGE(Table2[6M Return vs Nifty]))/_xlfn.STDEV.P(Table2[6M Return vs Nifty])</f>
        <v>-2.0520923031836044E-2</v>
      </c>
      <c r="M506">
        <v>5.5599141618807097</v>
      </c>
      <c r="N506">
        <f>(Table2[[#This Row],[1W Return vs Nifty]]-AVERAGE(Table2[1W Return vs Nifty]))/_xlfn.STDEV.P(Table2[1W Return vs Nifty])</f>
        <v>1.0780767045169874</v>
      </c>
      <c r="O506">
        <v>623.33000000000004</v>
      </c>
      <c r="P506">
        <v>602.86400018940105</v>
      </c>
      <c r="Q506">
        <v>558.38915213024598</v>
      </c>
      <c r="R506">
        <v>68.219768431505202</v>
      </c>
      <c r="S506" s="2">
        <f>(Table2[[#This Row],[Close Price]]-Table2[[#This Row],[20D EMA]])/Table2[[#This Row],[20D EMA]]</f>
        <v>3.4444034460077183E-2</v>
      </c>
      <c r="T506" s="2">
        <f>(Table2[[#This Row],[Close Price]]-Table2[[#This Row],[50D EMA]])/Table2[[#This Row],[50D EMA]]</f>
        <v>6.9561293753523046E-2</v>
      </c>
      <c r="U506" s="2">
        <f>(Table2[[#This Row],[Close Price]]-Table2[[#This Row],[200D EMA]])/Table2[[#This Row],[200D EMA]]</f>
        <v>0.15475022668348395</v>
      </c>
      <c r="V506">
        <v>0.95193372971186296</v>
      </c>
      <c r="W506">
        <v>638.25</v>
      </c>
      <c r="X506">
        <v>649.70000000000005</v>
      </c>
      <c r="Y506">
        <v>629</v>
      </c>
      <c r="Z506">
        <v>655.8</v>
      </c>
      <c r="AA506">
        <v>601</v>
      </c>
      <c r="AB506">
        <v>655.8</v>
      </c>
      <c r="AC506" s="2">
        <f>(Table2[[#This Row],[Close Price]]/Table2[[#This Row],[Day Low]])-1</f>
        <v>1.0262436349392834E-2</v>
      </c>
      <c r="AD506" s="2">
        <f>(Table2[[#This Row],[Day High]]/Table2[[#This Row],[Close Price]])-1</f>
        <v>7.5992555831267961E-3</v>
      </c>
      <c r="AE506" s="2">
        <f>(Table2[[#This Row],[Close Price]]/Table2[[#This Row],[Current Week Low]])-1</f>
        <v>2.5119236883942797E-2</v>
      </c>
      <c r="AF506" s="2">
        <f>(Table2[[#This Row],[Current Week High]]/Table2[[#This Row],[Close Price]])-1</f>
        <v>1.7059553349875856E-2</v>
      </c>
      <c r="AG506" s="2">
        <f>(Table2[[#This Row],[Close Price]]/Table2[[#This Row],[Current Month Low]])-1</f>
        <v>7.2878535773710507E-2</v>
      </c>
      <c r="AH506" s="2">
        <f>(Table2[[#This Row],[Current Month High]]/Table2[[#This Row],[Close Price]])-1</f>
        <v>1.7059553349875856E-2</v>
      </c>
      <c r="AI506">
        <v>3.4739454094292901</v>
      </c>
      <c r="AJ506">
        <v>32.593049557885998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0.14000000000000001</v>
      </c>
      <c r="AM506" t="s">
        <v>10213</v>
      </c>
      <c r="AN506">
        <v>4.84</v>
      </c>
      <c r="AO506" t="s">
        <v>10213</v>
      </c>
      <c r="AP506">
        <v>-3.1989129164241001E-2</v>
      </c>
      <c r="AQ506">
        <f>(Table2[[#This Row],[Sharpe Ratio]]-AVERAGE(Table2[Sharpe Ratio]))/_xlfn.STDEV.P(Table2[Sharpe Ratio])</f>
        <v>-0.98155311651508925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-1.242189002007527</v>
      </c>
      <c r="AS506">
        <f>_xlfn.RANK.AVG(Table2[[#This Row],[1Y Return vs Nifty Z-Score]],Table2[1Y Return vs Nifty Z-Score])</f>
        <v>533</v>
      </c>
      <c r="AT506">
        <f>_xlfn.RANK.AVG(Table2[[#This Row],[6M Return vs Nifty Z-Score]],Table2[6M Return vs Nifty Z-Score])</f>
        <v>310</v>
      </c>
      <c r="AU506">
        <f>_xlfn.RANK.AVG(Table2[[#This Row],[Sharpe Ratio Z-Score]],Table2[Sharpe Ratio Z-Score])</f>
        <v>597</v>
      </c>
      <c r="AV506">
        <f>(Table2[[#This Row],[Rank 1Y]]+Table2[[#This Row],[Rank 6M]]+Table2[[#This Row],[Rank Sharpe]])/3</f>
        <v>480</v>
      </c>
    </row>
    <row r="507" spans="1:48" x14ac:dyDescent="0.3">
      <c r="A507" t="s">
        <v>1260</v>
      </c>
      <c r="B507" t="s">
        <v>1261</v>
      </c>
      <c r="C507" t="s">
        <v>10166</v>
      </c>
      <c r="D507" t="s">
        <v>21</v>
      </c>
      <c r="E507">
        <v>8869.3016246799998</v>
      </c>
      <c r="F507">
        <v>2874.8</v>
      </c>
      <c r="G507">
        <v>21.467925603944401</v>
      </c>
      <c r="H507">
        <f>(Table2[[#This Row],[1Y Return vs Nifty]]-AVERAGE(Table2[1Y Return vs Nifty]))/_xlfn.STDEV.P(Table2[1Y Return vs Nifty])</f>
        <v>-0.29783765880115359</v>
      </c>
      <c r="I507">
        <v>-4.3731014390980301</v>
      </c>
      <c r="J507">
        <f>(Table2[[#This Row],[1M Return vs Nifty]]-AVERAGE(Table2[1M Return vs Nifty]))/_xlfn.STDEV.P(Table2[1M Return vs Nifty])</f>
        <v>-0.66690819248050315</v>
      </c>
      <c r="K507">
        <v>-7.6302999244042304</v>
      </c>
      <c r="L507">
        <f>(Table2[[#This Row],[6M Return vs Nifty]]-AVERAGE(Table2[6M Return vs Nifty]))/_xlfn.STDEV.P(Table2[6M Return vs Nifty])</f>
        <v>-0.52676385690584759</v>
      </c>
      <c r="M507">
        <v>0.76733471103034301</v>
      </c>
      <c r="N507">
        <f>(Table2[[#This Row],[1W Return vs Nifty]]-AVERAGE(Table2[1W Return vs Nifty]))/_xlfn.STDEV.P(Table2[1W Return vs Nifty])</f>
        <v>0.12999211942442421</v>
      </c>
      <c r="O507">
        <v>2759.84</v>
      </c>
      <c r="P507">
        <v>2685.3816454068801</v>
      </c>
      <c r="Q507">
        <v>2561.5344599417899</v>
      </c>
      <c r="R507">
        <v>64.381444345537801</v>
      </c>
      <c r="S507" s="2">
        <f>(Table2[[#This Row],[Close Price]]-Table2[[#This Row],[20D EMA]])/Table2[[#This Row],[20D EMA]]</f>
        <v>4.1654588671807075E-2</v>
      </c>
      <c r="T507" s="2">
        <f>(Table2[[#This Row],[Close Price]]-Table2[[#This Row],[50D EMA]])/Table2[[#This Row],[50D EMA]]</f>
        <v>7.0536847124543459E-2</v>
      </c>
      <c r="U507" s="2">
        <f>(Table2[[#This Row],[Close Price]]-Table2[[#This Row],[200D EMA]])/Table2[[#This Row],[200D EMA]]</f>
        <v>0.12229604752821835</v>
      </c>
      <c r="V507">
        <v>1.1361806411490101</v>
      </c>
      <c r="W507">
        <v>2802.9</v>
      </c>
      <c r="X507">
        <v>2910</v>
      </c>
      <c r="Y507">
        <v>2742.85</v>
      </c>
      <c r="Z507">
        <v>2910</v>
      </c>
      <c r="AA507">
        <v>2714.05</v>
      </c>
      <c r="AB507">
        <v>2910</v>
      </c>
      <c r="AC507" s="2">
        <f>(Table2[[#This Row],[Close Price]]/Table2[[#This Row],[Day Low]])-1</f>
        <v>2.5652003282314872E-2</v>
      </c>
      <c r="AD507" s="2">
        <f>(Table2[[#This Row],[Day High]]/Table2[[#This Row],[Close Price]])-1</f>
        <v>1.2244330040350526E-2</v>
      </c>
      <c r="AE507" s="2">
        <f>(Table2[[#This Row],[Close Price]]/Table2[[#This Row],[Current Week Low]])-1</f>
        <v>4.8106896111708819E-2</v>
      </c>
      <c r="AF507" s="2">
        <f>(Table2[[#This Row],[Current Week High]]/Table2[[#This Row],[Close Price]])-1</f>
        <v>1.2244330040350526E-2</v>
      </c>
      <c r="AG507" s="2">
        <f>(Table2[[#This Row],[Close Price]]/Table2[[#This Row],[Current Month Low]])-1</f>
        <v>5.922882776662175E-2</v>
      </c>
      <c r="AH507" s="2">
        <f>(Table2[[#This Row],[Current Month High]]/Table2[[#This Row],[Close Price]])-1</f>
        <v>1.2244330040350526E-2</v>
      </c>
      <c r="AI507">
        <v>9.3989147071100501</v>
      </c>
      <c r="AJ507">
        <v>48.415074858027801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-0.03</v>
      </c>
      <c r="AM507" t="s">
        <v>10214</v>
      </c>
      <c r="AN507">
        <v>6.96</v>
      </c>
      <c r="AO507" t="s">
        <v>10213</v>
      </c>
      <c r="AP507">
        <v>-8.0588781002340001E-3</v>
      </c>
      <c r="AQ507">
        <f>(Table2[[#This Row],[Sharpe Ratio]]-AVERAGE(Table2[Sharpe Ratio]))/_xlfn.STDEV.P(Table2[Sharpe Ratio])</f>
        <v>-0.71005067117771015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-2.0715682599407903</v>
      </c>
      <c r="AS507">
        <f>_xlfn.RANK.AVG(Table2[[#This Row],[1Y Return vs Nifty Z-Score]],Table2[1Y Return vs Nifty Z-Score])</f>
        <v>383</v>
      </c>
      <c r="AT507">
        <f>_xlfn.RANK.AVG(Table2[[#This Row],[6M Return vs Nifty Z-Score]],Table2[6M Return vs Nifty Z-Score])</f>
        <v>503</v>
      </c>
      <c r="AU507">
        <f>_xlfn.RANK.AVG(Table2[[#This Row],[Sharpe Ratio Z-Score]],Table2[Sharpe Ratio Z-Score])</f>
        <v>555</v>
      </c>
      <c r="AV507">
        <f>(Table2[[#This Row],[Rank 1Y]]+Table2[[#This Row],[Rank 6M]]+Table2[[#This Row],[Rank Sharpe]])/3</f>
        <v>480.33333333333331</v>
      </c>
    </row>
    <row r="508" spans="1:48" x14ac:dyDescent="0.3">
      <c r="A508" t="s">
        <v>864</v>
      </c>
      <c r="B508" t="s">
        <v>865</v>
      </c>
      <c r="C508" t="s">
        <v>10172</v>
      </c>
      <c r="D508" t="s">
        <v>290</v>
      </c>
      <c r="E508">
        <v>17311.2107449049</v>
      </c>
      <c r="F508">
        <v>2163.15</v>
      </c>
      <c r="G508">
        <v>-7.5266025476195901</v>
      </c>
      <c r="H508">
        <f>(Table2[[#This Row],[1Y Return vs Nifty]]-AVERAGE(Table2[1Y Return vs Nifty]))/_xlfn.STDEV.P(Table2[1Y Return vs Nifty])</f>
        <v>-0.64265410802581713</v>
      </c>
      <c r="I508">
        <v>11.135265669068399</v>
      </c>
      <c r="J508">
        <f>(Table2[[#This Row],[1M Return vs Nifty]]-AVERAGE(Table2[1M Return vs Nifty]))/_xlfn.STDEV.P(Table2[1M Return vs Nifty])</f>
        <v>0.70912160773159083</v>
      </c>
      <c r="K508">
        <v>-5.0079833982177897</v>
      </c>
      <c r="L508">
        <f>(Table2[[#This Row],[6M Return vs Nifty]]-AVERAGE(Table2[6M Return vs Nifty]))/_xlfn.STDEV.P(Table2[6M Return vs Nifty])</f>
        <v>-0.44839427393273479</v>
      </c>
      <c r="M508">
        <v>1.5006466201456301</v>
      </c>
      <c r="N508">
        <f>(Table2[[#This Row],[1W Return vs Nifty]]-AVERAGE(Table2[1W Return vs Nifty]))/_xlfn.STDEV.P(Table2[1W Return vs Nifty])</f>
        <v>0.27505840872165077</v>
      </c>
      <c r="O508">
        <v>2085.7600000000002</v>
      </c>
      <c r="P508">
        <v>2033.2662207405999</v>
      </c>
      <c r="Q508">
        <v>1970.6974388741401</v>
      </c>
      <c r="R508">
        <v>66.530974503336296</v>
      </c>
      <c r="S508" s="2">
        <f>(Table2[[#This Row],[Close Price]]-Table2[[#This Row],[20D EMA]])/Table2[[#This Row],[20D EMA]]</f>
        <v>3.7103981282601957E-2</v>
      </c>
      <c r="T508" s="2">
        <f>(Table2[[#This Row],[Close Price]]-Table2[[#This Row],[50D EMA]])/Table2[[#This Row],[50D EMA]]</f>
        <v>6.3879376903281812E-2</v>
      </c>
      <c r="U508" s="2">
        <f>(Table2[[#This Row],[Close Price]]-Table2[[#This Row],[200D EMA]])/Table2[[#This Row],[200D EMA]]</f>
        <v>9.7657081868340087E-2</v>
      </c>
      <c r="V508">
        <v>0.95754411428234798</v>
      </c>
      <c r="W508">
        <v>2140</v>
      </c>
      <c r="X508">
        <v>2188.1</v>
      </c>
      <c r="Y508">
        <v>2092.0500000000002</v>
      </c>
      <c r="Z508">
        <v>2193.9</v>
      </c>
      <c r="AA508">
        <v>2080</v>
      </c>
      <c r="AB508">
        <v>2193.9</v>
      </c>
      <c r="AC508" s="2">
        <f>(Table2[[#This Row],[Close Price]]/Table2[[#This Row],[Day Low]])-1</f>
        <v>1.081775700934573E-2</v>
      </c>
      <c r="AD508" s="2">
        <f>(Table2[[#This Row],[Day High]]/Table2[[#This Row],[Close Price]])-1</f>
        <v>1.1534105355615498E-2</v>
      </c>
      <c r="AE508" s="2">
        <f>(Table2[[#This Row],[Close Price]]/Table2[[#This Row],[Current Week Low]])-1</f>
        <v>3.3985803398580261E-2</v>
      </c>
      <c r="AF508" s="2">
        <f>(Table2[[#This Row],[Current Week High]]/Table2[[#This Row],[Close Price]])-1</f>
        <v>1.4215380348103546E-2</v>
      </c>
      <c r="AG508" s="2">
        <f>(Table2[[#This Row],[Close Price]]/Table2[[#This Row],[Current Month Low]])-1</f>
        <v>3.9975961538461613E-2</v>
      </c>
      <c r="AH508" s="2">
        <f>(Table2[[#This Row],[Current Month High]]/Table2[[#This Row],[Close Price]])-1</f>
        <v>1.4215380348103546E-2</v>
      </c>
      <c r="AI508">
        <v>8.9337309016942896</v>
      </c>
      <c r="AJ508">
        <v>23.608571428571398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-0.03</v>
      </c>
      <c r="AM508" t="s">
        <v>10214</v>
      </c>
      <c r="AN508">
        <v>1.65</v>
      </c>
      <c r="AO508" t="s">
        <v>10213</v>
      </c>
      <c r="AP508">
        <v>3.2898619889805997E-2</v>
      </c>
      <c r="AQ508">
        <f>(Table2[[#This Row],[Sharpe Ratio]]-AVERAGE(Table2[Sharpe Ratio]))/_xlfn.STDEV.P(Table2[Sharpe Ratio])</f>
        <v>-0.24536432796077207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-0.35223269346608244</v>
      </c>
      <c r="AS508">
        <f>_xlfn.RANK.AVG(Table2[[#This Row],[1Y Return vs Nifty Z-Score]],Table2[1Y Return vs Nifty Z-Score])</f>
        <v>554</v>
      </c>
      <c r="AT508">
        <f>_xlfn.RANK.AVG(Table2[[#This Row],[6M Return vs Nifty Z-Score]],Table2[6M Return vs Nifty Z-Score])</f>
        <v>478</v>
      </c>
      <c r="AU508">
        <f>_xlfn.RANK.AVG(Table2[[#This Row],[Sharpe Ratio Z-Score]],Table2[Sharpe Ratio Z-Score])</f>
        <v>412</v>
      </c>
      <c r="AV508">
        <f>(Table2[[#This Row],[Rank 1Y]]+Table2[[#This Row],[Rank 6M]]+Table2[[#This Row],[Rank Sharpe]])/3</f>
        <v>481.33333333333331</v>
      </c>
    </row>
    <row r="509" spans="1:48" x14ac:dyDescent="0.3">
      <c r="A509" t="s">
        <v>566</v>
      </c>
      <c r="B509" t="s">
        <v>567</v>
      </c>
      <c r="C509" t="s">
        <v>10176</v>
      </c>
      <c r="D509" t="s">
        <v>78</v>
      </c>
      <c r="E509">
        <v>33547.170195414998</v>
      </c>
      <c r="F509">
        <v>4341.6499999999996</v>
      </c>
      <c r="G509">
        <v>4.4459853097809701</v>
      </c>
      <c r="H509">
        <f>(Table2[[#This Row],[1Y Return vs Nifty]]-AVERAGE(Table2[1Y Return vs Nifty]))/_xlfn.STDEV.P(Table2[1Y Return vs Nifty])</f>
        <v>-0.50027051028492764</v>
      </c>
      <c r="I509">
        <v>-1.27244302641073</v>
      </c>
      <c r="J509">
        <f>(Table2[[#This Row],[1M Return vs Nifty]]-AVERAGE(Table2[1M Return vs Nifty]))/_xlfn.STDEV.P(Table2[1M Return vs Nifty])</f>
        <v>-0.3917922923745959</v>
      </c>
      <c r="K509">
        <v>-5.0092311278294197</v>
      </c>
      <c r="L509">
        <f>(Table2[[#This Row],[6M Return vs Nifty]]-AVERAGE(Table2[6M Return vs Nifty]))/_xlfn.STDEV.P(Table2[6M Return vs Nifty])</f>
        <v>-0.44843156311897531</v>
      </c>
      <c r="M509">
        <v>1.5950525316158499</v>
      </c>
      <c r="N509">
        <f>(Table2[[#This Row],[1W Return vs Nifty]]-AVERAGE(Table2[1W Return vs Nifty]))/_xlfn.STDEV.P(Table2[1W Return vs Nifty])</f>
        <v>0.29373411150851797</v>
      </c>
      <c r="O509">
        <v>4284.72</v>
      </c>
      <c r="P509">
        <v>4200.0909295164101</v>
      </c>
      <c r="Q509">
        <v>3928.7254308712099</v>
      </c>
      <c r="R509">
        <v>54.570877011239901</v>
      </c>
      <c r="S509" s="2">
        <f>(Table2[[#This Row],[Close Price]]-Table2[[#This Row],[20D EMA]])/Table2[[#This Row],[20D EMA]]</f>
        <v>1.3286749192479177E-2</v>
      </c>
      <c r="T509" s="2">
        <f>(Table2[[#This Row],[Close Price]]-Table2[[#This Row],[50D EMA]])/Table2[[#This Row],[50D EMA]]</f>
        <v>3.3703810907705349E-2</v>
      </c>
      <c r="U509" s="2">
        <f>(Table2[[#This Row],[Close Price]]-Table2[[#This Row],[200D EMA]])/Table2[[#This Row],[200D EMA]]</f>
        <v>0.1051039520054274</v>
      </c>
      <c r="V509">
        <v>0.78042191106653203</v>
      </c>
      <c r="W509">
        <v>4330.1000000000004</v>
      </c>
      <c r="X509">
        <v>4420</v>
      </c>
      <c r="Y509">
        <v>4175.1000000000004</v>
      </c>
      <c r="Z509">
        <v>4420</v>
      </c>
      <c r="AA509">
        <v>4175.1000000000004</v>
      </c>
      <c r="AB509">
        <v>4511.6499999999996</v>
      </c>
      <c r="AC509" s="2">
        <f>(Table2[[#This Row],[Close Price]]/Table2[[#This Row],[Day Low]])-1</f>
        <v>2.6673748874157521E-3</v>
      </c>
      <c r="AD509" s="2">
        <f>(Table2[[#This Row],[Day High]]/Table2[[#This Row],[Close Price]])-1</f>
        <v>1.8046134534105862E-2</v>
      </c>
      <c r="AE509" s="2">
        <f>(Table2[[#This Row],[Close Price]]/Table2[[#This Row],[Current Week Low]])-1</f>
        <v>3.989126008957844E-2</v>
      </c>
      <c r="AF509" s="2">
        <f>(Table2[[#This Row],[Current Week High]]/Table2[[#This Row],[Close Price]])-1</f>
        <v>1.8046134534105862E-2</v>
      </c>
      <c r="AG509" s="2">
        <f>(Table2[[#This Row],[Close Price]]/Table2[[#This Row],[Current Month Low]])-1</f>
        <v>3.989126008957844E-2</v>
      </c>
      <c r="AH509" s="2">
        <f>(Table2[[#This Row],[Current Month High]]/Table2[[#This Row],[Close Price]])-1</f>
        <v>3.9155620559004012E-2</v>
      </c>
      <c r="AI509">
        <v>5.9493510531710196</v>
      </c>
      <c r="AJ509">
        <v>43.276957346753498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-0.04</v>
      </c>
      <c r="AM509" t="s">
        <v>10214</v>
      </c>
      <c r="AN509">
        <v>0.18</v>
      </c>
      <c r="AO509" t="s">
        <v>10213</v>
      </c>
      <c r="AP509">
        <v>6.4868875344729999E-3</v>
      </c>
      <c r="AQ509">
        <f>(Table2[[#This Row],[Sharpe Ratio]]-AVERAGE(Table2[Sharpe Ratio]))/_xlfn.STDEV.P(Table2[Sharpe Ratio])</f>
        <v>-0.54502060406456998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-1.5917808583345507</v>
      </c>
      <c r="AS509">
        <f>_xlfn.RANK.AVG(Table2[[#This Row],[1Y Return vs Nifty Z-Score]],Table2[1Y Return vs Nifty Z-Score])</f>
        <v>484</v>
      </c>
      <c r="AT509">
        <f>_xlfn.RANK.AVG(Table2[[#This Row],[6M Return vs Nifty Z-Score]],Table2[6M Return vs Nifty Z-Score])</f>
        <v>479</v>
      </c>
      <c r="AU509">
        <f>_xlfn.RANK.AVG(Table2[[#This Row],[Sharpe Ratio Z-Score]],Table2[Sharpe Ratio Z-Score])</f>
        <v>485</v>
      </c>
      <c r="AV509">
        <f>(Table2[[#This Row],[Rank 1Y]]+Table2[[#This Row],[Rank 6M]]+Table2[[#This Row],[Rank Sharpe]])/3</f>
        <v>482.66666666666669</v>
      </c>
    </row>
    <row r="510" spans="1:48" x14ac:dyDescent="0.3">
      <c r="A510" t="s">
        <v>834</v>
      </c>
      <c r="B510" t="s">
        <v>835</v>
      </c>
      <c r="C510" t="s">
        <v>10167</v>
      </c>
      <c r="D510" t="s">
        <v>49</v>
      </c>
      <c r="E510">
        <v>18250.147000556</v>
      </c>
      <c r="F510">
        <v>221.23</v>
      </c>
      <c r="G510">
        <v>-8.2879142046678194</v>
      </c>
      <c r="H510">
        <f>(Table2[[#This Row],[1Y Return vs Nifty]]-AVERAGE(Table2[1Y Return vs Nifty]))/_xlfn.STDEV.P(Table2[1Y Return vs Nifty])</f>
        <v>-0.65170798125887941</v>
      </c>
      <c r="I510">
        <v>0.110109302450676</v>
      </c>
      <c r="J510">
        <f>(Table2[[#This Row],[1M Return vs Nifty]]-AVERAGE(Table2[1M Return vs Nifty]))/_xlfn.STDEV.P(Table2[1M Return vs Nifty])</f>
        <v>-0.26912088592690236</v>
      </c>
      <c r="K510">
        <v>-7.8637401916052498</v>
      </c>
      <c r="L510">
        <f>(Table2[[#This Row],[6M Return vs Nifty]]-AVERAGE(Table2[6M Return vs Nifty]))/_xlfn.STDEV.P(Table2[6M Return vs Nifty])</f>
        <v>-0.533740366494597</v>
      </c>
      <c r="M510">
        <v>4.3105836199847998</v>
      </c>
      <c r="N510">
        <f>(Table2[[#This Row],[1W Return vs Nifty]]-AVERAGE(Table2[1W Return vs Nifty]))/_xlfn.STDEV.P(Table2[1W Return vs Nifty])</f>
        <v>0.83092983077101645</v>
      </c>
      <c r="O510">
        <v>216.51</v>
      </c>
      <c r="P510">
        <v>218.131580640674</v>
      </c>
      <c r="Q510">
        <v>212.51184733381299</v>
      </c>
      <c r="R510">
        <v>60.754217920196403</v>
      </c>
      <c r="S510" s="2">
        <f>(Table2[[#This Row],[Close Price]]-Table2[[#This Row],[20D EMA]])/Table2[[#This Row],[20D EMA]]</f>
        <v>2.180037873539328E-2</v>
      </c>
      <c r="T510" s="2">
        <f>(Table2[[#This Row],[Close Price]]-Table2[[#This Row],[50D EMA]])/Table2[[#This Row],[50D EMA]]</f>
        <v>1.4204359360646559E-2</v>
      </c>
      <c r="U510" s="2">
        <f>(Table2[[#This Row],[Close Price]]-Table2[[#This Row],[200D EMA]])/Table2[[#This Row],[200D EMA]]</f>
        <v>4.1024313587997505E-2</v>
      </c>
      <c r="V510">
        <v>0.54211177549548695</v>
      </c>
      <c r="W510">
        <v>220.5</v>
      </c>
      <c r="X510">
        <v>225.2</v>
      </c>
      <c r="Y510">
        <v>207.8</v>
      </c>
      <c r="Z510">
        <v>229.5</v>
      </c>
      <c r="AA510">
        <v>207.8</v>
      </c>
      <c r="AB510">
        <v>229.5</v>
      </c>
      <c r="AC510" s="2">
        <f>(Table2[[#This Row],[Close Price]]/Table2[[#This Row],[Day Low]])-1</f>
        <v>3.3106575963719465E-3</v>
      </c>
      <c r="AD510" s="2">
        <f>(Table2[[#This Row],[Day High]]/Table2[[#This Row],[Close Price]])-1</f>
        <v>1.7945124983049343E-2</v>
      </c>
      <c r="AE510" s="2">
        <f>(Table2[[#This Row],[Close Price]]/Table2[[#This Row],[Current Week Low]])-1</f>
        <v>6.4629451395572524E-2</v>
      </c>
      <c r="AF510" s="2">
        <f>(Table2[[#This Row],[Current Week High]]/Table2[[#This Row],[Close Price]])-1</f>
        <v>3.7381910229173254E-2</v>
      </c>
      <c r="AG510" s="2">
        <f>(Table2[[#This Row],[Close Price]]/Table2[[#This Row],[Current Month Low]])-1</f>
        <v>6.4629451395572524E-2</v>
      </c>
      <c r="AH510" s="2">
        <f>(Table2[[#This Row],[Current Month High]]/Table2[[#This Row],[Close Price]])-1</f>
        <v>3.7381910229173254E-2</v>
      </c>
      <c r="AI510">
        <v>30.746282149798802</v>
      </c>
      <c r="AJ510">
        <v>20.874197514000802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-0.12</v>
      </c>
      <c r="AM510" t="s">
        <v>10214</v>
      </c>
      <c r="AN510">
        <v>3.14</v>
      </c>
      <c r="AO510" t="s">
        <v>10213</v>
      </c>
      <c r="AP510">
        <v>3.8519185755363998E-2</v>
      </c>
      <c r="AQ510">
        <f>(Table2[[#This Row],[Sharpe Ratio]]-AVERAGE(Table2[Sharpe Ratio]))/_xlfn.STDEV.P(Table2[Sharpe Ratio])</f>
        <v>-0.18159577941536956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557</v>
      </c>
      <c r="AT510">
        <f>_xlfn.RANK.AVG(Table2[[#This Row],[6M Return vs Nifty Z-Score]],Table2[6M Return vs Nifty Z-Score])</f>
        <v>504</v>
      </c>
      <c r="AU510">
        <f>_xlfn.RANK.AVG(Table2[[#This Row],[Sharpe Ratio Z-Score]],Table2[Sharpe Ratio Z-Score])</f>
        <v>387</v>
      </c>
      <c r="AV510">
        <f>(Table2[[#This Row],[Rank 1Y]]+Table2[[#This Row],[Rank 6M]]+Table2[[#This Row],[Rank Sharpe]])/3</f>
        <v>482.66666666666669</v>
      </c>
    </row>
    <row r="511" spans="1:48" x14ac:dyDescent="0.3">
      <c r="A511" t="s">
        <v>755</v>
      </c>
      <c r="B511" t="s">
        <v>756</v>
      </c>
      <c r="C511" t="s">
        <v>10167</v>
      </c>
      <c r="D511" t="s">
        <v>484</v>
      </c>
      <c r="E511">
        <v>20771.769272975002</v>
      </c>
      <c r="F511">
        <v>799.75</v>
      </c>
      <c r="G511">
        <v>6.8424984652369396</v>
      </c>
      <c r="H511">
        <f>(Table2[[#This Row],[1Y Return vs Nifty]]-AVERAGE(Table2[1Y Return vs Nifty]))/_xlfn.STDEV.P(Table2[1Y Return vs Nifty])</f>
        <v>-0.47177005832154761</v>
      </c>
      <c r="I511">
        <v>-7.98558892485665E-2</v>
      </c>
      <c r="J511">
        <f>(Table2[[#This Row],[1M Return vs Nifty]]-AVERAGE(Table2[1M Return vs Nifty]))/_xlfn.STDEV.P(Table2[1M Return vs Nifty])</f>
        <v>-0.28597615914541635</v>
      </c>
      <c r="K511">
        <v>-9.7239837325654399</v>
      </c>
      <c r="L511">
        <f>(Table2[[#This Row],[6M Return vs Nifty]]-AVERAGE(Table2[6M Return vs Nifty]))/_xlfn.STDEV.P(Table2[6M Return vs Nifty])</f>
        <v>-0.58933491775400948</v>
      </c>
      <c r="M511">
        <v>0.65215321187922903</v>
      </c>
      <c r="N511">
        <f>(Table2[[#This Row],[1W Return vs Nifty]]-AVERAGE(Table2[1W Return vs Nifty]))/_xlfn.STDEV.P(Table2[1W Return vs Nifty])</f>
        <v>0.10720651827729097</v>
      </c>
      <c r="O511">
        <v>793.33</v>
      </c>
      <c r="P511">
        <v>778.34079480585297</v>
      </c>
      <c r="Q511">
        <v>731.09049577907695</v>
      </c>
      <c r="R511">
        <v>52.768031563890403</v>
      </c>
      <c r="S511" s="2">
        <f>(Table2[[#This Row],[Close Price]]-Table2[[#This Row],[20D EMA]])/Table2[[#This Row],[20D EMA]]</f>
        <v>8.0924709767687588E-3</v>
      </c>
      <c r="T511" s="2">
        <f>(Table2[[#This Row],[Close Price]]-Table2[[#This Row],[50D EMA]])/Table2[[#This Row],[50D EMA]]</f>
        <v>2.7506209795270058E-2</v>
      </c>
      <c r="U511" s="2">
        <f>(Table2[[#This Row],[Close Price]]-Table2[[#This Row],[200D EMA]])/Table2[[#This Row],[200D EMA]]</f>
        <v>9.3913824098830548E-2</v>
      </c>
      <c r="V511">
        <v>0.76005780834691306</v>
      </c>
      <c r="W511">
        <v>795.05</v>
      </c>
      <c r="X511">
        <v>808.8</v>
      </c>
      <c r="Y511">
        <v>770.45</v>
      </c>
      <c r="Z511">
        <v>810.5</v>
      </c>
      <c r="AA511">
        <v>770.45</v>
      </c>
      <c r="AB511">
        <v>812.75</v>
      </c>
      <c r="AC511" s="2">
        <f>(Table2[[#This Row],[Close Price]]/Table2[[#This Row],[Day Low]])-1</f>
        <v>5.9115778881830838E-3</v>
      </c>
      <c r="AD511" s="2">
        <f>(Table2[[#This Row],[Day High]]/Table2[[#This Row],[Close Price]])-1</f>
        <v>1.1316036261331597E-2</v>
      </c>
      <c r="AE511" s="2">
        <f>(Table2[[#This Row],[Close Price]]/Table2[[#This Row],[Current Week Low]])-1</f>
        <v>3.8029722889220574E-2</v>
      </c>
      <c r="AF511" s="2">
        <f>(Table2[[#This Row],[Current Week High]]/Table2[[#This Row],[Close Price]])-1</f>
        <v>1.3441700531416023E-2</v>
      </c>
      <c r="AG511" s="2">
        <f>(Table2[[#This Row],[Close Price]]/Table2[[#This Row],[Current Month Low]])-1</f>
        <v>3.8029722889220574E-2</v>
      </c>
      <c r="AH511" s="2">
        <f>(Table2[[#This Row],[Current Month High]]/Table2[[#This Row],[Close Price]])-1</f>
        <v>1.6255079712410136E-2</v>
      </c>
      <c r="AI511">
        <v>14.248202563301</v>
      </c>
      <c r="AJ511">
        <v>33.7150978097308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-0.06</v>
      </c>
      <c r="AM511" t="s">
        <v>10214</v>
      </c>
      <c r="AN511">
        <v>2.3199999999999998</v>
      </c>
      <c r="AO511" t="s">
        <v>10213</v>
      </c>
      <c r="AP511">
        <v>1.4349427313394E-2</v>
      </c>
      <c r="AQ511">
        <f>(Table2[[#This Row],[Sharpe Ratio]]-AVERAGE(Table2[Sharpe Ratio]))/_xlfn.STDEV.P(Table2[Sharpe Ratio])</f>
        <v>-0.45581557354358954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-1.6956901904872721</v>
      </c>
      <c r="AS511">
        <f>_xlfn.RANK.AVG(Table2[[#This Row],[1Y Return vs Nifty Z-Score]],Table2[1Y Return vs Nifty Z-Score])</f>
        <v>467</v>
      </c>
      <c r="AT511">
        <f>_xlfn.RANK.AVG(Table2[[#This Row],[6M Return vs Nifty Z-Score]],Table2[6M Return vs Nifty Z-Score])</f>
        <v>524</v>
      </c>
      <c r="AU511">
        <f>_xlfn.RANK.AVG(Table2[[#This Row],[Sharpe Ratio Z-Score]],Table2[Sharpe Ratio Z-Score])</f>
        <v>461</v>
      </c>
      <c r="AV511">
        <f>(Table2[[#This Row],[Rank 1Y]]+Table2[[#This Row],[Rank 6M]]+Table2[[#This Row],[Rank Sharpe]])/3</f>
        <v>484</v>
      </c>
    </row>
    <row r="512" spans="1:48" x14ac:dyDescent="0.3">
      <c r="A512" t="s">
        <v>1664</v>
      </c>
      <c r="B512" t="s">
        <v>1665</v>
      </c>
      <c r="C512" t="s">
        <v>10181</v>
      </c>
      <c r="D512" t="s">
        <v>243</v>
      </c>
      <c r="E512">
        <v>4885.2188420749999</v>
      </c>
      <c r="F512">
        <v>293.14999999999998</v>
      </c>
      <c r="G512">
        <v>15.885479351453199</v>
      </c>
      <c r="H512">
        <f>(Table2[[#This Row],[1Y Return vs Nifty]]-AVERAGE(Table2[1Y Return vs Nifty]))/_xlfn.STDEV.P(Table2[1Y Return vs Nifty])</f>
        <v>-0.36422671278780083</v>
      </c>
      <c r="I512">
        <v>4.4648524074887401</v>
      </c>
      <c r="J512">
        <f>(Table2[[#This Row],[1M Return vs Nifty]]-AVERAGE(Table2[1M Return vs Nifty]))/_xlfn.STDEV.P(Table2[1M Return vs Nifty])</f>
        <v>0.11726771598110294</v>
      </c>
      <c r="K512">
        <v>-2.1216173541136998</v>
      </c>
      <c r="L512">
        <f>(Table2[[#This Row],[6M Return vs Nifty]]-AVERAGE(Table2[6M Return vs Nifty]))/_xlfn.STDEV.P(Table2[6M Return vs Nifty])</f>
        <v>-0.36213340461153526</v>
      </c>
      <c r="M512">
        <v>-1.4801849170461501</v>
      </c>
      <c r="N512">
        <f>(Table2[[#This Row],[1W Return vs Nifty]]-AVERAGE(Table2[1W Return vs Nifty]))/_xlfn.STDEV.P(Table2[1W Return vs Nifty])</f>
        <v>-0.31461995971266987</v>
      </c>
      <c r="O512">
        <v>286.58</v>
      </c>
      <c r="P512">
        <v>275.82336151376302</v>
      </c>
      <c r="Q512">
        <v>259.26325766184902</v>
      </c>
      <c r="R512">
        <v>53.764051361353197</v>
      </c>
      <c r="S512" s="2">
        <f>(Table2[[#This Row],[Close Price]]-Table2[[#This Row],[20D EMA]])/Table2[[#This Row],[20D EMA]]</f>
        <v>2.2925535627050016E-2</v>
      </c>
      <c r="T512" s="2">
        <f>(Table2[[#This Row],[Close Price]]-Table2[[#This Row],[50D EMA]])/Table2[[#This Row],[50D EMA]]</f>
        <v>6.2817878772652103E-2</v>
      </c>
      <c r="U512" s="2">
        <f>(Table2[[#This Row],[Close Price]]-Table2[[#This Row],[200D EMA]])/Table2[[#This Row],[200D EMA]]</f>
        <v>0.13070399039091238</v>
      </c>
      <c r="V512">
        <v>1.1505478700010801</v>
      </c>
      <c r="W512">
        <v>288.8</v>
      </c>
      <c r="X512">
        <v>295.89999999999998</v>
      </c>
      <c r="Y512">
        <v>283.2</v>
      </c>
      <c r="Z512">
        <v>308.8</v>
      </c>
      <c r="AA512">
        <v>276.8</v>
      </c>
      <c r="AB512">
        <v>310</v>
      </c>
      <c r="AC512" s="2">
        <f>(Table2[[#This Row],[Close Price]]/Table2[[#This Row],[Day Low]])-1</f>
        <v>1.506232686980602E-2</v>
      </c>
      <c r="AD512" s="2">
        <f>(Table2[[#This Row],[Day High]]/Table2[[#This Row],[Close Price]])-1</f>
        <v>9.3808630393996673E-3</v>
      </c>
      <c r="AE512" s="2">
        <f>(Table2[[#This Row],[Close Price]]/Table2[[#This Row],[Current Week Low]])-1</f>
        <v>3.5134180790960423E-2</v>
      </c>
      <c r="AF512" s="2">
        <f>(Table2[[#This Row],[Current Week High]]/Table2[[#This Row],[Close Price]])-1</f>
        <v>5.3385638751492603E-2</v>
      </c>
      <c r="AG512" s="2">
        <f>(Table2[[#This Row],[Close Price]]/Table2[[#This Row],[Current Month Low]])-1</f>
        <v>5.9067919075144415E-2</v>
      </c>
      <c r="AH512" s="2">
        <f>(Table2[[#This Row],[Current Month High]]/Table2[[#This Row],[Close Price]])-1</f>
        <v>5.747910625959407E-2</v>
      </c>
      <c r="AI512">
        <v>6.2084257206208502</v>
      </c>
      <c r="AJ512">
        <v>42.167798254122197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-0.03</v>
      </c>
      <c r="AM512" t="s">
        <v>10214</v>
      </c>
      <c r="AN512">
        <v>3.24</v>
      </c>
      <c r="AO512" t="s">
        <v>10213</v>
      </c>
      <c r="AP512">
        <v>-2.5234099025081998E-2</v>
      </c>
      <c r="AQ512">
        <f>(Table2[[#This Row],[Sharpe Ratio]]-AVERAGE(Table2[Sharpe Ratio]))/_xlfn.STDEV.P(Table2[Sharpe Ratio])</f>
        <v>-0.90491341907924172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-1.8286257802101447</v>
      </c>
      <c r="AS512">
        <f>_xlfn.RANK.AVG(Table2[[#This Row],[1Y Return vs Nifty Z-Score]],Table2[1Y Return vs Nifty Z-Score])</f>
        <v>415</v>
      </c>
      <c r="AT512">
        <f>_xlfn.RANK.AVG(Table2[[#This Row],[6M Return vs Nifty Z-Score]],Table2[6M Return vs Nifty Z-Score])</f>
        <v>447</v>
      </c>
      <c r="AU512">
        <f>_xlfn.RANK.AVG(Table2[[#This Row],[Sharpe Ratio Z-Score]],Table2[Sharpe Ratio Z-Score])</f>
        <v>591</v>
      </c>
      <c r="AV512">
        <f>(Table2[[#This Row],[Rank 1Y]]+Table2[[#This Row],[Rank 6M]]+Table2[[#This Row],[Rank Sharpe]])/3</f>
        <v>484.33333333333331</v>
      </c>
    </row>
    <row r="513" spans="1:48" x14ac:dyDescent="0.3">
      <c r="A513" t="s">
        <v>414</v>
      </c>
      <c r="B513" t="s">
        <v>415</v>
      </c>
      <c r="C513" t="s">
        <v>10169</v>
      </c>
      <c r="D513" t="s">
        <v>416</v>
      </c>
      <c r="E513">
        <v>58893.196374200001</v>
      </c>
      <c r="F513">
        <v>1627.25</v>
      </c>
      <c r="G513">
        <v>9.1701045394610201</v>
      </c>
      <c r="H513">
        <f>(Table2[[#This Row],[1Y Return vs Nifty]]-AVERAGE(Table2[1Y Return vs Nifty]))/_xlfn.STDEV.P(Table2[1Y Return vs Nifty])</f>
        <v>-0.44408908150025672</v>
      </c>
      <c r="I513">
        <v>6.9366510395360397</v>
      </c>
      <c r="J513">
        <f>(Table2[[#This Row],[1M Return vs Nifty]]-AVERAGE(Table2[1M Return vs Nifty]))/_xlfn.STDEV.P(Table2[1M Return vs Nifty])</f>
        <v>0.33658600746193368</v>
      </c>
      <c r="K513">
        <v>-13.518535165538101</v>
      </c>
      <c r="L513">
        <f>(Table2[[#This Row],[6M Return vs Nifty]]-AVERAGE(Table2[6M Return vs Nifty]))/_xlfn.STDEV.P(Table2[6M Return vs Nifty])</f>
        <v>-0.70273748010774717</v>
      </c>
      <c r="M513">
        <v>-0.113362461685606</v>
      </c>
      <c r="N513">
        <f>(Table2[[#This Row],[1W Return vs Nifty]]-AVERAGE(Table2[1W Return vs Nifty]))/_xlfn.STDEV.P(Table2[1W Return vs Nifty])</f>
        <v>-4.4230430696980891E-2</v>
      </c>
      <c r="O513">
        <v>1577.32</v>
      </c>
      <c r="P513">
        <v>1512.80481153285</v>
      </c>
      <c r="Q513">
        <v>1438.48279504112</v>
      </c>
      <c r="R513">
        <v>57.807470126268903</v>
      </c>
      <c r="S513" s="2">
        <f>(Table2[[#This Row],[Close Price]]-Table2[[#This Row],[20D EMA]])/Table2[[#This Row],[20D EMA]]</f>
        <v>3.1654959044455193E-2</v>
      </c>
      <c r="T513" s="2">
        <f>(Table2[[#This Row],[Close Price]]-Table2[[#This Row],[50D EMA]])/Table2[[#This Row],[50D EMA]]</f>
        <v>7.5650994493591292E-2</v>
      </c>
      <c r="U513" s="2">
        <f>(Table2[[#This Row],[Close Price]]-Table2[[#This Row],[200D EMA]])/Table2[[#This Row],[200D EMA]]</f>
        <v>0.13122659903171383</v>
      </c>
      <c r="V513">
        <v>1.78831163084448</v>
      </c>
      <c r="W513">
        <v>1620</v>
      </c>
      <c r="X513">
        <v>1652.85</v>
      </c>
      <c r="Y513">
        <v>1620</v>
      </c>
      <c r="Z513">
        <v>1678</v>
      </c>
      <c r="AA513">
        <v>1616</v>
      </c>
      <c r="AB513">
        <v>1764.4</v>
      </c>
      <c r="AC513" s="2">
        <f>(Table2[[#This Row],[Close Price]]/Table2[[#This Row],[Day Low]])-1</f>
        <v>4.4753086419753174E-3</v>
      </c>
      <c r="AD513" s="2">
        <f>(Table2[[#This Row],[Day High]]/Table2[[#This Row],[Close Price]])-1</f>
        <v>1.5732063296973298E-2</v>
      </c>
      <c r="AE513" s="2">
        <f>(Table2[[#This Row],[Close Price]]/Table2[[#This Row],[Current Week Low]])-1</f>
        <v>4.4753086419753174E-3</v>
      </c>
      <c r="AF513" s="2">
        <f>(Table2[[#This Row],[Current Week High]]/Table2[[#This Row],[Close Price]])-1</f>
        <v>3.1187586418804703E-2</v>
      </c>
      <c r="AG513" s="2">
        <f>(Table2[[#This Row],[Close Price]]/Table2[[#This Row],[Current Month Low]])-1</f>
        <v>6.96163366336644E-3</v>
      </c>
      <c r="AH513" s="2">
        <f>(Table2[[#This Row],[Current Month High]]/Table2[[#This Row],[Close Price]])-1</f>
        <v>8.4283300046090082E-2</v>
      </c>
      <c r="AI513">
        <v>8.4283300046090002</v>
      </c>
      <c r="AJ513">
        <v>39.666123079563903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-0.01</v>
      </c>
      <c r="AM513" t="s">
        <v>10214</v>
      </c>
      <c r="AN513">
        <v>6.46</v>
      </c>
      <c r="AO513" t="s">
        <v>10213</v>
      </c>
      <c r="AP513">
        <v>2.2828539281681E-2</v>
      </c>
      <c r="AQ513">
        <f>(Table2[[#This Row],[Sharpe Ratio]]-AVERAGE(Table2[Sharpe Ratio]))/_xlfn.STDEV.P(Table2[Sharpe Ratio])</f>
        <v>-0.35961517733705334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-1.2140861621801045</v>
      </c>
      <c r="AS513">
        <f>_xlfn.RANK.AVG(Table2[[#This Row],[1Y Return vs Nifty Z-Score]],Table2[1Y Return vs Nifty Z-Score])</f>
        <v>453</v>
      </c>
      <c r="AT513">
        <f>_xlfn.RANK.AVG(Table2[[#This Row],[6M Return vs Nifty Z-Score]],Table2[6M Return vs Nifty Z-Score])</f>
        <v>568</v>
      </c>
      <c r="AU513">
        <f>_xlfn.RANK.AVG(Table2[[#This Row],[Sharpe Ratio Z-Score]],Table2[Sharpe Ratio Z-Score])</f>
        <v>434</v>
      </c>
      <c r="AV513">
        <f>(Table2[[#This Row],[Rank 1Y]]+Table2[[#This Row],[Rank 6M]]+Table2[[#This Row],[Rank Sharpe]])/3</f>
        <v>485</v>
      </c>
    </row>
    <row r="514" spans="1:48" x14ac:dyDescent="0.3">
      <c r="A514" t="s">
        <v>546</v>
      </c>
      <c r="B514" t="s">
        <v>547</v>
      </c>
      <c r="C514" t="s">
        <v>10181</v>
      </c>
      <c r="D514" t="s">
        <v>548</v>
      </c>
      <c r="E514">
        <v>35635.339999999997</v>
      </c>
      <c r="F514">
        <v>3244</v>
      </c>
      <c r="G514">
        <v>-7.6539182820048097</v>
      </c>
      <c r="H514">
        <f>(Table2[[#This Row],[1Y Return vs Nifty]]-AVERAGE(Table2[1Y Return vs Nifty]))/_xlfn.STDEV.P(Table2[1Y Return vs Nifty])</f>
        <v>-0.64416820610776071</v>
      </c>
      <c r="I514">
        <v>-0.83460283920354295</v>
      </c>
      <c r="J514">
        <f>(Table2[[#This Row],[1M Return vs Nifty]]-AVERAGE(Table2[1M Return vs Nifty]))/_xlfn.STDEV.P(Table2[1M Return vs Nifty])</f>
        <v>-0.3529435121564467</v>
      </c>
      <c r="K514">
        <v>-20.391300524772301</v>
      </c>
      <c r="L514">
        <f>(Table2[[#This Row],[6M Return vs Nifty]]-AVERAGE(Table2[6M Return vs Nifty]))/_xlfn.STDEV.P(Table2[6M Return vs Nifty])</f>
        <v>-0.908134406716959</v>
      </c>
      <c r="M514">
        <v>-0.57316662322704204</v>
      </c>
      <c r="N514">
        <f>(Table2[[#This Row],[1W Return vs Nifty]]-AVERAGE(Table2[1W Return vs Nifty]))/_xlfn.STDEV.P(Table2[1W Return vs Nifty])</f>
        <v>-0.13519047469614651</v>
      </c>
      <c r="O514">
        <v>3236.89</v>
      </c>
      <c r="P514">
        <v>3253.04952511686</v>
      </c>
      <c r="Q514">
        <v>3253.8307241441098</v>
      </c>
      <c r="R514">
        <v>50.605069052740497</v>
      </c>
      <c r="S514" s="2">
        <f>(Table2[[#This Row],[Close Price]]-Table2[[#This Row],[20D EMA]])/Table2[[#This Row],[20D EMA]]</f>
        <v>2.1965528640145717E-3</v>
      </c>
      <c r="T514" s="2">
        <f>(Table2[[#This Row],[Close Price]]-Table2[[#This Row],[50D EMA]])/Table2[[#This Row],[50D EMA]]</f>
        <v>-2.7818590055234036E-3</v>
      </c>
      <c r="U514" s="2">
        <f>(Table2[[#This Row],[Close Price]]-Table2[[#This Row],[200D EMA]])/Table2[[#This Row],[200D EMA]]</f>
        <v>-3.0212770661865607E-3</v>
      </c>
      <c r="V514">
        <v>0.65073661277530603</v>
      </c>
      <c r="W514">
        <v>3203.2</v>
      </c>
      <c r="X514">
        <v>3266.1</v>
      </c>
      <c r="Y514">
        <v>3171.25</v>
      </c>
      <c r="Z514">
        <v>3300.8</v>
      </c>
      <c r="AA514">
        <v>3171.25</v>
      </c>
      <c r="AB514">
        <v>3315</v>
      </c>
      <c r="AC514" s="2">
        <f>(Table2[[#This Row],[Close Price]]/Table2[[#This Row],[Day Low]])-1</f>
        <v>1.2737262737262833E-2</v>
      </c>
      <c r="AD514" s="2">
        <f>(Table2[[#This Row],[Day High]]/Table2[[#This Row],[Close Price]])-1</f>
        <v>6.8125770653513218E-3</v>
      </c>
      <c r="AE514" s="2">
        <f>(Table2[[#This Row],[Close Price]]/Table2[[#This Row],[Current Week Low]])-1</f>
        <v>2.2940480882932546E-2</v>
      </c>
      <c r="AF514" s="2">
        <f>(Table2[[#This Row],[Current Week High]]/Table2[[#This Row],[Close Price]])-1</f>
        <v>1.7509247842170117E-2</v>
      </c>
      <c r="AG514" s="2">
        <f>(Table2[[#This Row],[Close Price]]/Table2[[#This Row],[Current Month Low]])-1</f>
        <v>2.2940480882932546E-2</v>
      </c>
      <c r="AH514" s="2">
        <f>(Table2[[#This Row],[Current Month High]]/Table2[[#This Row],[Close Price]])-1</f>
        <v>2.1886559802712702E-2</v>
      </c>
      <c r="AI514">
        <v>20.8384710234278</v>
      </c>
      <c r="AJ514">
        <v>31.017770597738199</v>
      </c>
      <c r="AK514" t="str">
        <f>IF(AND(Table2[[#This Row],[20D EMA]]&gt;Table2[[#This Row],[50D EMA]],Table2[[#This Row],[50D EMA]]&gt;Table2[[#This Row],[200D EMA]]),"Uptrend","Downtrend/NoTrend")</f>
        <v>Downtrend/NoTrend</v>
      </c>
      <c r="AL514">
        <v>-0.2</v>
      </c>
      <c r="AM514" t="s">
        <v>10214</v>
      </c>
      <c r="AN514">
        <v>-2.65</v>
      </c>
      <c r="AO514" t="s">
        <v>10214</v>
      </c>
      <c r="AP514">
        <v>7.2021879081519996E-2</v>
      </c>
      <c r="AQ514">
        <f>(Table2[[#This Row],[Sharpe Ratio]]-AVERAGE(Table2[Sharpe Ratio]))/_xlfn.STDEV.P(Table2[Sharpe Ratio])</f>
        <v>0.19851152238894998</v>
      </c>
      <c r="AR5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4">
        <f>_xlfn.RANK.AVG(Table2[[#This Row],[1Y Return vs Nifty Z-Score]],Table2[1Y Return vs Nifty Z-Score])</f>
        <v>556</v>
      </c>
      <c r="AT514">
        <f>_xlfn.RANK.AVG(Table2[[#This Row],[6M Return vs Nifty Z-Score]],Table2[6M Return vs Nifty Z-Score])</f>
        <v>623</v>
      </c>
      <c r="AU514">
        <f>_xlfn.RANK.AVG(Table2[[#This Row],[Sharpe Ratio Z-Score]],Table2[Sharpe Ratio Z-Score])</f>
        <v>277</v>
      </c>
      <c r="AV514">
        <f>(Table2[[#This Row],[Rank 1Y]]+Table2[[#This Row],[Rank 6M]]+Table2[[#This Row],[Rank Sharpe]])/3</f>
        <v>485.33333333333331</v>
      </c>
    </row>
    <row r="515" spans="1:48" x14ac:dyDescent="0.3">
      <c r="A515" t="s">
        <v>1127</v>
      </c>
      <c r="B515" t="s">
        <v>1128</v>
      </c>
      <c r="C515" t="s">
        <v>10171</v>
      </c>
      <c r="D515" t="s">
        <v>400</v>
      </c>
      <c r="E515">
        <v>10679.835540300001</v>
      </c>
      <c r="F515">
        <v>2640.25</v>
      </c>
      <c r="G515">
        <v>-17.802283458407</v>
      </c>
      <c r="H515">
        <f>(Table2[[#This Row],[1Y Return vs Nifty]]-AVERAGE(Table2[1Y Return vs Nifty]))/_xlfn.STDEV.P(Table2[1Y Return vs Nifty])</f>
        <v>-0.76485729707244587</v>
      </c>
      <c r="I515">
        <v>1.3459956813451199</v>
      </c>
      <c r="J515">
        <f>(Table2[[#This Row],[1M Return vs Nifty]]-AVERAGE(Table2[1M Return vs Nifty]))/_xlfn.STDEV.P(Table2[1M Return vs Nifty])</f>
        <v>-0.15946288807492631</v>
      </c>
      <c r="K515">
        <v>-6.5893826894769596</v>
      </c>
      <c r="L515">
        <f>(Table2[[#This Row],[6M Return vs Nifty]]-AVERAGE(Table2[6M Return vs Nifty]))/_xlfn.STDEV.P(Table2[6M Return vs Nifty])</f>
        <v>-0.49565538895540917</v>
      </c>
      <c r="M515">
        <v>-1.89745647368436</v>
      </c>
      <c r="N515">
        <f>(Table2[[#This Row],[1W Return vs Nifty]]-AVERAGE(Table2[1W Return vs Nifty]))/_xlfn.STDEV.P(Table2[1W Return vs Nifty])</f>
        <v>-0.3971660572168168</v>
      </c>
      <c r="O515">
        <v>2620.42</v>
      </c>
      <c r="P515">
        <v>2556.4551657061002</v>
      </c>
      <c r="Q515">
        <v>2433.2419116158799</v>
      </c>
      <c r="R515">
        <v>48.992672924519901</v>
      </c>
      <c r="S515" s="2">
        <f>(Table2[[#This Row],[Close Price]]-Table2[[#This Row],[20D EMA]])/Table2[[#This Row],[20D EMA]]</f>
        <v>7.5674891811236085E-3</v>
      </c>
      <c r="T515" s="2">
        <f>(Table2[[#This Row],[Close Price]]-Table2[[#This Row],[50D EMA]])/Table2[[#This Row],[50D EMA]]</f>
        <v>3.277774451825971E-2</v>
      </c>
      <c r="U515" s="2">
        <f>(Table2[[#This Row],[Close Price]]-Table2[[#This Row],[200D EMA]])/Table2[[#This Row],[200D EMA]]</f>
        <v>8.5075013460806745E-2</v>
      </c>
      <c r="V515">
        <v>2.3836346698350201</v>
      </c>
      <c r="W515">
        <v>2625.45</v>
      </c>
      <c r="X515">
        <v>2720</v>
      </c>
      <c r="Y515">
        <v>2619.5</v>
      </c>
      <c r="Z515">
        <v>2770</v>
      </c>
      <c r="AA515">
        <v>2619.5</v>
      </c>
      <c r="AB515">
        <v>2907.35</v>
      </c>
      <c r="AC515" s="2">
        <f>(Table2[[#This Row],[Close Price]]/Table2[[#This Row],[Day Low]])-1</f>
        <v>5.6371288731456026E-3</v>
      </c>
      <c r="AD515" s="2">
        <f>(Table2[[#This Row],[Day High]]/Table2[[#This Row],[Close Price]])-1</f>
        <v>3.0205472966575053E-2</v>
      </c>
      <c r="AE515" s="2">
        <f>(Table2[[#This Row],[Close Price]]/Table2[[#This Row],[Current Week Low]])-1</f>
        <v>7.9213590379842991E-3</v>
      </c>
      <c r="AF515" s="2">
        <f>(Table2[[#This Row],[Current Week High]]/Table2[[#This Row],[Close Price]])-1</f>
        <v>4.9143073572578411E-2</v>
      </c>
      <c r="AG515" s="2">
        <f>(Table2[[#This Row],[Close Price]]/Table2[[#This Row],[Current Month Low]])-1</f>
        <v>7.9213590379842991E-3</v>
      </c>
      <c r="AH515" s="2">
        <f>(Table2[[#This Row],[Current Month High]]/Table2[[#This Row],[Close Price]])-1</f>
        <v>0.10116466243726907</v>
      </c>
      <c r="AI515">
        <v>13.5668970741406</v>
      </c>
      <c r="AJ515">
        <v>28.394971673110099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-0.09</v>
      </c>
      <c r="AM515" t="s">
        <v>10214</v>
      </c>
      <c r="AN515">
        <v>6.61</v>
      </c>
      <c r="AO515" t="s">
        <v>10213</v>
      </c>
      <c r="AP515">
        <v>4.8027061946305002E-2</v>
      </c>
      <c r="AQ515">
        <f>(Table2[[#This Row],[Sharpe Ratio]]-AVERAGE(Table2[Sharpe Ratio]))/_xlfn.STDEV.P(Table2[Sharpe Ratio])</f>
        <v>-7.372346211702839E-2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-1.8908650934366265</v>
      </c>
      <c r="AS515">
        <f>_xlfn.RANK.AVG(Table2[[#This Row],[1Y Return vs Nifty Z-Score]],Table2[1Y Return vs Nifty Z-Score])</f>
        <v>610</v>
      </c>
      <c r="AT515">
        <f>_xlfn.RANK.AVG(Table2[[#This Row],[6M Return vs Nifty Z-Score]],Table2[6M Return vs Nifty Z-Score])</f>
        <v>495</v>
      </c>
      <c r="AU515">
        <f>_xlfn.RANK.AVG(Table2[[#This Row],[Sharpe Ratio Z-Score]],Table2[Sharpe Ratio Z-Score])</f>
        <v>353</v>
      </c>
      <c r="AV515">
        <f>(Table2[[#This Row],[Rank 1Y]]+Table2[[#This Row],[Rank 6M]]+Table2[[#This Row],[Rank Sharpe]])/3</f>
        <v>486</v>
      </c>
    </row>
    <row r="516" spans="1:48" x14ac:dyDescent="0.3">
      <c r="A516" t="s">
        <v>1042</v>
      </c>
      <c r="B516" t="s">
        <v>1043</v>
      </c>
      <c r="C516" t="s">
        <v>10176</v>
      </c>
      <c r="D516" t="s">
        <v>78</v>
      </c>
      <c r="E516">
        <v>12329.711134904999</v>
      </c>
      <c r="F516">
        <v>1601.15</v>
      </c>
      <c r="G516">
        <v>6.43618826946516</v>
      </c>
      <c r="H516">
        <f>(Table2[[#This Row],[1Y Return vs Nifty]]-AVERAGE(Table2[1Y Return vs Nifty]))/_xlfn.STDEV.P(Table2[1Y Return vs Nifty])</f>
        <v>-0.47660208863628278</v>
      </c>
      <c r="I516">
        <v>-2.1073991133093601</v>
      </c>
      <c r="J516">
        <f>(Table2[[#This Row],[1M Return vs Nifty]]-AVERAGE(Table2[1M Return vs Nifty]))/_xlfn.STDEV.P(Table2[1M Return vs Nifty])</f>
        <v>-0.46587645929091748</v>
      </c>
      <c r="K516">
        <v>-1.12196671341274</v>
      </c>
      <c r="L516">
        <f>(Table2[[#This Row],[6M Return vs Nifty]]-AVERAGE(Table2[6M Return vs Nifty]))/_xlfn.STDEV.P(Table2[6M Return vs Nifty])</f>
        <v>-0.33225821485155993</v>
      </c>
      <c r="M516">
        <v>-1.3331889758893001</v>
      </c>
      <c r="N516">
        <f>(Table2[[#This Row],[1W Return vs Nifty]]-AVERAGE(Table2[1W Return vs Nifty]))/_xlfn.STDEV.P(Table2[1W Return vs Nifty])</f>
        <v>-0.28554071599616665</v>
      </c>
      <c r="O516">
        <v>1567.39</v>
      </c>
      <c r="P516">
        <v>1531.0844484049401</v>
      </c>
      <c r="Q516">
        <v>1435.2762249026</v>
      </c>
      <c r="R516">
        <v>60.274543047980799</v>
      </c>
      <c r="S516" s="2">
        <f>(Table2[[#This Row],[Close Price]]-Table2[[#This Row],[20D EMA]])/Table2[[#This Row],[20D EMA]]</f>
        <v>2.1538991571976335E-2</v>
      </c>
      <c r="T516" s="2">
        <f>(Table2[[#This Row],[Close Price]]-Table2[[#This Row],[50D EMA]])/Table2[[#This Row],[50D EMA]]</f>
        <v>4.576204249742933E-2</v>
      </c>
      <c r="U516" s="2">
        <f>(Table2[[#This Row],[Close Price]]-Table2[[#This Row],[200D EMA]])/Table2[[#This Row],[200D EMA]]</f>
        <v>0.11556923484094954</v>
      </c>
      <c r="V516">
        <v>0.926151213348548</v>
      </c>
      <c r="W516">
        <v>1575.15</v>
      </c>
      <c r="X516">
        <v>1603.95</v>
      </c>
      <c r="Y516">
        <v>1534.25</v>
      </c>
      <c r="Z516">
        <v>1608.05</v>
      </c>
      <c r="AA516">
        <v>1534.25</v>
      </c>
      <c r="AB516">
        <v>1652.8</v>
      </c>
      <c r="AC516" s="2">
        <f>(Table2[[#This Row],[Close Price]]/Table2[[#This Row],[Day Low]])-1</f>
        <v>1.6506364473224844E-2</v>
      </c>
      <c r="AD516" s="2">
        <f>(Table2[[#This Row],[Day High]]/Table2[[#This Row],[Close Price]])-1</f>
        <v>1.7487430909033375E-3</v>
      </c>
      <c r="AE516" s="2">
        <f>(Table2[[#This Row],[Close Price]]/Table2[[#This Row],[Current Week Low]])-1</f>
        <v>4.3604366954538065E-2</v>
      </c>
      <c r="AF516" s="2">
        <f>(Table2[[#This Row],[Current Week High]]/Table2[[#This Row],[Close Price]])-1</f>
        <v>4.3094026168690736E-3</v>
      </c>
      <c r="AG516" s="2">
        <f>(Table2[[#This Row],[Close Price]]/Table2[[#This Row],[Current Month Low]])-1</f>
        <v>4.3604366954538065E-2</v>
      </c>
      <c r="AH516" s="2">
        <f>(Table2[[#This Row],[Current Month High]]/Table2[[#This Row],[Close Price]])-1</f>
        <v>3.2258064516129004E-2</v>
      </c>
      <c r="AI516">
        <v>12.5441089217125</v>
      </c>
      <c r="AJ516">
        <v>50.973551459148503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-0.01</v>
      </c>
      <c r="AM516" t="s">
        <v>10214</v>
      </c>
      <c r="AN516">
        <v>4.5599999999999996</v>
      </c>
      <c r="AO516" t="s">
        <v>10213</v>
      </c>
      <c r="AP516">
        <v>-7.2768895250700004E-3</v>
      </c>
      <c r="AQ516">
        <f>(Table2[[#This Row],[Sharpe Ratio]]-AVERAGE(Table2[Sharpe Ratio]))/_xlfn.STDEV.P(Table2[Sharpe Ratio])</f>
        <v>-0.70117856156987346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-2.2614560403448003</v>
      </c>
      <c r="AS516">
        <f>_xlfn.RANK.AVG(Table2[[#This Row],[1Y Return vs Nifty Z-Score]],Table2[1Y Return vs Nifty Z-Score])</f>
        <v>471</v>
      </c>
      <c r="AT516">
        <f>_xlfn.RANK.AVG(Table2[[#This Row],[6M Return vs Nifty Z-Score]],Table2[6M Return vs Nifty Z-Score])</f>
        <v>437</v>
      </c>
      <c r="AU516">
        <f>_xlfn.RANK.AVG(Table2[[#This Row],[Sharpe Ratio Z-Score]],Table2[Sharpe Ratio Z-Score])</f>
        <v>551</v>
      </c>
      <c r="AV516">
        <f>(Table2[[#This Row],[Rank 1Y]]+Table2[[#This Row],[Rank 6M]]+Table2[[#This Row],[Rank Sharpe]])/3</f>
        <v>486.33333333333331</v>
      </c>
    </row>
    <row r="517" spans="1:48" x14ac:dyDescent="0.3">
      <c r="A517" t="s">
        <v>1863</v>
      </c>
      <c r="B517" t="s">
        <v>1864</v>
      </c>
      <c r="C517" t="s">
        <v>10172</v>
      </c>
      <c r="D517" t="s">
        <v>290</v>
      </c>
      <c r="E517">
        <v>3672.6729677399999</v>
      </c>
      <c r="F517">
        <v>427.8</v>
      </c>
      <c r="G517">
        <v>3.1752871462455698</v>
      </c>
      <c r="H517">
        <f>(Table2[[#This Row],[1Y Return vs Nifty]]-AVERAGE(Table2[1Y Return vs Nifty]))/_xlfn.STDEV.P(Table2[1Y Return vs Nifty])</f>
        <v>-0.51538224538529487</v>
      </c>
      <c r="I517">
        <v>-1.46141617757454</v>
      </c>
      <c r="J517">
        <f>(Table2[[#This Row],[1M Return vs Nifty]]-AVERAGE(Table2[1M Return vs Nifty]))/_xlfn.STDEV.P(Table2[1M Return vs Nifty])</f>
        <v>-0.40855954360277058</v>
      </c>
      <c r="K517">
        <v>-2.5797952513966602</v>
      </c>
      <c r="L517">
        <f>(Table2[[#This Row],[6M Return vs Nifty]]-AVERAGE(Table2[6M Return vs Nifty]))/_xlfn.STDEV.P(Table2[6M Return vs Nifty])</f>
        <v>-0.37582633999099613</v>
      </c>
      <c r="M517">
        <v>0.95598354638510397</v>
      </c>
      <c r="N517">
        <f>(Table2[[#This Row],[1W Return vs Nifty]]-AVERAGE(Table2[1W Return vs Nifty]))/_xlfn.STDEV.P(Table2[1W Return vs Nifty])</f>
        <v>0.1673112822322059</v>
      </c>
      <c r="O517">
        <v>424.92</v>
      </c>
      <c r="P517">
        <v>426.31271372600798</v>
      </c>
      <c r="Q517">
        <v>405.96888589640901</v>
      </c>
      <c r="R517">
        <v>53.059706071101203</v>
      </c>
      <c r="S517" s="2">
        <f>(Table2[[#This Row],[Close Price]]-Table2[[#This Row],[20D EMA]])/Table2[[#This Row],[20D EMA]]</f>
        <v>6.7777463993222145E-3</v>
      </c>
      <c r="T517" s="2">
        <f>(Table2[[#This Row],[Close Price]]-Table2[[#This Row],[50D EMA]])/Table2[[#This Row],[50D EMA]]</f>
        <v>3.4887213683894689E-3</v>
      </c>
      <c r="U517" s="2">
        <f>(Table2[[#This Row],[Close Price]]-Table2[[#This Row],[200D EMA]])/Table2[[#This Row],[200D EMA]]</f>
        <v>5.3775338115841828E-2</v>
      </c>
      <c r="V517">
        <v>1.8473306598330499</v>
      </c>
      <c r="W517">
        <v>425.95</v>
      </c>
      <c r="X517">
        <v>435.8</v>
      </c>
      <c r="Y517">
        <v>422</v>
      </c>
      <c r="Z517">
        <v>450.35</v>
      </c>
      <c r="AA517">
        <v>406</v>
      </c>
      <c r="AB517">
        <v>450.35</v>
      </c>
      <c r="AC517" s="2">
        <f>(Table2[[#This Row],[Close Price]]/Table2[[#This Row],[Day Low]])-1</f>
        <v>4.3432327737997767E-3</v>
      </c>
      <c r="AD517" s="2">
        <f>(Table2[[#This Row],[Day High]]/Table2[[#This Row],[Close Price]])-1</f>
        <v>1.8700327255726901E-2</v>
      </c>
      <c r="AE517" s="2">
        <f>(Table2[[#This Row],[Close Price]]/Table2[[#This Row],[Current Week Low]])-1</f>
        <v>1.3744075829383862E-2</v>
      </c>
      <c r="AF517" s="2">
        <f>(Table2[[#This Row],[Current Week High]]/Table2[[#This Row],[Close Price]])-1</f>
        <v>5.2711547452080509E-2</v>
      </c>
      <c r="AG517" s="2">
        <f>(Table2[[#This Row],[Close Price]]/Table2[[#This Row],[Current Month Low]])-1</f>
        <v>5.3694581280788301E-2</v>
      </c>
      <c r="AH517" s="2">
        <f>(Table2[[#This Row],[Current Month High]]/Table2[[#This Row],[Close Price]])-1</f>
        <v>5.2711547452080509E-2</v>
      </c>
      <c r="AI517">
        <v>18.022440392706802</v>
      </c>
      <c r="AJ517">
        <v>39.758248938255399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-0.14000000000000001</v>
      </c>
      <c r="AM517" t="s">
        <v>10214</v>
      </c>
      <c r="AN517">
        <v>0.93</v>
      </c>
      <c r="AO517" t="s">
        <v>10213</v>
      </c>
      <c r="AQ517">
        <f>(Table2[[#This Row],[Sharpe Ratio]]-AVERAGE(Table2[Sharpe Ratio]))/_xlfn.STDEV.P(Table2[Sharpe Ratio])</f>
        <v>-0.61861806961255894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>
        <f>_xlfn.RANK.AVG(Table2[[#This Row],[1Y Return vs Nifty Z-Score]],Table2[1Y Return vs Nifty Z-Score])</f>
        <v>491</v>
      </c>
      <c r="AT517">
        <f>_xlfn.RANK.AVG(Table2[[#This Row],[6M Return vs Nifty Z-Score]],Table2[6M Return vs Nifty Z-Score])</f>
        <v>452</v>
      </c>
      <c r="AU517">
        <f>_xlfn.RANK.AVG(Table2[[#This Row],[Sharpe Ratio Z-Score]],Table2[Sharpe Ratio Z-Score])</f>
        <v>516.5</v>
      </c>
      <c r="AV517">
        <f>(Table2[[#This Row],[Rank 1Y]]+Table2[[#This Row],[Rank 6M]]+Table2[[#This Row],[Rank Sharpe]])/3</f>
        <v>486.5</v>
      </c>
    </row>
    <row r="518" spans="1:48" x14ac:dyDescent="0.3">
      <c r="A518" t="s">
        <v>692</v>
      </c>
      <c r="B518" t="s">
        <v>693</v>
      </c>
      <c r="C518" t="s">
        <v>10181</v>
      </c>
      <c r="D518" t="s">
        <v>243</v>
      </c>
      <c r="E518">
        <v>24732.671218799998</v>
      </c>
      <c r="F518">
        <v>495.5</v>
      </c>
      <c r="G518">
        <v>-6.2182097884893803</v>
      </c>
      <c r="H518">
        <f>(Table2[[#This Row],[1Y Return vs Nifty]]-AVERAGE(Table2[1Y Return vs Nifty]))/_xlfn.STDEV.P(Table2[1Y Return vs Nifty])</f>
        <v>-0.62709409121725934</v>
      </c>
      <c r="I518">
        <v>-4.4475378334050601</v>
      </c>
      <c r="J518">
        <f>(Table2[[#This Row],[1M Return vs Nifty]]-AVERAGE(Table2[1M Return vs Nifty]))/_xlfn.STDEV.P(Table2[1M Return vs Nifty])</f>
        <v>-0.67351280121025625</v>
      </c>
      <c r="K518">
        <v>9.2368757874743199</v>
      </c>
      <c r="L518">
        <f>(Table2[[#This Row],[6M Return vs Nifty]]-AVERAGE(Table2[6M Return vs Nifty]))/_xlfn.STDEV.P(Table2[6M Return vs Nifty])</f>
        <v>-2.2677674603324302E-2</v>
      </c>
      <c r="M518">
        <v>7.4316262361250704E-2</v>
      </c>
      <c r="N518">
        <f>(Table2[[#This Row],[1W Return vs Nifty]]-AVERAGE(Table2[1W Return vs Nifty]))/_xlfn.STDEV.P(Table2[1W Return vs Nifty])</f>
        <v>-7.1031786517187032E-3</v>
      </c>
      <c r="O518">
        <v>487.11</v>
      </c>
      <c r="P518">
        <v>462.13731008246702</v>
      </c>
      <c r="Q518">
        <v>422.88689910796001</v>
      </c>
      <c r="R518">
        <v>54.654700222064598</v>
      </c>
      <c r="S518" s="2">
        <f>(Table2[[#This Row],[Close Price]]-Table2[[#This Row],[20D EMA]])/Table2[[#This Row],[20D EMA]]</f>
        <v>1.7224035638767395E-2</v>
      </c>
      <c r="T518" s="2">
        <f>(Table2[[#This Row],[Close Price]]-Table2[[#This Row],[50D EMA]])/Table2[[#This Row],[50D EMA]]</f>
        <v>7.2192158455199176E-2</v>
      </c>
      <c r="U518" s="2">
        <f>(Table2[[#This Row],[Close Price]]-Table2[[#This Row],[200D EMA]])/Table2[[#This Row],[200D EMA]]</f>
        <v>0.17170808801410134</v>
      </c>
      <c r="V518">
        <v>1.0826761382198</v>
      </c>
      <c r="W518">
        <v>488.8</v>
      </c>
      <c r="X518">
        <v>503.3</v>
      </c>
      <c r="Y518">
        <v>482.85</v>
      </c>
      <c r="Z518">
        <v>509.7</v>
      </c>
      <c r="AA518">
        <v>477</v>
      </c>
      <c r="AB518">
        <v>517.70000000000005</v>
      </c>
      <c r="AC518" s="2">
        <f>(Table2[[#This Row],[Close Price]]/Table2[[#This Row],[Day Low]])-1</f>
        <v>1.3707037643207798E-2</v>
      </c>
      <c r="AD518" s="2">
        <f>(Table2[[#This Row],[Day High]]/Table2[[#This Row],[Close Price]])-1</f>
        <v>1.5741675075681139E-2</v>
      </c>
      <c r="AE518" s="2">
        <f>(Table2[[#This Row],[Close Price]]/Table2[[#This Row],[Current Week Low]])-1</f>
        <v>2.6198612405508914E-2</v>
      </c>
      <c r="AF518" s="2">
        <f>(Table2[[#This Row],[Current Week High]]/Table2[[#This Row],[Close Price]])-1</f>
        <v>2.8657921291624699E-2</v>
      </c>
      <c r="AG518" s="2">
        <f>(Table2[[#This Row],[Close Price]]/Table2[[#This Row],[Current Month Low]])-1</f>
        <v>3.8784067085953833E-2</v>
      </c>
      <c r="AH518" s="2">
        <f>(Table2[[#This Row],[Current Month High]]/Table2[[#This Row],[Close Price]])-1</f>
        <v>4.4803229061554095E-2</v>
      </c>
      <c r="AI518">
        <v>4.4803229061553997</v>
      </c>
      <c r="AJ518">
        <v>47.426361202023102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0.13</v>
      </c>
      <c r="AM518" t="s">
        <v>10213</v>
      </c>
      <c r="AN518">
        <v>3.07</v>
      </c>
      <c r="AO518" t="s">
        <v>10213</v>
      </c>
      <c r="AP518">
        <v>-3.5850054943502997E-2</v>
      </c>
      <c r="AQ518">
        <f>(Table2[[#This Row],[Sharpe Ratio]]-AVERAGE(Table2[Sharpe Ratio]))/_xlfn.STDEV.P(Table2[Sharpe Ratio])</f>
        <v>-1.0253575374353698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-2.3557452831179284</v>
      </c>
      <c r="AS518">
        <f>_xlfn.RANK.AVG(Table2[[#This Row],[1Y Return vs Nifty Z-Score]],Table2[1Y Return vs Nifty Z-Score])</f>
        <v>546</v>
      </c>
      <c r="AT518">
        <f>_xlfn.RANK.AVG(Table2[[#This Row],[6M Return vs Nifty Z-Score]],Table2[6M Return vs Nifty Z-Score])</f>
        <v>311</v>
      </c>
      <c r="AU518">
        <f>_xlfn.RANK.AVG(Table2[[#This Row],[Sharpe Ratio Z-Score]],Table2[Sharpe Ratio Z-Score])</f>
        <v>607</v>
      </c>
      <c r="AV518">
        <f>(Table2[[#This Row],[Rank 1Y]]+Table2[[#This Row],[Rank 6M]]+Table2[[#This Row],[Rank Sharpe]])/3</f>
        <v>488</v>
      </c>
    </row>
    <row r="519" spans="1:48" x14ac:dyDescent="0.3">
      <c r="A519" t="s">
        <v>1645</v>
      </c>
      <c r="B519" t="s">
        <v>1646</v>
      </c>
      <c r="C519" t="s">
        <v>10171</v>
      </c>
      <c r="D519" t="s">
        <v>193</v>
      </c>
      <c r="E519">
        <v>5069.7471205800002</v>
      </c>
      <c r="F519">
        <v>127.08</v>
      </c>
      <c r="G519">
        <v>-10.7591575524427</v>
      </c>
      <c r="H519">
        <f>(Table2[[#This Row],[1Y Return vs Nifty]]-AVERAGE(Table2[1Y Return vs Nifty]))/_xlfn.STDEV.P(Table2[1Y Return vs Nifty])</f>
        <v>-0.68109715951677219</v>
      </c>
      <c r="I519">
        <v>-4.9323931820117304</v>
      </c>
      <c r="J519">
        <f>(Table2[[#This Row],[1M Return vs Nifty]]-AVERAGE(Table2[1M Return vs Nifty]))/_xlfn.STDEV.P(Table2[1M Return vs Nifty])</f>
        <v>-0.71653315298692255</v>
      </c>
      <c r="K519">
        <v>-0.16598356531689701</v>
      </c>
      <c r="L519">
        <f>(Table2[[#This Row],[6M Return vs Nifty]]-AVERAGE(Table2[6M Return vs Nifty]))/_xlfn.STDEV.P(Table2[6M Return vs Nifty])</f>
        <v>-0.30368805564406381</v>
      </c>
      <c r="M519">
        <v>1.27411145338693</v>
      </c>
      <c r="N519">
        <f>(Table2[[#This Row],[1W Return vs Nifty]]-AVERAGE(Table2[1W Return vs Nifty]))/_xlfn.STDEV.P(Table2[1W Return vs Nifty])</f>
        <v>0.23024444125634594</v>
      </c>
      <c r="O519">
        <v>126.45</v>
      </c>
      <c r="P519">
        <v>127.066695720434</v>
      </c>
      <c r="Q519">
        <v>121.806995389845</v>
      </c>
      <c r="R519">
        <v>54.039377145935703</v>
      </c>
      <c r="S519" s="2">
        <f>(Table2[[#This Row],[Close Price]]-Table2[[#This Row],[20D EMA]])/Table2[[#This Row],[20D EMA]]</f>
        <v>4.9822064056939145E-3</v>
      </c>
      <c r="T519" s="2">
        <f>(Table2[[#This Row],[Close Price]]-Table2[[#This Row],[50D EMA]])/Table2[[#This Row],[50D EMA]]</f>
        <v>1.0470312059795562E-4</v>
      </c>
      <c r="U519" s="2">
        <f>(Table2[[#This Row],[Close Price]]-Table2[[#This Row],[200D EMA]])/Table2[[#This Row],[200D EMA]]</f>
        <v>4.3289833997453703E-2</v>
      </c>
      <c r="V519">
        <v>0.69859378718307397</v>
      </c>
      <c r="W519">
        <v>125.8</v>
      </c>
      <c r="X519">
        <v>128.15</v>
      </c>
      <c r="Y519">
        <v>124.8</v>
      </c>
      <c r="Z519">
        <v>130.6</v>
      </c>
      <c r="AA519">
        <v>122.01</v>
      </c>
      <c r="AB519">
        <v>130.6</v>
      </c>
      <c r="AC519" s="2">
        <f>(Table2[[#This Row],[Close Price]]/Table2[[#This Row],[Day Low]])-1</f>
        <v>1.0174880763116123E-2</v>
      </c>
      <c r="AD519" s="2">
        <f>(Table2[[#This Row],[Day High]]/Table2[[#This Row],[Close Price]])-1</f>
        <v>8.4198929807994816E-3</v>
      </c>
      <c r="AE519" s="2">
        <f>(Table2[[#This Row],[Close Price]]/Table2[[#This Row],[Current Week Low]])-1</f>
        <v>1.8269230769230704E-2</v>
      </c>
      <c r="AF519" s="2">
        <f>(Table2[[#This Row],[Current Week High]]/Table2[[#This Row],[Close Price]])-1</f>
        <v>2.7699087189172245E-2</v>
      </c>
      <c r="AG519" s="2">
        <f>(Table2[[#This Row],[Close Price]]/Table2[[#This Row],[Current Month Low]])-1</f>
        <v>4.1553970985984678E-2</v>
      </c>
      <c r="AH519" s="2">
        <f>(Table2[[#This Row],[Current Month High]]/Table2[[#This Row],[Close Price]])-1</f>
        <v>2.7699087189172245E-2</v>
      </c>
      <c r="AI519">
        <v>13.3144475920679</v>
      </c>
      <c r="AJ519">
        <v>24.162188568636999</v>
      </c>
      <c r="AK519" t="str">
        <f>IF(AND(Table2[[#This Row],[20D EMA]]&gt;Table2[[#This Row],[50D EMA]],Table2[[#This Row],[50D EMA]]&gt;Table2[[#This Row],[200D EMA]]),"Uptrend","Downtrend/NoTrend")</f>
        <v>Downtrend/NoTrend</v>
      </c>
      <c r="AL519">
        <v>-0.15</v>
      </c>
      <c r="AM519" t="s">
        <v>10214</v>
      </c>
      <c r="AN519">
        <v>-0.97</v>
      </c>
      <c r="AO519" t="s">
        <v>10214</v>
      </c>
      <c r="AP519">
        <v>1.4347316247442E-2</v>
      </c>
      <c r="AQ519">
        <f>(Table2[[#This Row],[Sharpe Ratio]]-AVERAGE(Table2[Sharpe Ratio]))/_xlfn.STDEV.P(Table2[Sharpe Ratio])</f>
        <v>-0.45583952479954193</v>
      </c>
      <c r="AR5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9">
        <f>_xlfn.RANK.AVG(Table2[[#This Row],[1Y Return vs Nifty Z-Score]],Table2[1Y Return vs Nifty Z-Score])</f>
        <v>573</v>
      </c>
      <c r="AT519">
        <f>_xlfn.RANK.AVG(Table2[[#This Row],[6M Return vs Nifty Z-Score]],Table2[6M Return vs Nifty Z-Score])</f>
        <v>429</v>
      </c>
      <c r="AU519">
        <f>_xlfn.RANK.AVG(Table2[[#This Row],[Sharpe Ratio Z-Score]],Table2[Sharpe Ratio Z-Score])</f>
        <v>462</v>
      </c>
      <c r="AV519">
        <f>(Table2[[#This Row],[Rank 1Y]]+Table2[[#This Row],[Rank 6M]]+Table2[[#This Row],[Rank Sharpe]])/3</f>
        <v>488</v>
      </c>
    </row>
    <row r="520" spans="1:48" x14ac:dyDescent="0.3">
      <c r="A520" t="s">
        <v>631</v>
      </c>
      <c r="B520" t="s">
        <v>632</v>
      </c>
      <c r="C520" t="s">
        <v>10181</v>
      </c>
      <c r="D520" t="s">
        <v>371</v>
      </c>
      <c r="E520">
        <v>29611.2208665</v>
      </c>
      <c r="F520">
        <v>6588.75</v>
      </c>
      <c r="G520">
        <v>15.941928341150801</v>
      </c>
      <c r="H520">
        <f>(Table2[[#This Row],[1Y Return vs Nifty]]-AVERAGE(Table2[1Y Return vs Nifty]))/_xlfn.STDEV.P(Table2[1Y Return vs Nifty])</f>
        <v>-0.36355539507957335</v>
      </c>
      <c r="I520">
        <v>6.7500829728755498</v>
      </c>
      <c r="J520">
        <f>(Table2[[#This Row],[1M Return vs Nifty]]-AVERAGE(Table2[1M Return vs Nifty]))/_xlfn.STDEV.P(Table2[1M Return vs Nifty])</f>
        <v>0.32003215509938515</v>
      </c>
      <c r="K520">
        <v>0.28442081507697198</v>
      </c>
      <c r="L520">
        <f>(Table2[[#This Row],[6M Return vs Nifty]]-AVERAGE(Table2[6M Return vs Nifty]))/_xlfn.STDEV.P(Table2[6M Return vs Nifty])</f>
        <v>-0.29022743671868045</v>
      </c>
      <c r="M520">
        <v>0.98229291765010296</v>
      </c>
      <c r="N520">
        <f>(Table2[[#This Row],[1W Return vs Nifty]]-AVERAGE(Table2[1W Return vs Nifty]))/_xlfn.STDEV.P(Table2[1W Return vs Nifty])</f>
        <v>0.17251589273384235</v>
      </c>
      <c r="O520">
        <v>6402.93</v>
      </c>
      <c r="P520">
        <v>6036.2200737954799</v>
      </c>
      <c r="Q520">
        <v>5546.5227266290703</v>
      </c>
      <c r="R520">
        <v>59.8246530059942</v>
      </c>
      <c r="S520" s="2">
        <f>(Table2[[#This Row],[Close Price]]-Table2[[#This Row],[20D EMA]])/Table2[[#This Row],[20D EMA]]</f>
        <v>2.9021088782791582E-2</v>
      </c>
      <c r="T520" s="2">
        <f>(Table2[[#This Row],[Close Price]]-Table2[[#This Row],[50D EMA]])/Table2[[#This Row],[50D EMA]]</f>
        <v>9.1535749102848396E-2</v>
      </c>
      <c r="U520" s="2">
        <f>(Table2[[#This Row],[Close Price]]-Table2[[#This Row],[200D EMA]])/Table2[[#This Row],[200D EMA]]</f>
        <v>0.18790642799806015</v>
      </c>
      <c r="V520">
        <v>1.3554961419175</v>
      </c>
      <c r="W520">
        <v>6515</v>
      </c>
      <c r="X520">
        <v>6625.75</v>
      </c>
      <c r="Y520">
        <v>6483.8</v>
      </c>
      <c r="Z520">
        <v>6709.3</v>
      </c>
      <c r="AA520">
        <v>6402</v>
      </c>
      <c r="AB520">
        <v>6976.9</v>
      </c>
      <c r="AC520" s="2">
        <f>(Table2[[#This Row],[Close Price]]/Table2[[#This Row],[Day Low]])-1</f>
        <v>1.1320030698388273E-2</v>
      </c>
      <c r="AD520" s="2">
        <f>(Table2[[#This Row],[Day High]]/Table2[[#This Row],[Close Price]])-1</f>
        <v>5.6156327072662826E-3</v>
      </c>
      <c r="AE520" s="2">
        <f>(Table2[[#This Row],[Close Price]]/Table2[[#This Row],[Current Week Low]])-1</f>
        <v>1.6186495573583315E-2</v>
      </c>
      <c r="AF520" s="2">
        <f>(Table2[[#This Row],[Current Week High]]/Table2[[#This Row],[Close Price]])-1</f>
        <v>1.8296338455701111E-2</v>
      </c>
      <c r="AG520" s="2">
        <f>(Table2[[#This Row],[Close Price]]/Table2[[#This Row],[Current Month Low]])-1</f>
        <v>2.9170571696344849E-2</v>
      </c>
      <c r="AH520" s="2">
        <f>(Table2[[#This Row],[Current Month High]]/Table2[[#This Row],[Close Price]])-1</f>
        <v>5.8911022576361161E-2</v>
      </c>
      <c r="AI520">
        <v>5.8911022576361098</v>
      </c>
      <c r="AJ520">
        <v>51.435926313249098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0.09</v>
      </c>
      <c r="AM520" t="s">
        <v>10213</v>
      </c>
      <c r="AN520">
        <v>3.49</v>
      </c>
      <c r="AO520" t="s">
        <v>10213</v>
      </c>
      <c r="AP520">
        <v>-4.6978108342430998E-2</v>
      </c>
      <c r="AQ520">
        <f>(Table2[[#This Row],[Sharpe Ratio]]-AVERAGE(Table2[Sharpe Ratio]))/_xlfn.STDEV.P(Table2[Sharpe Ratio])</f>
        <v>-1.1516116958883145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-1.3128464798533408</v>
      </c>
      <c r="AS520">
        <f>_xlfn.RANK.AVG(Table2[[#This Row],[1Y Return vs Nifty Z-Score]],Table2[1Y Return vs Nifty Z-Score])</f>
        <v>413</v>
      </c>
      <c r="AT520">
        <f>_xlfn.RANK.AVG(Table2[[#This Row],[6M Return vs Nifty Z-Score]],Table2[6M Return vs Nifty Z-Score])</f>
        <v>422</v>
      </c>
      <c r="AU520">
        <f>_xlfn.RANK.AVG(Table2[[#This Row],[Sharpe Ratio Z-Score]],Table2[Sharpe Ratio Z-Score])</f>
        <v>630</v>
      </c>
      <c r="AV520">
        <f>(Table2[[#This Row],[Rank 1Y]]+Table2[[#This Row],[Rank 6M]]+Table2[[#This Row],[Rank Sharpe]])/3</f>
        <v>488.33333333333331</v>
      </c>
    </row>
    <row r="521" spans="1:48" x14ac:dyDescent="0.3">
      <c r="A521" t="s">
        <v>529</v>
      </c>
      <c r="B521" t="s">
        <v>530</v>
      </c>
      <c r="C521" t="s">
        <v>10167</v>
      </c>
      <c r="D521" t="s">
        <v>49</v>
      </c>
      <c r="E521">
        <v>37173.537762879998</v>
      </c>
      <c r="F521">
        <v>301.14999999999998</v>
      </c>
      <c r="G521">
        <v>-32.680262097624301</v>
      </c>
      <c r="H521">
        <f>(Table2[[#This Row],[1Y Return vs Nifty]]-AVERAGE(Table2[1Y Return vs Nifty]))/_xlfn.STDEV.P(Table2[1Y Return vs Nifty])</f>
        <v>-0.94179315680426134</v>
      </c>
      <c r="I521">
        <v>0.24559813851753301</v>
      </c>
      <c r="J521">
        <f>(Table2[[#This Row],[1M Return vs Nifty]]-AVERAGE(Table2[1M Return vs Nifty]))/_xlfn.STDEV.P(Table2[1M Return vs Nifty])</f>
        <v>-0.25709920274622289</v>
      </c>
      <c r="K521">
        <v>-3.8644908804470801</v>
      </c>
      <c r="L521">
        <f>(Table2[[#This Row],[6M Return vs Nifty]]-AVERAGE(Table2[6M Return vs Nifty]))/_xlfn.STDEV.P(Table2[6M Return vs Nifty])</f>
        <v>-0.41422027897229813</v>
      </c>
      <c r="M521">
        <v>-1.33362187364503</v>
      </c>
      <c r="N521">
        <f>(Table2[[#This Row],[1W Return vs Nifty]]-AVERAGE(Table2[1W Return vs Nifty]))/_xlfn.STDEV.P(Table2[1W Return vs Nifty])</f>
        <v>-0.28562635332223246</v>
      </c>
      <c r="O521">
        <v>298.52999999999997</v>
      </c>
      <c r="P521">
        <v>289.434868332723</v>
      </c>
      <c r="Q521">
        <v>280.47007191566303</v>
      </c>
      <c r="R521">
        <v>51.652334751029997</v>
      </c>
      <c r="S521" s="2">
        <f>(Table2[[#This Row],[Close Price]]-Table2[[#This Row],[20D EMA]])/Table2[[#This Row],[20D EMA]]</f>
        <v>8.7763373865273331E-3</v>
      </c>
      <c r="T521" s="2">
        <f>(Table2[[#This Row],[Close Price]]-Table2[[#This Row],[50D EMA]])/Table2[[#This Row],[50D EMA]]</f>
        <v>4.0475882310799266E-2</v>
      </c>
      <c r="U521" s="2">
        <f>(Table2[[#This Row],[Close Price]]-Table2[[#This Row],[200D EMA]])/Table2[[#This Row],[200D EMA]]</f>
        <v>7.3733100801412335E-2</v>
      </c>
      <c r="V521">
        <v>0.71163763268441604</v>
      </c>
      <c r="W521">
        <v>300.05</v>
      </c>
      <c r="X521">
        <v>309.25</v>
      </c>
      <c r="Y521">
        <v>295.60000000000002</v>
      </c>
      <c r="Z521">
        <v>309.25</v>
      </c>
      <c r="AA521">
        <v>288.60000000000002</v>
      </c>
      <c r="AB521">
        <v>309.25</v>
      </c>
      <c r="AC521" s="2">
        <f>(Table2[[#This Row],[Close Price]]/Table2[[#This Row],[Day Low]])-1</f>
        <v>3.6660556573904213E-3</v>
      </c>
      <c r="AD521" s="2">
        <f>(Table2[[#This Row],[Day High]]/Table2[[#This Row],[Close Price]])-1</f>
        <v>2.6896895234932883E-2</v>
      </c>
      <c r="AE521" s="2">
        <f>(Table2[[#This Row],[Close Price]]/Table2[[#This Row],[Current Week Low]])-1</f>
        <v>1.8775372124492318E-2</v>
      </c>
      <c r="AF521" s="2">
        <f>(Table2[[#This Row],[Current Week High]]/Table2[[#This Row],[Close Price]])-1</f>
        <v>2.6896895234932883E-2</v>
      </c>
      <c r="AG521" s="2">
        <f>(Table2[[#This Row],[Close Price]]/Table2[[#This Row],[Current Month Low]])-1</f>
        <v>4.3485793485793289E-2</v>
      </c>
      <c r="AH521" s="2">
        <f>(Table2[[#This Row],[Current Month High]]/Table2[[#This Row],[Close Price]])-1</f>
        <v>2.6896895234932883E-2</v>
      </c>
      <c r="AI521">
        <v>11.572306159721</v>
      </c>
      <c r="AJ521">
        <v>26.880134821992801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0.03</v>
      </c>
      <c r="AM521" t="s">
        <v>10213</v>
      </c>
      <c r="AN521">
        <v>-1.6</v>
      </c>
      <c r="AO521" t="s">
        <v>10214</v>
      </c>
      <c r="AP521">
        <v>5.6589854177900002E-2</v>
      </c>
      <c r="AQ521">
        <f>(Table2[[#This Row],[Sharpe Ratio]]-AVERAGE(Table2[Sharpe Ratio]))/_xlfn.STDEV.P(Table2[Sharpe Ratio])</f>
        <v>2.3426334747855698E-2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-1.8753126570971592</v>
      </c>
      <c r="AS521">
        <f>_xlfn.RANK.AVG(Table2[[#This Row],[1Y Return vs Nifty Z-Score]],Table2[1Y Return vs Nifty Z-Score])</f>
        <v>674</v>
      </c>
      <c r="AT521">
        <f>_xlfn.RANK.AVG(Table2[[#This Row],[6M Return vs Nifty Z-Score]],Table2[6M Return vs Nifty Z-Score])</f>
        <v>469</v>
      </c>
      <c r="AU521">
        <f>_xlfn.RANK.AVG(Table2[[#This Row],[Sharpe Ratio Z-Score]],Table2[Sharpe Ratio Z-Score])</f>
        <v>323</v>
      </c>
      <c r="AV521">
        <f>(Table2[[#This Row],[Rank 1Y]]+Table2[[#This Row],[Rank 6M]]+Table2[[#This Row],[Rank Sharpe]])/3</f>
        <v>488.66666666666669</v>
      </c>
    </row>
    <row r="522" spans="1:48" x14ac:dyDescent="0.3">
      <c r="A522" t="s">
        <v>1117</v>
      </c>
      <c r="B522" t="s">
        <v>1118</v>
      </c>
      <c r="C522" t="s">
        <v>10166</v>
      </c>
      <c r="D522" t="s">
        <v>21</v>
      </c>
      <c r="E522">
        <v>10906.55415634</v>
      </c>
      <c r="F522">
        <v>529.45000000000005</v>
      </c>
      <c r="G522">
        <v>18.066721443093499</v>
      </c>
      <c r="H522">
        <f>(Table2[[#This Row],[1Y Return vs Nifty]]-AVERAGE(Table2[1Y Return vs Nifty]))/_xlfn.STDEV.P(Table2[1Y Return vs Nifty])</f>
        <v>-0.33828636469842466</v>
      </c>
      <c r="I522">
        <v>-2.4456901174996699</v>
      </c>
      <c r="J522">
        <f>(Table2[[#This Row],[1M Return vs Nifty]]-AVERAGE(Table2[1M Return vs Nifty]))/_xlfn.STDEV.P(Table2[1M Return vs Nifty])</f>
        <v>-0.49589241775145831</v>
      </c>
      <c r="K522">
        <v>2.4699678534846701</v>
      </c>
      <c r="L522">
        <f>(Table2[[#This Row],[6M Return vs Nifty]]-AVERAGE(Table2[6M Return vs Nifty]))/_xlfn.STDEV.P(Table2[6M Return vs Nifty])</f>
        <v>-0.22491098530721759</v>
      </c>
      <c r="M522">
        <v>1.9356479441227099</v>
      </c>
      <c r="N522">
        <f>(Table2[[#This Row],[1W Return vs Nifty]]-AVERAGE(Table2[1W Return vs Nifty]))/_xlfn.STDEV.P(Table2[1W Return vs Nifty])</f>
        <v>0.36111186990826677</v>
      </c>
      <c r="O522">
        <v>509.99</v>
      </c>
      <c r="P522">
        <v>501.51703791044997</v>
      </c>
      <c r="Q522">
        <v>473.09971872917299</v>
      </c>
      <c r="R522">
        <v>63.658411127070501</v>
      </c>
      <c r="S522" s="2">
        <f>(Table2[[#This Row],[Close Price]]-Table2[[#This Row],[20D EMA]])/Table2[[#This Row],[20D EMA]]</f>
        <v>3.8157610933547789E-2</v>
      </c>
      <c r="T522" s="2">
        <f>(Table2[[#This Row],[Close Price]]-Table2[[#This Row],[50D EMA]])/Table2[[#This Row],[50D EMA]]</f>
        <v>5.5696935453941117E-2</v>
      </c>
      <c r="U522" s="2">
        <f>(Table2[[#This Row],[Close Price]]-Table2[[#This Row],[200D EMA]])/Table2[[#This Row],[200D EMA]]</f>
        <v>0.11910867633190224</v>
      </c>
      <c r="V522">
        <v>0.94544659975899703</v>
      </c>
      <c r="W522">
        <v>514.54999999999995</v>
      </c>
      <c r="X522">
        <v>533.70000000000005</v>
      </c>
      <c r="Y522">
        <v>505.55</v>
      </c>
      <c r="Z522">
        <v>539.65</v>
      </c>
      <c r="AA522">
        <v>500</v>
      </c>
      <c r="AB522">
        <v>539.65</v>
      </c>
      <c r="AC522" s="2">
        <f>(Table2[[#This Row],[Close Price]]/Table2[[#This Row],[Day Low]])-1</f>
        <v>2.8957341366242506E-2</v>
      </c>
      <c r="AD522" s="2">
        <f>(Table2[[#This Row],[Day High]]/Table2[[#This Row],[Close Price]])-1</f>
        <v>8.0271980356974026E-3</v>
      </c>
      <c r="AE522" s="2">
        <f>(Table2[[#This Row],[Close Price]]/Table2[[#This Row],[Current Week Low]])-1</f>
        <v>4.7275244782909676E-2</v>
      </c>
      <c r="AF522" s="2">
        <f>(Table2[[#This Row],[Current Week High]]/Table2[[#This Row],[Close Price]])-1</f>
        <v>1.9265275285673678E-2</v>
      </c>
      <c r="AG522" s="2">
        <f>(Table2[[#This Row],[Close Price]]/Table2[[#This Row],[Current Month Low]])-1</f>
        <v>5.8900000000000174E-2</v>
      </c>
      <c r="AH522" s="2">
        <f>(Table2[[#This Row],[Current Month High]]/Table2[[#This Row],[Close Price]])-1</f>
        <v>1.9265275285673678E-2</v>
      </c>
      <c r="AI522">
        <v>7.1111530833884098</v>
      </c>
      <c r="AJ522">
        <v>48.638405390230197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</v>
      </c>
      <c r="AM522">
        <v>0</v>
      </c>
      <c r="AN522">
        <v>5.41</v>
      </c>
      <c r="AO522" t="s">
        <v>10213</v>
      </c>
      <c r="AP522">
        <v>-7.0507139554000994E-2</v>
      </c>
      <c r="AQ522">
        <f>(Table2[[#This Row],[Sharpe Ratio]]-AVERAGE(Table2[Sharpe Ratio]))/_xlfn.STDEV.P(Table2[Sharpe Ratio])</f>
        <v>-1.4185620715142986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-2.1165399693631319</v>
      </c>
      <c r="AS522">
        <f>_xlfn.RANK.AVG(Table2[[#This Row],[1Y Return vs Nifty Z-Score]],Table2[1Y Return vs Nifty Z-Score])</f>
        <v>398</v>
      </c>
      <c r="AT522">
        <f>_xlfn.RANK.AVG(Table2[[#This Row],[6M Return vs Nifty Z-Score]],Table2[6M Return vs Nifty Z-Score])</f>
        <v>394</v>
      </c>
      <c r="AU522">
        <f>_xlfn.RANK.AVG(Table2[[#This Row],[Sharpe Ratio Z-Score]],Table2[Sharpe Ratio Z-Score])</f>
        <v>674</v>
      </c>
      <c r="AV522">
        <f>(Table2[[#This Row],[Rank 1Y]]+Table2[[#This Row],[Rank 6M]]+Table2[[#This Row],[Rank Sharpe]])/3</f>
        <v>488.66666666666669</v>
      </c>
    </row>
    <row r="523" spans="1:48" x14ac:dyDescent="0.3">
      <c r="A523" t="s">
        <v>701</v>
      </c>
      <c r="B523" t="s">
        <v>702</v>
      </c>
      <c r="C523" t="s">
        <v>10167</v>
      </c>
      <c r="D523" t="s">
        <v>49</v>
      </c>
      <c r="E523">
        <v>24092.937180000001</v>
      </c>
      <c r="F523">
        <v>823.8</v>
      </c>
      <c r="G523">
        <v>0.69468593719281901</v>
      </c>
      <c r="H523">
        <f>(Table2[[#This Row],[1Y Return vs Nifty]]-AVERAGE(Table2[1Y Return vs Nifty]))/_xlfn.STDEV.P(Table2[1Y Return vs Nifty])</f>
        <v>-0.54488271169317104</v>
      </c>
      <c r="I523">
        <v>-2.3094612775744601</v>
      </c>
      <c r="J523">
        <f>(Table2[[#This Row],[1M Return vs Nifty]]-AVERAGE(Table2[1M Return vs Nifty]))/_xlfn.STDEV.P(Table2[1M Return vs Nifty])</f>
        <v>-0.48380507534603506</v>
      </c>
      <c r="K523">
        <v>-1.7289347178055301</v>
      </c>
      <c r="L523">
        <f>(Table2[[#This Row],[6M Return vs Nifty]]-AVERAGE(Table2[6M Return vs Nifty]))/_xlfn.STDEV.P(Table2[6M Return vs Nifty])</f>
        <v>-0.3503978364064993</v>
      </c>
      <c r="M523">
        <v>0.60352810160398496</v>
      </c>
      <c r="N523">
        <f>(Table2[[#This Row],[1W Return vs Nifty]]-AVERAGE(Table2[1W Return vs Nifty]))/_xlfn.STDEV.P(Table2[1W Return vs Nifty])</f>
        <v>9.758733137112395E-2</v>
      </c>
      <c r="O523">
        <v>801.75</v>
      </c>
      <c r="P523">
        <v>777.29648270359405</v>
      </c>
      <c r="Q523">
        <v>729.65815460265105</v>
      </c>
      <c r="R523">
        <v>59.988553960552203</v>
      </c>
      <c r="S523" s="2">
        <f>(Table2[[#This Row],[Close Price]]-Table2[[#This Row],[20D EMA]])/Table2[[#This Row],[20D EMA]]</f>
        <v>2.7502338634237549E-2</v>
      </c>
      <c r="T523" s="2">
        <f>(Table2[[#This Row],[Close Price]]-Table2[[#This Row],[50D EMA]])/Table2[[#This Row],[50D EMA]]</f>
        <v>5.9827258107044666E-2</v>
      </c>
      <c r="U523" s="2">
        <f>(Table2[[#This Row],[Close Price]]-Table2[[#This Row],[200D EMA]])/Table2[[#This Row],[200D EMA]]</f>
        <v>0.12902185057962601</v>
      </c>
      <c r="V523">
        <v>0.88582519245162294</v>
      </c>
      <c r="W523">
        <v>798.4</v>
      </c>
      <c r="X523">
        <v>829.9</v>
      </c>
      <c r="Y523">
        <v>768.4</v>
      </c>
      <c r="Z523">
        <v>832.55</v>
      </c>
      <c r="AA523">
        <v>768.4</v>
      </c>
      <c r="AB523">
        <v>839.95</v>
      </c>
      <c r="AC523" s="2">
        <f>(Table2[[#This Row],[Close Price]]/Table2[[#This Row],[Day Low]])-1</f>
        <v>3.1813627254509091E-2</v>
      </c>
      <c r="AD523" s="2">
        <f>(Table2[[#This Row],[Day High]]/Table2[[#This Row],[Close Price]])-1</f>
        <v>7.4047098810390288E-3</v>
      </c>
      <c r="AE523" s="2">
        <f>(Table2[[#This Row],[Close Price]]/Table2[[#This Row],[Current Week Low]])-1</f>
        <v>7.2097865694950469E-2</v>
      </c>
      <c r="AF523" s="2">
        <f>(Table2[[#This Row],[Current Week High]]/Table2[[#This Row],[Close Price]])-1</f>
        <v>1.0621510075260909E-2</v>
      </c>
      <c r="AG523" s="2">
        <f>(Table2[[#This Row],[Close Price]]/Table2[[#This Row],[Current Month Low]])-1</f>
        <v>7.2097865694950469E-2</v>
      </c>
      <c r="AH523" s="2">
        <f>(Table2[[#This Row],[Current Month High]]/Table2[[#This Row],[Close Price]])-1</f>
        <v>1.9604272881767582E-2</v>
      </c>
      <c r="AI523">
        <v>6.4032532168001897</v>
      </c>
      <c r="AJ523">
        <v>37.288559286726098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0.09</v>
      </c>
      <c r="AM523" t="s">
        <v>10213</v>
      </c>
      <c r="AN523">
        <v>3.74</v>
      </c>
      <c r="AO523" t="s">
        <v>10213</v>
      </c>
      <c r="AQ523">
        <f>(Table2[[#This Row],[Sharpe Ratio]]-AVERAGE(Table2[Sharpe Ratio]))/_xlfn.STDEV.P(Table2[Sharpe Ratio])</f>
        <v>-0.61861806961255894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-1.9001163616871402</v>
      </c>
      <c r="AS523">
        <f>_xlfn.RANK.AVG(Table2[[#This Row],[1Y Return vs Nifty Z-Score]],Table2[1Y Return vs Nifty Z-Score])</f>
        <v>510</v>
      </c>
      <c r="AT523">
        <f>_xlfn.RANK.AVG(Table2[[#This Row],[6M Return vs Nifty Z-Score]],Table2[6M Return vs Nifty Z-Score])</f>
        <v>444</v>
      </c>
      <c r="AU523">
        <f>_xlfn.RANK.AVG(Table2[[#This Row],[Sharpe Ratio Z-Score]],Table2[Sharpe Ratio Z-Score])</f>
        <v>516.5</v>
      </c>
      <c r="AV523">
        <f>(Table2[[#This Row],[Rank 1Y]]+Table2[[#This Row],[Rank 6M]]+Table2[[#This Row],[Rank Sharpe]])/3</f>
        <v>490.16666666666669</v>
      </c>
    </row>
    <row r="524" spans="1:48" x14ac:dyDescent="0.3">
      <c r="A524" t="s">
        <v>164</v>
      </c>
      <c r="B524" t="s">
        <v>165</v>
      </c>
      <c r="C524" t="s">
        <v>10181</v>
      </c>
      <c r="D524" t="s">
        <v>166</v>
      </c>
      <c r="E524">
        <v>160794.29979429999</v>
      </c>
      <c r="F524">
        <v>3161.45</v>
      </c>
      <c r="G524">
        <v>-5.28182667797204</v>
      </c>
      <c r="H524">
        <f>(Table2[[#This Row],[1Y Return vs Nifty]]-AVERAGE(Table2[1Y Return vs Nifty]))/_xlfn.STDEV.P(Table2[1Y Return vs Nifty])</f>
        <v>-0.61595818662192559</v>
      </c>
      <c r="I524">
        <v>-4.6837517995099001</v>
      </c>
      <c r="J524">
        <f>(Table2[[#This Row],[1M Return vs Nifty]]-AVERAGE(Table2[1M Return vs Nifty]))/_xlfn.STDEV.P(Table2[1M Return vs Nifty])</f>
        <v>-0.69447164583390397</v>
      </c>
      <c r="K524">
        <v>3.0298467406161902</v>
      </c>
      <c r="L524">
        <f>(Table2[[#This Row],[6M Return vs Nifty]]-AVERAGE(Table2[6M Return vs Nifty]))/_xlfn.STDEV.P(Table2[6M Return vs Nifty])</f>
        <v>-0.20817865171522462</v>
      </c>
      <c r="M524">
        <v>1.6159129872350599</v>
      </c>
      <c r="N524">
        <f>(Table2[[#This Row],[1W Return vs Nifty]]-AVERAGE(Table2[1W Return vs Nifty]))/_xlfn.STDEV.P(Table2[1W Return vs Nifty])</f>
        <v>0.29786079873684784</v>
      </c>
      <c r="O524">
        <v>3114.64</v>
      </c>
      <c r="P524">
        <v>3061.3706518991798</v>
      </c>
      <c r="Q524">
        <v>2834.5858090809002</v>
      </c>
      <c r="R524">
        <v>61.534576838414303</v>
      </c>
      <c r="S524" s="2">
        <f>(Table2[[#This Row],[Close Price]]-Table2[[#This Row],[20D EMA]])/Table2[[#This Row],[20D EMA]]</f>
        <v>1.5029024221097767E-2</v>
      </c>
      <c r="T524" s="2">
        <f>(Table2[[#This Row],[Close Price]]-Table2[[#This Row],[50D EMA]])/Table2[[#This Row],[50D EMA]]</f>
        <v>3.2691026171147823E-2</v>
      </c>
      <c r="U524" s="2">
        <f>(Table2[[#This Row],[Close Price]]-Table2[[#This Row],[200D EMA]])/Table2[[#This Row],[200D EMA]]</f>
        <v>0.1153128580097858</v>
      </c>
      <c r="V524">
        <v>0.798930363576831</v>
      </c>
      <c r="W524">
        <v>3123.35</v>
      </c>
      <c r="X524">
        <v>3174</v>
      </c>
      <c r="Y524">
        <v>3056</v>
      </c>
      <c r="Z524">
        <v>3201.85</v>
      </c>
      <c r="AA524">
        <v>3056</v>
      </c>
      <c r="AB524">
        <v>3201.85</v>
      </c>
      <c r="AC524" s="2">
        <f>(Table2[[#This Row],[Close Price]]/Table2[[#This Row],[Day Low]])-1</f>
        <v>1.2198440776730157E-2</v>
      </c>
      <c r="AD524" s="2">
        <f>(Table2[[#This Row],[Day High]]/Table2[[#This Row],[Close Price]])-1</f>
        <v>3.9696974489553671E-3</v>
      </c>
      <c r="AE524" s="2">
        <f>(Table2[[#This Row],[Close Price]]/Table2[[#This Row],[Current Week Low]])-1</f>
        <v>3.4505890052356047E-2</v>
      </c>
      <c r="AF524" s="2">
        <f>(Table2[[#This Row],[Current Week High]]/Table2[[#This Row],[Close Price]])-1</f>
        <v>1.2778946369545574E-2</v>
      </c>
      <c r="AG524" s="2">
        <f>(Table2[[#This Row],[Close Price]]/Table2[[#This Row],[Current Month Low]])-1</f>
        <v>3.4505890052356047E-2</v>
      </c>
      <c r="AH524" s="2">
        <f>(Table2[[#This Row],[Current Month High]]/Table2[[#This Row],[Close Price]])-1</f>
        <v>1.2778946369545574E-2</v>
      </c>
      <c r="AI524">
        <v>2.1999399009948002</v>
      </c>
      <c r="AJ524">
        <v>37.9010272404091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-0.01</v>
      </c>
      <c r="AM524" t="s">
        <v>10214</v>
      </c>
      <c r="AN524">
        <v>0.73</v>
      </c>
      <c r="AO524" t="s">
        <v>10213</v>
      </c>
      <c r="AP524">
        <v>-3.9853160480899999E-3</v>
      </c>
      <c r="AQ524">
        <f>(Table2[[#This Row],[Sharpe Ratio]]-AVERAGE(Table2[Sharpe Ratio]))/_xlfn.STDEV.P(Table2[Sharpe Ratio])</f>
        <v>-0.66383376959015694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-1.8845814550243634</v>
      </c>
      <c r="AS524">
        <f>_xlfn.RANK.AVG(Table2[[#This Row],[1Y Return vs Nifty Z-Score]],Table2[1Y Return vs Nifty Z-Score])</f>
        <v>543</v>
      </c>
      <c r="AT524">
        <f>_xlfn.RANK.AVG(Table2[[#This Row],[6M Return vs Nifty Z-Score]],Table2[6M Return vs Nifty Z-Score])</f>
        <v>385</v>
      </c>
      <c r="AU524">
        <f>_xlfn.RANK.AVG(Table2[[#This Row],[Sharpe Ratio Z-Score]],Table2[Sharpe Ratio Z-Score])</f>
        <v>544</v>
      </c>
      <c r="AV524">
        <f>(Table2[[#This Row],[Rank 1Y]]+Table2[[#This Row],[Rank 6M]]+Table2[[#This Row],[Rank Sharpe]])/3</f>
        <v>490.66666666666669</v>
      </c>
    </row>
    <row r="525" spans="1:48" x14ac:dyDescent="0.3">
      <c r="A525" t="s">
        <v>249</v>
      </c>
      <c r="B525" t="s">
        <v>250</v>
      </c>
      <c r="C525" t="s">
        <v>10172</v>
      </c>
      <c r="D525" t="s">
        <v>62</v>
      </c>
      <c r="E525">
        <v>109828.90714725001</v>
      </c>
      <c r="F525">
        <v>6594.75</v>
      </c>
      <c r="G525">
        <v>2.5745931747165698</v>
      </c>
      <c r="H525">
        <f>(Table2[[#This Row],[1Y Return vs Nifty]]-AVERAGE(Table2[1Y Return vs Nifty]))/_xlfn.STDEV.P(Table2[1Y Return vs Nifty])</f>
        <v>-0.52252597820448621</v>
      </c>
      <c r="I525">
        <v>4.0451496819455297</v>
      </c>
      <c r="J525">
        <f>(Table2[[#This Row],[1M Return vs Nifty]]-AVERAGE(Table2[1M Return vs Nifty]))/_xlfn.STDEV.P(Table2[1M Return vs Nifty])</f>
        <v>8.0028240441890205E-2</v>
      </c>
      <c r="K525">
        <v>3.5224356743106502</v>
      </c>
      <c r="L525">
        <f>(Table2[[#This Row],[6M Return vs Nifty]]-AVERAGE(Table2[6M Return vs Nifty]))/_xlfn.STDEV.P(Table2[6M Return vs Nifty])</f>
        <v>-0.19345732081359401</v>
      </c>
      <c r="M525">
        <v>2.6579990069483799</v>
      </c>
      <c r="N525">
        <f>(Table2[[#This Row],[1W Return vs Nifty]]-AVERAGE(Table2[1W Return vs Nifty]))/_xlfn.STDEV.P(Table2[1W Return vs Nifty])</f>
        <v>0.50400984681478034</v>
      </c>
      <c r="O525">
        <v>6330.71</v>
      </c>
      <c r="P525">
        <v>6174.5040394842499</v>
      </c>
      <c r="Q525">
        <v>5890.6928845149196</v>
      </c>
      <c r="R525">
        <v>86.612219065503396</v>
      </c>
      <c r="S525" s="2">
        <f>(Table2[[#This Row],[Close Price]]-Table2[[#This Row],[20D EMA]])/Table2[[#This Row],[20D EMA]]</f>
        <v>4.1707802126459741E-2</v>
      </c>
      <c r="T525" s="2">
        <f>(Table2[[#This Row],[Close Price]]-Table2[[#This Row],[50D EMA]])/Table2[[#This Row],[50D EMA]]</f>
        <v>6.8061492522863878E-2</v>
      </c>
      <c r="U525" s="2">
        <f>(Table2[[#This Row],[Close Price]]-Table2[[#This Row],[200D EMA]])/Table2[[#This Row],[200D EMA]]</f>
        <v>0.11952025496624705</v>
      </c>
      <c r="V525">
        <v>1.17457952409101</v>
      </c>
      <c r="W525">
        <v>6534.85</v>
      </c>
      <c r="X525">
        <v>6621.95</v>
      </c>
      <c r="Y525">
        <v>6430.95</v>
      </c>
      <c r="Z525">
        <v>6621.95</v>
      </c>
      <c r="AA525">
        <v>6284.25</v>
      </c>
      <c r="AB525">
        <v>6621.95</v>
      </c>
      <c r="AC525" s="2">
        <f>(Table2[[#This Row],[Close Price]]/Table2[[#This Row],[Day Low]])-1</f>
        <v>9.1662394699190131E-3</v>
      </c>
      <c r="AD525" s="2">
        <f>(Table2[[#This Row],[Day High]]/Table2[[#This Row],[Close Price]])-1</f>
        <v>4.1244929678911912E-3</v>
      </c>
      <c r="AE525" s="2">
        <f>(Table2[[#This Row],[Close Price]]/Table2[[#This Row],[Current Week Low]])-1</f>
        <v>2.5470575886921809E-2</v>
      </c>
      <c r="AF525" s="2">
        <f>(Table2[[#This Row],[Current Week High]]/Table2[[#This Row],[Close Price]])-1</f>
        <v>4.1244929678911912E-3</v>
      </c>
      <c r="AG525" s="2">
        <f>(Table2[[#This Row],[Close Price]]/Table2[[#This Row],[Current Month Low]])-1</f>
        <v>4.9409237379162141E-2</v>
      </c>
      <c r="AH525" s="2">
        <f>(Table2[[#This Row],[Current Month High]]/Table2[[#This Row],[Close Price]])-1</f>
        <v>4.1244929678911912E-3</v>
      </c>
      <c r="AI525">
        <v>0.41244929678911901</v>
      </c>
      <c r="AJ525">
        <v>29.913814331445401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-0.01</v>
      </c>
      <c r="AM525" t="s">
        <v>10214</v>
      </c>
      <c r="AN525">
        <v>8.49</v>
      </c>
      <c r="AO525" t="s">
        <v>10213</v>
      </c>
      <c r="AP525">
        <v>-3.2265437158288002E-2</v>
      </c>
      <c r="AQ525">
        <f>(Table2[[#This Row],[Sharpe Ratio]]-AVERAGE(Table2[Sharpe Ratio]))/_xlfn.STDEV.P(Table2[Sharpe Ratio])</f>
        <v>-0.98468798943595293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-1.1166332011973625</v>
      </c>
      <c r="AS525">
        <f>_xlfn.RANK.AVG(Table2[[#This Row],[1Y Return vs Nifty Z-Score]],Table2[1Y Return vs Nifty Z-Score])</f>
        <v>496</v>
      </c>
      <c r="AT525">
        <f>_xlfn.RANK.AVG(Table2[[#This Row],[6M Return vs Nifty Z-Score]],Table2[6M Return vs Nifty Z-Score])</f>
        <v>379</v>
      </c>
      <c r="AU525">
        <f>_xlfn.RANK.AVG(Table2[[#This Row],[Sharpe Ratio Z-Score]],Table2[Sharpe Ratio Z-Score])</f>
        <v>598</v>
      </c>
      <c r="AV525">
        <f>(Table2[[#This Row],[Rank 1Y]]+Table2[[#This Row],[Rank 6M]]+Table2[[#This Row],[Rank Sharpe]])/3</f>
        <v>491</v>
      </c>
    </row>
    <row r="526" spans="1:48" x14ac:dyDescent="0.3">
      <c r="A526" t="s">
        <v>254</v>
      </c>
      <c r="B526" t="s">
        <v>255</v>
      </c>
      <c r="C526" t="s">
        <v>10169</v>
      </c>
      <c r="D526" t="s">
        <v>256</v>
      </c>
      <c r="E526">
        <v>107803.73108224</v>
      </c>
      <c r="F526">
        <v>1131.4000000000001</v>
      </c>
      <c r="G526">
        <v>9.5564816214780404</v>
      </c>
      <c r="H526">
        <f>(Table2[[#This Row],[1Y Return vs Nifty]]-AVERAGE(Table2[1Y Return vs Nifty]))/_xlfn.STDEV.P(Table2[1Y Return vs Nifty])</f>
        <v>-0.43949410506930869</v>
      </c>
      <c r="I526">
        <v>-2.7313125915846999</v>
      </c>
      <c r="J526">
        <f>(Table2[[#This Row],[1M Return vs Nifty]]-AVERAGE(Table2[1M Return vs Nifty]))/_xlfn.STDEV.P(Table2[1M Return vs Nifty])</f>
        <v>-0.52123519131427576</v>
      </c>
      <c r="K526">
        <v>-11.2428359131312</v>
      </c>
      <c r="L526">
        <f>(Table2[[#This Row],[6M Return vs Nifty]]-AVERAGE(Table2[6M Return vs Nifty]))/_xlfn.STDEV.P(Table2[6M Return vs Nifty])</f>
        <v>-0.63472677293247104</v>
      </c>
      <c r="M526">
        <v>3.1774514676268802E-2</v>
      </c>
      <c r="N526">
        <f>(Table2[[#This Row],[1W Return vs Nifty]]-AVERAGE(Table2[1W Return vs Nifty]))/_xlfn.STDEV.P(Table2[1W Return vs Nifty])</f>
        <v>-1.5518933803335879E-2</v>
      </c>
      <c r="O526">
        <v>1122.01</v>
      </c>
      <c r="P526">
        <v>1115.74023165323</v>
      </c>
      <c r="Q526">
        <v>1056.72635681007</v>
      </c>
      <c r="R526">
        <v>52.998925428717101</v>
      </c>
      <c r="S526" s="2">
        <f>(Table2[[#This Row],[Close Price]]-Table2[[#This Row],[20D EMA]])/Table2[[#This Row],[20D EMA]]</f>
        <v>8.368909368009287E-3</v>
      </c>
      <c r="T526" s="2">
        <f>(Table2[[#This Row],[Close Price]]-Table2[[#This Row],[50D EMA]])/Table2[[#This Row],[50D EMA]]</f>
        <v>1.4035317453388296E-2</v>
      </c>
      <c r="U526" s="2">
        <f>(Table2[[#This Row],[Close Price]]-Table2[[#This Row],[200D EMA]])/Table2[[#This Row],[200D EMA]]</f>
        <v>7.0665071149873387E-2</v>
      </c>
      <c r="V526">
        <v>0.92937755933378297</v>
      </c>
      <c r="W526">
        <v>1125.5</v>
      </c>
      <c r="X526">
        <v>1153.4000000000001</v>
      </c>
      <c r="Y526">
        <v>1125.5</v>
      </c>
      <c r="Z526">
        <v>1168.5</v>
      </c>
      <c r="AA526">
        <v>1080</v>
      </c>
      <c r="AB526">
        <v>1168.5</v>
      </c>
      <c r="AC526" s="2">
        <f>(Table2[[#This Row],[Close Price]]/Table2[[#This Row],[Day Low]])-1</f>
        <v>5.2421146157264342E-3</v>
      </c>
      <c r="AD526" s="2">
        <f>(Table2[[#This Row],[Day High]]/Table2[[#This Row],[Close Price]])-1</f>
        <v>1.9444935478168723E-2</v>
      </c>
      <c r="AE526" s="2">
        <f>(Table2[[#This Row],[Close Price]]/Table2[[#This Row],[Current Week Low]])-1</f>
        <v>5.2421146157264342E-3</v>
      </c>
      <c r="AF526" s="2">
        <f>(Table2[[#This Row],[Current Week High]]/Table2[[#This Row],[Close Price]])-1</f>
        <v>3.2791232101820667E-2</v>
      </c>
      <c r="AG526" s="2">
        <f>(Table2[[#This Row],[Close Price]]/Table2[[#This Row],[Current Month Low]])-1</f>
        <v>4.7592592592592631E-2</v>
      </c>
      <c r="AH526" s="2">
        <f>(Table2[[#This Row],[Current Month High]]/Table2[[#This Row],[Close Price]])-1</f>
        <v>3.2791232101820667E-2</v>
      </c>
      <c r="AI526">
        <v>12.1619232808909</v>
      </c>
      <c r="AJ526">
        <v>37.014834998486201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-0.13</v>
      </c>
      <c r="AM526" t="s">
        <v>10214</v>
      </c>
      <c r="AN526">
        <v>3.36</v>
      </c>
      <c r="AO526" t="s">
        <v>10213</v>
      </c>
      <c r="AP526">
        <v>8.5160449184540007E-3</v>
      </c>
      <c r="AQ526">
        <f>(Table2[[#This Row],[Sharpe Ratio]]-AVERAGE(Table2[Sharpe Ratio]))/_xlfn.STDEV.P(Table2[Sharpe Ratio])</f>
        <v>-0.52199864786980732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-2.1329736509891983</v>
      </c>
      <c r="AS526">
        <f>_xlfn.RANK.AVG(Table2[[#This Row],[1Y Return vs Nifty Z-Score]],Table2[1Y Return vs Nifty Z-Score])</f>
        <v>450</v>
      </c>
      <c r="AT526">
        <f>_xlfn.RANK.AVG(Table2[[#This Row],[6M Return vs Nifty Z-Score]],Table2[6M Return vs Nifty Z-Score])</f>
        <v>544</v>
      </c>
      <c r="AU526">
        <f>_xlfn.RANK.AVG(Table2[[#This Row],[Sharpe Ratio Z-Score]],Table2[Sharpe Ratio Z-Score])</f>
        <v>480</v>
      </c>
      <c r="AV526">
        <f>(Table2[[#This Row],[Rank 1Y]]+Table2[[#This Row],[Rank 6M]]+Table2[[#This Row],[Rank Sharpe]])/3</f>
        <v>491.33333333333331</v>
      </c>
    </row>
    <row r="527" spans="1:48" x14ac:dyDescent="0.3">
      <c r="A527" t="s">
        <v>830</v>
      </c>
      <c r="B527" t="s">
        <v>831</v>
      </c>
      <c r="C527" t="s">
        <v>10167</v>
      </c>
      <c r="D527" t="s">
        <v>413</v>
      </c>
      <c r="E527">
        <v>18777.4173408959</v>
      </c>
      <c r="F527">
        <v>117.36</v>
      </c>
      <c r="G527">
        <v>-22.855942844481302</v>
      </c>
      <c r="H527">
        <f>(Table2[[#This Row],[1Y Return vs Nifty]]-AVERAGE(Table2[1Y Return vs Nifty]))/_xlfn.STDEV.P(Table2[1Y Return vs Nifty])</f>
        <v>-0.82495777106491663</v>
      </c>
      <c r="I527">
        <v>-1.71505739838601</v>
      </c>
      <c r="J527">
        <f>(Table2[[#This Row],[1M Return vs Nifty]]-AVERAGE(Table2[1M Return vs Nifty]))/_xlfn.STDEV.P(Table2[1M Return vs Nifty])</f>
        <v>-0.43106467750658251</v>
      </c>
      <c r="K527">
        <v>-18.2899227329453</v>
      </c>
      <c r="L527">
        <f>(Table2[[#This Row],[6M Return vs Nifty]]-AVERAGE(Table2[6M Return vs Nifty]))/_xlfn.STDEV.P(Table2[6M Return vs Nifty])</f>
        <v>-0.84533340631524989</v>
      </c>
      <c r="M527">
        <v>-3.1921885250121602</v>
      </c>
      <c r="N527">
        <f>(Table2[[#This Row],[1W Return vs Nifty]]-AVERAGE(Table2[1W Return vs Nifty]))/_xlfn.STDEV.P(Table2[1W Return vs Nifty])</f>
        <v>-0.65329441403964594</v>
      </c>
      <c r="O527">
        <v>119.07</v>
      </c>
      <c r="P527">
        <v>118.117331416043</v>
      </c>
      <c r="Q527">
        <v>115.68548735962899</v>
      </c>
      <c r="R527">
        <v>38.533392044617003</v>
      </c>
      <c r="S527" s="2">
        <f>(Table2[[#This Row],[Close Price]]-Table2[[#This Row],[20D EMA]])/Table2[[#This Row],[20D EMA]]</f>
        <v>-1.4361300075585738E-2</v>
      </c>
      <c r="T527" s="2">
        <f>(Table2[[#This Row],[Close Price]]-Table2[[#This Row],[50D EMA]])/Table2[[#This Row],[50D EMA]]</f>
        <v>-6.4116874887349415E-3</v>
      </c>
      <c r="U527" s="2">
        <f>(Table2[[#This Row],[Close Price]]-Table2[[#This Row],[200D EMA]])/Table2[[#This Row],[200D EMA]]</f>
        <v>1.4474699278099461E-2</v>
      </c>
      <c r="V527">
        <v>0.96154276800438598</v>
      </c>
      <c r="W527">
        <v>116.71</v>
      </c>
      <c r="X527">
        <v>117.85</v>
      </c>
      <c r="Y527">
        <v>116.1</v>
      </c>
      <c r="Z527">
        <v>121.72</v>
      </c>
      <c r="AA527">
        <v>115.75</v>
      </c>
      <c r="AB527">
        <v>122.9</v>
      </c>
      <c r="AC527" s="2">
        <f>(Table2[[#This Row],[Close Price]]/Table2[[#This Row],[Day Low]])-1</f>
        <v>5.5693599520179049E-3</v>
      </c>
      <c r="AD527" s="2">
        <f>(Table2[[#This Row],[Day High]]/Table2[[#This Row],[Close Price]])-1</f>
        <v>4.1751874573960901E-3</v>
      </c>
      <c r="AE527" s="2">
        <f>(Table2[[#This Row],[Close Price]]/Table2[[#This Row],[Current Week Low]])-1</f>
        <v>1.0852713178294726E-2</v>
      </c>
      <c r="AF527" s="2">
        <f>(Table2[[#This Row],[Current Week High]]/Table2[[#This Row],[Close Price]])-1</f>
        <v>3.7150647580095342E-2</v>
      </c>
      <c r="AG527" s="2">
        <f>(Table2[[#This Row],[Close Price]]/Table2[[#This Row],[Current Month Low]])-1</f>
        <v>1.3909287257019454E-2</v>
      </c>
      <c r="AH527" s="2">
        <f>(Table2[[#This Row],[Current Month High]]/Table2[[#This Row],[Close Price]])-1</f>
        <v>4.7205180640763622E-2</v>
      </c>
      <c r="AI527">
        <v>16.734832992501701</v>
      </c>
      <c r="AJ527">
        <v>11.771428571428499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-0.15</v>
      </c>
      <c r="AM527" t="s">
        <v>10214</v>
      </c>
      <c r="AN527">
        <v>-4.45</v>
      </c>
      <c r="AO527" t="s">
        <v>10214</v>
      </c>
      <c r="AP527">
        <v>9.3193727004844004E-2</v>
      </c>
      <c r="AQ527">
        <f>(Table2[[#This Row],[Sharpe Ratio]]-AVERAGE(Table2[Sharpe Ratio]))/_xlfn.STDEV.P(Table2[Sharpe Ratio])</f>
        <v>0.4387182994979183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-2.3159319694284766</v>
      </c>
      <c r="AS527">
        <f>_xlfn.RANK.AVG(Table2[[#This Row],[1Y Return vs Nifty Z-Score]],Table2[1Y Return vs Nifty Z-Score])</f>
        <v>641</v>
      </c>
      <c r="AT527">
        <f>_xlfn.RANK.AVG(Table2[[#This Row],[6M Return vs Nifty Z-Score]],Table2[6M Return vs Nifty Z-Score])</f>
        <v>605</v>
      </c>
      <c r="AU527">
        <f>_xlfn.RANK.AVG(Table2[[#This Row],[Sharpe Ratio Z-Score]],Table2[Sharpe Ratio Z-Score])</f>
        <v>230</v>
      </c>
      <c r="AV527">
        <f>(Table2[[#This Row],[Rank 1Y]]+Table2[[#This Row],[Rank 6M]]+Table2[[#This Row],[Rank Sharpe]])/3</f>
        <v>492</v>
      </c>
    </row>
    <row r="528" spans="1:48" x14ac:dyDescent="0.3">
      <c r="A528" t="s">
        <v>1244</v>
      </c>
      <c r="B528" t="s">
        <v>1245</v>
      </c>
      <c r="C528" t="s">
        <v>10169</v>
      </c>
      <c r="D528" t="s">
        <v>986</v>
      </c>
      <c r="E528">
        <v>8978.8501487249996</v>
      </c>
      <c r="F528">
        <v>445.05</v>
      </c>
      <c r="G528">
        <v>-8.7177553015764406</v>
      </c>
      <c r="H528">
        <f>(Table2[[#This Row],[1Y Return vs Nifty]]-AVERAGE(Table2[1Y Return vs Nifty]))/_xlfn.STDEV.P(Table2[1Y Return vs Nifty])</f>
        <v>-0.65681985202263493</v>
      </c>
      <c r="I528">
        <v>5.1541771987390801</v>
      </c>
      <c r="J528">
        <f>(Table2[[#This Row],[1M Return vs Nifty]]-AVERAGE(Table2[1M Return vs Nifty]))/_xlfn.STDEV.P(Table2[1M Return vs Nifty])</f>
        <v>0.17843027733715758</v>
      </c>
      <c r="K528">
        <v>0.513907817842577</v>
      </c>
      <c r="L528">
        <f>(Table2[[#This Row],[6M Return vs Nifty]]-AVERAGE(Table2[6M Return vs Nifty]))/_xlfn.STDEV.P(Table2[6M Return vs Nifty])</f>
        <v>-0.28336907293044444</v>
      </c>
      <c r="M528">
        <v>1.4295644868320101</v>
      </c>
      <c r="N528">
        <f>(Table2[[#This Row],[1W Return vs Nifty]]-AVERAGE(Table2[1W Return vs Nifty]))/_xlfn.STDEV.P(Table2[1W Return vs Nifty])</f>
        <v>0.26099669611755821</v>
      </c>
      <c r="O528">
        <v>427.7</v>
      </c>
      <c r="P528">
        <v>411.72237674758497</v>
      </c>
      <c r="Q528">
        <v>398.26597087357999</v>
      </c>
      <c r="R528">
        <v>71.073599776506299</v>
      </c>
      <c r="S528" s="2">
        <f>(Table2[[#This Row],[Close Price]]-Table2[[#This Row],[20D EMA]])/Table2[[#This Row],[20D EMA]]</f>
        <v>4.05658171615619E-2</v>
      </c>
      <c r="T528" s="2">
        <f>(Table2[[#This Row],[Close Price]]-Table2[[#This Row],[50D EMA]])/Table2[[#This Row],[50D EMA]]</f>
        <v>8.094683489318151E-2</v>
      </c>
      <c r="U528" s="2">
        <f>(Table2[[#This Row],[Close Price]]-Table2[[#This Row],[200D EMA]])/Table2[[#This Row],[200D EMA]]</f>
        <v>0.11746931083215868</v>
      </c>
      <c r="V528">
        <v>0.85885660593468105</v>
      </c>
      <c r="W528">
        <v>436.3</v>
      </c>
      <c r="X528">
        <v>447.8</v>
      </c>
      <c r="Y528">
        <v>422</v>
      </c>
      <c r="Z528">
        <v>447.8</v>
      </c>
      <c r="AA528">
        <v>422</v>
      </c>
      <c r="AB528">
        <v>447.8</v>
      </c>
      <c r="AC528" s="2">
        <f>(Table2[[#This Row],[Close Price]]/Table2[[#This Row],[Day Low]])-1</f>
        <v>2.0055008022003218E-2</v>
      </c>
      <c r="AD528" s="2">
        <f>(Table2[[#This Row],[Day High]]/Table2[[#This Row],[Close Price]])-1</f>
        <v>6.17908100213449E-3</v>
      </c>
      <c r="AE528" s="2">
        <f>(Table2[[#This Row],[Close Price]]/Table2[[#This Row],[Current Week Low]])-1</f>
        <v>5.4620853080568743E-2</v>
      </c>
      <c r="AF528" s="2">
        <f>(Table2[[#This Row],[Current Week High]]/Table2[[#This Row],[Close Price]])-1</f>
        <v>6.17908100213449E-3</v>
      </c>
      <c r="AG528" s="2">
        <f>(Table2[[#This Row],[Close Price]]/Table2[[#This Row],[Current Month Low]])-1</f>
        <v>5.4620853080568743E-2</v>
      </c>
      <c r="AH528" s="2">
        <f>(Table2[[#This Row],[Current Month High]]/Table2[[#This Row],[Close Price]])-1</f>
        <v>6.17908100213449E-3</v>
      </c>
      <c r="AI528">
        <v>9.1787439613526498</v>
      </c>
      <c r="AJ528">
        <v>29.563318777292501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0.06</v>
      </c>
      <c r="AM528" t="s">
        <v>10213</v>
      </c>
      <c r="AN528">
        <v>0.99</v>
      </c>
      <c r="AO528" t="s">
        <v>10213</v>
      </c>
      <c r="AP528">
        <v>1.4252301423570001E-3</v>
      </c>
      <c r="AQ528">
        <f>(Table2[[#This Row],[Sharpe Ratio]]-AVERAGE(Table2[Sharpe Ratio]))/_xlfn.STDEV.P(Table2[Sharpe Ratio])</f>
        <v>-0.60244801490717914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-1.1032099664055428</v>
      </c>
      <c r="AS528">
        <f>_xlfn.RANK.AVG(Table2[[#This Row],[1Y Return vs Nifty Z-Score]],Table2[1Y Return vs Nifty Z-Score])</f>
        <v>561</v>
      </c>
      <c r="AT528">
        <f>_xlfn.RANK.AVG(Table2[[#This Row],[6M Return vs Nifty Z-Score]],Table2[6M Return vs Nifty Z-Score])</f>
        <v>420</v>
      </c>
      <c r="AU528">
        <f>_xlfn.RANK.AVG(Table2[[#This Row],[Sharpe Ratio Z-Score]],Table2[Sharpe Ratio Z-Score])</f>
        <v>497</v>
      </c>
      <c r="AV528">
        <f>(Table2[[#This Row],[Rank 1Y]]+Table2[[#This Row],[Rank 6M]]+Table2[[#This Row],[Rank Sharpe]])/3</f>
        <v>492.66666666666669</v>
      </c>
    </row>
    <row r="529" spans="1:48" x14ac:dyDescent="0.3">
      <c r="A529" t="s">
        <v>169</v>
      </c>
      <c r="B529" t="s">
        <v>170</v>
      </c>
      <c r="C529" t="s">
        <v>10167</v>
      </c>
      <c r="D529" t="s">
        <v>37</v>
      </c>
      <c r="E529">
        <v>156125.80015739999</v>
      </c>
      <c r="F529">
        <v>1558.8</v>
      </c>
      <c r="G529">
        <v>-4.7152516306193801</v>
      </c>
      <c r="H529">
        <f>(Table2[[#This Row],[1Y Return vs Nifty]]-AVERAGE(Table2[1Y Return vs Nifty]))/_xlfn.STDEV.P(Table2[1Y Return vs Nifty])</f>
        <v>-0.60922021195904419</v>
      </c>
      <c r="I529">
        <v>4.7105308195292297</v>
      </c>
      <c r="J529">
        <f>(Table2[[#This Row],[1M Return vs Nifty]]-AVERAGE(Table2[1M Return vs Nifty]))/_xlfn.STDEV.P(Table2[1M Return vs Nifty])</f>
        <v>0.13906632404077948</v>
      </c>
      <c r="K529">
        <v>-3.1534297959901898</v>
      </c>
      <c r="L529">
        <f>(Table2[[#This Row],[6M Return vs Nifty]]-AVERAGE(Table2[6M Return vs Nifty]))/_xlfn.STDEV.P(Table2[6M Return vs Nifty])</f>
        <v>-0.39296977008032397</v>
      </c>
      <c r="M529">
        <v>3.8319554597780199</v>
      </c>
      <c r="N529">
        <f>(Table2[[#This Row],[1W Return vs Nifty]]-AVERAGE(Table2[1W Return vs Nifty]))/_xlfn.STDEV.P(Table2[1W Return vs Nifty])</f>
        <v>0.73624595847699614</v>
      </c>
      <c r="O529">
        <v>1495.28</v>
      </c>
      <c r="P529">
        <v>1469.39700862363</v>
      </c>
      <c r="Q529">
        <v>1422.20272391345</v>
      </c>
      <c r="R529">
        <v>78.178789956098896</v>
      </c>
      <c r="S529" s="2">
        <f>(Table2[[#This Row],[Close Price]]-Table2[[#This Row],[20D EMA]])/Table2[[#This Row],[20D EMA]]</f>
        <v>4.2480338130651107E-2</v>
      </c>
      <c r="T529" s="2">
        <f>(Table2[[#This Row],[Close Price]]-Table2[[#This Row],[50D EMA]])/Table2[[#This Row],[50D EMA]]</f>
        <v>6.0843319301509199E-2</v>
      </c>
      <c r="U529" s="2">
        <f>(Table2[[#This Row],[Close Price]]-Table2[[#This Row],[200D EMA]])/Table2[[#This Row],[200D EMA]]</f>
        <v>9.6046276518637008E-2</v>
      </c>
      <c r="V529">
        <v>0.83350709616600105</v>
      </c>
      <c r="W529">
        <v>1546.15</v>
      </c>
      <c r="X529">
        <v>1569.65</v>
      </c>
      <c r="Y529">
        <v>1508.25</v>
      </c>
      <c r="Z529">
        <v>1569.65</v>
      </c>
      <c r="AA529">
        <v>1468.1</v>
      </c>
      <c r="AB529">
        <v>1569.65</v>
      </c>
      <c r="AC529" s="2">
        <f>(Table2[[#This Row],[Close Price]]/Table2[[#This Row],[Day Low]])-1</f>
        <v>8.181612392070603E-3</v>
      </c>
      <c r="AD529" s="2">
        <f>(Table2[[#This Row],[Day High]]/Table2[[#This Row],[Close Price]])-1</f>
        <v>6.9604824223763462E-3</v>
      </c>
      <c r="AE529" s="2">
        <f>(Table2[[#This Row],[Close Price]]/Table2[[#This Row],[Current Week Low]])-1</f>
        <v>3.3515663848831423E-2</v>
      </c>
      <c r="AF529" s="2">
        <f>(Table2[[#This Row],[Current Week High]]/Table2[[#This Row],[Close Price]])-1</f>
        <v>6.9604824223763462E-3</v>
      </c>
      <c r="AG529" s="2">
        <f>(Table2[[#This Row],[Close Price]]/Table2[[#This Row],[Current Month Low]])-1</f>
        <v>6.1780532661262821E-2</v>
      </c>
      <c r="AH529" s="2">
        <f>(Table2[[#This Row],[Current Month High]]/Table2[[#This Row],[Close Price]])-1</f>
        <v>6.9604824223763462E-3</v>
      </c>
      <c r="AI529">
        <v>0.69604824223763395</v>
      </c>
      <c r="AJ529">
        <v>24.539607717812402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-0.04</v>
      </c>
      <c r="AM529" t="s">
        <v>10214</v>
      </c>
      <c r="AN529">
        <v>6.62</v>
      </c>
      <c r="AO529" t="s">
        <v>10213</v>
      </c>
      <c r="AP529">
        <v>6.7777567893519998E-3</v>
      </c>
      <c r="AQ529">
        <f>(Table2[[#This Row],[Sharpe Ratio]]-AVERAGE(Table2[Sharpe Ratio]))/_xlfn.STDEV.P(Table2[Sharpe Ratio])</f>
        <v>-0.5417205252746784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-0.66859822479627085</v>
      </c>
      <c r="AS529">
        <f>_xlfn.RANK.AVG(Table2[[#This Row],[1Y Return vs Nifty Z-Score]],Table2[1Y Return vs Nifty Z-Score])</f>
        <v>539</v>
      </c>
      <c r="AT529">
        <f>_xlfn.RANK.AVG(Table2[[#This Row],[6M Return vs Nifty Z-Score]],Table2[6M Return vs Nifty Z-Score])</f>
        <v>458</v>
      </c>
      <c r="AU529">
        <f>_xlfn.RANK.AVG(Table2[[#This Row],[Sharpe Ratio Z-Score]],Table2[Sharpe Ratio Z-Score])</f>
        <v>483</v>
      </c>
      <c r="AV529">
        <f>(Table2[[#This Row],[Rank 1Y]]+Table2[[#This Row],[Rank 6M]]+Table2[[#This Row],[Rank Sharpe]])/3</f>
        <v>493.33333333333331</v>
      </c>
    </row>
    <row r="530" spans="1:48" x14ac:dyDescent="0.3">
      <c r="A530" t="s">
        <v>102</v>
      </c>
      <c r="B530" t="s">
        <v>103</v>
      </c>
      <c r="C530" t="s">
        <v>10166</v>
      </c>
      <c r="D530" t="s">
        <v>21</v>
      </c>
      <c r="E530">
        <v>279038.23213336</v>
      </c>
      <c r="F530">
        <v>534.1</v>
      </c>
      <c r="G530">
        <v>11.146715388597899</v>
      </c>
      <c r="H530">
        <f>(Table2[[#This Row],[1Y Return vs Nifty]]-AVERAGE(Table2[1Y Return vs Nifty]))/_xlfn.STDEV.P(Table2[1Y Return vs Nifty])</f>
        <v>-0.42058230356838133</v>
      </c>
      <c r="I530">
        <v>7.9925296606885503</v>
      </c>
      <c r="J530">
        <f>(Table2[[#This Row],[1M Return vs Nifty]]-AVERAGE(Table2[1M Return vs Nifty]))/_xlfn.STDEV.P(Table2[1M Return vs Nifty])</f>
        <v>0.43027223748080062</v>
      </c>
      <c r="K530">
        <v>6.8371668218550203</v>
      </c>
      <c r="L530">
        <f>(Table2[[#This Row],[6M Return vs Nifty]]-AVERAGE(Table2[6M Return vs Nifty]))/_xlfn.STDEV.P(Table2[6M Return vs Nifty])</f>
        <v>-9.4394490256360861E-2</v>
      </c>
      <c r="M530">
        <v>-1.1818079106353201</v>
      </c>
      <c r="N530">
        <f>(Table2[[#This Row],[1W Return vs Nifty]]-AVERAGE(Table2[1W Return vs Nifty]))/_xlfn.STDEV.P(Table2[1W Return vs Nifty])</f>
        <v>-0.25559399191698123</v>
      </c>
      <c r="O530">
        <v>515.48</v>
      </c>
      <c r="P530">
        <v>493.42969516093399</v>
      </c>
      <c r="Q530">
        <v>464.864026892521</v>
      </c>
      <c r="R530">
        <v>65.942464444176395</v>
      </c>
      <c r="S530" s="2">
        <f>(Table2[[#This Row],[Close Price]]-Table2[[#This Row],[20D EMA]])/Table2[[#This Row],[20D EMA]]</f>
        <v>3.6121673003802292E-2</v>
      </c>
      <c r="T530" s="2">
        <f>(Table2[[#This Row],[Close Price]]-Table2[[#This Row],[50D EMA]])/Table2[[#This Row],[50D EMA]]</f>
        <v>8.242370744590323E-2</v>
      </c>
      <c r="U530" s="2">
        <f>(Table2[[#This Row],[Close Price]]-Table2[[#This Row],[200D EMA]])/Table2[[#This Row],[200D EMA]]</f>
        <v>0.14893811760462752</v>
      </c>
      <c r="V530">
        <v>1.2624022809411199</v>
      </c>
      <c r="W530">
        <v>530</v>
      </c>
      <c r="X530">
        <v>539.54999999999995</v>
      </c>
      <c r="Y530">
        <v>530</v>
      </c>
      <c r="Z530">
        <v>544.95000000000005</v>
      </c>
      <c r="AA530">
        <v>514.1</v>
      </c>
      <c r="AB530">
        <v>548.79999999999995</v>
      </c>
      <c r="AC530" s="2">
        <f>(Table2[[#This Row],[Close Price]]/Table2[[#This Row],[Day Low]])-1</f>
        <v>7.7358490566037386E-3</v>
      </c>
      <c r="AD530" s="2">
        <f>(Table2[[#This Row],[Day High]]/Table2[[#This Row],[Close Price]])-1</f>
        <v>1.0204081632652962E-2</v>
      </c>
      <c r="AE530" s="2">
        <f>(Table2[[#This Row],[Close Price]]/Table2[[#This Row],[Current Week Low]])-1</f>
        <v>7.7358490566037386E-3</v>
      </c>
      <c r="AF530" s="2">
        <f>(Table2[[#This Row],[Current Week High]]/Table2[[#This Row],[Close Price]])-1</f>
        <v>2.0314547837483765E-2</v>
      </c>
      <c r="AG530" s="2">
        <f>(Table2[[#This Row],[Close Price]]/Table2[[#This Row],[Current Month Low]])-1</f>
        <v>3.8902937171756413E-2</v>
      </c>
      <c r="AH530" s="2">
        <f>(Table2[[#This Row],[Current Month High]]/Table2[[#This Row],[Close Price]])-1</f>
        <v>2.7522935779816349E-2</v>
      </c>
      <c r="AI530">
        <v>2.75229357798163</v>
      </c>
      <c r="AJ530">
        <v>42.407678976136502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0.04</v>
      </c>
      <c r="AM530" t="s">
        <v>10213</v>
      </c>
      <c r="AN530">
        <v>7.5</v>
      </c>
      <c r="AO530" t="s">
        <v>10213</v>
      </c>
      <c r="AP530">
        <v>-9.9257174197733999E-2</v>
      </c>
      <c r="AQ530">
        <f>(Table2[[#This Row],[Sharpe Ratio]]-AVERAGE(Table2[Sharpe Ratio]))/_xlfn.STDEV.P(Table2[Sharpe Ratio])</f>
        <v>-1.7447477303454455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-2.0850462786063684</v>
      </c>
      <c r="AS530">
        <f>_xlfn.RANK.AVG(Table2[[#This Row],[1Y Return vs Nifty Z-Score]],Table2[1Y Return vs Nifty Z-Score])</f>
        <v>438</v>
      </c>
      <c r="AT530">
        <f>_xlfn.RANK.AVG(Table2[[#This Row],[6M Return vs Nifty Z-Score]],Table2[6M Return vs Nifty Z-Score])</f>
        <v>339</v>
      </c>
      <c r="AU530">
        <f>_xlfn.RANK.AVG(Table2[[#This Row],[Sharpe Ratio Z-Score]],Table2[Sharpe Ratio Z-Score])</f>
        <v>704</v>
      </c>
      <c r="AV530">
        <f>(Table2[[#This Row],[Rank 1Y]]+Table2[[#This Row],[Rank 6M]]+Table2[[#This Row],[Rank Sharpe]])/3</f>
        <v>493.66666666666669</v>
      </c>
    </row>
    <row r="531" spans="1:48" x14ac:dyDescent="0.3">
      <c r="A531" t="s">
        <v>1145</v>
      </c>
      <c r="B531" t="s">
        <v>1146</v>
      </c>
      <c r="C531" t="s">
        <v>10176</v>
      </c>
      <c r="D531" t="s">
        <v>78</v>
      </c>
      <c r="E531">
        <v>10473.81257466</v>
      </c>
      <c r="F531">
        <v>890.1</v>
      </c>
      <c r="G531">
        <v>5.0646988125859203</v>
      </c>
      <c r="H531">
        <f>(Table2[[#This Row],[1Y Return vs Nifty]]-AVERAGE(Table2[1Y Return vs Nifty]))/_xlfn.STDEV.P(Table2[1Y Return vs Nifty])</f>
        <v>-0.49291248079711031</v>
      </c>
      <c r="I531">
        <v>2.6827509729135701</v>
      </c>
      <c r="J531">
        <f>(Table2[[#This Row],[1M Return vs Nifty]]-AVERAGE(Table2[1M Return vs Nifty]))/_xlfn.STDEV.P(Table2[1M Return vs Nifty])</f>
        <v>-4.0854971202698612E-2</v>
      </c>
      <c r="K531">
        <v>-10.4746252600783</v>
      </c>
      <c r="L531">
        <f>(Table2[[#This Row],[6M Return vs Nifty]]-AVERAGE(Table2[6M Return vs Nifty]))/_xlfn.STDEV.P(Table2[6M Return vs Nifty])</f>
        <v>-0.61176831314546287</v>
      </c>
      <c r="M531">
        <v>0.36691719147451102</v>
      </c>
      <c r="N531">
        <f>(Table2[[#This Row],[1W Return vs Nifty]]-AVERAGE(Table2[1W Return vs Nifty]))/_xlfn.STDEV.P(Table2[1W Return vs Nifty])</f>
        <v>5.0780145625111364E-2</v>
      </c>
      <c r="O531">
        <v>862.24</v>
      </c>
      <c r="P531">
        <v>840.45133996833704</v>
      </c>
      <c r="Q531">
        <v>814.39394098291405</v>
      </c>
      <c r="R531">
        <v>65.549031650159804</v>
      </c>
      <c r="S531" s="2">
        <f>(Table2[[#This Row],[Close Price]]-Table2[[#This Row],[20D EMA]])/Table2[[#This Row],[20D EMA]]</f>
        <v>3.2311189460011151E-2</v>
      </c>
      <c r="T531" s="2">
        <f>(Table2[[#This Row],[Close Price]]-Table2[[#This Row],[50D EMA]])/Table2[[#This Row],[50D EMA]]</f>
        <v>5.9073806739999291E-2</v>
      </c>
      <c r="U531" s="2">
        <f>(Table2[[#This Row],[Close Price]]-Table2[[#This Row],[200D EMA]])/Table2[[#This Row],[200D EMA]]</f>
        <v>9.2959997867511496E-2</v>
      </c>
      <c r="V531">
        <v>1.4116908610993699</v>
      </c>
      <c r="W531">
        <v>886.55</v>
      </c>
      <c r="X531">
        <v>903.5</v>
      </c>
      <c r="Y531">
        <v>850.9</v>
      </c>
      <c r="Z531">
        <v>903.5</v>
      </c>
      <c r="AA531">
        <v>850.9</v>
      </c>
      <c r="AB531">
        <v>910</v>
      </c>
      <c r="AC531" s="2">
        <f>(Table2[[#This Row],[Close Price]]/Table2[[#This Row],[Day Low]])-1</f>
        <v>4.0042862782698752E-3</v>
      </c>
      <c r="AD531" s="2">
        <f>(Table2[[#This Row],[Day High]]/Table2[[#This Row],[Close Price]])-1</f>
        <v>1.5054488259746091E-2</v>
      </c>
      <c r="AE531" s="2">
        <f>(Table2[[#This Row],[Close Price]]/Table2[[#This Row],[Current Week Low]])-1</f>
        <v>4.6068868257139517E-2</v>
      </c>
      <c r="AF531" s="2">
        <f>(Table2[[#This Row],[Current Week High]]/Table2[[#This Row],[Close Price]])-1</f>
        <v>1.5054488259746091E-2</v>
      </c>
      <c r="AG531" s="2">
        <f>(Table2[[#This Row],[Close Price]]/Table2[[#This Row],[Current Month Low]])-1</f>
        <v>4.6068868257139517E-2</v>
      </c>
      <c r="AH531" s="2">
        <f>(Table2[[#This Row],[Current Month High]]/Table2[[#This Row],[Close Price]])-1</f>
        <v>2.2357038534996043E-2</v>
      </c>
      <c r="AI531">
        <v>12.335692618806799</v>
      </c>
      <c r="AJ531">
        <v>46.590909090909001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0.04</v>
      </c>
      <c r="AM531" t="s">
        <v>10213</v>
      </c>
      <c r="AN531">
        <v>4.7300000000000004</v>
      </c>
      <c r="AO531" t="s">
        <v>10213</v>
      </c>
      <c r="AP531">
        <v>1.0949130472431E-2</v>
      </c>
      <c r="AQ531">
        <f>(Table2[[#This Row],[Sharpe Ratio]]-AVERAGE(Table2[Sharpe Ratio]))/_xlfn.STDEV.P(Table2[Sharpe Ratio])</f>
        <v>-0.49439389454511767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-1.589149514065278</v>
      </c>
      <c r="AS531">
        <f>_xlfn.RANK.AVG(Table2[[#This Row],[1Y Return vs Nifty Z-Score]],Table2[1Y Return vs Nifty Z-Score])</f>
        <v>481</v>
      </c>
      <c r="AT531">
        <f>_xlfn.RANK.AVG(Table2[[#This Row],[6M Return vs Nifty Z-Score]],Table2[6M Return vs Nifty Z-Score])</f>
        <v>534</v>
      </c>
      <c r="AU531">
        <f>_xlfn.RANK.AVG(Table2[[#This Row],[Sharpe Ratio Z-Score]],Table2[Sharpe Ratio Z-Score])</f>
        <v>474</v>
      </c>
      <c r="AV531">
        <f>(Table2[[#This Row],[Rank 1Y]]+Table2[[#This Row],[Rank 6M]]+Table2[[#This Row],[Rank Sharpe]])/3</f>
        <v>496.33333333333331</v>
      </c>
    </row>
    <row r="532" spans="1:48" x14ac:dyDescent="0.3">
      <c r="A532" t="s">
        <v>881</v>
      </c>
      <c r="B532" t="s">
        <v>882</v>
      </c>
      <c r="C532" t="s">
        <v>10172</v>
      </c>
      <c r="D532" t="s">
        <v>290</v>
      </c>
      <c r="E532">
        <v>16886.948787525002</v>
      </c>
      <c r="F532">
        <v>339.25</v>
      </c>
      <c r="G532">
        <v>-16.3170718358381</v>
      </c>
      <c r="H532">
        <f>(Table2[[#This Row],[1Y Return vs Nifty]]-AVERAGE(Table2[1Y Return vs Nifty]))/_xlfn.STDEV.P(Table2[1Y Return vs Nifty])</f>
        <v>-0.74719446788742305</v>
      </c>
      <c r="I532">
        <v>-8.7464819618826102</v>
      </c>
      <c r="J532">
        <f>(Table2[[#This Row],[1M Return vs Nifty]]-AVERAGE(Table2[1M Return vs Nifty]))/_xlfn.STDEV.P(Table2[1M Return vs Nifty])</f>
        <v>-1.0549504592804559</v>
      </c>
      <c r="K532">
        <v>-29.8660604989227</v>
      </c>
      <c r="L532">
        <f>(Table2[[#This Row],[6M Return vs Nifty]]-AVERAGE(Table2[6M Return vs Nifty]))/_xlfn.STDEV.P(Table2[6M Return vs Nifty])</f>
        <v>-1.1912935831663218</v>
      </c>
      <c r="M532">
        <v>-1.77063109180824</v>
      </c>
      <c r="N532">
        <f>(Table2[[#This Row],[1W Return vs Nifty]]-AVERAGE(Table2[1W Return vs Nifty]))/_xlfn.STDEV.P(Table2[1W Return vs Nifty])</f>
        <v>-0.37207702305716561</v>
      </c>
      <c r="O532">
        <v>348.43</v>
      </c>
      <c r="P532">
        <v>362.59108253846</v>
      </c>
      <c r="Q532">
        <v>372.56661006687602</v>
      </c>
      <c r="R532">
        <v>31.393807199463499</v>
      </c>
      <c r="S532" s="2">
        <f>(Table2[[#This Row],[Close Price]]-Table2[[#This Row],[20D EMA]])/Table2[[#This Row],[20D EMA]]</f>
        <v>-2.6346755445857149E-2</v>
      </c>
      <c r="T532" s="2">
        <f>(Table2[[#This Row],[Close Price]]-Table2[[#This Row],[50D EMA]])/Table2[[#This Row],[50D EMA]]</f>
        <v>-6.4373018704849738E-2</v>
      </c>
      <c r="U532" s="2">
        <f>(Table2[[#This Row],[Close Price]]-Table2[[#This Row],[200D EMA]])/Table2[[#This Row],[200D EMA]]</f>
        <v>-8.9424573127730542E-2</v>
      </c>
      <c r="V532">
        <v>0.47324021497060298</v>
      </c>
      <c r="W532">
        <v>338.5</v>
      </c>
      <c r="X532">
        <v>343.95</v>
      </c>
      <c r="Y532">
        <v>335.6</v>
      </c>
      <c r="Z532">
        <v>344.9</v>
      </c>
      <c r="AA532">
        <v>335.6</v>
      </c>
      <c r="AB532">
        <v>353.95</v>
      </c>
      <c r="AC532" s="2">
        <f>(Table2[[#This Row],[Close Price]]/Table2[[#This Row],[Day Low]])-1</f>
        <v>2.2156573116691725E-3</v>
      </c>
      <c r="AD532" s="2">
        <f>(Table2[[#This Row],[Day High]]/Table2[[#This Row],[Close Price]])-1</f>
        <v>1.385408990420034E-2</v>
      </c>
      <c r="AE532" s="2">
        <f>(Table2[[#This Row],[Close Price]]/Table2[[#This Row],[Current Week Low]])-1</f>
        <v>1.0876042908223971E-2</v>
      </c>
      <c r="AF532" s="2">
        <f>(Table2[[#This Row],[Current Week High]]/Table2[[#This Row],[Close Price]])-1</f>
        <v>1.6654384672070588E-2</v>
      </c>
      <c r="AG532" s="2">
        <f>(Table2[[#This Row],[Close Price]]/Table2[[#This Row],[Current Month Low]])-1</f>
        <v>1.0876042908223971E-2</v>
      </c>
      <c r="AH532" s="2">
        <f>(Table2[[#This Row],[Current Month High]]/Table2[[#This Row],[Close Price]])-1</f>
        <v>4.3330876934414064E-2</v>
      </c>
      <c r="AI532">
        <v>64.480471628592397</v>
      </c>
      <c r="AJ532">
        <v>15.2539493799898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-0.24</v>
      </c>
      <c r="AM532" t="s">
        <v>10214</v>
      </c>
      <c r="AN532">
        <v>-4.3600000000000003</v>
      </c>
      <c r="AO532" t="s">
        <v>10214</v>
      </c>
      <c r="AP532">
        <v>0.10152885015591499</v>
      </c>
      <c r="AQ532">
        <f>(Table2[[#This Row],[Sharpe Ratio]]-AVERAGE(Table2[Sharpe Ratio]))/_xlfn.STDEV.P(Table2[Sharpe Ratio])</f>
        <v>0.53328505985705699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>
        <f>_xlfn.RANK.AVG(Table2[[#This Row],[1Y Return vs Nifty Z-Score]],Table2[1Y Return vs Nifty Z-Score])</f>
        <v>604</v>
      </c>
      <c r="AT532">
        <f>_xlfn.RANK.AVG(Table2[[#This Row],[6M Return vs Nifty Z-Score]],Table2[6M Return vs Nifty Z-Score])</f>
        <v>680</v>
      </c>
      <c r="AU532">
        <f>_xlfn.RANK.AVG(Table2[[#This Row],[Sharpe Ratio Z-Score]],Table2[Sharpe Ratio Z-Score])</f>
        <v>206</v>
      </c>
      <c r="AV532">
        <f>(Table2[[#This Row],[Rank 1Y]]+Table2[[#This Row],[Rank 6M]]+Table2[[#This Row],[Rank Sharpe]])/3</f>
        <v>496.66666666666669</v>
      </c>
    </row>
    <row r="533" spans="1:48" x14ac:dyDescent="0.3">
      <c r="A533" t="s">
        <v>423</v>
      </c>
      <c r="B533" t="s">
        <v>424</v>
      </c>
      <c r="C533" t="s">
        <v>10171</v>
      </c>
      <c r="D533" t="s">
        <v>400</v>
      </c>
      <c r="E533">
        <v>55391.829854369898</v>
      </c>
      <c r="F533">
        <v>130605.9</v>
      </c>
      <c r="G533">
        <v>3.0467749523532901</v>
      </c>
      <c r="H533">
        <f>(Table2[[#This Row],[1Y Return vs Nifty]]-AVERAGE(Table2[1Y Return vs Nifty]))/_xlfn.STDEV.P(Table2[1Y Return vs Nifty])</f>
        <v>-0.51691057232161786</v>
      </c>
      <c r="I533">
        <v>-1.7923465975070201</v>
      </c>
      <c r="J533">
        <f>(Table2[[#This Row],[1M Return vs Nifty]]-AVERAGE(Table2[1M Return vs Nifty]))/_xlfn.STDEV.P(Table2[1M Return vs Nifty])</f>
        <v>-0.43792241052794195</v>
      </c>
      <c r="K533">
        <v>-14.399420801908899</v>
      </c>
      <c r="L533">
        <f>(Table2[[#This Row],[6M Return vs Nifty]]-AVERAGE(Table2[6M Return vs Nifty]))/_xlfn.STDEV.P(Table2[6M Return vs Nifty])</f>
        <v>-0.72906330282213161</v>
      </c>
      <c r="M533">
        <v>1.4383353856521399</v>
      </c>
      <c r="N533">
        <f>(Table2[[#This Row],[1W Return vs Nifty]]-AVERAGE(Table2[1W Return vs Nifty]))/_xlfn.STDEV.P(Table2[1W Return vs Nifty])</f>
        <v>0.26273178555197457</v>
      </c>
      <c r="O533">
        <v>128500.42</v>
      </c>
      <c r="P533">
        <v>128772.31169332399</v>
      </c>
      <c r="Q533">
        <v>124964.761396797</v>
      </c>
      <c r="R533">
        <v>64.581767894286102</v>
      </c>
      <c r="S533" s="2">
        <f>(Table2[[#This Row],[Close Price]]-Table2[[#This Row],[20D EMA]])/Table2[[#This Row],[20D EMA]]</f>
        <v>1.6385004811657392E-2</v>
      </c>
      <c r="T533" s="2">
        <f>(Table2[[#This Row],[Close Price]]-Table2[[#This Row],[50D EMA]])/Table2[[#This Row],[50D EMA]]</f>
        <v>1.4238995033674304E-2</v>
      </c>
      <c r="U533" s="2">
        <f>(Table2[[#This Row],[Close Price]]-Table2[[#This Row],[200D EMA]])/Table2[[#This Row],[200D EMA]]</f>
        <v>4.514183470723282E-2</v>
      </c>
      <c r="V533">
        <v>1.1032110114811799</v>
      </c>
      <c r="W533">
        <v>130280</v>
      </c>
      <c r="X533">
        <v>131332.95000000001</v>
      </c>
      <c r="Y533">
        <v>128058.95</v>
      </c>
      <c r="Z533">
        <v>131999</v>
      </c>
      <c r="AA533">
        <v>127701.5</v>
      </c>
      <c r="AB533">
        <v>131999</v>
      </c>
      <c r="AC533" s="2">
        <f>(Table2[[#This Row],[Close Price]]/Table2[[#This Row],[Day Low]])-1</f>
        <v>2.5015351550505827E-3</v>
      </c>
      <c r="AD533" s="2">
        <f>(Table2[[#This Row],[Day High]]/Table2[[#This Row],[Close Price]])-1</f>
        <v>5.5667469846309992E-3</v>
      </c>
      <c r="AE533" s="2">
        <f>(Table2[[#This Row],[Close Price]]/Table2[[#This Row],[Current Week Low]])-1</f>
        <v>1.9888887110194098E-2</v>
      </c>
      <c r="AF533" s="2">
        <f>(Table2[[#This Row],[Current Week High]]/Table2[[#This Row],[Close Price]])-1</f>
        <v>1.0666440030657087E-2</v>
      </c>
      <c r="AG533" s="2">
        <f>(Table2[[#This Row],[Close Price]]/Table2[[#This Row],[Current Month Low]])-1</f>
        <v>2.2743663935036018E-2</v>
      </c>
      <c r="AH533" s="2">
        <f>(Table2[[#This Row],[Current Month High]]/Table2[[#This Row],[Close Price]])-1</f>
        <v>1.0666440030657087E-2</v>
      </c>
      <c r="AI533">
        <v>15.9557110360251</v>
      </c>
      <c r="AJ533">
        <v>29.5551430125963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-0.12</v>
      </c>
      <c r="AM533" t="s">
        <v>10214</v>
      </c>
      <c r="AN533">
        <v>2.88</v>
      </c>
      <c r="AO533" t="s">
        <v>10213</v>
      </c>
      <c r="AP533">
        <v>2.2591537829233999E-2</v>
      </c>
      <c r="AQ533">
        <f>(Table2[[#This Row],[Sharpe Ratio]]-AVERAGE(Table2[Sharpe Ratio]))/_xlfn.STDEV.P(Table2[Sharpe Ratio])</f>
        <v>-0.36230409496335669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492</v>
      </c>
      <c r="AT533">
        <f>_xlfn.RANK.AVG(Table2[[#This Row],[6M Return vs Nifty Z-Score]],Table2[6M Return vs Nifty Z-Score])</f>
        <v>575</v>
      </c>
      <c r="AU533">
        <f>_xlfn.RANK.AVG(Table2[[#This Row],[Sharpe Ratio Z-Score]],Table2[Sharpe Ratio Z-Score])</f>
        <v>435</v>
      </c>
      <c r="AV533">
        <f>(Table2[[#This Row],[Rank 1Y]]+Table2[[#This Row],[Rank 6M]]+Table2[[#This Row],[Rank Sharpe]])/3</f>
        <v>500.66666666666669</v>
      </c>
    </row>
    <row r="534" spans="1:48" x14ac:dyDescent="0.3">
      <c r="A534" t="s">
        <v>1599</v>
      </c>
      <c r="B534" t="s">
        <v>1600</v>
      </c>
      <c r="C534" t="s">
        <v>10172</v>
      </c>
      <c r="D534" t="s">
        <v>62</v>
      </c>
      <c r="E534">
        <v>5544.5442657449903</v>
      </c>
      <c r="F534">
        <v>1355.45</v>
      </c>
      <c r="G534">
        <v>-14.0153134996983</v>
      </c>
      <c r="H534">
        <f>(Table2[[#This Row],[1Y Return vs Nifty]]-AVERAGE(Table2[1Y Return vs Nifty]))/_xlfn.STDEV.P(Table2[1Y Return vs Nifty])</f>
        <v>-0.7198208844204963</v>
      </c>
      <c r="I534">
        <v>6.1095558233803597</v>
      </c>
      <c r="J534">
        <f>(Table2[[#This Row],[1M Return vs Nifty]]-AVERAGE(Table2[1M Return vs Nifty]))/_xlfn.STDEV.P(Table2[1M Return vs Nifty])</f>
        <v>0.26319932161002529</v>
      </c>
      <c r="K534">
        <v>4.4905418683845104</v>
      </c>
      <c r="L534">
        <f>(Table2[[#This Row],[6M Return vs Nifty]]-AVERAGE(Table2[6M Return vs Nifty]))/_xlfn.STDEV.P(Table2[6M Return vs Nifty])</f>
        <v>-0.16452485673245906</v>
      </c>
      <c r="M534">
        <v>-2.8218000456696801</v>
      </c>
      <c r="N534">
        <f>(Table2[[#This Row],[1W Return vs Nifty]]-AVERAGE(Table2[1W Return vs Nifty]))/_xlfn.STDEV.P(Table2[1W Return vs Nifty])</f>
        <v>-0.58002288847355998</v>
      </c>
      <c r="O534">
        <v>1342.67</v>
      </c>
      <c r="P534">
        <v>1285.4964295166701</v>
      </c>
      <c r="Q534">
        <v>1195.0823518081399</v>
      </c>
      <c r="R534">
        <v>49.285100822650797</v>
      </c>
      <c r="S534" s="2">
        <f>(Table2[[#This Row],[Close Price]]-Table2[[#This Row],[20D EMA]])/Table2[[#This Row],[20D EMA]]</f>
        <v>9.5183477697423583E-3</v>
      </c>
      <c r="T534" s="2">
        <f>(Table2[[#This Row],[Close Price]]-Table2[[#This Row],[50D EMA]])/Table2[[#This Row],[50D EMA]]</f>
        <v>5.441755331022706E-2</v>
      </c>
      <c r="U534" s="2">
        <f>(Table2[[#This Row],[Close Price]]-Table2[[#This Row],[200D EMA]])/Table2[[#This Row],[200D EMA]]</f>
        <v>0.13418962128360987</v>
      </c>
      <c r="V534">
        <v>0.97061587388088699</v>
      </c>
      <c r="W534">
        <v>1345.1</v>
      </c>
      <c r="X534">
        <v>1378.35</v>
      </c>
      <c r="Y534">
        <v>1316</v>
      </c>
      <c r="Z534">
        <v>1451.95</v>
      </c>
      <c r="AA534">
        <v>1285</v>
      </c>
      <c r="AB534">
        <v>1451.95</v>
      </c>
      <c r="AC534" s="2">
        <f>(Table2[[#This Row],[Close Price]]/Table2[[#This Row],[Day Low]])-1</f>
        <v>7.6945951973832472E-3</v>
      </c>
      <c r="AD534" s="2">
        <f>(Table2[[#This Row],[Day High]]/Table2[[#This Row],[Close Price]])-1</f>
        <v>1.6894758198384263E-2</v>
      </c>
      <c r="AE534" s="2">
        <f>(Table2[[#This Row],[Close Price]]/Table2[[#This Row],[Current Week Low]])-1</f>
        <v>2.9977203647416406E-2</v>
      </c>
      <c r="AF534" s="2">
        <f>(Table2[[#This Row],[Current Week High]]/Table2[[#This Row],[Close Price]])-1</f>
        <v>7.1194068390571408E-2</v>
      </c>
      <c r="AG534" s="2">
        <f>(Table2[[#This Row],[Close Price]]/Table2[[#This Row],[Current Month Low]])-1</f>
        <v>5.4824902723735525E-2</v>
      </c>
      <c r="AH534" s="2">
        <f>(Table2[[#This Row],[Current Month High]]/Table2[[#This Row],[Close Price]])-1</f>
        <v>7.1194068390571408E-2</v>
      </c>
      <c r="AI534">
        <v>8.3772916743516799</v>
      </c>
      <c r="AJ534">
        <v>34.944496988401603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0.01</v>
      </c>
      <c r="AM534" t="s">
        <v>10213</v>
      </c>
      <c r="AN534">
        <v>3.37</v>
      </c>
      <c r="AO534" t="s">
        <v>10213</v>
      </c>
      <c r="AP534">
        <v>-3.329241111731E-3</v>
      </c>
      <c r="AQ534">
        <f>(Table2[[#This Row],[Sharpe Ratio]]-AVERAGE(Table2[Sharpe Ratio]))/_xlfn.STDEV.P(Table2[Sharpe Ratio])</f>
        <v>-0.65639022254714463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-1.857559530563635</v>
      </c>
      <c r="AS534">
        <f>_xlfn.RANK.AVG(Table2[[#This Row],[1Y Return vs Nifty Z-Score]],Table2[1Y Return vs Nifty Z-Score])</f>
        <v>592</v>
      </c>
      <c r="AT534">
        <f>_xlfn.RANK.AVG(Table2[[#This Row],[6M Return vs Nifty Z-Score]],Table2[6M Return vs Nifty Z-Score])</f>
        <v>368</v>
      </c>
      <c r="AU534">
        <f>_xlfn.RANK.AVG(Table2[[#This Row],[Sharpe Ratio Z-Score]],Table2[Sharpe Ratio Z-Score])</f>
        <v>542</v>
      </c>
      <c r="AV534">
        <f>(Table2[[#This Row],[Rank 1Y]]+Table2[[#This Row],[Rank 6M]]+Table2[[#This Row],[Rank Sharpe]])/3</f>
        <v>500.66666666666669</v>
      </c>
    </row>
    <row r="535" spans="1:48" x14ac:dyDescent="0.3">
      <c r="A535" t="s">
        <v>601</v>
      </c>
      <c r="B535" t="s">
        <v>602</v>
      </c>
      <c r="C535" t="s">
        <v>10167</v>
      </c>
      <c r="D535" t="s">
        <v>49</v>
      </c>
      <c r="E535">
        <v>31225.260523500001</v>
      </c>
      <c r="F535">
        <v>405</v>
      </c>
      <c r="G535">
        <v>-14.0661711591704</v>
      </c>
      <c r="H535">
        <f>(Table2[[#This Row],[1Y Return vs Nifty]]-AVERAGE(Table2[1Y Return vs Nifty]))/_xlfn.STDEV.P(Table2[1Y Return vs Nifty])</f>
        <v>-0.72042570742238743</v>
      </c>
      <c r="I535">
        <v>-12.8597738411388</v>
      </c>
      <c r="J535">
        <f>(Table2[[#This Row],[1M Return vs Nifty]]-AVERAGE(Table2[1M Return vs Nifty]))/_xlfn.STDEV.P(Table2[1M Return vs Nifty])</f>
        <v>-1.4199155238388299</v>
      </c>
      <c r="K535">
        <v>-29.910801853824498</v>
      </c>
      <c r="L535">
        <f>(Table2[[#This Row],[6M Return vs Nifty]]-AVERAGE(Table2[6M Return vs Nifty]))/_xlfn.STDEV.P(Table2[6M Return vs Nifty])</f>
        <v>-1.1926307067706967</v>
      </c>
      <c r="M535">
        <v>-3.0912692801767401</v>
      </c>
      <c r="N535">
        <f>(Table2[[#This Row],[1W Return vs Nifty]]-AVERAGE(Table2[1W Return vs Nifty]))/_xlfn.STDEV.P(Table2[1W Return vs Nifty])</f>
        <v>-0.63333022119759153</v>
      </c>
      <c r="O535">
        <v>421.79</v>
      </c>
      <c r="P535">
        <v>437.678127857959</v>
      </c>
      <c r="Q535">
        <v>433.18400997242702</v>
      </c>
      <c r="R535">
        <v>33.429736436362703</v>
      </c>
      <c r="S535" s="2">
        <f>(Table2[[#This Row],[Close Price]]-Table2[[#This Row],[20D EMA]])/Table2[[#This Row],[20D EMA]]</f>
        <v>-3.9806538798928426E-2</v>
      </c>
      <c r="T535" s="2">
        <f>(Table2[[#This Row],[Close Price]]-Table2[[#This Row],[50D EMA]])/Table2[[#This Row],[50D EMA]]</f>
        <v>-7.4662464898323927E-2</v>
      </c>
      <c r="U535" s="2">
        <f>(Table2[[#This Row],[Close Price]]-Table2[[#This Row],[200D EMA]])/Table2[[#This Row],[200D EMA]]</f>
        <v>-6.5062443034822517E-2</v>
      </c>
      <c r="V535">
        <v>1.9083032808309</v>
      </c>
      <c r="W535">
        <v>403.55</v>
      </c>
      <c r="X535">
        <v>411</v>
      </c>
      <c r="Y535">
        <v>403.55</v>
      </c>
      <c r="Z535">
        <v>436.95</v>
      </c>
      <c r="AA535">
        <v>403.55</v>
      </c>
      <c r="AB535">
        <v>436.95</v>
      </c>
      <c r="AC535" s="2">
        <f>(Table2[[#This Row],[Close Price]]/Table2[[#This Row],[Day Low]])-1</f>
        <v>3.593111138644467E-3</v>
      </c>
      <c r="AD535" s="2">
        <f>(Table2[[#This Row],[Day High]]/Table2[[#This Row],[Close Price]])-1</f>
        <v>1.4814814814814836E-2</v>
      </c>
      <c r="AE535" s="2">
        <f>(Table2[[#This Row],[Close Price]]/Table2[[#This Row],[Current Week Low]])-1</f>
        <v>3.593111138644467E-3</v>
      </c>
      <c r="AF535" s="2">
        <f>(Table2[[#This Row],[Current Week High]]/Table2[[#This Row],[Close Price]])-1</f>
        <v>7.8888888888888786E-2</v>
      </c>
      <c r="AG535" s="2">
        <f>(Table2[[#This Row],[Close Price]]/Table2[[#This Row],[Current Month Low]])-1</f>
        <v>3.593111138644467E-3</v>
      </c>
      <c r="AH535" s="2">
        <f>(Table2[[#This Row],[Current Month High]]/Table2[[#This Row],[Close Price]])-1</f>
        <v>7.8888888888888786E-2</v>
      </c>
      <c r="AI535">
        <v>28.320987654321002</v>
      </c>
      <c r="AJ535">
        <v>20.428189116859901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-0.26</v>
      </c>
      <c r="AM535" t="s">
        <v>10214</v>
      </c>
      <c r="AN535">
        <v>-4.6399999999999997</v>
      </c>
      <c r="AO535" t="s">
        <v>10214</v>
      </c>
      <c r="AP535">
        <v>9.3786888855025993E-2</v>
      </c>
      <c r="AQ535">
        <f>(Table2[[#This Row],[Sharpe Ratio]]-AVERAGE(Table2[Sharpe Ratio]))/_xlfn.STDEV.P(Table2[Sharpe Ratio])</f>
        <v>0.44544806143708482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>
        <f>_xlfn.RANK.AVG(Table2[[#This Row],[1Y Return vs Nifty Z-Score]],Table2[1Y Return vs Nifty Z-Score])</f>
        <v>594</v>
      </c>
      <c r="AT535">
        <f>_xlfn.RANK.AVG(Table2[[#This Row],[6M Return vs Nifty Z-Score]],Table2[6M Return vs Nifty Z-Score])</f>
        <v>683</v>
      </c>
      <c r="AU535">
        <f>_xlfn.RANK.AVG(Table2[[#This Row],[Sharpe Ratio Z-Score]],Table2[Sharpe Ratio Z-Score])</f>
        <v>228</v>
      </c>
      <c r="AV535">
        <f>(Table2[[#This Row],[Rank 1Y]]+Table2[[#This Row],[Rank 6M]]+Table2[[#This Row],[Rank Sharpe]])/3</f>
        <v>501.66666666666669</v>
      </c>
    </row>
    <row r="536" spans="1:48" x14ac:dyDescent="0.3">
      <c r="A536" t="s">
        <v>1182</v>
      </c>
      <c r="B536" t="s">
        <v>1183</v>
      </c>
      <c r="C536" t="s">
        <v>10178</v>
      </c>
      <c r="D536" t="s">
        <v>526</v>
      </c>
      <c r="E536">
        <v>9910.0635847199992</v>
      </c>
      <c r="F536">
        <v>1554.15</v>
      </c>
      <c r="G536">
        <v>-12.350794023092799</v>
      </c>
      <c r="H536">
        <f>(Table2[[#This Row],[1Y Return vs Nifty]]-AVERAGE(Table2[1Y Return vs Nifty]))/_xlfn.STDEV.P(Table2[1Y Return vs Nifty])</f>
        <v>-0.70002564262217626</v>
      </c>
      <c r="I536">
        <v>-0.40458007014400299</v>
      </c>
      <c r="J536">
        <f>(Table2[[#This Row],[1M Return vs Nifty]]-AVERAGE(Table2[1M Return vs Nifty]))/_xlfn.STDEV.P(Table2[1M Return vs Nifty])</f>
        <v>-0.31478835753129869</v>
      </c>
      <c r="K536">
        <v>-2.6068974557762901</v>
      </c>
      <c r="L536">
        <f>(Table2[[#This Row],[6M Return vs Nifty]]-AVERAGE(Table2[6M Return vs Nifty]))/_xlfn.STDEV.P(Table2[6M Return vs Nifty])</f>
        <v>-0.3766363064590687</v>
      </c>
      <c r="M536">
        <v>-1.9171556213415799</v>
      </c>
      <c r="N536">
        <f>(Table2[[#This Row],[1W Return vs Nifty]]-AVERAGE(Table2[1W Return vs Nifty]))/_xlfn.STDEV.P(Table2[1W Return vs Nifty])</f>
        <v>-0.40106301050153675</v>
      </c>
      <c r="O536">
        <v>1548.44</v>
      </c>
      <c r="P536">
        <v>1508.1062404337399</v>
      </c>
      <c r="Q536">
        <v>1445.83675961989</v>
      </c>
      <c r="R536">
        <v>46.412477039853997</v>
      </c>
      <c r="S536" s="2">
        <f>(Table2[[#This Row],[Close Price]]-Table2[[#This Row],[20D EMA]])/Table2[[#This Row],[20D EMA]]</f>
        <v>3.6875823409367081E-3</v>
      </c>
      <c r="T536" s="2">
        <f>(Table2[[#This Row],[Close Price]]-Table2[[#This Row],[50D EMA]])/Table2[[#This Row],[50D EMA]]</f>
        <v>3.0530846124619E-2</v>
      </c>
      <c r="U536" s="2">
        <f>(Table2[[#This Row],[Close Price]]-Table2[[#This Row],[200D EMA]])/Table2[[#This Row],[200D EMA]]</f>
        <v>7.4913879218692428E-2</v>
      </c>
      <c r="V536">
        <v>0.69991666965377097</v>
      </c>
      <c r="W536">
        <v>1540.4</v>
      </c>
      <c r="X536">
        <v>1573.45</v>
      </c>
      <c r="Y536">
        <v>1517.3</v>
      </c>
      <c r="Z536">
        <v>1620</v>
      </c>
      <c r="AA536">
        <v>1515</v>
      </c>
      <c r="AB536">
        <v>1621</v>
      </c>
      <c r="AC536" s="2">
        <f>(Table2[[#This Row],[Close Price]]/Table2[[#This Row],[Day Low]])-1</f>
        <v>8.926252921319211E-3</v>
      </c>
      <c r="AD536" s="2">
        <f>(Table2[[#This Row],[Day High]]/Table2[[#This Row],[Close Price]])-1</f>
        <v>1.2418363735804183E-2</v>
      </c>
      <c r="AE536" s="2">
        <f>(Table2[[#This Row],[Close Price]]/Table2[[#This Row],[Current Week Low]])-1</f>
        <v>2.4286561655572525E-2</v>
      </c>
      <c r="AF536" s="2">
        <f>(Table2[[#This Row],[Current Week High]]/Table2[[#This Row],[Close Price]])-1</f>
        <v>4.2370427564906832E-2</v>
      </c>
      <c r="AG536" s="2">
        <f>(Table2[[#This Row],[Close Price]]/Table2[[#This Row],[Current Month Low]])-1</f>
        <v>2.5841584158415865E-2</v>
      </c>
      <c r="AH536" s="2">
        <f>(Table2[[#This Row],[Current Month High]]/Table2[[#This Row],[Close Price]])-1</f>
        <v>4.3013866100440667E-2</v>
      </c>
      <c r="AI536">
        <v>8.0976739696940303</v>
      </c>
      <c r="AJ536">
        <v>28.1244847485573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</v>
      </c>
      <c r="AM536" t="s">
        <v>10212</v>
      </c>
      <c r="AN536">
        <v>-1.33</v>
      </c>
      <c r="AO536" t="s">
        <v>10214</v>
      </c>
      <c r="AP536">
        <v>1.2385755528638E-2</v>
      </c>
      <c r="AQ536">
        <f>(Table2[[#This Row],[Sharpe Ratio]]-AVERAGE(Table2[Sharpe Ratio]))/_xlfn.STDEV.P(Table2[Sharpe Ratio])</f>
        <v>-0.47809455799616635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-2.270607875110247</v>
      </c>
      <c r="AS536">
        <f>_xlfn.RANK.AVG(Table2[[#This Row],[1Y Return vs Nifty Z-Score]],Table2[1Y Return vs Nifty Z-Score])</f>
        <v>582</v>
      </c>
      <c r="AT536">
        <f>_xlfn.RANK.AVG(Table2[[#This Row],[6M Return vs Nifty Z-Score]],Table2[6M Return vs Nifty Z-Score])</f>
        <v>453</v>
      </c>
      <c r="AU536">
        <f>_xlfn.RANK.AVG(Table2[[#This Row],[Sharpe Ratio Z-Score]],Table2[Sharpe Ratio Z-Score])</f>
        <v>470</v>
      </c>
      <c r="AV536">
        <f>(Table2[[#This Row],[Rank 1Y]]+Table2[[#This Row],[Rank 6M]]+Table2[[#This Row],[Rank Sharpe]])/3</f>
        <v>501.66666666666669</v>
      </c>
    </row>
    <row r="537" spans="1:48" x14ac:dyDescent="0.3">
      <c r="A537" t="s">
        <v>207</v>
      </c>
      <c r="B537" t="s">
        <v>208</v>
      </c>
      <c r="C537" t="s">
        <v>10172</v>
      </c>
      <c r="D537" t="s">
        <v>209</v>
      </c>
      <c r="E537">
        <v>121650.97678500001</v>
      </c>
      <c r="F537">
        <v>4582.5</v>
      </c>
      <c r="G537">
        <v>0.75681948365470497</v>
      </c>
      <c r="H537">
        <f>(Table2[[#This Row],[1Y Return vs Nifty]]-AVERAGE(Table2[1Y Return vs Nifty]))/_xlfn.STDEV.P(Table2[1Y Return vs Nifty])</f>
        <v>-0.5441437905851354</v>
      </c>
      <c r="I537">
        <v>-2.82712944740351</v>
      </c>
      <c r="J537">
        <f>(Table2[[#This Row],[1M Return vs Nifty]]-AVERAGE(Table2[1M Return vs Nifty]))/_xlfn.STDEV.P(Table2[1M Return vs Nifty])</f>
        <v>-0.52973685032516415</v>
      </c>
      <c r="K537">
        <v>5.0151576726676401</v>
      </c>
      <c r="L537">
        <f>(Table2[[#This Row],[6M Return vs Nifty]]-AVERAGE(Table2[6M Return vs Nifty]))/_xlfn.STDEV.P(Table2[6M Return vs Nifty])</f>
        <v>-0.14884638260768826</v>
      </c>
      <c r="M537">
        <v>1.6655426373354301</v>
      </c>
      <c r="N537">
        <f>(Table2[[#This Row],[1W Return vs Nifty]]-AVERAGE(Table2[1W Return vs Nifty]))/_xlfn.STDEV.P(Table2[1W Return vs Nifty])</f>
        <v>0.30767870717347268</v>
      </c>
      <c r="O537">
        <v>4527.58</v>
      </c>
      <c r="P537">
        <v>4338.1975690816698</v>
      </c>
      <c r="Q537">
        <v>3917.95314333846</v>
      </c>
      <c r="R537">
        <v>53.495913476623002</v>
      </c>
      <c r="S537" s="2">
        <f>(Table2[[#This Row],[Close Price]]-Table2[[#This Row],[20D EMA]])/Table2[[#This Row],[20D EMA]]</f>
        <v>1.2130100406839874E-2</v>
      </c>
      <c r="T537" s="2">
        <f>(Table2[[#This Row],[Close Price]]-Table2[[#This Row],[50D EMA]])/Table2[[#This Row],[50D EMA]]</f>
        <v>5.6314270391803589E-2</v>
      </c>
      <c r="U537" s="2">
        <f>(Table2[[#This Row],[Close Price]]-Table2[[#This Row],[200D EMA]])/Table2[[#This Row],[200D EMA]]</f>
        <v>0.16961582549588236</v>
      </c>
      <c r="V537">
        <v>0.99517394745135501</v>
      </c>
      <c r="W537">
        <v>4565.05</v>
      </c>
      <c r="X537">
        <v>4660</v>
      </c>
      <c r="Y537">
        <v>4445</v>
      </c>
      <c r="Z537">
        <v>4660</v>
      </c>
      <c r="AA537">
        <v>4445</v>
      </c>
      <c r="AB537">
        <v>4670</v>
      </c>
      <c r="AC537" s="2">
        <f>(Table2[[#This Row],[Close Price]]/Table2[[#This Row],[Day Low]])-1</f>
        <v>3.8225211114883972E-3</v>
      </c>
      <c r="AD537" s="2">
        <f>(Table2[[#This Row],[Day High]]/Table2[[#This Row],[Close Price]])-1</f>
        <v>1.6912165848335992E-2</v>
      </c>
      <c r="AE537" s="2">
        <f>(Table2[[#This Row],[Close Price]]/Table2[[#This Row],[Current Week Low]])-1</f>
        <v>3.0933633295838092E-2</v>
      </c>
      <c r="AF537" s="2">
        <f>(Table2[[#This Row],[Current Week High]]/Table2[[#This Row],[Close Price]])-1</f>
        <v>1.6912165848335992E-2</v>
      </c>
      <c r="AG537" s="2">
        <f>(Table2[[#This Row],[Close Price]]/Table2[[#This Row],[Current Month Low]])-1</f>
        <v>3.0933633295838092E-2</v>
      </c>
      <c r="AH537" s="2">
        <f>(Table2[[#This Row],[Current Month High]]/Table2[[#This Row],[Close Price]])-1</f>
        <v>1.9094380796508492E-2</v>
      </c>
      <c r="AI537">
        <v>1.9094380796508399</v>
      </c>
      <c r="AJ537">
        <v>39.061693927715197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0.09</v>
      </c>
      <c r="AM537" t="s">
        <v>10213</v>
      </c>
      <c r="AN537">
        <v>0.95</v>
      </c>
      <c r="AO537" t="s">
        <v>10213</v>
      </c>
      <c r="AP537">
        <v>-5.4088507478717997E-2</v>
      </c>
      <c r="AQ537">
        <f>(Table2[[#This Row],[Sharpe Ratio]]-AVERAGE(Table2[Sharpe Ratio]))/_xlfn.STDEV.P(Table2[Sharpe Ratio])</f>
        <v>-1.2322832587425094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-2.1473315750870245</v>
      </c>
      <c r="AS537">
        <f>_xlfn.RANK.AVG(Table2[[#This Row],[1Y Return vs Nifty Z-Score]],Table2[1Y Return vs Nifty Z-Score])</f>
        <v>508</v>
      </c>
      <c r="AT537">
        <f>_xlfn.RANK.AVG(Table2[[#This Row],[6M Return vs Nifty Z-Score]],Table2[6M Return vs Nifty Z-Score])</f>
        <v>362</v>
      </c>
      <c r="AU537">
        <f>_xlfn.RANK.AVG(Table2[[#This Row],[Sharpe Ratio Z-Score]],Table2[Sharpe Ratio Z-Score])</f>
        <v>639</v>
      </c>
      <c r="AV537">
        <f>(Table2[[#This Row],[Rank 1Y]]+Table2[[#This Row],[Rank 6M]]+Table2[[#This Row],[Rank Sharpe]])/3</f>
        <v>503</v>
      </c>
    </row>
    <row r="538" spans="1:48" x14ac:dyDescent="0.3">
      <c r="A538" t="s">
        <v>1576</v>
      </c>
      <c r="B538" t="s">
        <v>1577</v>
      </c>
      <c r="C538" t="s">
        <v>10181</v>
      </c>
      <c r="D538" t="s">
        <v>243</v>
      </c>
      <c r="E538">
        <v>5727.3460147199903</v>
      </c>
      <c r="F538">
        <v>779.9</v>
      </c>
      <c r="G538">
        <v>-10.6723526576243</v>
      </c>
      <c r="H538">
        <f>(Table2[[#This Row],[1Y Return vs Nifty]]-AVERAGE(Table2[1Y Return vs Nifty]))/_xlfn.STDEV.P(Table2[1Y Return vs Nifty])</f>
        <v>-0.68006483522957784</v>
      </c>
      <c r="I538">
        <v>-1.80744822520263</v>
      </c>
      <c r="J538">
        <f>(Table2[[#This Row],[1M Return vs Nifty]]-AVERAGE(Table2[1M Return vs Nifty]))/_xlfn.STDEV.P(Table2[1M Return vs Nifty])</f>
        <v>-0.4392623510642944</v>
      </c>
      <c r="K538">
        <v>-13.7628234499219</v>
      </c>
      <c r="L538">
        <f>(Table2[[#This Row],[6M Return vs Nifty]]-AVERAGE(Table2[6M Return vs Nifty]))/_xlfn.STDEV.P(Table2[6M Return vs Nifty])</f>
        <v>-0.71003818953057851</v>
      </c>
      <c r="M538">
        <v>-1.1737889175818601</v>
      </c>
      <c r="N538">
        <f>(Table2[[#This Row],[1W Return vs Nifty]]-AVERAGE(Table2[1W Return vs Nifty]))/_xlfn.STDEV.P(Table2[1W Return vs Nifty])</f>
        <v>-0.25400764707284917</v>
      </c>
      <c r="O538">
        <v>779.8</v>
      </c>
      <c r="P538">
        <v>776.58908199222697</v>
      </c>
      <c r="Q538">
        <v>759.57075435135505</v>
      </c>
      <c r="R538">
        <v>48.367540942443803</v>
      </c>
      <c r="S538" s="2">
        <f>(Table2[[#This Row],[Close Price]]-Table2[[#This Row],[20D EMA]])/Table2[[#This Row],[20D EMA]]</f>
        <v>1.2823800974611789E-4</v>
      </c>
      <c r="T538" s="2">
        <f>(Table2[[#This Row],[Close Price]]-Table2[[#This Row],[50D EMA]])/Table2[[#This Row],[50D EMA]]</f>
        <v>4.2634104503237805E-3</v>
      </c>
      <c r="U538" s="2">
        <f>(Table2[[#This Row],[Close Price]]-Table2[[#This Row],[200D EMA]])/Table2[[#This Row],[200D EMA]]</f>
        <v>2.6764123726703171E-2</v>
      </c>
      <c r="V538">
        <v>0.74696797278198501</v>
      </c>
      <c r="W538">
        <v>775.6</v>
      </c>
      <c r="X538">
        <v>785.9</v>
      </c>
      <c r="Y538">
        <v>764.05</v>
      </c>
      <c r="Z538">
        <v>807.9</v>
      </c>
      <c r="AA538">
        <v>764.05</v>
      </c>
      <c r="AB538">
        <v>807.9</v>
      </c>
      <c r="AC538" s="2">
        <f>(Table2[[#This Row],[Close Price]]/Table2[[#This Row],[Day Low]])-1</f>
        <v>5.5440948942753199E-3</v>
      </c>
      <c r="AD538" s="2">
        <f>(Table2[[#This Row],[Day High]]/Table2[[#This Row],[Close Price]])-1</f>
        <v>7.6932940120528759E-3</v>
      </c>
      <c r="AE538" s="2">
        <f>(Table2[[#This Row],[Close Price]]/Table2[[#This Row],[Current Week Low]])-1</f>
        <v>2.0744715659969826E-2</v>
      </c>
      <c r="AF538" s="2">
        <f>(Table2[[#This Row],[Current Week High]]/Table2[[#This Row],[Close Price]])-1</f>
        <v>3.5902038722913199E-2</v>
      </c>
      <c r="AG538" s="2">
        <f>(Table2[[#This Row],[Close Price]]/Table2[[#This Row],[Current Month Low]])-1</f>
        <v>2.0744715659969826E-2</v>
      </c>
      <c r="AH538" s="2">
        <f>(Table2[[#This Row],[Current Month High]]/Table2[[#This Row],[Close Price]])-1</f>
        <v>3.5902038722913199E-2</v>
      </c>
      <c r="AI538">
        <v>11.3988972945249</v>
      </c>
      <c r="AJ538">
        <v>25.184590690208601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-0.11</v>
      </c>
      <c r="AM538" t="s">
        <v>10214</v>
      </c>
      <c r="AN538">
        <v>-0.95</v>
      </c>
      <c r="AO538" t="s">
        <v>10214</v>
      </c>
      <c r="AP538">
        <v>4.2871636238087998E-2</v>
      </c>
      <c r="AQ538">
        <f>(Table2[[#This Row],[Sharpe Ratio]]-AVERAGE(Table2[Sharpe Ratio]))/_xlfn.STDEV.P(Table2[Sharpe Ratio])</f>
        <v>-0.1322147283721235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-2.2155877512694233</v>
      </c>
      <c r="AS538">
        <f>_xlfn.RANK.AVG(Table2[[#This Row],[1Y Return vs Nifty Z-Score]],Table2[1Y Return vs Nifty Z-Score])</f>
        <v>572</v>
      </c>
      <c r="AT538">
        <f>_xlfn.RANK.AVG(Table2[[#This Row],[6M Return vs Nifty Z-Score]],Table2[6M Return vs Nifty Z-Score])</f>
        <v>570</v>
      </c>
      <c r="AU538">
        <f>_xlfn.RANK.AVG(Table2[[#This Row],[Sharpe Ratio Z-Score]],Table2[Sharpe Ratio Z-Score])</f>
        <v>370</v>
      </c>
      <c r="AV538">
        <f>(Table2[[#This Row],[Rank 1Y]]+Table2[[#This Row],[Rank 6M]]+Table2[[#This Row],[Rank Sharpe]])/3</f>
        <v>504</v>
      </c>
    </row>
    <row r="539" spans="1:48" x14ac:dyDescent="0.3">
      <c r="A539" t="s">
        <v>903</v>
      </c>
      <c r="B539" t="s">
        <v>904</v>
      </c>
      <c r="C539" t="s">
        <v>10177</v>
      </c>
      <c r="D539" t="s">
        <v>905</v>
      </c>
      <c r="E539">
        <v>16360.975291968</v>
      </c>
      <c r="F539">
        <v>209.28</v>
      </c>
      <c r="G539">
        <v>-14.4435606578974</v>
      </c>
      <c r="H539">
        <f>(Table2[[#This Row],[1Y Return vs Nifty]]-AVERAGE(Table2[1Y Return vs Nifty]))/_xlfn.STDEV.P(Table2[1Y Return vs Nifty])</f>
        <v>-0.72491379932184818</v>
      </c>
      <c r="I539">
        <v>-7.6292296916935198</v>
      </c>
      <c r="J539">
        <f>(Table2[[#This Row],[1M Return vs Nifty]]-AVERAGE(Table2[1M Return vs Nifty]))/_xlfn.STDEV.P(Table2[1M Return vs Nifty])</f>
        <v>-0.95581865466091931</v>
      </c>
      <c r="K539">
        <v>4.1323836751707104</v>
      </c>
      <c r="L539">
        <f>(Table2[[#This Row],[6M Return vs Nifty]]-AVERAGE(Table2[6M Return vs Nifty]))/_xlfn.STDEV.P(Table2[6M Return vs Nifty])</f>
        <v>-0.17522864018509532</v>
      </c>
      <c r="M539">
        <v>-5.1437676607964198</v>
      </c>
      <c r="N539">
        <f>(Table2[[#This Row],[1W Return vs Nifty]]-AVERAGE(Table2[1W Return vs Nifty]))/_xlfn.STDEV.P(Table2[1W Return vs Nifty])</f>
        <v>-1.0393625250016925</v>
      </c>
      <c r="O539">
        <v>213.52</v>
      </c>
      <c r="P539">
        <v>212.32804128425201</v>
      </c>
      <c r="Q539">
        <v>196.340916748214</v>
      </c>
      <c r="R539">
        <v>37.7205748815581</v>
      </c>
      <c r="S539" s="2">
        <f>(Table2[[#This Row],[Close Price]]-Table2[[#This Row],[20D EMA]])/Table2[[#This Row],[20D EMA]]</f>
        <v>-1.9857624578493861E-2</v>
      </c>
      <c r="T539" s="2">
        <f>(Table2[[#This Row],[Close Price]]-Table2[[#This Row],[50D EMA]])/Table2[[#This Row],[50D EMA]]</f>
        <v>-1.435534028297032E-2</v>
      </c>
      <c r="U539" s="2">
        <f>(Table2[[#This Row],[Close Price]]-Table2[[#This Row],[200D EMA]])/Table2[[#This Row],[200D EMA]]</f>
        <v>6.5901104395773902E-2</v>
      </c>
      <c r="V539">
        <v>0.9697439709415</v>
      </c>
      <c r="W539">
        <v>204.52</v>
      </c>
      <c r="X539">
        <v>211</v>
      </c>
      <c r="Y539">
        <v>204.52</v>
      </c>
      <c r="Z539">
        <v>216</v>
      </c>
      <c r="AA539">
        <v>204.52</v>
      </c>
      <c r="AB539">
        <v>225.9</v>
      </c>
      <c r="AC539" s="2">
        <f>(Table2[[#This Row],[Close Price]]/Table2[[#This Row],[Day Low]])-1</f>
        <v>2.3274007432035893E-2</v>
      </c>
      <c r="AD539" s="2">
        <f>(Table2[[#This Row],[Day High]]/Table2[[#This Row],[Close Price]])-1</f>
        <v>8.2186544342508494E-3</v>
      </c>
      <c r="AE539" s="2">
        <f>(Table2[[#This Row],[Close Price]]/Table2[[#This Row],[Current Week Low]])-1</f>
        <v>2.3274007432035893E-2</v>
      </c>
      <c r="AF539" s="2">
        <f>(Table2[[#This Row],[Current Week High]]/Table2[[#This Row],[Close Price]])-1</f>
        <v>3.2110091743119185E-2</v>
      </c>
      <c r="AG539" s="2">
        <f>(Table2[[#This Row],[Close Price]]/Table2[[#This Row],[Current Month Low]])-1</f>
        <v>2.3274007432035893E-2</v>
      </c>
      <c r="AH539" s="2">
        <f>(Table2[[#This Row],[Current Month High]]/Table2[[#This Row],[Close Price]])-1</f>
        <v>7.9415137614678999E-2</v>
      </c>
      <c r="AI539">
        <v>13.5082186544342</v>
      </c>
      <c r="AJ539">
        <v>53.656387665198203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-0.12</v>
      </c>
      <c r="AM539" t="s">
        <v>10214</v>
      </c>
      <c r="AN539">
        <v>-3.55</v>
      </c>
      <c r="AO539" t="s">
        <v>10214</v>
      </c>
      <c r="AP539">
        <v>-4.0481849581490001E-3</v>
      </c>
      <c r="AQ539">
        <f>(Table2[[#This Row],[Sharpe Ratio]]-AVERAGE(Table2[Sharpe Ratio]))/_xlfn.STDEV.P(Table2[Sharpe Ratio])</f>
        <v>-0.66454705349056653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-3.5598706726601219</v>
      </c>
      <c r="AS539">
        <f>_xlfn.RANK.AVG(Table2[[#This Row],[1Y Return vs Nifty Z-Score]],Table2[1Y Return vs Nifty Z-Score])</f>
        <v>597</v>
      </c>
      <c r="AT539">
        <f>_xlfn.RANK.AVG(Table2[[#This Row],[6M Return vs Nifty Z-Score]],Table2[6M Return vs Nifty Z-Score])</f>
        <v>373</v>
      </c>
      <c r="AU539">
        <f>_xlfn.RANK.AVG(Table2[[#This Row],[Sharpe Ratio Z-Score]],Table2[Sharpe Ratio Z-Score])</f>
        <v>545</v>
      </c>
      <c r="AV539">
        <f>(Table2[[#This Row],[Rank 1Y]]+Table2[[#This Row],[Rank 6M]]+Table2[[#This Row],[Rank Sharpe]])/3</f>
        <v>505</v>
      </c>
    </row>
    <row r="540" spans="1:48" x14ac:dyDescent="0.3">
      <c r="A540" t="s">
        <v>1899</v>
      </c>
      <c r="B540" t="s">
        <v>1900</v>
      </c>
      <c r="C540" t="s">
        <v>10184</v>
      </c>
      <c r="D540" t="s">
        <v>1440</v>
      </c>
      <c r="E540">
        <v>3530.5091158669902</v>
      </c>
      <c r="F540">
        <v>156.07</v>
      </c>
      <c r="G540">
        <v>-7.2082644967440404</v>
      </c>
      <c r="H540">
        <f>(Table2[[#This Row],[1Y Return vs Nifty]]-AVERAGE(Table2[1Y Return vs Nifty]))/_xlfn.STDEV.P(Table2[1Y Return vs Nifty])</f>
        <v>-0.63886828348050251</v>
      </c>
      <c r="I540">
        <v>-0.26898942597180803</v>
      </c>
      <c r="J540">
        <f>(Table2[[#This Row],[1M Return vs Nifty]]-AVERAGE(Table2[1M Return vs Nifty]))/_xlfn.STDEV.P(Table2[1M Return vs Nifty])</f>
        <v>-0.30275764109870618</v>
      </c>
      <c r="K540">
        <v>-11.312203041633399</v>
      </c>
      <c r="L540">
        <f>(Table2[[#This Row],[6M Return vs Nifty]]-AVERAGE(Table2[6M Return vs Nifty]))/_xlfn.STDEV.P(Table2[6M Return vs Nifty])</f>
        <v>-0.6367998533094863</v>
      </c>
      <c r="M540">
        <v>-3.20174143230108</v>
      </c>
      <c r="N540">
        <f>(Table2[[#This Row],[1W Return vs Nifty]]-AVERAGE(Table2[1W Return vs Nifty]))/_xlfn.STDEV.P(Table2[1W Return vs Nifty])</f>
        <v>-0.65518420308463221</v>
      </c>
      <c r="O540">
        <v>154.46</v>
      </c>
      <c r="P540">
        <v>152.38714706104199</v>
      </c>
      <c r="Q540">
        <v>147.474035718301</v>
      </c>
      <c r="R540">
        <v>54.304865881682403</v>
      </c>
      <c r="S540" s="2">
        <f>(Table2[[#This Row],[Close Price]]-Table2[[#This Row],[20D EMA]])/Table2[[#This Row],[20D EMA]]</f>
        <v>1.0423410591738866E-2</v>
      </c>
      <c r="T540" s="2">
        <f>(Table2[[#This Row],[Close Price]]-Table2[[#This Row],[50D EMA]])/Table2[[#This Row],[50D EMA]]</f>
        <v>2.4167739930735496E-2</v>
      </c>
      <c r="U540" s="2">
        <f>(Table2[[#This Row],[Close Price]]-Table2[[#This Row],[200D EMA]])/Table2[[#This Row],[200D EMA]]</f>
        <v>5.8287984320973381E-2</v>
      </c>
      <c r="V540">
        <v>0.99231687491949006</v>
      </c>
      <c r="W540">
        <v>153.13999999999999</v>
      </c>
      <c r="X540">
        <v>157</v>
      </c>
      <c r="Y540">
        <v>151.16</v>
      </c>
      <c r="Z540">
        <v>159.59</v>
      </c>
      <c r="AA540">
        <v>151.16</v>
      </c>
      <c r="AB540">
        <v>163</v>
      </c>
      <c r="AC540" s="2">
        <f>(Table2[[#This Row],[Close Price]]/Table2[[#This Row],[Day Low]])-1</f>
        <v>1.9132819642157628E-2</v>
      </c>
      <c r="AD540" s="2">
        <f>(Table2[[#This Row],[Day High]]/Table2[[#This Row],[Close Price]])-1</f>
        <v>5.9588646120332101E-3</v>
      </c>
      <c r="AE540" s="2">
        <f>(Table2[[#This Row],[Close Price]]/Table2[[#This Row],[Current Week Low]])-1</f>
        <v>3.2482138131780802E-2</v>
      </c>
      <c r="AF540" s="2">
        <f>(Table2[[#This Row],[Current Week High]]/Table2[[#This Row],[Close Price]])-1</f>
        <v>2.2553982187480059E-2</v>
      </c>
      <c r="AG540" s="2">
        <f>(Table2[[#This Row],[Close Price]]/Table2[[#This Row],[Current Month Low]])-1</f>
        <v>3.2482138131780802E-2</v>
      </c>
      <c r="AH540" s="2">
        <f>(Table2[[#This Row],[Current Month High]]/Table2[[#This Row],[Close Price]])-1</f>
        <v>4.4403152431601312E-2</v>
      </c>
      <c r="AI540">
        <v>12.7058371243672</v>
      </c>
      <c r="AJ540">
        <v>21.2194174757281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-0.03</v>
      </c>
      <c r="AM540" t="s">
        <v>10214</v>
      </c>
      <c r="AN540">
        <v>1.8</v>
      </c>
      <c r="AO540" t="s">
        <v>10213</v>
      </c>
      <c r="AP540">
        <v>2.9758682642312E-2</v>
      </c>
      <c r="AQ540">
        <f>(Table2[[#This Row],[Sharpe Ratio]]-AVERAGE(Table2[Sharpe Ratio]))/_xlfn.STDEV.P(Table2[Sharpe Ratio])</f>
        <v>-0.28098871980774137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-2.5145987007810686</v>
      </c>
      <c r="AS540">
        <f>_xlfn.RANK.AVG(Table2[[#This Row],[1Y Return vs Nifty Z-Score]],Table2[1Y Return vs Nifty Z-Score])</f>
        <v>552</v>
      </c>
      <c r="AT540">
        <f>_xlfn.RANK.AVG(Table2[[#This Row],[6M Return vs Nifty Z-Score]],Table2[6M Return vs Nifty Z-Score])</f>
        <v>546</v>
      </c>
      <c r="AU540">
        <f>_xlfn.RANK.AVG(Table2[[#This Row],[Sharpe Ratio Z-Score]],Table2[Sharpe Ratio Z-Score])</f>
        <v>419</v>
      </c>
      <c r="AV540">
        <f>(Table2[[#This Row],[Rank 1Y]]+Table2[[#This Row],[Rank 6M]]+Table2[[#This Row],[Rank Sharpe]])/3</f>
        <v>505.66666666666669</v>
      </c>
    </row>
    <row r="541" spans="1:48" x14ac:dyDescent="0.3">
      <c r="A541" t="s">
        <v>2060</v>
      </c>
      <c r="B541" t="s">
        <v>2061</v>
      </c>
      <c r="C541" t="s">
        <v>10169</v>
      </c>
      <c r="D541" t="s">
        <v>459</v>
      </c>
      <c r="E541">
        <v>2851.8846460999998</v>
      </c>
      <c r="F541">
        <v>392.35</v>
      </c>
      <c r="G541">
        <v>-9.8413787018191403</v>
      </c>
      <c r="H541">
        <f>(Table2[[#This Row],[1Y Return vs Nifty]]-AVERAGE(Table2[1Y Return vs Nifty]))/_xlfn.STDEV.P(Table2[1Y Return vs Nifty])</f>
        <v>-0.67018250545545277</v>
      </c>
      <c r="I541">
        <v>9.81857104833332</v>
      </c>
      <c r="J541">
        <f>(Table2[[#This Row],[1M Return vs Nifty]]-AVERAGE(Table2[1M Return vs Nifty]))/_xlfn.STDEV.P(Table2[1M Return vs Nifty])</f>
        <v>0.59229363846354566</v>
      </c>
      <c r="K541">
        <v>2.10941651610948</v>
      </c>
      <c r="L541">
        <f>(Table2[[#This Row],[6M Return vs Nifty]]-AVERAGE(Table2[6M Return vs Nifty]))/_xlfn.STDEV.P(Table2[6M Return vs Nifty])</f>
        <v>-0.23568628938219283</v>
      </c>
      <c r="M541">
        <v>8.2376966735424393</v>
      </c>
      <c r="N541">
        <f>(Table2[[#This Row],[1W Return vs Nifty]]-AVERAGE(Table2[1W Return vs Nifty]))/_xlfn.STDEV.P(Table2[1W Return vs Nifty])</f>
        <v>1.6078048702308538</v>
      </c>
      <c r="O541">
        <v>362.46</v>
      </c>
      <c r="P541">
        <v>349.779277334028</v>
      </c>
      <c r="Q541">
        <v>346.402860778731</v>
      </c>
      <c r="R541">
        <v>70.749540972550093</v>
      </c>
      <c r="S541" s="2">
        <f>(Table2[[#This Row],[Close Price]]-Table2[[#This Row],[20D EMA]])/Table2[[#This Row],[20D EMA]]</f>
        <v>8.2464271919660229E-2</v>
      </c>
      <c r="T541" s="2">
        <f>(Table2[[#This Row],[Close Price]]-Table2[[#This Row],[50D EMA]])/Table2[[#This Row],[50D EMA]]</f>
        <v>0.1217073892725736</v>
      </c>
      <c r="U541" s="2">
        <f>(Table2[[#This Row],[Close Price]]-Table2[[#This Row],[200D EMA]])/Table2[[#This Row],[200D EMA]]</f>
        <v>0.13264076144745904</v>
      </c>
      <c r="V541">
        <v>2.6612540513036702</v>
      </c>
      <c r="W541">
        <v>384.85</v>
      </c>
      <c r="X541">
        <v>399.7</v>
      </c>
      <c r="Y541">
        <v>360.5</v>
      </c>
      <c r="Z541">
        <v>424.5</v>
      </c>
      <c r="AA541">
        <v>345.05</v>
      </c>
      <c r="AB541">
        <v>424.5</v>
      </c>
      <c r="AC541" s="2">
        <f>(Table2[[#This Row],[Close Price]]/Table2[[#This Row],[Day Low]])-1</f>
        <v>1.9488112251526468E-2</v>
      </c>
      <c r="AD541" s="2">
        <f>(Table2[[#This Row],[Day High]]/Table2[[#This Row],[Close Price]])-1</f>
        <v>1.8733273862622468E-2</v>
      </c>
      <c r="AE541" s="2">
        <f>(Table2[[#This Row],[Close Price]]/Table2[[#This Row],[Current Week Low]])-1</f>
        <v>8.8349514563106801E-2</v>
      </c>
      <c r="AF541" s="2">
        <f>(Table2[[#This Row],[Current Week High]]/Table2[[#This Row],[Close Price]])-1</f>
        <v>8.1942143494329045E-2</v>
      </c>
      <c r="AG541" s="2">
        <f>(Table2[[#This Row],[Close Price]]/Table2[[#This Row],[Current Month Low]])-1</f>
        <v>0.13708158237936541</v>
      </c>
      <c r="AH541" s="2">
        <f>(Table2[[#This Row],[Current Month High]]/Table2[[#This Row],[Close Price]])-1</f>
        <v>8.1942143494329045E-2</v>
      </c>
      <c r="AI541">
        <v>12.6290302026252</v>
      </c>
      <c r="AJ541">
        <v>32.977461447212299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-0.04</v>
      </c>
      <c r="AM541" t="s">
        <v>10214</v>
      </c>
      <c r="AN541">
        <v>10.09</v>
      </c>
      <c r="AO541" t="s">
        <v>10213</v>
      </c>
      <c r="AP541">
        <v>-7.5118236057100003E-3</v>
      </c>
      <c r="AQ541">
        <f>(Table2[[#This Row],[Sharpe Ratio]]-AVERAGE(Table2[Sharpe Ratio]))/_xlfn.STDEV.P(Table2[Sharpe Ratio])</f>
        <v>-0.7038440236754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0.59038569018135401</v>
      </c>
      <c r="AS541">
        <f>_xlfn.RANK.AVG(Table2[[#This Row],[1Y Return vs Nifty Z-Score]],Table2[1Y Return vs Nifty Z-Score])</f>
        <v>567</v>
      </c>
      <c r="AT541">
        <f>_xlfn.RANK.AVG(Table2[[#This Row],[6M Return vs Nifty Z-Score]],Table2[6M Return vs Nifty Z-Score])</f>
        <v>400</v>
      </c>
      <c r="AU541">
        <f>_xlfn.RANK.AVG(Table2[[#This Row],[Sharpe Ratio Z-Score]],Table2[Sharpe Ratio Z-Score])</f>
        <v>553</v>
      </c>
      <c r="AV541">
        <f>(Table2[[#This Row],[Rank 1Y]]+Table2[[#This Row],[Rank 6M]]+Table2[[#This Row],[Rank Sharpe]])/3</f>
        <v>506.66666666666669</v>
      </c>
    </row>
    <row r="542" spans="1:48" x14ac:dyDescent="0.3">
      <c r="A542" t="s">
        <v>599</v>
      </c>
      <c r="B542" t="s">
        <v>600</v>
      </c>
      <c r="C542" t="s">
        <v>10167</v>
      </c>
      <c r="D542" t="s">
        <v>598</v>
      </c>
      <c r="E542">
        <v>31337.585536979899</v>
      </c>
      <c r="F542">
        <v>4285.55</v>
      </c>
      <c r="G542">
        <v>-12.933966202887801</v>
      </c>
      <c r="H542">
        <f>(Table2[[#This Row],[1Y Return vs Nifty]]-AVERAGE(Table2[1Y Return vs Nifty]))/_xlfn.STDEV.P(Table2[1Y Return vs Nifty])</f>
        <v>-0.70696099812347535</v>
      </c>
      <c r="I542">
        <v>-0.47451887278265398</v>
      </c>
      <c r="J542">
        <f>(Table2[[#This Row],[1M Return vs Nifty]]-AVERAGE(Table2[1M Return vs Nifty]))/_xlfn.STDEV.P(Table2[1M Return vs Nifty])</f>
        <v>-0.32099390296046632</v>
      </c>
      <c r="K542">
        <v>-7.9949008080285102</v>
      </c>
      <c r="L542">
        <f>(Table2[[#This Row],[6M Return vs Nifty]]-AVERAGE(Table2[6M Return vs Nifty]))/_xlfn.STDEV.P(Table2[6M Return vs Nifty])</f>
        <v>-0.53766018422405149</v>
      </c>
      <c r="M542">
        <v>0.22953758695511101</v>
      </c>
      <c r="N542">
        <f>(Table2[[#This Row],[1W Return vs Nifty]]-AVERAGE(Table2[1W Return vs Nifty]))/_xlfn.STDEV.P(Table2[1W Return vs Nifty])</f>
        <v>2.3603238765936507E-2</v>
      </c>
      <c r="O542">
        <v>4255.68</v>
      </c>
      <c r="P542">
        <v>4291.4543820099698</v>
      </c>
      <c r="Q542">
        <v>4267.3549741331799</v>
      </c>
      <c r="R542">
        <v>52.171598634055599</v>
      </c>
      <c r="S542" s="2">
        <f>(Table2[[#This Row],[Close Price]]-Table2[[#This Row],[20D EMA]])/Table2[[#This Row],[20D EMA]]</f>
        <v>7.0188548011128398E-3</v>
      </c>
      <c r="T542" s="2">
        <f>(Table2[[#This Row],[Close Price]]-Table2[[#This Row],[50D EMA]])/Table2[[#This Row],[50D EMA]]</f>
        <v>-1.3758463878169398E-3</v>
      </c>
      <c r="U542" s="2">
        <f>(Table2[[#This Row],[Close Price]]-Table2[[#This Row],[200D EMA]])/Table2[[#This Row],[200D EMA]]</f>
        <v>4.2637713471484076E-3</v>
      </c>
      <c r="V542">
        <v>1.2275967257031599</v>
      </c>
      <c r="W542">
        <v>4261.8999999999996</v>
      </c>
      <c r="X542">
        <v>4326</v>
      </c>
      <c r="Y542">
        <v>4215</v>
      </c>
      <c r="Z542">
        <v>4375.8</v>
      </c>
      <c r="AA542">
        <v>4215</v>
      </c>
      <c r="AB542">
        <v>4468</v>
      </c>
      <c r="AC542" s="2">
        <f>(Table2[[#This Row],[Close Price]]/Table2[[#This Row],[Day Low]])-1</f>
        <v>5.5491682113613106E-3</v>
      </c>
      <c r="AD542" s="2">
        <f>(Table2[[#This Row],[Day High]]/Table2[[#This Row],[Close Price]])-1</f>
        <v>9.438695149980747E-3</v>
      </c>
      <c r="AE542" s="2">
        <f>(Table2[[#This Row],[Close Price]]/Table2[[#This Row],[Current Week Low]])-1</f>
        <v>1.6737841043890977E-2</v>
      </c>
      <c r="AF542" s="2">
        <f>(Table2[[#This Row],[Current Week High]]/Table2[[#This Row],[Close Price]])-1</f>
        <v>2.1059140600389714E-2</v>
      </c>
      <c r="AG542" s="2">
        <f>(Table2[[#This Row],[Close Price]]/Table2[[#This Row],[Current Month Low]])-1</f>
        <v>1.6737841043890977E-2</v>
      </c>
      <c r="AH542" s="2">
        <f>(Table2[[#This Row],[Current Month High]]/Table2[[#This Row],[Close Price]])-1</f>
        <v>4.2573298643114654E-2</v>
      </c>
      <c r="AI542">
        <v>22.936379227870301</v>
      </c>
      <c r="AJ542">
        <v>17.0691397820089</v>
      </c>
      <c r="AK542" t="str">
        <f>IF(AND(Table2[[#This Row],[20D EMA]]&gt;Table2[[#This Row],[50D EMA]],Table2[[#This Row],[50D EMA]]&gt;Table2[[#This Row],[200D EMA]]),"Uptrend","Downtrend/NoTrend")</f>
        <v>Downtrend/NoTrend</v>
      </c>
      <c r="AL542">
        <v>-0.08</v>
      </c>
      <c r="AM542" t="s">
        <v>10214</v>
      </c>
      <c r="AN542">
        <v>1.95</v>
      </c>
      <c r="AO542" t="s">
        <v>10213</v>
      </c>
      <c r="AP542">
        <v>2.4554196071339001E-2</v>
      </c>
      <c r="AQ542">
        <f>(Table2[[#This Row],[Sharpe Ratio]]-AVERAGE(Table2[Sharpe Ratio]))/_xlfn.STDEV.P(Table2[Sharpe Ratio])</f>
        <v>-0.34003660973439709</v>
      </c>
      <c r="AR5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2">
        <f>_xlfn.RANK.AVG(Table2[[#This Row],[1Y Return vs Nifty Z-Score]],Table2[1Y Return vs Nifty Z-Score])</f>
        <v>586</v>
      </c>
      <c r="AT542">
        <f>_xlfn.RANK.AVG(Table2[[#This Row],[6M Return vs Nifty Z-Score]],Table2[6M Return vs Nifty Z-Score])</f>
        <v>506</v>
      </c>
      <c r="AU542">
        <f>_xlfn.RANK.AVG(Table2[[#This Row],[Sharpe Ratio Z-Score]],Table2[Sharpe Ratio Z-Score])</f>
        <v>432</v>
      </c>
      <c r="AV542">
        <f>(Table2[[#This Row],[Rank 1Y]]+Table2[[#This Row],[Rank 6M]]+Table2[[#This Row],[Rank Sharpe]])/3</f>
        <v>508</v>
      </c>
    </row>
    <row r="543" spans="1:48" x14ac:dyDescent="0.3">
      <c r="A543" t="s">
        <v>433</v>
      </c>
      <c r="B543" t="s">
        <v>434</v>
      </c>
      <c r="C543" t="s">
        <v>10168</v>
      </c>
      <c r="D543" t="s">
        <v>29</v>
      </c>
      <c r="E543">
        <v>53266.5</v>
      </c>
      <c r="F543">
        <v>1869</v>
      </c>
      <c r="G543">
        <v>-11.011200970025699</v>
      </c>
      <c r="H543">
        <f>(Table2[[#This Row],[1Y Return vs Nifty]]-AVERAGE(Table2[1Y Return vs Nifty]))/_xlfn.STDEV.P(Table2[1Y Return vs Nifty])</f>
        <v>-0.6840945773691034</v>
      </c>
      <c r="I543">
        <v>-4.9100155710396303</v>
      </c>
      <c r="J543">
        <f>(Table2[[#This Row],[1M Return vs Nifty]]-AVERAGE(Table2[1M Return vs Nifty]))/_xlfn.STDEV.P(Table2[1M Return vs Nifty])</f>
        <v>-0.71454762740963929</v>
      </c>
      <c r="K543">
        <v>-3.4313383004228299</v>
      </c>
      <c r="L543">
        <f>(Table2[[#This Row],[6M Return vs Nifty]]-AVERAGE(Table2[6M Return vs Nifty]))/_xlfn.STDEV.P(Table2[6M Return vs Nifty])</f>
        <v>-0.40127524097965162</v>
      </c>
      <c r="M543">
        <v>-2.3252075970224402</v>
      </c>
      <c r="N543">
        <f>(Table2[[#This Row],[1W Return vs Nifty]]-AVERAGE(Table2[1W Return vs Nifty]))/_xlfn.STDEV.P(Table2[1W Return vs Nifty])</f>
        <v>-0.48178525872445266</v>
      </c>
      <c r="O543">
        <v>1855.63</v>
      </c>
      <c r="P543">
        <v>1840.8329539666499</v>
      </c>
      <c r="Q543">
        <v>1774.4980160099401</v>
      </c>
      <c r="R543">
        <v>53.985875437836</v>
      </c>
      <c r="S543" s="2">
        <f>(Table2[[#This Row],[Close Price]]-Table2[[#This Row],[20D EMA]])/Table2[[#This Row],[20D EMA]]</f>
        <v>7.205100154664394E-3</v>
      </c>
      <c r="T543" s="2">
        <f>(Table2[[#This Row],[Close Price]]-Table2[[#This Row],[50D EMA]])/Table2[[#This Row],[50D EMA]]</f>
        <v>1.5301250432667102E-2</v>
      </c>
      <c r="U543" s="2">
        <f>(Table2[[#This Row],[Close Price]]-Table2[[#This Row],[200D EMA]])/Table2[[#This Row],[200D EMA]]</f>
        <v>5.3255615468397646E-2</v>
      </c>
      <c r="V543">
        <v>0.827454180981117</v>
      </c>
      <c r="W543">
        <v>1843.05</v>
      </c>
      <c r="X543">
        <v>1872</v>
      </c>
      <c r="Y543">
        <v>1810.05</v>
      </c>
      <c r="Z543">
        <v>1892.95</v>
      </c>
      <c r="AA543">
        <v>1810.05</v>
      </c>
      <c r="AB543">
        <v>1905.5</v>
      </c>
      <c r="AC543" s="2">
        <f>(Table2[[#This Row],[Close Price]]/Table2[[#This Row],[Day Low]])-1</f>
        <v>1.4079921868641598E-2</v>
      </c>
      <c r="AD543" s="2">
        <f>(Table2[[#This Row],[Day High]]/Table2[[#This Row],[Close Price]])-1</f>
        <v>1.6051364365972098E-3</v>
      </c>
      <c r="AE543" s="2">
        <f>(Table2[[#This Row],[Close Price]]/Table2[[#This Row],[Current Week Low]])-1</f>
        <v>3.2568161100522186E-2</v>
      </c>
      <c r="AF543" s="2">
        <f>(Table2[[#This Row],[Current Week High]]/Table2[[#This Row],[Close Price]])-1</f>
        <v>1.281433921883357E-2</v>
      </c>
      <c r="AG543" s="2">
        <f>(Table2[[#This Row],[Close Price]]/Table2[[#This Row],[Current Month Low]])-1</f>
        <v>3.2568161100522186E-2</v>
      </c>
      <c r="AH543" s="2">
        <f>(Table2[[#This Row],[Current Month High]]/Table2[[#This Row],[Close Price]])-1</f>
        <v>1.9529159978598276E-2</v>
      </c>
      <c r="AI543">
        <v>11.5382557517389</v>
      </c>
      <c r="AJ543">
        <v>21.0962809381884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-0.01</v>
      </c>
      <c r="AM543" t="s">
        <v>10214</v>
      </c>
      <c r="AN543">
        <v>1.71</v>
      </c>
      <c r="AO543" t="s">
        <v>10213</v>
      </c>
      <c r="AP543">
        <v>2.5772821130789999E-3</v>
      </c>
      <c r="AQ543">
        <f>(Table2[[#This Row],[Sharpe Ratio]]-AVERAGE(Table2[Sharpe Ratio]))/_xlfn.STDEV.P(Table2[Sharpe Ratio])</f>
        <v>-0.58937732348943539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-2.8710800279722823</v>
      </c>
      <c r="AS543">
        <f>_xlfn.RANK.AVG(Table2[[#This Row],[1Y Return vs Nifty Z-Score]],Table2[1Y Return vs Nifty Z-Score])</f>
        <v>574</v>
      </c>
      <c r="AT543">
        <f>_xlfn.RANK.AVG(Table2[[#This Row],[6M Return vs Nifty Z-Score]],Table2[6M Return vs Nifty Z-Score])</f>
        <v>460</v>
      </c>
      <c r="AU543">
        <f>_xlfn.RANK.AVG(Table2[[#This Row],[Sharpe Ratio Z-Score]],Table2[Sharpe Ratio Z-Score])</f>
        <v>493</v>
      </c>
      <c r="AV543">
        <f>(Table2[[#This Row],[Rank 1Y]]+Table2[[#This Row],[Rank 6M]]+Table2[[#This Row],[Rank Sharpe]])/3</f>
        <v>509</v>
      </c>
    </row>
    <row r="544" spans="1:48" x14ac:dyDescent="0.3">
      <c r="A544" t="s">
        <v>703</v>
      </c>
      <c r="B544" t="s">
        <v>704</v>
      </c>
      <c r="C544" t="s">
        <v>10169</v>
      </c>
      <c r="D544" t="s">
        <v>180</v>
      </c>
      <c r="E544">
        <v>24058.969119779998</v>
      </c>
      <c r="F544">
        <v>7383.4</v>
      </c>
      <c r="G544">
        <v>14.1394653582053</v>
      </c>
      <c r="H544">
        <f>(Table2[[#This Row],[1Y Return vs Nifty]]-AVERAGE(Table2[1Y Return vs Nifty]))/_xlfn.STDEV.P(Table2[1Y Return vs Nifty])</f>
        <v>-0.38499112537976232</v>
      </c>
      <c r="I544">
        <v>-7.2960993560577601</v>
      </c>
      <c r="J544">
        <f>(Table2[[#This Row],[1M Return vs Nifty]]-AVERAGE(Table2[1M Return vs Nifty]))/_xlfn.STDEV.P(Table2[1M Return vs Nifty])</f>
        <v>-0.9262605931324378</v>
      </c>
      <c r="K544">
        <v>-5.7289011418861202</v>
      </c>
      <c r="L544">
        <f>(Table2[[#This Row],[6M Return vs Nifty]]-AVERAGE(Table2[6M Return vs Nifty]))/_xlfn.STDEV.P(Table2[6M Return vs Nifty])</f>
        <v>-0.46993935530068387</v>
      </c>
      <c r="M544">
        <v>1.1270310384584801</v>
      </c>
      <c r="N544">
        <f>(Table2[[#This Row],[1W Return vs Nifty]]-AVERAGE(Table2[1W Return vs Nifty]))/_xlfn.STDEV.P(Table2[1W Return vs Nifty])</f>
        <v>0.20114848664719714</v>
      </c>
      <c r="O544">
        <v>7364.18</v>
      </c>
      <c r="P544">
        <v>7205.9627798878</v>
      </c>
      <c r="Q544">
        <v>6595.96594379618</v>
      </c>
      <c r="R544">
        <v>52.032129688071599</v>
      </c>
      <c r="S544" s="2">
        <f>(Table2[[#This Row],[Close Price]]-Table2[[#This Row],[20D EMA]])/Table2[[#This Row],[20D EMA]]</f>
        <v>2.6099307730119777E-3</v>
      </c>
      <c r="T544" s="2">
        <f>(Table2[[#This Row],[Close Price]]-Table2[[#This Row],[50D EMA]])/Table2[[#This Row],[50D EMA]]</f>
        <v>2.4623665918374671E-2</v>
      </c>
      <c r="U544" s="2">
        <f>(Table2[[#This Row],[Close Price]]-Table2[[#This Row],[200D EMA]])/Table2[[#This Row],[200D EMA]]</f>
        <v>0.11938115856168706</v>
      </c>
      <c r="V544">
        <v>0.55434389289443697</v>
      </c>
      <c r="W544">
        <v>7340.1</v>
      </c>
      <c r="X544">
        <v>7450</v>
      </c>
      <c r="Y544">
        <v>7152.75</v>
      </c>
      <c r="Z544">
        <v>7477.5</v>
      </c>
      <c r="AA544">
        <v>7152.75</v>
      </c>
      <c r="AB544">
        <v>7477.5</v>
      </c>
      <c r="AC544" s="2">
        <f>(Table2[[#This Row],[Close Price]]/Table2[[#This Row],[Day Low]])-1</f>
        <v>5.8991021920680176E-3</v>
      </c>
      <c r="AD544" s="2">
        <f>(Table2[[#This Row],[Day High]]/Table2[[#This Row],[Close Price]])-1</f>
        <v>9.0202345802747885E-3</v>
      </c>
      <c r="AE544" s="2">
        <f>(Table2[[#This Row],[Close Price]]/Table2[[#This Row],[Current Week Low]])-1</f>
        <v>3.2246338820733245E-2</v>
      </c>
      <c r="AF544" s="2">
        <f>(Table2[[#This Row],[Current Week High]]/Table2[[#This Row],[Close Price]])-1</f>
        <v>1.2744805915973823E-2</v>
      </c>
      <c r="AG544" s="2">
        <f>(Table2[[#This Row],[Close Price]]/Table2[[#This Row],[Current Month Low]])-1</f>
        <v>3.2246338820733245E-2</v>
      </c>
      <c r="AH544" s="2">
        <f>(Table2[[#This Row],[Current Month High]]/Table2[[#This Row],[Close Price]])-1</f>
        <v>1.2744805915973823E-2</v>
      </c>
      <c r="AI544">
        <v>8.3376222336592996</v>
      </c>
      <c r="AJ544">
        <v>44.400222954538698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0.05</v>
      </c>
      <c r="AM544" t="s">
        <v>10213</v>
      </c>
      <c r="AN544">
        <v>-1.54</v>
      </c>
      <c r="AO544" t="s">
        <v>10214</v>
      </c>
      <c r="AP544">
        <v>-3.6267539348187001E-2</v>
      </c>
      <c r="AQ544">
        <f>(Table2[[#This Row],[Sharpe Ratio]]-AVERAGE(Table2[Sharpe Ratio]))/_xlfn.STDEV.P(Table2[Sharpe Ratio])</f>
        <v>-1.0300941378353721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-2.610136725001059</v>
      </c>
      <c r="AS544">
        <f>_xlfn.RANK.AVG(Table2[[#This Row],[1Y Return vs Nifty Z-Score]],Table2[1Y Return vs Nifty Z-Score])</f>
        <v>429</v>
      </c>
      <c r="AT544">
        <f>_xlfn.RANK.AVG(Table2[[#This Row],[6M Return vs Nifty Z-Score]],Table2[6M Return vs Nifty Z-Score])</f>
        <v>486</v>
      </c>
      <c r="AU544">
        <f>_xlfn.RANK.AVG(Table2[[#This Row],[Sharpe Ratio Z-Score]],Table2[Sharpe Ratio Z-Score])</f>
        <v>612</v>
      </c>
      <c r="AV544">
        <f>(Table2[[#This Row],[Rank 1Y]]+Table2[[#This Row],[Rank 6M]]+Table2[[#This Row],[Rank Sharpe]])/3</f>
        <v>509</v>
      </c>
    </row>
    <row r="545" spans="1:48" x14ac:dyDescent="0.3">
      <c r="A545" t="s">
        <v>531</v>
      </c>
      <c r="B545" t="s">
        <v>532</v>
      </c>
      <c r="C545" t="s">
        <v>10165</v>
      </c>
      <c r="D545" t="s">
        <v>177</v>
      </c>
      <c r="E545">
        <v>37156.042463999998</v>
      </c>
      <c r="F545">
        <v>530.79999999999995</v>
      </c>
      <c r="G545">
        <v>-16.036087765014798</v>
      </c>
      <c r="H545">
        <f>(Table2[[#This Row],[1Y Return vs Nifty]]-AVERAGE(Table2[1Y Return vs Nifty]))/_xlfn.STDEV.P(Table2[1Y Return vs Nifty])</f>
        <v>-0.74385287429143432</v>
      </c>
      <c r="I545">
        <v>8.2063844333668499</v>
      </c>
      <c r="J545">
        <f>(Table2[[#This Row],[1M Return vs Nifty]]-AVERAGE(Table2[1M Return vs Nifty]))/_xlfn.STDEV.P(Table2[1M Return vs Nifty])</f>
        <v>0.44924719068318936</v>
      </c>
      <c r="K545">
        <v>12.521668651091</v>
      </c>
      <c r="L545">
        <f>(Table2[[#This Row],[6M Return vs Nifty]]-AVERAGE(Table2[6M Return vs Nifty]))/_xlfn.STDEV.P(Table2[6M Return vs Nifty])</f>
        <v>7.5490431460159116E-2</v>
      </c>
      <c r="M545">
        <v>1.81680091144095</v>
      </c>
      <c r="N545">
        <f>(Table2[[#This Row],[1W Return vs Nifty]]-AVERAGE(Table2[1W Return vs Nifty]))/_xlfn.STDEV.P(Table2[1W Return vs Nifty])</f>
        <v>0.3376011402844572</v>
      </c>
      <c r="O545">
        <v>503.43</v>
      </c>
      <c r="P545">
        <v>480.219065079605</v>
      </c>
      <c r="Q545">
        <v>451.07610052547898</v>
      </c>
      <c r="R545">
        <v>78.426135544706796</v>
      </c>
      <c r="S545" s="2">
        <f>(Table2[[#This Row],[Close Price]]-Table2[[#This Row],[20D EMA]])/Table2[[#This Row],[20D EMA]]</f>
        <v>5.4367042091253891E-2</v>
      </c>
      <c r="T545" s="2">
        <f>(Table2[[#This Row],[Close Price]]-Table2[[#This Row],[50D EMA]])/Table2[[#This Row],[50D EMA]]</f>
        <v>0.10532887716986049</v>
      </c>
      <c r="U545" s="2">
        <f>(Table2[[#This Row],[Close Price]]-Table2[[#This Row],[200D EMA]])/Table2[[#This Row],[200D EMA]]</f>
        <v>0.17674157283360167</v>
      </c>
      <c r="V545">
        <v>0.87069510986385601</v>
      </c>
      <c r="W545">
        <v>519.15</v>
      </c>
      <c r="X545">
        <v>532.45000000000005</v>
      </c>
      <c r="Y545">
        <v>516.85</v>
      </c>
      <c r="Z545">
        <v>540.45000000000005</v>
      </c>
      <c r="AA545">
        <v>502.85</v>
      </c>
      <c r="AB545">
        <v>540.45000000000005</v>
      </c>
      <c r="AC545" s="2">
        <f>(Table2[[#This Row],[Close Price]]/Table2[[#This Row],[Day Low]])-1</f>
        <v>2.2440527785803743E-2</v>
      </c>
      <c r="AD545" s="2">
        <f>(Table2[[#This Row],[Day High]]/Table2[[#This Row],[Close Price]])-1</f>
        <v>3.1085154483798672E-3</v>
      </c>
      <c r="AE545" s="2">
        <f>(Table2[[#This Row],[Close Price]]/Table2[[#This Row],[Current Week Low]])-1</f>
        <v>2.6990422753216503E-2</v>
      </c>
      <c r="AF545" s="2">
        <f>(Table2[[#This Row],[Current Week High]]/Table2[[#This Row],[Close Price]])-1</f>
        <v>1.8180105501130583E-2</v>
      </c>
      <c r="AG545" s="2">
        <f>(Table2[[#This Row],[Close Price]]/Table2[[#This Row],[Current Month Low]])-1</f>
        <v>5.5583175897384818E-2</v>
      </c>
      <c r="AH545" s="2">
        <f>(Table2[[#This Row],[Current Month High]]/Table2[[#This Row],[Close Price]])-1</f>
        <v>1.8180105501130583E-2</v>
      </c>
      <c r="AI545">
        <v>1.8180105501130499</v>
      </c>
      <c r="AJ545">
        <v>41.282938514772397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0.09</v>
      </c>
      <c r="AM545" t="s">
        <v>10213</v>
      </c>
      <c r="AN545">
        <v>11.99</v>
      </c>
      <c r="AO545" t="s">
        <v>10213</v>
      </c>
      <c r="AP545">
        <v>-5.4520779979512997E-2</v>
      </c>
      <c r="AQ545">
        <f>(Table2[[#This Row],[Sharpe Ratio]]-AVERAGE(Table2[Sharpe Ratio]))/_xlfn.STDEV.P(Table2[Sharpe Ratio])</f>
        <v>-1.237187638588088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-1.1187017504517165</v>
      </c>
      <c r="AS545">
        <f>_xlfn.RANK.AVG(Table2[[#This Row],[1Y Return vs Nifty Z-Score]],Table2[1Y Return vs Nifty Z-Score])</f>
        <v>603</v>
      </c>
      <c r="AT545">
        <f>_xlfn.RANK.AVG(Table2[[#This Row],[6M Return vs Nifty Z-Score]],Table2[6M Return vs Nifty Z-Score])</f>
        <v>283</v>
      </c>
      <c r="AU545">
        <f>_xlfn.RANK.AVG(Table2[[#This Row],[Sharpe Ratio Z-Score]],Table2[Sharpe Ratio Z-Score])</f>
        <v>642</v>
      </c>
      <c r="AV545">
        <f>(Table2[[#This Row],[Rank 1Y]]+Table2[[#This Row],[Rank 6M]]+Table2[[#This Row],[Rank Sharpe]])/3</f>
        <v>509.33333333333331</v>
      </c>
    </row>
    <row r="546" spans="1:48" x14ac:dyDescent="0.3">
      <c r="A546" t="s">
        <v>1857</v>
      </c>
      <c r="B546" t="s">
        <v>1858</v>
      </c>
      <c r="C546" t="s">
        <v>10166</v>
      </c>
      <c r="D546" t="s">
        <v>21</v>
      </c>
      <c r="E546">
        <v>3711.0180764249999</v>
      </c>
      <c r="F546">
        <v>628.65</v>
      </c>
      <c r="G546">
        <v>-22.036977585736</v>
      </c>
      <c r="H546">
        <f>(Table2[[#This Row],[1Y Return vs Nifty]]-AVERAGE(Table2[1Y Return vs Nifty]))/_xlfn.STDEV.P(Table2[1Y Return vs Nifty])</f>
        <v>-0.81521825431600625</v>
      </c>
      <c r="I546">
        <v>0.61211272758305701</v>
      </c>
      <c r="J546">
        <f>(Table2[[#This Row],[1M Return vs Nifty]]-AVERAGE(Table2[1M Return vs Nifty]))/_xlfn.STDEV.P(Table2[1M Return vs Nifty])</f>
        <v>-0.22457901585297629</v>
      </c>
      <c r="K546">
        <v>-24.955208454867599</v>
      </c>
      <c r="L546">
        <f>(Table2[[#This Row],[6M Return vs Nifty]]-AVERAGE(Table2[6M Return vs Nifty]))/_xlfn.STDEV.P(Table2[6M Return vs Nifty])</f>
        <v>-1.0445296731302787</v>
      </c>
      <c r="M546">
        <v>0.18678833222779601</v>
      </c>
      <c r="N546">
        <f>(Table2[[#This Row],[1W Return vs Nifty]]-AVERAGE(Table2[1W Return vs Nifty]))/_xlfn.STDEV.P(Table2[1W Return vs Nifty])</f>
        <v>1.5146433856010317E-2</v>
      </c>
      <c r="O546">
        <v>627.99</v>
      </c>
      <c r="P546">
        <v>606.10551856702796</v>
      </c>
      <c r="Q546">
        <v>591.06689918917903</v>
      </c>
      <c r="R546">
        <v>44.9804394124005</v>
      </c>
      <c r="S546" s="2">
        <f>(Table2[[#This Row],[Close Price]]-Table2[[#This Row],[20D EMA]])/Table2[[#This Row],[20D EMA]]</f>
        <v>1.0509721492379944E-3</v>
      </c>
      <c r="T546" s="2">
        <f>(Table2[[#This Row],[Close Price]]-Table2[[#This Row],[50D EMA]])/Table2[[#This Row],[50D EMA]]</f>
        <v>3.7195637958011549E-2</v>
      </c>
      <c r="U546" s="2">
        <f>(Table2[[#This Row],[Close Price]]-Table2[[#This Row],[200D EMA]])/Table2[[#This Row],[200D EMA]]</f>
        <v>6.358518953163704E-2</v>
      </c>
      <c r="V546">
        <v>2.0544329680297402</v>
      </c>
      <c r="W546">
        <v>626.25</v>
      </c>
      <c r="X546">
        <v>650.04999999999995</v>
      </c>
      <c r="Y546">
        <v>624.29999999999995</v>
      </c>
      <c r="Z546">
        <v>682.25</v>
      </c>
      <c r="AA546">
        <v>621</v>
      </c>
      <c r="AB546">
        <v>689.7</v>
      </c>
      <c r="AC546" s="2">
        <f>(Table2[[#This Row],[Close Price]]/Table2[[#This Row],[Day Low]])-1</f>
        <v>3.832335329341241E-3</v>
      </c>
      <c r="AD546" s="2">
        <f>(Table2[[#This Row],[Day High]]/Table2[[#This Row],[Close Price]])-1</f>
        <v>3.4041199395530075E-2</v>
      </c>
      <c r="AE546" s="2">
        <f>(Table2[[#This Row],[Close Price]]/Table2[[#This Row],[Current Week Low]])-1</f>
        <v>6.9678039404132974E-3</v>
      </c>
      <c r="AF546" s="2">
        <f>(Table2[[#This Row],[Current Week High]]/Table2[[#This Row],[Close Price]])-1</f>
        <v>8.526206951403803E-2</v>
      </c>
      <c r="AG546" s="2">
        <f>(Table2[[#This Row],[Close Price]]/Table2[[#This Row],[Current Month Low]])-1</f>
        <v>1.2318840579710111E-2</v>
      </c>
      <c r="AH546" s="2">
        <f>(Table2[[#This Row],[Current Month High]]/Table2[[#This Row],[Close Price]])-1</f>
        <v>9.7112860892388575E-2</v>
      </c>
      <c r="AI546">
        <v>25.9047164558975</v>
      </c>
      <c r="AJ546">
        <v>39.700000000000003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-0.06</v>
      </c>
      <c r="AM546" t="s">
        <v>10214</v>
      </c>
      <c r="AN546">
        <v>2.86</v>
      </c>
      <c r="AO546" t="s">
        <v>10213</v>
      </c>
      <c r="AP546">
        <v>8.4262138759222005E-2</v>
      </c>
      <c r="AQ546">
        <f>(Table2[[#This Row],[Sharpe Ratio]]-AVERAGE(Table2[Sharpe Ratio]))/_xlfn.STDEV.P(Table2[Sharpe Ratio])</f>
        <v>0.33738429999465858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-1.7317962094485924</v>
      </c>
      <c r="AS546">
        <f>_xlfn.RANK.AVG(Table2[[#This Row],[1Y Return vs Nifty Z-Score]],Table2[1Y Return vs Nifty Z-Score])</f>
        <v>635</v>
      </c>
      <c r="AT546">
        <f>_xlfn.RANK.AVG(Table2[[#This Row],[6M Return vs Nifty Z-Score]],Table2[6M Return vs Nifty Z-Score])</f>
        <v>653</v>
      </c>
      <c r="AU546">
        <f>_xlfn.RANK.AVG(Table2[[#This Row],[Sharpe Ratio Z-Score]],Table2[Sharpe Ratio Z-Score])</f>
        <v>241</v>
      </c>
      <c r="AV546">
        <f>(Table2[[#This Row],[Rank 1Y]]+Table2[[#This Row],[Rank 6M]]+Table2[[#This Row],[Rank Sharpe]])/3</f>
        <v>509.66666666666669</v>
      </c>
    </row>
    <row r="547" spans="1:48" x14ac:dyDescent="0.3">
      <c r="A547" t="s">
        <v>696</v>
      </c>
      <c r="B547" t="s">
        <v>697</v>
      </c>
      <c r="C547" t="s">
        <v>10172</v>
      </c>
      <c r="D547" t="s">
        <v>290</v>
      </c>
      <c r="E547">
        <v>24518.221529394999</v>
      </c>
      <c r="F547">
        <v>2946.35</v>
      </c>
      <c r="G547">
        <v>-4.1330969829871904</v>
      </c>
      <c r="H547">
        <f>(Table2[[#This Row],[1Y Return vs Nifty]]-AVERAGE(Table2[1Y Return vs Nifty]))/_xlfn.STDEV.P(Table2[1Y Return vs Nifty])</f>
        <v>-0.60229695742471101</v>
      </c>
      <c r="I547">
        <v>1.5942661341072999</v>
      </c>
      <c r="J547">
        <f>(Table2[[#This Row],[1M Return vs Nifty]]-AVERAGE(Table2[1M Return vs Nifty]))/_xlfn.STDEV.P(Table2[1M Return vs Nifty])</f>
        <v>-0.13743429285725098</v>
      </c>
      <c r="K547">
        <v>5.3490995029315602</v>
      </c>
      <c r="L547">
        <f>(Table2[[#This Row],[6M Return vs Nifty]]-AVERAGE(Table2[6M Return vs Nifty]))/_xlfn.STDEV.P(Table2[6M Return vs Nifty])</f>
        <v>-0.13886632043223418</v>
      </c>
      <c r="M547">
        <v>3.8797747700054899</v>
      </c>
      <c r="N547">
        <f>(Table2[[#This Row],[1W Return vs Nifty]]-AVERAGE(Table2[1W Return vs Nifty]))/_xlfn.STDEV.P(Table2[1W Return vs Nifty])</f>
        <v>0.74570573924043848</v>
      </c>
      <c r="O547">
        <v>2817.92</v>
      </c>
      <c r="P547">
        <v>2682.1970326907899</v>
      </c>
      <c r="Q547">
        <v>2484.2005402601899</v>
      </c>
      <c r="R547">
        <v>76.382276589419902</v>
      </c>
      <c r="S547" s="2">
        <f>(Table2[[#This Row],[Close Price]]-Table2[[#This Row],[20D EMA]])/Table2[[#This Row],[20D EMA]]</f>
        <v>4.5576169657051947E-2</v>
      </c>
      <c r="T547" s="2">
        <f>(Table2[[#This Row],[Close Price]]-Table2[[#This Row],[50D EMA]])/Table2[[#This Row],[50D EMA]]</f>
        <v>9.8483804168633643E-2</v>
      </c>
      <c r="U547" s="2">
        <f>(Table2[[#This Row],[Close Price]]-Table2[[#This Row],[200D EMA]])/Table2[[#This Row],[200D EMA]]</f>
        <v>0.18603548797691086</v>
      </c>
      <c r="V547">
        <v>1.07829744496535</v>
      </c>
      <c r="W547">
        <v>2906.35</v>
      </c>
      <c r="X547">
        <v>2970.3</v>
      </c>
      <c r="Y547">
        <v>2867.8</v>
      </c>
      <c r="Z547">
        <v>2998.85</v>
      </c>
      <c r="AA547">
        <v>2775</v>
      </c>
      <c r="AB547">
        <v>2998.85</v>
      </c>
      <c r="AC547" s="2">
        <f>(Table2[[#This Row],[Close Price]]/Table2[[#This Row],[Day Low]])-1</f>
        <v>1.3762967295748885E-2</v>
      </c>
      <c r="AD547" s="2">
        <f>(Table2[[#This Row],[Day High]]/Table2[[#This Row],[Close Price]])-1</f>
        <v>8.1287016138613666E-3</v>
      </c>
      <c r="AE547" s="2">
        <f>(Table2[[#This Row],[Close Price]]/Table2[[#This Row],[Current Week Low]])-1</f>
        <v>2.7390334053978505E-2</v>
      </c>
      <c r="AF547" s="2">
        <f>(Table2[[#This Row],[Current Week High]]/Table2[[#This Row],[Close Price]])-1</f>
        <v>1.7818656982367953E-2</v>
      </c>
      <c r="AG547" s="2">
        <f>(Table2[[#This Row],[Close Price]]/Table2[[#This Row],[Current Month Low]])-1</f>
        <v>6.1747747747747717E-2</v>
      </c>
      <c r="AH547" s="2">
        <f>(Table2[[#This Row],[Current Month High]]/Table2[[#This Row],[Close Price]])-1</f>
        <v>1.7818656982367953E-2</v>
      </c>
      <c r="AI547">
        <v>1.78186569823679</v>
      </c>
      <c r="AJ547">
        <v>51.584606677985199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0.17</v>
      </c>
      <c r="AM547" t="s">
        <v>10213</v>
      </c>
      <c r="AN547">
        <v>8.36</v>
      </c>
      <c r="AO547" t="s">
        <v>10213</v>
      </c>
      <c r="AP547">
        <v>-5.2671882783458003E-2</v>
      </c>
      <c r="AQ547">
        <f>(Table2[[#This Row],[Sharpe Ratio]]-AVERAGE(Table2[Sharpe Ratio]))/_xlfn.STDEV.P(Table2[Sharpe Ratio])</f>
        <v>-1.2162108377779464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-1.3491026692517039</v>
      </c>
      <c r="AS547">
        <f>_xlfn.RANK.AVG(Table2[[#This Row],[1Y Return vs Nifty Z-Score]],Table2[1Y Return vs Nifty Z-Score])</f>
        <v>537</v>
      </c>
      <c r="AT547">
        <f>_xlfn.RANK.AVG(Table2[[#This Row],[6M Return vs Nifty Z-Score]],Table2[6M Return vs Nifty Z-Score])</f>
        <v>358</v>
      </c>
      <c r="AU547">
        <f>_xlfn.RANK.AVG(Table2[[#This Row],[Sharpe Ratio Z-Score]],Table2[Sharpe Ratio Z-Score])</f>
        <v>637</v>
      </c>
      <c r="AV547">
        <f>(Table2[[#This Row],[Rank 1Y]]+Table2[[#This Row],[Rank 6M]]+Table2[[#This Row],[Rank Sharpe]])/3</f>
        <v>510.66666666666669</v>
      </c>
    </row>
    <row r="548" spans="1:48" x14ac:dyDescent="0.3">
      <c r="A548" t="s">
        <v>276</v>
      </c>
      <c r="B548" t="s">
        <v>277</v>
      </c>
      <c r="C548" t="s">
        <v>10165</v>
      </c>
      <c r="D548" t="s">
        <v>177</v>
      </c>
      <c r="E548">
        <v>98389.010025180003</v>
      </c>
      <c r="F548">
        <v>894.6</v>
      </c>
      <c r="G548">
        <v>14.499050650619999</v>
      </c>
      <c r="H548">
        <f>(Table2[[#This Row],[1Y Return vs Nifty]]-AVERAGE(Table2[1Y Return vs Nifty]))/_xlfn.STDEV.P(Table2[1Y Return vs Nifty])</f>
        <v>-0.38071476940405174</v>
      </c>
      <c r="I548">
        <v>-12.179578397712801</v>
      </c>
      <c r="J548">
        <f>(Table2[[#This Row],[1M Return vs Nifty]]-AVERAGE(Table2[1M Return vs Nifty]))/_xlfn.STDEV.P(Table2[1M Return vs Nifty])</f>
        <v>-1.3595629932600439</v>
      </c>
      <c r="K548">
        <v>-28.110921338952199</v>
      </c>
      <c r="L548">
        <f>(Table2[[#This Row],[6M Return vs Nifty]]-AVERAGE(Table2[6M Return vs Nifty]))/_xlfn.STDEV.P(Table2[6M Return vs Nifty])</f>
        <v>-1.1388401426098145</v>
      </c>
      <c r="M548">
        <v>-1.95728611231561</v>
      </c>
      <c r="N548">
        <f>(Table2[[#This Row],[1W Return vs Nifty]]-AVERAGE(Table2[1W Return vs Nifty]))/_xlfn.STDEV.P(Table2[1W Return vs Nifty])</f>
        <v>-0.40900176253994552</v>
      </c>
      <c r="O548">
        <v>907.46</v>
      </c>
      <c r="P548">
        <v>925.03958430367595</v>
      </c>
      <c r="Q548">
        <v>961.46806678027099</v>
      </c>
      <c r="R548">
        <v>43.742214051848599</v>
      </c>
      <c r="S548" s="2">
        <f>(Table2[[#This Row],[Close Price]]-Table2[[#This Row],[20D EMA]])/Table2[[#This Row],[20D EMA]]</f>
        <v>-1.4171423533819687E-2</v>
      </c>
      <c r="T548" s="2">
        <f>(Table2[[#This Row],[Close Price]]-Table2[[#This Row],[50D EMA]])/Table2[[#This Row],[50D EMA]]</f>
        <v>-3.2906250521797228E-2</v>
      </c>
      <c r="U548" s="2">
        <f>(Table2[[#This Row],[Close Price]]-Table2[[#This Row],[200D EMA]])/Table2[[#This Row],[200D EMA]]</f>
        <v>-6.9547881090004676E-2</v>
      </c>
      <c r="V548">
        <v>0.67426122100953301</v>
      </c>
      <c r="W548">
        <v>880.75</v>
      </c>
      <c r="X548">
        <v>898.1</v>
      </c>
      <c r="Y548">
        <v>880.75</v>
      </c>
      <c r="Z548">
        <v>917.4</v>
      </c>
      <c r="AA548">
        <v>880.75</v>
      </c>
      <c r="AB548">
        <v>938</v>
      </c>
      <c r="AC548" s="2">
        <f>(Table2[[#This Row],[Close Price]]/Table2[[#This Row],[Day Low]])-1</f>
        <v>1.5725234175418601E-2</v>
      </c>
      <c r="AD548" s="2">
        <f>(Table2[[#This Row],[Day High]]/Table2[[#This Row],[Close Price]])-1</f>
        <v>3.9123630672925902E-3</v>
      </c>
      <c r="AE548" s="2">
        <f>(Table2[[#This Row],[Close Price]]/Table2[[#This Row],[Current Week Low]])-1</f>
        <v>1.5725234175418601E-2</v>
      </c>
      <c r="AF548" s="2">
        <f>(Table2[[#This Row],[Current Week High]]/Table2[[#This Row],[Close Price]])-1</f>
        <v>2.5486250838363533E-2</v>
      </c>
      <c r="AG548" s="2">
        <f>(Table2[[#This Row],[Close Price]]/Table2[[#This Row],[Current Month Low]])-1</f>
        <v>1.5725234175418601E-2</v>
      </c>
      <c r="AH548" s="2">
        <f>(Table2[[#This Row],[Current Month High]]/Table2[[#This Row],[Close Price]])-1</f>
        <v>4.8513302034428829E-2</v>
      </c>
      <c r="AI548">
        <v>40.778001341381596</v>
      </c>
      <c r="AJ548">
        <v>71.379310344827502</v>
      </c>
      <c r="AK548" t="str">
        <f>IF(AND(Table2[[#This Row],[20D EMA]]&gt;Table2[[#This Row],[50D EMA]],Table2[[#This Row],[50D EMA]]&gt;Table2[[#This Row],[200D EMA]]),"Uptrend","Downtrend/NoTrend")</f>
        <v>Downtrend/NoTrend</v>
      </c>
      <c r="AL548">
        <v>-0.11</v>
      </c>
      <c r="AM548" t="s">
        <v>10214</v>
      </c>
      <c r="AN548">
        <v>0.56999999999999995</v>
      </c>
      <c r="AO548" t="s">
        <v>10213</v>
      </c>
      <c r="AP548">
        <v>2.0380411873035E-2</v>
      </c>
      <c r="AQ548">
        <f>(Table2[[#This Row],[Sharpe Ratio]]-AVERAGE(Table2[Sharpe Ratio]))/_xlfn.STDEV.P(Table2[Sharpe Ratio])</f>
        <v>-0.38739058914393454</v>
      </c>
      <c r="AR5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8">
        <f>_xlfn.RANK.AVG(Table2[[#This Row],[1Y Return vs Nifty Z-Score]],Table2[1Y Return vs Nifty Z-Score])</f>
        <v>425</v>
      </c>
      <c r="AT548">
        <f>_xlfn.RANK.AVG(Table2[[#This Row],[6M Return vs Nifty Z-Score]],Table2[6M Return vs Nifty Z-Score])</f>
        <v>669</v>
      </c>
      <c r="AU548">
        <f>_xlfn.RANK.AVG(Table2[[#This Row],[Sharpe Ratio Z-Score]],Table2[Sharpe Ratio Z-Score])</f>
        <v>439</v>
      </c>
      <c r="AV548">
        <f>(Table2[[#This Row],[Rank 1Y]]+Table2[[#This Row],[Rank 6M]]+Table2[[#This Row],[Rank Sharpe]])/3</f>
        <v>511</v>
      </c>
    </row>
    <row r="549" spans="1:48" x14ac:dyDescent="0.3">
      <c r="A549" t="s">
        <v>1472</v>
      </c>
      <c r="B549" t="s">
        <v>1473</v>
      </c>
      <c r="C549" t="s">
        <v>10173</v>
      </c>
      <c r="D549" t="s">
        <v>1474</v>
      </c>
      <c r="E549">
        <v>6712.9061078750001</v>
      </c>
      <c r="F549">
        <v>514.25</v>
      </c>
      <c r="G549">
        <v>-18.748025453715702</v>
      </c>
      <c r="H549">
        <f>(Table2[[#This Row],[1Y Return vs Nifty]]-AVERAGE(Table2[1Y Return vs Nifty]))/_xlfn.STDEV.P(Table2[1Y Return vs Nifty])</f>
        <v>-0.77610450188986257</v>
      </c>
      <c r="I549">
        <v>0.75751176107532103</v>
      </c>
      <c r="J549">
        <f>(Table2[[#This Row],[1M Return vs Nifty]]-AVERAGE(Table2[1M Return vs Nifty]))/_xlfn.STDEV.P(Table2[1M Return vs Nifty])</f>
        <v>-0.21167801850026105</v>
      </c>
      <c r="K549">
        <v>-11.8693102335088</v>
      </c>
      <c r="L549">
        <f>(Table2[[#This Row],[6M Return vs Nifty]]-AVERAGE(Table2[6M Return vs Nifty]))/_xlfn.STDEV.P(Table2[6M Return vs Nifty])</f>
        <v>-0.65344935304096641</v>
      </c>
      <c r="M549">
        <v>-0.74774196000526205</v>
      </c>
      <c r="N549">
        <f>(Table2[[#This Row],[1W Return vs Nifty]]-AVERAGE(Table2[1W Return vs Nifty]))/_xlfn.STDEV.P(Table2[1W Return vs Nifty])</f>
        <v>-0.169725569509735</v>
      </c>
      <c r="O549">
        <v>509.49</v>
      </c>
      <c r="P549">
        <v>505.92723359931898</v>
      </c>
      <c r="Q549">
        <v>500.21072792591798</v>
      </c>
      <c r="R549">
        <v>52.342232788679198</v>
      </c>
      <c r="S549" s="2">
        <f>(Table2[[#This Row],[Close Price]]-Table2[[#This Row],[20D EMA]])/Table2[[#This Row],[20D EMA]]</f>
        <v>9.342676009342658E-3</v>
      </c>
      <c r="T549" s="2">
        <f>(Table2[[#This Row],[Close Price]]-Table2[[#This Row],[50D EMA]])/Table2[[#This Row],[50D EMA]]</f>
        <v>1.6450520643987374E-2</v>
      </c>
      <c r="U549" s="2">
        <f>(Table2[[#This Row],[Close Price]]-Table2[[#This Row],[200D EMA]])/Table2[[#This Row],[200D EMA]]</f>
        <v>2.8066715266773047E-2</v>
      </c>
      <c r="V549">
        <v>1.01717199485332</v>
      </c>
      <c r="W549">
        <v>513</v>
      </c>
      <c r="X549">
        <v>522.45000000000005</v>
      </c>
      <c r="Y549">
        <v>510</v>
      </c>
      <c r="Z549">
        <v>538</v>
      </c>
      <c r="AA549">
        <v>504</v>
      </c>
      <c r="AB549">
        <v>538</v>
      </c>
      <c r="AC549" s="2">
        <f>(Table2[[#This Row],[Close Price]]/Table2[[#This Row],[Day Low]])-1</f>
        <v>2.436647173489348E-3</v>
      </c>
      <c r="AD549" s="2">
        <f>(Table2[[#This Row],[Day High]]/Table2[[#This Row],[Close Price]])-1</f>
        <v>1.5945551774428912E-2</v>
      </c>
      <c r="AE549" s="2">
        <f>(Table2[[#This Row],[Close Price]]/Table2[[#This Row],[Current Week Low]])-1</f>
        <v>8.3333333333333037E-3</v>
      </c>
      <c r="AF549" s="2">
        <f>(Table2[[#This Row],[Current Week High]]/Table2[[#This Row],[Close Price]])-1</f>
        <v>4.6183762761302871E-2</v>
      </c>
      <c r="AG549" s="2">
        <f>(Table2[[#This Row],[Close Price]]/Table2[[#This Row],[Current Month Low]])-1</f>
        <v>2.0337301587301626E-2</v>
      </c>
      <c r="AH549" s="2">
        <f>(Table2[[#This Row],[Current Month High]]/Table2[[#This Row],[Close Price]])-1</f>
        <v>4.6183762761302871E-2</v>
      </c>
      <c r="AI549">
        <v>30.160427807486599</v>
      </c>
      <c r="AJ549">
        <v>31.504922644163099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-0.12</v>
      </c>
      <c r="AM549" t="s">
        <v>10214</v>
      </c>
      <c r="AN549">
        <v>-0.86</v>
      </c>
      <c r="AO549" t="s">
        <v>10214</v>
      </c>
      <c r="AP549">
        <v>4.4849178453697999E-2</v>
      </c>
      <c r="AQ549">
        <f>(Table2[[#This Row],[Sharpe Ratio]]-AVERAGE(Table2[Sharpe Ratio]))/_xlfn.STDEV.P(Table2[Sharpe Ratio])</f>
        <v>-0.10977837591347481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-1.9207358188543</v>
      </c>
      <c r="AS549">
        <f>_xlfn.RANK.AVG(Table2[[#This Row],[1Y Return vs Nifty Z-Score]],Table2[1Y Return vs Nifty Z-Score])</f>
        <v>616</v>
      </c>
      <c r="AT549">
        <f>_xlfn.RANK.AVG(Table2[[#This Row],[6M Return vs Nifty Z-Score]],Table2[6M Return vs Nifty Z-Score])</f>
        <v>552</v>
      </c>
      <c r="AU549">
        <f>_xlfn.RANK.AVG(Table2[[#This Row],[Sharpe Ratio Z-Score]],Table2[Sharpe Ratio Z-Score])</f>
        <v>366</v>
      </c>
      <c r="AV549">
        <f>(Table2[[#This Row],[Rank 1Y]]+Table2[[#This Row],[Rank 6M]]+Table2[[#This Row],[Rank Sharpe]])/3</f>
        <v>511.33333333333331</v>
      </c>
    </row>
    <row r="550" spans="1:48" x14ac:dyDescent="0.3">
      <c r="A550" t="s">
        <v>1306</v>
      </c>
      <c r="B550" t="s">
        <v>1307</v>
      </c>
      <c r="C550" t="s">
        <v>10178</v>
      </c>
      <c r="D550" t="s">
        <v>148</v>
      </c>
      <c r="E550">
        <v>8421.9643278700005</v>
      </c>
      <c r="F550">
        <v>990.35</v>
      </c>
      <c r="G550">
        <v>4.2738279723215999</v>
      </c>
      <c r="H550">
        <f>(Table2[[#This Row],[1Y Return vs Nifty]]-AVERAGE(Table2[1Y Return vs Nifty]))/_xlfn.STDEV.P(Table2[1Y Return vs Nifty])</f>
        <v>-0.5023178856207291</v>
      </c>
      <c r="I550">
        <v>-4.1132406919219697</v>
      </c>
      <c r="J550">
        <f>(Table2[[#This Row],[1M Return vs Nifty]]-AVERAGE(Table2[1M Return vs Nifty]))/_xlfn.STDEV.P(Table2[1M Return vs Nifty])</f>
        <v>-0.64385121107648768</v>
      </c>
      <c r="K550">
        <v>0.121939334815396</v>
      </c>
      <c r="L550">
        <f>(Table2[[#This Row],[6M Return vs Nifty]]-AVERAGE(Table2[6M Return vs Nifty]))/_xlfn.STDEV.P(Table2[6M Return vs Nifty])</f>
        <v>-0.29508329821434509</v>
      </c>
      <c r="M550">
        <v>-4.7625569491829403</v>
      </c>
      <c r="N550">
        <f>(Table2[[#This Row],[1W Return vs Nifty]]-AVERAGE(Table2[1W Return vs Nifty]))/_xlfn.STDEV.P(Table2[1W Return vs Nifty])</f>
        <v>-0.96395010814780413</v>
      </c>
      <c r="O550">
        <v>1009.52</v>
      </c>
      <c r="P550">
        <v>993.17321652515204</v>
      </c>
      <c r="Q550">
        <v>889.63303840378296</v>
      </c>
      <c r="R550">
        <v>40.285462678727399</v>
      </c>
      <c r="S550" s="2">
        <f>(Table2[[#This Row],[Close Price]]-Table2[[#This Row],[20D EMA]])/Table2[[#This Row],[20D EMA]]</f>
        <v>-1.8989222600839965E-2</v>
      </c>
      <c r="T550" s="2">
        <f>(Table2[[#This Row],[Close Price]]-Table2[[#This Row],[50D EMA]])/Table2[[#This Row],[50D EMA]]</f>
        <v>-2.8426224934152986E-3</v>
      </c>
      <c r="U550" s="2">
        <f>(Table2[[#This Row],[Close Price]]-Table2[[#This Row],[200D EMA]])/Table2[[#This Row],[200D EMA]]</f>
        <v>0.11321180447269323</v>
      </c>
      <c r="V550">
        <v>0.24587605447444699</v>
      </c>
      <c r="W550">
        <v>981</v>
      </c>
      <c r="X550">
        <v>998.5</v>
      </c>
      <c r="Y550">
        <v>959</v>
      </c>
      <c r="Z550">
        <v>1032.75</v>
      </c>
      <c r="AA550">
        <v>959</v>
      </c>
      <c r="AB550">
        <v>1058</v>
      </c>
      <c r="AC550" s="2">
        <f>(Table2[[#This Row],[Close Price]]/Table2[[#This Row],[Day Low]])-1</f>
        <v>9.5310907237513565E-3</v>
      </c>
      <c r="AD550" s="2">
        <f>(Table2[[#This Row],[Day High]]/Table2[[#This Row],[Close Price]])-1</f>
        <v>8.2294138435905495E-3</v>
      </c>
      <c r="AE550" s="2">
        <f>(Table2[[#This Row],[Close Price]]/Table2[[#This Row],[Current Week Low]])-1</f>
        <v>3.2690302398331594E-2</v>
      </c>
      <c r="AF550" s="2">
        <f>(Table2[[#This Row],[Current Week High]]/Table2[[#This Row],[Close Price]])-1</f>
        <v>4.2813146867269225E-2</v>
      </c>
      <c r="AG550" s="2">
        <f>(Table2[[#This Row],[Close Price]]/Table2[[#This Row],[Current Month Low]])-1</f>
        <v>3.2690302398331594E-2</v>
      </c>
      <c r="AH550" s="2">
        <f>(Table2[[#This Row],[Current Month High]]/Table2[[#This Row],[Close Price]])-1</f>
        <v>6.8309183621951819E-2</v>
      </c>
      <c r="AI550">
        <v>17.332256273034702</v>
      </c>
      <c r="AJ550">
        <v>42.897337854411603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-0.18</v>
      </c>
      <c r="AM550" t="s">
        <v>10214</v>
      </c>
      <c r="AN550">
        <v>-3.69</v>
      </c>
      <c r="AO550" t="s">
        <v>10214</v>
      </c>
      <c r="AP550">
        <v>-4.6707587217116001E-2</v>
      </c>
      <c r="AQ550">
        <f>(Table2[[#This Row],[Sharpe Ratio]]-AVERAGE(Table2[Sharpe Ratio]))/_xlfn.STDEV.P(Table2[Sharpe Ratio])</f>
        <v>-1.1485424783175506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-3.5537449813769166</v>
      </c>
      <c r="AS550">
        <f>_xlfn.RANK.AVG(Table2[[#This Row],[1Y Return vs Nifty Z-Score]],Table2[1Y Return vs Nifty Z-Score])</f>
        <v>486</v>
      </c>
      <c r="AT550">
        <f>_xlfn.RANK.AVG(Table2[[#This Row],[6M Return vs Nifty Z-Score]],Table2[6M Return vs Nifty Z-Score])</f>
        <v>425</v>
      </c>
      <c r="AU550">
        <f>_xlfn.RANK.AVG(Table2[[#This Row],[Sharpe Ratio Z-Score]],Table2[Sharpe Ratio Z-Score])</f>
        <v>629</v>
      </c>
      <c r="AV550">
        <f>(Table2[[#This Row],[Rank 1Y]]+Table2[[#This Row],[Rank 6M]]+Table2[[#This Row],[Rank Sharpe]])/3</f>
        <v>513.33333333333337</v>
      </c>
    </row>
    <row r="551" spans="1:48" x14ac:dyDescent="0.3">
      <c r="A551" t="s">
        <v>996</v>
      </c>
      <c r="B551" t="s">
        <v>997</v>
      </c>
      <c r="C551" t="s">
        <v>637</v>
      </c>
      <c r="D551" t="s">
        <v>637</v>
      </c>
      <c r="E551">
        <v>13584.897737136</v>
      </c>
      <c r="F551">
        <v>27.36</v>
      </c>
      <c r="G551">
        <v>46.989563696837401</v>
      </c>
      <c r="H551">
        <f>(Table2[[#This Row],[1Y Return vs Nifty]]-AVERAGE(Table2[1Y Return vs Nifty]))/_xlfn.STDEV.P(Table2[1Y Return vs Nifty])</f>
        <v>5.6775624014920138E-3</v>
      </c>
      <c r="I551">
        <v>-1.7142362232350901</v>
      </c>
      <c r="J551">
        <f>(Table2[[#This Row],[1M Return vs Nifty]]-AVERAGE(Table2[1M Return vs Nifty]))/_xlfn.STDEV.P(Table2[1M Return vs Nifty])</f>
        <v>-0.43099181609757808</v>
      </c>
      <c r="K551">
        <v>-37.980558184450402</v>
      </c>
      <c r="L551">
        <f>(Table2[[#This Row],[6M Return vs Nifty]]-AVERAGE(Table2[6M Return vs Nifty]))/_xlfn.STDEV.P(Table2[6M Return vs Nifty])</f>
        <v>-1.4338004633620198</v>
      </c>
      <c r="M551">
        <v>-4.19427984602995</v>
      </c>
      <c r="N551">
        <f>(Table2[[#This Row],[1W Return vs Nifty]]-AVERAGE(Table2[1W Return vs Nifty]))/_xlfn.STDEV.P(Table2[1W Return vs Nifty])</f>
        <v>-0.85153157297572479</v>
      </c>
      <c r="O551">
        <v>27.85</v>
      </c>
      <c r="P551">
        <v>27.501419110463999</v>
      </c>
      <c r="Q551">
        <v>25.349072830955102</v>
      </c>
      <c r="R551">
        <v>37.958231110641599</v>
      </c>
      <c r="S551" s="2">
        <f>(Table2[[#This Row],[Close Price]]-Table2[[#This Row],[20D EMA]])/Table2[[#This Row],[20D EMA]]</f>
        <v>-1.7594254937163444E-2</v>
      </c>
      <c r="T551" s="2">
        <f>(Table2[[#This Row],[Close Price]]-Table2[[#This Row],[50D EMA]])/Table2[[#This Row],[50D EMA]]</f>
        <v>-5.1422477471422994E-3</v>
      </c>
      <c r="U551" s="2">
        <f>(Table2[[#This Row],[Close Price]]-Table2[[#This Row],[200D EMA]])/Table2[[#This Row],[200D EMA]]</f>
        <v>7.932941699505662E-2</v>
      </c>
      <c r="V551">
        <v>1.5104941880056499</v>
      </c>
      <c r="W551">
        <v>27.27</v>
      </c>
      <c r="X551">
        <v>27.9</v>
      </c>
      <c r="Y551">
        <v>26.89</v>
      </c>
      <c r="Z551">
        <v>28.64</v>
      </c>
      <c r="AA551">
        <v>26.89</v>
      </c>
      <c r="AB551">
        <v>29.85</v>
      </c>
      <c r="AC551" s="2">
        <f>(Table2[[#This Row],[Close Price]]/Table2[[#This Row],[Day Low]])-1</f>
        <v>3.3003300330032292E-3</v>
      </c>
      <c r="AD551" s="2">
        <f>(Table2[[#This Row],[Day High]]/Table2[[#This Row],[Close Price]])-1</f>
        <v>1.9736842105263053E-2</v>
      </c>
      <c r="AE551" s="2">
        <f>(Table2[[#This Row],[Close Price]]/Table2[[#This Row],[Current Week Low]])-1</f>
        <v>1.74786165860914E-2</v>
      </c>
      <c r="AF551" s="2">
        <f>(Table2[[#This Row],[Current Week High]]/Table2[[#This Row],[Close Price]])-1</f>
        <v>4.6783625730994149E-2</v>
      </c>
      <c r="AG551" s="2">
        <f>(Table2[[#This Row],[Close Price]]/Table2[[#This Row],[Current Month Low]])-1</f>
        <v>1.74786165860914E-2</v>
      </c>
      <c r="AH551" s="2">
        <f>(Table2[[#This Row],[Current Month High]]/Table2[[#This Row],[Close Price]])-1</f>
        <v>9.1008771929824706E-2</v>
      </c>
      <c r="AI551">
        <v>42.726608187134403</v>
      </c>
      <c r="AJ551">
        <v>88.041237113402005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-0.09</v>
      </c>
      <c r="AM551" t="s">
        <v>10214</v>
      </c>
      <c r="AN551">
        <v>-2.15</v>
      </c>
      <c r="AO551" t="s">
        <v>10214</v>
      </c>
      <c r="AP551">
        <v>-8.3633282783339997E-3</v>
      </c>
      <c r="AQ551">
        <f>(Table2[[#This Row],[Sharpe Ratio]]-AVERAGE(Table2[Sharpe Ratio]))/_xlfn.STDEV.P(Table2[Sharpe Ratio])</f>
        <v>-0.71350483334326609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-3.4241511233770967</v>
      </c>
      <c r="AS551">
        <f>_xlfn.RANK.AVG(Table2[[#This Row],[1Y Return vs Nifty Z-Score]],Table2[1Y Return vs Nifty Z-Score])</f>
        <v>276</v>
      </c>
      <c r="AT551">
        <f>_xlfn.RANK.AVG(Table2[[#This Row],[6M Return vs Nifty Z-Score]],Table2[6M Return vs Nifty Z-Score])</f>
        <v>710</v>
      </c>
      <c r="AU551">
        <f>_xlfn.RANK.AVG(Table2[[#This Row],[Sharpe Ratio Z-Score]],Table2[Sharpe Ratio Z-Score])</f>
        <v>556</v>
      </c>
      <c r="AV551">
        <f>(Table2[[#This Row],[Rank 1Y]]+Table2[[#This Row],[Rank 6M]]+Table2[[#This Row],[Rank Sharpe]])/3</f>
        <v>514</v>
      </c>
    </row>
    <row r="552" spans="1:48" x14ac:dyDescent="0.3">
      <c r="A552" t="s">
        <v>1165</v>
      </c>
      <c r="B552" t="s">
        <v>1166</v>
      </c>
      <c r="C552" t="s">
        <v>10181</v>
      </c>
      <c r="D552" t="s">
        <v>371</v>
      </c>
      <c r="E552">
        <v>10080.130853799999</v>
      </c>
      <c r="F552">
        <v>686</v>
      </c>
      <c r="G552">
        <v>-10.5617009895896</v>
      </c>
      <c r="H552">
        <f>(Table2[[#This Row],[1Y Return vs Nifty]]-AVERAGE(Table2[1Y Return vs Nifty]))/_xlfn.STDEV.P(Table2[1Y Return vs Nifty])</f>
        <v>-0.67874891399529991</v>
      </c>
      <c r="I552">
        <v>-1.43539747656548</v>
      </c>
      <c r="J552">
        <f>(Table2[[#This Row],[1M Return vs Nifty]]-AVERAGE(Table2[1M Return vs Nifty]))/_xlfn.STDEV.P(Table2[1M Return vs Nifty])</f>
        <v>-0.4062509505896208</v>
      </c>
      <c r="K552">
        <v>-24.0571367644906</v>
      </c>
      <c r="L552">
        <f>(Table2[[#This Row],[6M Return vs Nifty]]-AVERAGE(Table2[6M Return vs Nifty]))/_xlfn.STDEV.P(Table2[6M Return vs Nifty])</f>
        <v>-1.0176902343546865</v>
      </c>
      <c r="M552">
        <v>-5.4559907519643902</v>
      </c>
      <c r="N552">
        <f>(Table2[[#This Row],[1W Return vs Nifty]]-AVERAGE(Table2[1W Return vs Nifty]))/_xlfn.STDEV.P(Table2[1W Return vs Nifty])</f>
        <v>-1.101127573006015</v>
      </c>
      <c r="O552">
        <v>699.53</v>
      </c>
      <c r="P552">
        <v>687.55557260536898</v>
      </c>
      <c r="Q552">
        <v>670.841654628995</v>
      </c>
      <c r="R552">
        <v>39.2349863167669</v>
      </c>
      <c r="S552" s="2">
        <f>(Table2[[#This Row],[Close Price]]-Table2[[#This Row],[20D EMA]])/Table2[[#This Row],[20D EMA]]</f>
        <v>-1.9341557903163515E-2</v>
      </c>
      <c r="T552" s="2">
        <f>(Table2[[#This Row],[Close Price]]-Table2[[#This Row],[50D EMA]])/Table2[[#This Row],[50D EMA]]</f>
        <v>-2.262468180534724E-3</v>
      </c>
      <c r="U552" s="2">
        <f>(Table2[[#This Row],[Close Price]]-Table2[[#This Row],[200D EMA]])/Table2[[#This Row],[200D EMA]]</f>
        <v>2.2596010945963443E-2</v>
      </c>
      <c r="V552">
        <v>1.3821974608585299</v>
      </c>
      <c r="W552">
        <v>679</v>
      </c>
      <c r="X552">
        <v>691.2</v>
      </c>
      <c r="Y552">
        <v>671.7</v>
      </c>
      <c r="Z552">
        <v>724.4</v>
      </c>
      <c r="AA552">
        <v>671.7</v>
      </c>
      <c r="AB552">
        <v>738.9</v>
      </c>
      <c r="AC552" s="2">
        <f>(Table2[[#This Row],[Close Price]]/Table2[[#This Row],[Day Low]])-1</f>
        <v>1.0309278350515427E-2</v>
      </c>
      <c r="AD552" s="2">
        <f>(Table2[[#This Row],[Day High]]/Table2[[#This Row],[Close Price]])-1</f>
        <v>7.5801749271138252E-3</v>
      </c>
      <c r="AE552" s="2">
        <f>(Table2[[#This Row],[Close Price]]/Table2[[#This Row],[Current Week Low]])-1</f>
        <v>2.1289266041387478E-2</v>
      </c>
      <c r="AF552" s="2">
        <f>(Table2[[#This Row],[Current Week High]]/Table2[[#This Row],[Close Price]])-1</f>
        <v>5.5976676384839719E-2</v>
      </c>
      <c r="AG552" s="2">
        <f>(Table2[[#This Row],[Close Price]]/Table2[[#This Row],[Current Month Low]])-1</f>
        <v>2.1289266041387478E-2</v>
      </c>
      <c r="AH552" s="2">
        <f>(Table2[[#This Row],[Current Month High]]/Table2[[#This Row],[Close Price]])-1</f>
        <v>7.7113702623906599E-2</v>
      </c>
      <c r="AI552">
        <v>18.790087463556802</v>
      </c>
      <c r="AJ552">
        <v>28.947368421052602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-0.09</v>
      </c>
      <c r="AM552" t="s">
        <v>10214</v>
      </c>
      <c r="AN552">
        <v>-1.25</v>
      </c>
      <c r="AO552" t="s">
        <v>10214</v>
      </c>
      <c r="AP552">
        <v>5.5979305933933E-2</v>
      </c>
      <c r="AQ552">
        <f>(Table2[[#This Row],[Sharpe Ratio]]-AVERAGE(Table2[Sharpe Ratio]))/_xlfn.STDEV.P(Table2[Sharpe Ratio])</f>
        <v>1.6499314183378296E-2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-3.1873183577622441</v>
      </c>
      <c r="AS552">
        <f>_xlfn.RANK.AVG(Table2[[#This Row],[1Y Return vs Nifty Z-Score]],Table2[1Y Return vs Nifty Z-Score])</f>
        <v>571</v>
      </c>
      <c r="AT552">
        <f>_xlfn.RANK.AVG(Table2[[#This Row],[6M Return vs Nifty Z-Score]],Table2[6M Return vs Nifty Z-Score])</f>
        <v>645</v>
      </c>
      <c r="AU552">
        <f>_xlfn.RANK.AVG(Table2[[#This Row],[Sharpe Ratio Z-Score]],Table2[Sharpe Ratio Z-Score])</f>
        <v>327</v>
      </c>
      <c r="AV552">
        <f>(Table2[[#This Row],[Rank 1Y]]+Table2[[#This Row],[Rank 6M]]+Table2[[#This Row],[Rank Sharpe]])/3</f>
        <v>514.33333333333337</v>
      </c>
    </row>
    <row r="553" spans="1:48" x14ac:dyDescent="0.3">
      <c r="A553" t="s">
        <v>1558</v>
      </c>
      <c r="B553" t="s">
        <v>1559</v>
      </c>
      <c r="C553" t="s">
        <v>10167</v>
      </c>
      <c r="D553" t="s">
        <v>413</v>
      </c>
      <c r="E553">
        <v>5997.6205410029997</v>
      </c>
      <c r="F553">
        <v>66.709999999999994</v>
      </c>
      <c r="G553">
        <v>10.6414572072695</v>
      </c>
      <c r="H553">
        <f>(Table2[[#This Row],[1Y Return vs Nifty]]-AVERAGE(Table2[1Y Return vs Nifty]))/_xlfn.STDEV.P(Table2[1Y Return vs Nifty])</f>
        <v>-0.42659106946781777</v>
      </c>
      <c r="I553">
        <v>-9.3122044943226108</v>
      </c>
      <c r="J553">
        <f>(Table2[[#This Row],[1M Return vs Nifty]]-AVERAGE(Table2[1M Return vs Nifty]))/_xlfn.STDEV.P(Table2[1M Return vs Nifty])</f>
        <v>-1.1051460122912546</v>
      </c>
      <c r="K553">
        <v>-25.239611425453901</v>
      </c>
      <c r="L553">
        <f>(Table2[[#This Row],[6M Return vs Nifty]]-AVERAGE(Table2[6M Return vs Nifty]))/_xlfn.STDEV.P(Table2[6M Return vs Nifty])</f>
        <v>-1.0530292352459079</v>
      </c>
      <c r="M553">
        <v>2.1548124411694398</v>
      </c>
      <c r="N553">
        <f>(Table2[[#This Row],[1W Return vs Nifty]]-AVERAGE(Table2[1W Return vs Nifty]))/_xlfn.STDEV.P(Table2[1W Return vs Nifty])</f>
        <v>0.40446774608736707</v>
      </c>
      <c r="O553">
        <v>67.3</v>
      </c>
      <c r="P553">
        <v>70.185713866799404</v>
      </c>
      <c r="Q553">
        <v>67.811789540075196</v>
      </c>
      <c r="R553">
        <v>51.512362873133497</v>
      </c>
      <c r="S553" s="2">
        <f>(Table2[[#This Row],[Close Price]]-Table2[[#This Row],[20D EMA]])/Table2[[#This Row],[20D EMA]]</f>
        <v>-8.7667161961367517E-3</v>
      </c>
      <c r="T553" s="2">
        <f>(Table2[[#This Row],[Close Price]]-Table2[[#This Row],[50D EMA]])/Table2[[#This Row],[50D EMA]]</f>
        <v>-4.9521671509899091E-2</v>
      </c>
      <c r="U553" s="2">
        <f>(Table2[[#This Row],[Close Price]]-Table2[[#This Row],[200D EMA]])/Table2[[#This Row],[200D EMA]]</f>
        <v>-1.6247757912716199E-2</v>
      </c>
      <c r="V553">
        <v>0.63885456818198605</v>
      </c>
      <c r="W553">
        <v>66.349999999999994</v>
      </c>
      <c r="X553">
        <v>67.8</v>
      </c>
      <c r="Y553">
        <v>63.7</v>
      </c>
      <c r="Z553">
        <v>67.989999999999995</v>
      </c>
      <c r="AA553">
        <v>63.7</v>
      </c>
      <c r="AB553">
        <v>67.989999999999995</v>
      </c>
      <c r="AC553" s="2">
        <f>(Table2[[#This Row],[Close Price]]/Table2[[#This Row],[Day Low]])-1</f>
        <v>5.4257724189901158E-3</v>
      </c>
      <c r="AD553" s="2">
        <f>(Table2[[#This Row],[Day High]]/Table2[[#This Row],[Close Price]])-1</f>
        <v>1.6339379403387921E-2</v>
      </c>
      <c r="AE553" s="2">
        <f>(Table2[[#This Row],[Close Price]]/Table2[[#This Row],[Current Week Low]])-1</f>
        <v>4.7252747252747085E-2</v>
      </c>
      <c r="AF553" s="2">
        <f>(Table2[[#This Row],[Current Week High]]/Table2[[#This Row],[Close Price]])-1</f>
        <v>1.9187528106730634E-2</v>
      </c>
      <c r="AG553" s="2">
        <f>(Table2[[#This Row],[Close Price]]/Table2[[#This Row],[Current Month Low]])-1</f>
        <v>4.7252747252747085E-2</v>
      </c>
      <c r="AH553" s="2">
        <f>(Table2[[#This Row],[Current Month High]]/Table2[[#This Row],[Close Price]])-1</f>
        <v>1.9187528106730634E-2</v>
      </c>
      <c r="AI553">
        <v>31.614450607105301</v>
      </c>
      <c r="AJ553">
        <v>52.654462242562801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-0.24</v>
      </c>
      <c r="AM553" t="s">
        <v>10214</v>
      </c>
      <c r="AN553">
        <v>-0.86</v>
      </c>
      <c r="AO553" t="s">
        <v>10214</v>
      </c>
      <c r="AP553">
        <v>1.8149077129405E-2</v>
      </c>
      <c r="AQ553">
        <f>(Table2[[#This Row],[Sharpe Ratio]]-AVERAGE(Table2[Sharpe Ratio]))/_xlfn.STDEV.P(Table2[Sharpe Ratio])</f>
        <v>-0.41270636362709445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3">
        <f>_xlfn.RANK.AVG(Table2[[#This Row],[1Y Return vs Nifty Z-Score]],Table2[1Y Return vs Nifty Z-Score])</f>
        <v>442</v>
      </c>
      <c r="AT553">
        <f>_xlfn.RANK.AVG(Table2[[#This Row],[6M Return vs Nifty Z-Score]],Table2[6M Return vs Nifty Z-Score])</f>
        <v>655</v>
      </c>
      <c r="AU553">
        <f>_xlfn.RANK.AVG(Table2[[#This Row],[Sharpe Ratio Z-Score]],Table2[Sharpe Ratio Z-Score])</f>
        <v>447</v>
      </c>
      <c r="AV553">
        <f>(Table2[[#This Row],[Rank 1Y]]+Table2[[#This Row],[Rank 6M]]+Table2[[#This Row],[Rank Sharpe]])/3</f>
        <v>514.66666666666663</v>
      </c>
    </row>
    <row r="554" spans="1:48" x14ac:dyDescent="0.3">
      <c r="A554" t="s">
        <v>96</v>
      </c>
      <c r="B554" t="s">
        <v>97</v>
      </c>
      <c r="C554" t="s">
        <v>10179</v>
      </c>
      <c r="D554" t="s">
        <v>98</v>
      </c>
      <c r="E554">
        <v>288170.81838160002</v>
      </c>
      <c r="F554">
        <v>3248.6</v>
      </c>
      <c r="G554">
        <v>-19.871501990134401</v>
      </c>
      <c r="H554">
        <f>(Table2[[#This Row],[1Y Return vs Nifty]]-AVERAGE(Table2[1Y Return vs Nifty]))/_xlfn.STDEV.P(Table2[1Y Return vs Nifty])</f>
        <v>-0.78946540874960125</v>
      </c>
      <c r="I554">
        <v>-9.8710296563293092</v>
      </c>
      <c r="J554">
        <f>(Table2[[#This Row],[1M Return vs Nifty]]-AVERAGE(Table2[1M Return vs Nifty]))/_xlfn.STDEV.P(Table2[1M Return vs Nifty])</f>
        <v>-1.1547295739045627</v>
      </c>
      <c r="K554">
        <v>-24.495150074683799</v>
      </c>
      <c r="L554">
        <f>(Table2[[#This Row],[6M Return vs Nifty]]-AVERAGE(Table2[6M Return vs Nifty]))/_xlfn.STDEV.P(Table2[6M Return vs Nifty])</f>
        <v>-1.0307805383335256</v>
      </c>
      <c r="M554">
        <v>-4.2083926867837702</v>
      </c>
      <c r="N554">
        <f>(Table2[[#This Row],[1W Return vs Nifty]]-AVERAGE(Table2[1W Return vs Nifty]))/_xlfn.STDEV.P(Table2[1W Return vs Nifty])</f>
        <v>-0.85432342377502435</v>
      </c>
      <c r="O554">
        <v>3329.28</v>
      </c>
      <c r="P554">
        <v>3392.5217186817799</v>
      </c>
      <c r="Q554">
        <v>3394.9337046118899</v>
      </c>
      <c r="R554">
        <v>38.9250774235067</v>
      </c>
      <c r="S554" s="2">
        <f>(Table2[[#This Row],[Close Price]]-Table2[[#This Row],[20D EMA]])/Table2[[#This Row],[20D EMA]]</f>
        <v>-2.4233467896962794E-2</v>
      </c>
      <c r="T554" s="2">
        <f>(Table2[[#This Row],[Close Price]]-Table2[[#This Row],[50D EMA]])/Table2[[#This Row],[50D EMA]]</f>
        <v>-4.2423226913843655E-2</v>
      </c>
      <c r="U554" s="2">
        <f>(Table2[[#This Row],[Close Price]]-Table2[[#This Row],[200D EMA]])/Table2[[#This Row],[200D EMA]]</f>
        <v>-4.3103552924494852E-2</v>
      </c>
      <c r="V554">
        <v>1.0711554694108201</v>
      </c>
      <c r="W554">
        <v>3230</v>
      </c>
      <c r="X554">
        <v>3258.75</v>
      </c>
      <c r="Y554">
        <v>3126.1</v>
      </c>
      <c r="Z554">
        <v>3258.75</v>
      </c>
      <c r="AA554">
        <v>3126.1</v>
      </c>
      <c r="AB554">
        <v>3450</v>
      </c>
      <c r="AC554" s="2">
        <f>(Table2[[#This Row],[Close Price]]/Table2[[#This Row],[Day Low]])-1</f>
        <v>5.7585139318885314E-3</v>
      </c>
      <c r="AD554" s="2">
        <f>(Table2[[#This Row],[Day High]]/Table2[[#This Row],[Close Price]])-1</f>
        <v>3.1244228282953923E-3</v>
      </c>
      <c r="AE554" s="2">
        <f>(Table2[[#This Row],[Close Price]]/Table2[[#This Row],[Current Week Low]])-1</f>
        <v>3.9186206455327666E-2</v>
      </c>
      <c r="AF554" s="2">
        <f>(Table2[[#This Row],[Current Week High]]/Table2[[#This Row],[Close Price]])-1</f>
        <v>3.1244228282953923E-3</v>
      </c>
      <c r="AG554" s="2">
        <f>(Table2[[#This Row],[Close Price]]/Table2[[#This Row],[Current Month Low]])-1</f>
        <v>3.9186206455327666E-2</v>
      </c>
      <c r="AH554" s="2">
        <f>(Table2[[#This Row],[Current Month High]]/Table2[[#This Row],[Close Price]])-1</f>
        <v>6.1995936711198629E-2</v>
      </c>
      <c r="AI554">
        <v>19.650003078249</v>
      </c>
      <c r="AJ554">
        <v>12.7027355201304</v>
      </c>
      <c r="AK554" t="str">
        <f>IF(AND(Table2[[#This Row],[20D EMA]]&gt;Table2[[#This Row],[50D EMA]],Table2[[#This Row],[50D EMA]]&gt;Table2[[#This Row],[200D EMA]]),"Uptrend","Downtrend/NoTrend")</f>
        <v>Downtrend/NoTrend</v>
      </c>
      <c r="AL554">
        <v>-0.19</v>
      </c>
      <c r="AM554" t="s">
        <v>10214</v>
      </c>
      <c r="AN554">
        <v>-4.5199999999999996</v>
      </c>
      <c r="AO554" t="s">
        <v>10214</v>
      </c>
      <c r="AP554">
        <v>7.1703731877113E-2</v>
      </c>
      <c r="AQ554">
        <f>(Table2[[#This Row],[Sharpe Ratio]]-AVERAGE(Table2[Sharpe Ratio]))/_xlfn.STDEV.P(Table2[Sharpe Ratio])</f>
        <v>0.19490195959152201</v>
      </c>
      <c r="AR5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4">
        <f>_xlfn.RANK.AVG(Table2[[#This Row],[1Y Return vs Nifty Z-Score]],Table2[1Y Return vs Nifty Z-Score])</f>
        <v>623</v>
      </c>
      <c r="AT554">
        <f>_xlfn.RANK.AVG(Table2[[#This Row],[6M Return vs Nifty Z-Score]],Table2[6M Return vs Nifty Z-Score])</f>
        <v>649</v>
      </c>
      <c r="AU554">
        <f>_xlfn.RANK.AVG(Table2[[#This Row],[Sharpe Ratio Z-Score]],Table2[Sharpe Ratio Z-Score])</f>
        <v>279</v>
      </c>
      <c r="AV554">
        <f>(Table2[[#This Row],[Rank 1Y]]+Table2[[#This Row],[Rank 6M]]+Table2[[#This Row],[Rank Sharpe]])/3</f>
        <v>517</v>
      </c>
    </row>
    <row r="555" spans="1:48" x14ac:dyDescent="0.3">
      <c r="A555" t="s">
        <v>1300</v>
      </c>
      <c r="B555" t="s">
        <v>1301</v>
      </c>
      <c r="C555" t="s">
        <v>10181</v>
      </c>
      <c r="D555" t="s">
        <v>387</v>
      </c>
      <c r="E555">
        <v>8508.6667248100002</v>
      </c>
      <c r="F555">
        <v>538.15</v>
      </c>
      <c r="G555">
        <v>-1.8266317758978401</v>
      </c>
      <c r="H555">
        <f>(Table2[[#This Row],[1Y Return vs Nifty]]-AVERAGE(Table2[1Y Return vs Nifty]))/_xlfn.STDEV.P(Table2[1Y Return vs Nifty])</f>
        <v>-0.57486739765358985</v>
      </c>
      <c r="I555">
        <v>-3.9445906512297699</v>
      </c>
      <c r="J555">
        <f>(Table2[[#This Row],[1M Return vs Nifty]]-AVERAGE(Table2[1M Return vs Nifty]))/_xlfn.STDEV.P(Table2[1M Return vs Nifty])</f>
        <v>-0.62888719325431175</v>
      </c>
      <c r="K555">
        <v>-4.1249058356976702</v>
      </c>
      <c r="L555">
        <f>(Table2[[#This Row],[6M Return vs Nifty]]-AVERAGE(Table2[6M Return vs Nifty]))/_xlfn.STDEV.P(Table2[6M Return vs Nifty])</f>
        <v>-0.42200294412318673</v>
      </c>
      <c r="M555">
        <v>-4.60152212338566</v>
      </c>
      <c r="N555">
        <f>(Table2[[#This Row],[1W Return vs Nifty]]-AVERAGE(Table2[1W Return vs Nifty]))/_xlfn.STDEV.P(Table2[1W Return vs Nifty])</f>
        <v>-0.93209364388524973</v>
      </c>
      <c r="O555">
        <v>543.37</v>
      </c>
      <c r="P555">
        <v>522.56011761720799</v>
      </c>
      <c r="Q555">
        <v>486.90644259794601</v>
      </c>
      <c r="R555">
        <v>41.936102156635997</v>
      </c>
      <c r="S555" s="2">
        <f>(Table2[[#This Row],[Close Price]]-Table2[[#This Row],[20D EMA]])/Table2[[#This Row],[20D EMA]]</f>
        <v>-9.6067136573605959E-3</v>
      </c>
      <c r="T555" s="2">
        <f>(Table2[[#This Row],[Close Price]]-Table2[[#This Row],[50D EMA]])/Table2[[#This Row],[50D EMA]]</f>
        <v>2.983366287859739E-2</v>
      </c>
      <c r="U555" s="2">
        <f>(Table2[[#This Row],[Close Price]]-Table2[[#This Row],[200D EMA]])/Table2[[#This Row],[200D EMA]]</f>
        <v>0.10524312869765699</v>
      </c>
      <c r="V555">
        <v>0.70424141817345898</v>
      </c>
      <c r="W555">
        <v>536</v>
      </c>
      <c r="X555">
        <v>548</v>
      </c>
      <c r="Y555">
        <v>528.79999999999995</v>
      </c>
      <c r="Z555">
        <v>553.95000000000005</v>
      </c>
      <c r="AA555">
        <v>528.79999999999995</v>
      </c>
      <c r="AB555">
        <v>570</v>
      </c>
      <c r="AC555" s="2">
        <f>(Table2[[#This Row],[Close Price]]/Table2[[#This Row],[Day Low]])-1</f>
        <v>4.0111940298506177E-3</v>
      </c>
      <c r="AD555" s="2">
        <f>(Table2[[#This Row],[Day High]]/Table2[[#This Row],[Close Price]])-1</f>
        <v>1.8303446994332395E-2</v>
      </c>
      <c r="AE555" s="2">
        <f>(Table2[[#This Row],[Close Price]]/Table2[[#This Row],[Current Week Low]])-1</f>
        <v>1.7681543116490284E-2</v>
      </c>
      <c r="AF555" s="2">
        <f>(Table2[[#This Row],[Current Week High]]/Table2[[#This Row],[Close Price]])-1</f>
        <v>2.9359843909690708E-2</v>
      </c>
      <c r="AG555" s="2">
        <f>(Table2[[#This Row],[Close Price]]/Table2[[#This Row],[Current Month Low]])-1</f>
        <v>1.7681543116490284E-2</v>
      </c>
      <c r="AH555" s="2">
        <f>(Table2[[#This Row],[Current Month High]]/Table2[[#This Row],[Close Price]])-1</f>
        <v>5.9184242311623114E-2</v>
      </c>
      <c r="AI555">
        <v>17.792437052866301</v>
      </c>
      <c r="AJ555">
        <v>33.602284011916502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0.01</v>
      </c>
      <c r="AM555" t="s">
        <v>10213</v>
      </c>
      <c r="AN555">
        <v>-4.29</v>
      </c>
      <c r="AO555" t="s">
        <v>10214</v>
      </c>
      <c r="AP555">
        <v>-1.0166452432449E-2</v>
      </c>
      <c r="AQ555">
        <f>(Table2[[#This Row],[Sharpe Ratio]]-AVERAGE(Table2[Sharpe Ratio]))/_xlfn.STDEV.P(Table2[Sharpe Ratio])</f>
        <v>-0.73396231269773227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-3.2918134916140702</v>
      </c>
      <c r="AS555">
        <f>_xlfn.RANK.AVG(Table2[[#This Row],[1Y Return vs Nifty Z-Score]],Table2[1Y Return vs Nifty Z-Score])</f>
        <v>523</v>
      </c>
      <c r="AT555">
        <f>_xlfn.RANK.AVG(Table2[[#This Row],[6M Return vs Nifty Z-Score]],Table2[6M Return vs Nifty Z-Score])</f>
        <v>471</v>
      </c>
      <c r="AU555">
        <f>_xlfn.RANK.AVG(Table2[[#This Row],[Sharpe Ratio Z-Score]],Table2[Sharpe Ratio Z-Score])</f>
        <v>561</v>
      </c>
      <c r="AV555">
        <f>(Table2[[#This Row],[Rank 1Y]]+Table2[[#This Row],[Rank 6M]]+Table2[[#This Row],[Rank Sharpe]])/3</f>
        <v>518.33333333333337</v>
      </c>
    </row>
    <row r="556" spans="1:48" x14ac:dyDescent="0.3">
      <c r="A556" t="s">
        <v>128</v>
      </c>
      <c r="B556" t="s">
        <v>129</v>
      </c>
      <c r="C556" t="s">
        <v>10175</v>
      </c>
      <c r="D556" t="s">
        <v>130</v>
      </c>
      <c r="E556">
        <v>225376.4645075</v>
      </c>
      <c r="F556">
        <v>925</v>
      </c>
      <c r="G556">
        <v>-9.0839014800818703</v>
      </c>
      <c r="H556">
        <f>(Table2[[#This Row],[1Y Return vs Nifty]]-AVERAGE(Table2[1Y Return vs Nifty]))/_xlfn.STDEV.P(Table2[1Y Return vs Nifty])</f>
        <v>-0.661174233115145</v>
      </c>
      <c r="I556">
        <v>-3.1264987000805302</v>
      </c>
      <c r="J556">
        <f>(Table2[[#This Row],[1M Return vs Nifty]]-AVERAGE(Table2[1M Return vs Nifty]))/_xlfn.STDEV.P(Table2[1M Return vs Nifty])</f>
        <v>-0.55629935107573536</v>
      </c>
      <c r="K556">
        <v>0.195184854558654</v>
      </c>
      <c r="L556">
        <f>(Table2[[#This Row],[6M Return vs Nifty]]-AVERAGE(Table2[6M Return vs Nifty]))/_xlfn.STDEV.P(Table2[6M Return vs Nifty])</f>
        <v>-0.29289430966944358</v>
      </c>
      <c r="M556">
        <v>-2.6923297816774401</v>
      </c>
      <c r="N556">
        <f>(Table2[[#This Row],[1W Return vs Nifty]]-AVERAGE(Table2[1W Return vs Nifty]))/_xlfn.STDEV.P(Table2[1W Return vs Nifty])</f>
        <v>-0.55441063461783568</v>
      </c>
      <c r="O556">
        <v>929.73</v>
      </c>
      <c r="P556">
        <v>909.28987760961797</v>
      </c>
      <c r="Q556">
        <v>847.43482159994301</v>
      </c>
      <c r="R556">
        <v>42.754003956494202</v>
      </c>
      <c r="S556" s="2">
        <f>(Table2[[#This Row],[Close Price]]-Table2[[#This Row],[20D EMA]])/Table2[[#This Row],[20D EMA]]</f>
        <v>-5.0874985210760306E-3</v>
      </c>
      <c r="T556" s="2">
        <f>(Table2[[#This Row],[Close Price]]-Table2[[#This Row],[50D EMA]])/Table2[[#This Row],[50D EMA]]</f>
        <v>1.7277353215106168E-2</v>
      </c>
      <c r="U556" s="2">
        <f>(Table2[[#This Row],[Close Price]]-Table2[[#This Row],[200D EMA]])/Table2[[#This Row],[200D EMA]]</f>
        <v>9.1529373614380405E-2</v>
      </c>
      <c r="V556">
        <v>0.801249130591559</v>
      </c>
      <c r="W556">
        <v>915.45</v>
      </c>
      <c r="X556">
        <v>932</v>
      </c>
      <c r="Y556">
        <v>915.45</v>
      </c>
      <c r="Z556">
        <v>955.9</v>
      </c>
      <c r="AA556">
        <v>915.45</v>
      </c>
      <c r="AB556">
        <v>959.4</v>
      </c>
      <c r="AC556" s="2">
        <f>(Table2[[#This Row],[Close Price]]/Table2[[#This Row],[Day Low]])-1</f>
        <v>1.0432027964389023E-2</v>
      </c>
      <c r="AD556" s="2">
        <f>(Table2[[#This Row],[Day High]]/Table2[[#This Row],[Close Price]])-1</f>
        <v>7.5675675675674903E-3</v>
      </c>
      <c r="AE556" s="2">
        <f>(Table2[[#This Row],[Close Price]]/Table2[[#This Row],[Current Week Low]])-1</f>
        <v>1.0432027964389023E-2</v>
      </c>
      <c r="AF556" s="2">
        <f>(Table2[[#This Row],[Current Week High]]/Table2[[#This Row],[Close Price]])-1</f>
        <v>3.3405405405405375E-2</v>
      </c>
      <c r="AG556" s="2">
        <f>(Table2[[#This Row],[Close Price]]/Table2[[#This Row],[Current Month Low]])-1</f>
        <v>1.0432027964389023E-2</v>
      </c>
      <c r="AH556" s="2">
        <f>(Table2[[#This Row],[Current Month High]]/Table2[[#This Row],[Close Price]])-1</f>
        <v>3.718918918918912E-2</v>
      </c>
      <c r="AI556">
        <v>3.7189189189189098</v>
      </c>
      <c r="AJ556">
        <v>27.939142461964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-0.01</v>
      </c>
      <c r="AM556" t="s">
        <v>10214</v>
      </c>
      <c r="AN556">
        <v>-0.53</v>
      </c>
      <c r="AO556" t="s">
        <v>10214</v>
      </c>
      <c r="AP556">
        <v>-1.2994375263522999E-2</v>
      </c>
      <c r="AQ556">
        <f>(Table2[[#This Row],[Sharpe Ratio]]-AVERAGE(Table2[Sharpe Ratio]))/_xlfn.STDEV.P(Table2[Sharpe Ratio])</f>
        <v>-0.76604672175003885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-2.8308252502281981</v>
      </c>
      <c r="AS556">
        <f>_xlfn.RANK.AVG(Table2[[#This Row],[1Y Return vs Nifty Z-Score]],Table2[1Y Return vs Nifty Z-Score])</f>
        <v>562</v>
      </c>
      <c r="AT556">
        <f>_xlfn.RANK.AVG(Table2[[#This Row],[6M Return vs Nifty Z-Score]],Table2[6M Return vs Nifty Z-Score])</f>
        <v>423</v>
      </c>
      <c r="AU556">
        <f>_xlfn.RANK.AVG(Table2[[#This Row],[Sharpe Ratio Z-Score]],Table2[Sharpe Ratio Z-Score])</f>
        <v>571</v>
      </c>
      <c r="AV556">
        <f>(Table2[[#This Row],[Rank 1Y]]+Table2[[#This Row],[Rank 6M]]+Table2[[#This Row],[Rank Sharpe]])/3</f>
        <v>518.66666666666663</v>
      </c>
    </row>
    <row r="557" spans="1:48" x14ac:dyDescent="0.3">
      <c r="A557" t="s">
        <v>354</v>
      </c>
      <c r="B557" t="s">
        <v>355</v>
      </c>
      <c r="C557" t="s">
        <v>10181</v>
      </c>
      <c r="D557" t="s">
        <v>166</v>
      </c>
      <c r="E557">
        <v>70904.818140000003</v>
      </c>
      <c r="F557">
        <v>2392</v>
      </c>
      <c r="G557">
        <v>-15.126591109741</v>
      </c>
      <c r="H557">
        <f>(Table2[[#This Row],[1Y Return vs Nifty]]-AVERAGE(Table2[1Y Return vs Nifty]))/_xlfn.STDEV.P(Table2[1Y Return vs Nifty])</f>
        <v>-0.73303671595928699</v>
      </c>
      <c r="I557">
        <v>-2.7993172552415002</v>
      </c>
      <c r="J557">
        <f>(Table2[[#This Row],[1M Return vs Nifty]]-AVERAGE(Table2[1M Return vs Nifty]))/_xlfn.STDEV.P(Table2[1M Return vs Nifty])</f>
        <v>-0.52726912403539905</v>
      </c>
      <c r="K557">
        <v>-9.4577252024896001</v>
      </c>
      <c r="L557">
        <f>(Table2[[#This Row],[6M Return vs Nifty]]-AVERAGE(Table2[6M Return vs Nifty]))/_xlfn.STDEV.P(Table2[6M Return vs Nifty])</f>
        <v>-0.58137761368460972</v>
      </c>
      <c r="M557">
        <v>0.336223921374461</v>
      </c>
      <c r="N557">
        <f>(Table2[[#This Row],[1W Return vs Nifty]]-AVERAGE(Table2[1W Return vs Nifty]))/_xlfn.STDEV.P(Table2[1W Return vs Nifty])</f>
        <v>4.4708297146360196E-2</v>
      </c>
      <c r="O557">
        <v>2393.71</v>
      </c>
      <c r="P557">
        <v>2392.7203603621701</v>
      </c>
      <c r="Q557">
        <v>2388.3492922667401</v>
      </c>
      <c r="R557">
        <v>48.195809404031102</v>
      </c>
      <c r="S557" s="2">
        <f>(Table2[[#This Row],[Close Price]]-Table2[[#This Row],[20D EMA]])/Table2[[#This Row],[20D EMA]]</f>
        <v>-7.1437225060681385E-4</v>
      </c>
      <c r="T557" s="2">
        <f>(Table2[[#This Row],[Close Price]]-Table2[[#This Row],[50D EMA]])/Table2[[#This Row],[50D EMA]]</f>
        <v>-3.0106333113707627E-4</v>
      </c>
      <c r="U557" s="2">
        <f>(Table2[[#This Row],[Close Price]]-Table2[[#This Row],[200D EMA]])/Table2[[#This Row],[200D EMA]]</f>
        <v>1.5285485021309659E-3</v>
      </c>
      <c r="V557">
        <v>0.81803490020339398</v>
      </c>
      <c r="W557">
        <v>2375.3000000000002</v>
      </c>
      <c r="X557">
        <v>2412.9499999999998</v>
      </c>
      <c r="Y557">
        <v>2354.5500000000002</v>
      </c>
      <c r="Z557">
        <v>2419.6999999999998</v>
      </c>
      <c r="AA557">
        <v>2354.5500000000002</v>
      </c>
      <c r="AB557">
        <v>2471</v>
      </c>
      <c r="AC557" s="2">
        <f>(Table2[[#This Row],[Close Price]]/Table2[[#This Row],[Day Low]])-1</f>
        <v>7.0306908601018847E-3</v>
      </c>
      <c r="AD557" s="2">
        <f>(Table2[[#This Row],[Day High]]/Table2[[#This Row],[Close Price]])-1</f>
        <v>8.7583612040134096E-3</v>
      </c>
      <c r="AE557" s="2">
        <f>(Table2[[#This Row],[Close Price]]/Table2[[#This Row],[Current Week Low]])-1</f>
        <v>1.5905374700048824E-2</v>
      </c>
      <c r="AF557" s="2">
        <f>(Table2[[#This Row],[Current Week High]]/Table2[[#This Row],[Close Price]])-1</f>
        <v>1.1580267558528368E-2</v>
      </c>
      <c r="AG557" s="2">
        <f>(Table2[[#This Row],[Close Price]]/Table2[[#This Row],[Current Month Low]])-1</f>
        <v>1.5905374700048824E-2</v>
      </c>
      <c r="AH557" s="2">
        <f>(Table2[[#This Row],[Current Month High]]/Table2[[#This Row],[Close Price]])-1</f>
        <v>3.302675585284276E-2</v>
      </c>
      <c r="AI557">
        <v>12.6233277591973</v>
      </c>
      <c r="AJ557">
        <v>17.254901960784299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-0.16</v>
      </c>
      <c r="AM557" t="s">
        <v>10214</v>
      </c>
      <c r="AN557">
        <v>-0.08</v>
      </c>
      <c r="AO557" t="s">
        <v>10214</v>
      </c>
      <c r="AP557">
        <v>2.1032858444013001E-2</v>
      </c>
      <c r="AQ557">
        <f>(Table2[[#This Row],[Sharpe Ratio]]-AVERAGE(Table2[Sharpe Ratio]))/_xlfn.STDEV.P(Table2[Sharpe Ratio])</f>
        <v>-0.37998820799052702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-2.1769633645234623</v>
      </c>
      <c r="AS557">
        <f>_xlfn.RANK.AVG(Table2[[#This Row],[1Y Return vs Nifty Z-Score]],Table2[1Y Return vs Nifty Z-Score])</f>
        <v>600</v>
      </c>
      <c r="AT557">
        <f>_xlfn.RANK.AVG(Table2[[#This Row],[6M Return vs Nifty Z-Score]],Table2[6M Return vs Nifty Z-Score])</f>
        <v>521</v>
      </c>
      <c r="AU557">
        <f>_xlfn.RANK.AVG(Table2[[#This Row],[Sharpe Ratio Z-Score]],Table2[Sharpe Ratio Z-Score])</f>
        <v>438</v>
      </c>
      <c r="AV557">
        <f>(Table2[[#This Row],[Rank 1Y]]+Table2[[#This Row],[Rank 6M]]+Table2[[#This Row],[Rank Sharpe]])/3</f>
        <v>519.66666666666663</v>
      </c>
    </row>
    <row r="558" spans="1:48" x14ac:dyDescent="0.3">
      <c r="A558" t="s">
        <v>824</v>
      </c>
      <c r="B558" t="s">
        <v>825</v>
      </c>
      <c r="C558" t="s">
        <v>637</v>
      </c>
      <c r="D558" t="s">
        <v>637</v>
      </c>
      <c r="E558">
        <v>19026.601988729999</v>
      </c>
      <c r="F558">
        <v>37.81</v>
      </c>
      <c r="G558">
        <v>-11.37162228699</v>
      </c>
      <c r="H558">
        <f>(Table2[[#This Row],[1Y Return vs Nifty]]-AVERAGE(Table2[1Y Return vs Nifty]))/_xlfn.STDEV.P(Table2[1Y Return vs Nifty])</f>
        <v>-0.68838087573860474</v>
      </c>
      <c r="I558">
        <v>-2.63016440075477</v>
      </c>
      <c r="J558">
        <f>(Table2[[#This Row],[1M Return vs Nifty]]-AVERAGE(Table2[1M Return vs Nifty]))/_xlfn.STDEV.P(Table2[1M Return vs Nifty])</f>
        <v>-0.51226049244051541</v>
      </c>
      <c r="K558">
        <v>-30.043291779567902</v>
      </c>
      <c r="L558">
        <f>(Table2[[#This Row],[6M Return vs Nifty]]-AVERAGE(Table2[6M Return vs Nifty]))/_xlfn.STDEV.P(Table2[6M Return vs Nifty])</f>
        <v>-1.1965902517474234</v>
      </c>
      <c r="M558">
        <v>-2.4237541426859002</v>
      </c>
      <c r="N558">
        <f>(Table2[[#This Row],[1W Return vs Nifty]]-AVERAGE(Table2[1W Return vs Nifty]))/_xlfn.STDEV.P(Table2[1W Return vs Nifty])</f>
        <v>-0.50128007603855462</v>
      </c>
      <c r="O558">
        <v>38.22</v>
      </c>
      <c r="P558">
        <v>38.463591402508499</v>
      </c>
      <c r="Q558">
        <v>38.584414097219302</v>
      </c>
      <c r="R558">
        <v>39.404486357649901</v>
      </c>
      <c r="S558" s="2">
        <f>(Table2[[#This Row],[Close Price]]-Table2[[#This Row],[20D EMA]])/Table2[[#This Row],[20D EMA]]</f>
        <v>-1.0727367870224925E-2</v>
      </c>
      <c r="T558" s="2">
        <f>(Table2[[#This Row],[Close Price]]-Table2[[#This Row],[50D EMA]])/Table2[[#This Row],[50D EMA]]</f>
        <v>-1.6992469467265368E-2</v>
      </c>
      <c r="U558" s="2">
        <f>(Table2[[#This Row],[Close Price]]-Table2[[#This Row],[200D EMA]])/Table2[[#This Row],[200D EMA]]</f>
        <v>-2.0070645501264976E-2</v>
      </c>
      <c r="V558">
        <v>0.76800285428348103</v>
      </c>
      <c r="W558">
        <v>37.78</v>
      </c>
      <c r="X558">
        <v>38.36</v>
      </c>
      <c r="Y558">
        <v>37.4</v>
      </c>
      <c r="Z558">
        <v>38.549999999999997</v>
      </c>
      <c r="AA558">
        <v>37.4</v>
      </c>
      <c r="AB558">
        <v>40.19</v>
      </c>
      <c r="AC558" s="2">
        <f>(Table2[[#This Row],[Close Price]]/Table2[[#This Row],[Day Low]])-1</f>
        <v>7.9407093700378795E-4</v>
      </c>
      <c r="AD558" s="2">
        <f>(Table2[[#This Row],[Day High]]/Table2[[#This Row],[Close Price]])-1</f>
        <v>1.4546416291986164E-2</v>
      </c>
      <c r="AE558" s="2">
        <f>(Table2[[#This Row],[Close Price]]/Table2[[#This Row],[Current Week Low]])-1</f>
        <v>1.0962566844919808E-2</v>
      </c>
      <c r="AF558" s="2">
        <f>(Table2[[#This Row],[Current Week High]]/Table2[[#This Row],[Close Price]])-1</f>
        <v>1.9571541920126778E-2</v>
      </c>
      <c r="AG558" s="2">
        <f>(Table2[[#This Row],[Close Price]]/Table2[[#This Row],[Current Month Low]])-1</f>
        <v>1.0962566844919808E-2</v>
      </c>
      <c r="AH558" s="2">
        <f>(Table2[[#This Row],[Current Month High]]/Table2[[#This Row],[Close Price]])-1</f>
        <v>6.2946310499867542E-2</v>
      </c>
      <c r="AI558">
        <v>39.910076699285902</v>
      </c>
      <c r="AJ558">
        <v>19.651898734177198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-0.14000000000000001</v>
      </c>
      <c r="AM558" t="s">
        <v>10214</v>
      </c>
      <c r="AN558">
        <v>-1.23</v>
      </c>
      <c r="AO558" t="s">
        <v>10214</v>
      </c>
      <c r="AP558">
        <v>6.5836078389056002E-2</v>
      </c>
      <c r="AQ558">
        <f>(Table2[[#This Row],[Sharpe Ratio]]-AVERAGE(Table2[Sharpe Ratio]))/_xlfn.STDEV.P(Table2[Sharpe Ratio])</f>
        <v>0.12833006002645644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>
        <f>_xlfn.RANK.AVG(Table2[[#This Row],[1Y Return vs Nifty Z-Score]],Table2[1Y Return vs Nifty Z-Score])</f>
        <v>575</v>
      </c>
      <c r="AT558">
        <f>_xlfn.RANK.AVG(Table2[[#This Row],[6M Return vs Nifty Z-Score]],Table2[6M Return vs Nifty Z-Score])</f>
        <v>685</v>
      </c>
      <c r="AU558">
        <f>_xlfn.RANK.AVG(Table2[[#This Row],[Sharpe Ratio Z-Score]],Table2[Sharpe Ratio Z-Score])</f>
        <v>299</v>
      </c>
      <c r="AV558">
        <f>(Table2[[#This Row],[Rank 1Y]]+Table2[[#This Row],[Rank 6M]]+Table2[[#This Row],[Rank Sharpe]])/3</f>
        <v>519.66666666666663</v>
      </c>
    </row>
    <row r="559" spans="1:48" x14ac:dyDescent="0.3">
      <c r="A559" t="s">
        <v>278</v>
      </c>
      <c r="B559" t="s">
        <v>279</v>
      </c>
      <c r="C559" t="s">
        <v>10167</v>
      </c>
      <c r="D559" t="s">
        <v>37</v>
      </c>
      <c r="E559">
        <v>94207.273544134994</v>
      </c>
      <c r="F559">
        <v>653.35</v>
      </c>
      <c r="G559">
        <v>-15.140598787981601</v>
      </c>
      <c r="H559">
        <f>(Table2[[#This Row],[1Y Return vs Nifty]]-AVERAGE(Table2[1Y Return vs Nifty]))/_xlfn.STDEV.P(Table2[1Y Return vs Nifty])</f>
        <v>-0.73320330180084847</v>
      </c>
      <c r="I559">
        <v>8.8182175687849007</v>
      </c>
      <c r="J559">
        <f>(Table2[[#This Row],[1M Return vs Nifty]]-AVERAGE(Table2[1M Return vs Nifty]))/_xlfn.STDEV.P(Table2[1M Return vs Nifty])</f>
        <v>0.50353405539437546</v>
      </c>
      <c r="K559">
        <v>8.3049244435118297</v>
      </c>
      <c r="L559">
        <f>(Table2[[#This Row],[6M Return vs Nifty]]-AVERAGE(Table2[6M Return vs Nifty]))/_xlfn.STDEV.P(Table2[6M Return vs Nifty])</f>
        <v>-5.0529628190249733E-2</v>
      </c>
      <c r="M559">
        <v>3.3572627077708401</v>
      </c>
      <c r="N559">
        <f>(Table2[[#This Row],[1W Return vs Nifty]]-AVERAGE(Table2[1W Return vs Nifty]))/_xlfn.STDEV.P(Table2[1W Return vs Nifty])</f>
        <v>0.64234060219681599</v>
      </c>
      <c r="O559">
        <v>621.64</v>
      </c>
      <c r="P559">
        <v>601.08076413921106</v>
      </c>
      <c r="Q559">
        <v>564.60943432550198</v>
      </c>
      <c r="R559">
        <v>72.631069631883804</v>
      </c>
      <c r="S559" s="2">
        <f>(Table2[[#This Row],[Close Price]]-Table2[[#This Row],[20D EMA]])/Table2[[#This Row],[20D EMA]]</f>
        <v>5.1010231001866094E-2</v>
      </c>
      <c r="T559" s="2">
        <f>(Table2[[#This Row],[Close Price]]-Table2[[#This Row],[50D EMA]])/Table2[[#This Row],[50D EMA]]</f>
        <v>8.6958756591790295E-2</v>
      </c>
      <c r="U559" s="2">
        <f>(Table2[[#This Row],[Close Price]]-Table2[[#This Row],[200D EMA]])/Table2[[#This Row],[200D EMA]]</f>
        <v>0.15717159558360899</v>
      </c>
      <c r="V559">
        <v>1.19569770406867</v>
      </c>
      <c r="W559">
        <v>650.29999999999995</v>
      </c>
      <c r="X559">
        <v>664.2</v>
      </c>
      <c r="Y559">
        <v>628.6</v>
      </c>
      <c r="Z559">
        <v>673.7</v>
      </c>
      <c r="AA559">
        <v>601.20000000000005</v>
      </c>
      <c r="AB559">
        <v>673.7</v>
      </c>
      <c r="AC559" s="2">
        <f>(Table2[[#This Row],[Close Price]]/Table2[[#This Row],[Day Low]])-1</f>
        <v>4.6901430109180797E-3</v>
      </c>
      <c r="AD559" s="2">
        <f>(Table2[[#This Row],[Day High]]/Table2[[#This Row],[Close Price]])-1</f>
        <v>1.6606719216346599E-2</v>
      </c>
      <c r="AE559" s="2">
        <f>(Table2[[#This Row],[Close Price]]/Table2[[#This Row],[Current Week Low]])-1</f>
        <v>3.9373210308622397E-2</v>
      </c>
      <c r="AF559" s="2">
        <f>(Table2[[#This Row],[Current Week High]]/Table2[[#This Row],[Close Price]])-1</f>
        <v>3.1147164613147593E-2</v>
      </c>
      <c r="AG559" s="2">
        <f>(Table2[[#This Row],[Close Price]]/Table2[[#This Row],[Current Month Low]])-1</f>
        <v>8.6743180306054546E-2</v>
      </c>
      <c r="AH559" s="2">
        <f>(Table2[[#This Row],[Current Month High]]/Table2[[#This Row],[Close Price]])-1</f>
        <v>3.1147164613147593E-2</v>
      </c>
      <c r="AI559">
        <v>3.11471646131475</v>
      </c>
      <c r="AJ559">
        <v>40.975293990721703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-0.01</v>
      </c>
      <c r="AM559" t="s">
        <v>10214</v>
      </c>
      <c r="AN559">
        <v>8.83</v>
      </c>
      <c r="AO559" t="s">
        <v>10213</v>
      </c>
      <c r="AP559">
        <v>-5.3354571677349999E-2</v>
      </c>
      <c r="AQ559">
        <f>(Table2[[#This Row],[Sharpe Ratio]]-AVERAGE(Table2[Sharpe Ratio]))/_xlfn.STDEV.P(Table2[Sharpe Ratio])</f>
        <v>-1.2239563354578737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-0.8618146078577803</v>
      </c>
      <c r="AS559">
        <f>_xlfn.RANK.AVG(Table2[[#This Row],[1Y Return vs Nifty Z-Score]],Table2[1Y Return vs Nifty Z-Score])</f>
        <v>601</v>
      </c>
      <c r="AT559">
        <f>_xlfn.RANK.AVG(Table2[[#This Row],[6M Return vs Nifty Z-Score]],Table2[6M Return vs Nifty Z-Score])</f>
        <v>323</v>
      </c>
      <c r="AU559">
        <f>_xlfn.RANK.AVG(Table2[[#This Row],[Sharpe Ratio Z-Score]],Table2[Sharpe Ratio Z-Score])</f>
        <v>638</v>
      </c>
      <c r="AV559">
        <f>(Table2[[#This Row],[Rank 1Y]]+Table2[[#This Row],[Rank 6M]]+Table2[[#This Row],[Rank Sharpe]])/3</f>
        <v>520.66666666666663</v>
      </c>
    </row>
    <row r="560" spans="1:48" x14ac:dyDescent="0.3">
      <c r="A560" t="s">
        <v>1797</v>
      </c>
      <c r="B560" t="s">
        <v>1798</v>
      </c>
      <c r="C560" t="s">
        <v>10173</v>
      </c>
      <c r="D560" t="s">
        <v>246</v>
      </c>
      <c r="E560">
        <v>3997.9858344419999</v>
      </c>
      <c r="F560">
        <v>171.97</v>
      </c>
      <c r="G560">
        <v>-0.78522133701843</v>
      </c>
      <c r="H560">
        <f>(Table2[[#This Row],[1Y Return vs Nifty]]-AVERAGE(Table2[1Y Return vs Nifty]))/_xlfn.STDEV.P(Table2[1Y Return vs Nifty])</f>
        <v>-0.56248245909405248</v>
      </c>
      <c r="I560">
        <v>28.786819979555801</v>
      </c>
      <c r="J560">
        <f>(Table2[[#This Row],[1M Return vs Nifty]]-AVERAGE(Table2[1M Return vs Nifty]))/_xlfn.STDEV.P(Table2[1M Return vs Nifty])</f>
        <v>2.2753125923712774</v>
      </c>
      <c r="K560">
        <v>-3.8641773966040298</v>
      </c>
      <c r="L560">
        <f>(Table2[[#This Row],[6M Return vs Nifty]]-AVERAGE(Table2[6M Return vs Nifty]))/_xlfn.STDEV.P(Table2[6M Return vs Nifty])</f>
        <v>-0.41421091030997098</v>
      </c>
      <c r="M560">
        <v>13.603141875722599</v>
      </c>
      <c r="N560">
        <f>(Table2[[#This Row],[1W Return vs Nifty]]-AVERAGE(Table2[1W Return vs Nifty]))/_xlfn.STDEV.P(Table2[1W Return vs Nifty])</f>
        <v>2.6692157326930865</v>
      </c>
      <c r="O560">
        <v>149.07</v>
      </c>
      <c r="P560">
        <v>140.62374231393301</v>
      </c>
      <c r="Q560">
        <v>140.146932248838</v>
      </c>
      <c r="R560">
        <v>86.530607042332207</v>
      </c>
      <c r="S560" s="2">
        <f>(Table2[[#This Row],[Close Price]]-Table2[[#This Row],[20D EMA]])/Table2[[#This Row],[20D EMA]]</f>
        <v>0.15361910511840079</v>
      </c>
      <c r="T560" s="2">
        <f>(Table2[[#This Row],[Close Price]]-Table2[[#This Row],[50D EMA]])/Table2[[#This Row],[50D EMA]]</f>
        <v>0.22290871491734723</v>
      </c>
      <c r="U560" s="2">
        <f>(Table2[[#This Row],[Close Price]]-Table2[[#This Row],[200D EMA]])/Table2[[#This Row],[200D EMA]]</f>
        <v>0.22706931390163093</v>
      </c>
      <c r="V560">
        <v>2.8735116375395302</v>
      </c>
      <c r="W560">
        <v>171</v>
      </c>
      <c r="X560">
        <v>176.89</v>
      </c>
      <c r="Y560">
        <v>156</v>
      </c>
      <c r="Z560">
        <v>177</v>
      </c>
      <c r="AA560">
        <v>131.41</v>
      </c>
      <c r="AB560">
        <v>177</v>
      </c>
      <c r="AC560" s="2">
        <f>(Table2[[#This Row],[Close Price]]/Table2[[#This Row],[Day Low]])-1</f>
        <v>5.6725146198830512E-3</v>
      </c>
      <c r="AD560" s="2">
        <f>(Table2[[#This Row],[Day High]]/Table2[[#This Row],[Close Price]])-1</f>
        <v>2.8609641216491122E-2</v>
      </c>
      <c r="AE560" s="2">
        <f>(Table2[[#This Row],[Close Price]]/Table2[[#This Row],[Current Week Low]])-1</f>
        <v>0.10237179487179482</v>
      </c>
      <c r="AF560" s="2">
        <f>(Table2[[#This Row],[Current Week High]]/Table2[[#This Row],[Close Price]])-1</f>
        <v>2.9249287666453405E-2</v>
      </c>
      <c r="AG560" s="2">
        <f>(Table2[[#This Row],[Close Price]]/Table2[[#This Row],[Current Month Low]])-1</f>
        <v>0.30865230956548206</v>
      </c>
      <c r="AH560" s="2">
        <f>(Table2[[#This Row],[Current Month High]]/Table2[[#This Row],[Close Price]])-1</f>
        <v>2.9249287666453405E-2</v>
      </c>
      <c r="AI560">
        <v>2.9249287666453401</v>
      </c>
      <c r="AJ560">
        <v>53.476126729138699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0.11</v>
      </c>
      <c r="AM560" t="s">
        <v>10213</v>
      </c>
      <c r="AN560">
        <v>26.23</v>
      </c>
      <c r="AO560" t="s">
        <v>10213</v>
      </c>
      <c r="AP560">
        <v>-1.5853419170381002E-2</v>
      </c>
      <c r="AQ560">
        <f>(Table2[[#This Row],[Sharpe Ratio]]-AVERAGE(Table2[Sharpe Ratio]))/_xlfn.STDEV.P(Table2[Sharpe Ratio])</f>
        <v>-0.79848421728498553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3.1693507383753552</v>
      </c>
      <c r="AS560">
        <f>_xlfn.RANK.AVG(Table2[[#This Row],[1Y Return vs Nifty Z-Score]],Table2[1Y Return vs Nifty Z-Score])</f>
        <v>519</v>
      </c>
      <c r="AT560">
        <f>_xlfn.RANK.AVG(Table2[[#This Row],[6M Return vs Nifty Z-Score]],Table2[6M Return vs Nifty Z-Score])</f>
        <v>468</v>
      </c>
      <c r="AU560">
        <f>_xlfn.RANK.AVG(Table2[[#This Row],[Sharpe Ratio Z-Score]],Table2[Sharpe Ratio Z-Score])</f>
        <v>577</v>
      </c>
      <c r="AV560">
        <f>(Table2[[#This Row],[Rank 1Y]]+Table2[[#This Row],[Rank 6M]]+Table2[[#This Row],[Rank Sharpe]])/3</f>
        <v>521.33333333333337</v>
      </c>
    </row>
    <row r="561" spans="1:48" x14ac:dyDescent="0.3">
      <c r="A561" t="s">
        <v>2185</v>
      </c>
      <c r="B561" t="s">
        <v>2186</v>
      </c>
      <c r="C561" t="s">
        <v>10176</v>
      </c>
      <c r="D561" t="s">
        <v>78</v>
      </c>
      <c r="E561">
        <v>2482.2545340000001</v>
      </c>
      <c r="F561">
        <v>96.09</v>
      </c>
      <c r="G561">
        <v>5.25376591176774</v>
      </c>
      <c r="H561">
        <f>(Table2[[#This Row],[1Y Return vs Nifty]]-AVERAGE(Table2[1Y Return vs Nifty]))/_xlfn.STDEV.P(Table2[1Y Return vs Nifty])</f>
        <v>-0.49066400668971005</v>
      </c>
      <c r="I561">
        <v>1.2366280386573401</v>
      </c>
      <c r="J561">
        <f>(Table2[[#This Row],[1M Return vs Nifty]]-AVERAGE(Table2[1M Return vs Nifty]))/_xlfn.STDEV.P(Table2[1M Return vs Nifty])</f>
        <v>-0.16916688427695628</v>
      </c>
      <c r="K561">
        <v>-38.384559723503799</v>
      </c>
      <c r="L561">
        <f>(Table2[[#This Row],[6M Return vs Nifty]]-AVERAGE(Table2[6M Return vs Nifty]))/_xlfn.STDEV.P(Table2[6M Return vs Nifty])</f>
        <v>-1.4458743041131037</v>
      </c>
      <c r="M561">
        <v>-5.9236517165037297</v>
      </c>
      <c r="N561">
        <f>(Table2[[#This Row],[1W Return vs Nifty]]-AVERAGE(Table2[1W Return vs Nifty]))/_xlfn.STDEV.P(Table2[1W Return vs Nifty])</f>
        <v>-1.1936418768535175</v>
      </c>
      <c r="O561">
        <v>98.43</v>
      </c>
      <c r="P561">
        <v>97.421995419445807</v>
      </c>
      <c r="Q561">
        <v>100.71127886995799</v>
      </c>
      <c r="R561">
        <v>37.882847837394898</v>
      </c>
      <c r="S561" s="2">
        <f>(Table2[[#This Row],[Close Price]]-Table2[[#This Row],[20D EMA]])/Table2[[#This Row],[20D EMA]]</f>
        <v>-2.3773239865894576E-2</v>
      </c>
      <c r="T561" s="2">
        <f>(Table2[[#This Row],[Close Price]]-Table2[[#This Row],[50D EMA]])/Table2[[#This Row],[50D EMA]]</f>
        <v>-1.3672430067881077E-2</v>
      </c>
      <c r="U561" s="2">
        <f>(Table2[[#This Row],[Close Price]]-Table2[[#This Row],[200D EMA]])/Table2[[#This Row],[200D EMA]]</f>
        <v>-4.5886408372642663E-2</v>
      </c>
      <c r="V561">
        <v>1.6519525444091501</v>
      </c>
      <c r="W561">
        <v>95.5</v>
      </c>
      <c r="X561">
        <v>97.12</v>
      </c>
      <c r="Y561">
        <v>94.52</v>
      </c>
      <c r="Z561">
        <v>100.67</v>
      </c>
      <c r="AA561">
        <v>94.52</v>
      </c>
      <c r="AB561">
        <v>103.09</v>
      </c>
      <c r="AC561" s="2">
        <f>(Table2[[#This Row],[Close Price]]/Table2[[#This Row],[Day Low]])-1</f>
        <v>6.1780104712041428E-3</v>
      </c>
      <c r="AD561" s="2">
        <f>(Table2[[#This Row],[Day High]]/Table2[[#This Row],[Close Price]])-1</f>
        <v>1.0719117494015995E-2</v>
      </c>
      <c r="AE561" s="2">
        <f>(Table2[[#This Row],[Close Price]]/Table2[[#This Row],[Current Week Low]])-1</f>
        <v>1.6610241218789845E-2</v>
      </c>
      <c r="AF561" s="2">
        <f>(Table2[[#This Row],[Current Week High]]/Table2[[#This Row],[Close Price]])-1</f>
        <v>4.7663648662711999E-2</v>
      </c>
      <c r="AG561" s="2">
        <f>(Table2[[#This Row],[Close Price]]/Table2[[#This Row],[Current Month Low]])-1</f>
        <v>1.6610241218789845E-2</v>
      </c>
      <c r="AH561" s="2">
        <f>(Table2[[#This Row],[Current Month High]]/Table2[[#This Row],[Close Price]])-1</f>
        <v>7.2848371318555483E-2</v>
      </c>
      <c r="AI561">
        <v>62.347798938495103</v>
      </c>
      <c r="AJ561">
        <v>36.880341880341803</v>
      </c>
      <c r="AK561" t="str">
        <f>IF(AND(Table2[[#This Row],[20D EMA]]&gt;Table2[[#This Row],[50D EMA]],Table2[[#This Row],[50D EMA]]&gt;Table2[[#This Row],[200D EMA]]),"Uptrend","Downtrend/NoTrend")</f>
        <v>Downtrend/NoTrend</v>
      </c>
      <c r="AL561">
        <v>-0.06</v>
      </c>
      <c r="AM561" t="s">
        <v>10214</v>
      </c>
      <c r="AN561">
        <v>-6.03</v>
      </c>
      <c r="AO561" t="s">
        <v>10214</v>
      </c>
      <c r="AP561">
        <v>4.0864881456249003E-2</v>
      </c>
      <c r="AQ561">
        <f>(Table2[[#This Row],[Sharpe Ratio]]-AVERAGE(Table2[Sharpe Ratio]))/_xlfn.STDEV.P(Table2[Sharpe Ratio])</f>
        <v>-0.15498251417614489</v>
      </c>
      <c r="AR5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1">
        <f>_xlfn.RANK.AVG(Table2[[#This Row],[1Y Return vs Nifty Z-Score]],Table2[1Y Return vs Nifty Z-Score])</f>
        <v>479</v>
      </c>
      <c r="AT561">
        <f>_xlfn.RANK.AVG(Table2[[#This Row],[6M Return vs Nifty Z-Score]],Table2[6M Return vs Nifty Z-Score])</f>
        <v>711</v>
      </c>
      <c r="AU561">
        <f>_xlfn.RANK.AVG(Table2[[#This Row],[Sharpe Ratio Z-Score]],Table2[Sharpe Ratio Z-Score])</f>
        <v>379</v>
      </c>
      <c r="AV561">
        <f>(Table2[[#This Row],[Rank 1Y]]+Table2[[#This Row],[Rank 6M]]+Table2[[#This Row],[Rank Sharpe]])/3</f>
        <v>523</v>
      </c>
    </row>
    <row r="562" spans="1:48" x14ac:dyDescent="0.3">
      <c r="A562" t="s">
        <v>790</v>
      </c>
      <c r="B562" t="s">
        <v>791</v>
      </c>
      <c r="C562" t="s">
        <v>10167</v>
      </c>
      <c r="D562" t="s">
        <v>553</v>
      </c>
      <c r="E562">
        <v>19919.3687355</v>
      </c>
      <c r="F562">
        <v>2211.1</v>
      </c>
      <c r="G562">
        <v>1.9559489897322999</v>
      </c>
      <c r="H562">
        <f>(Table2[[#This Row],[1Y Return vs Nifty]]-AVERAGE(Table2[1Y Return vs Nifty]))/_xlfn.STDEV.P(Table2[1Y Return vs Nifty])</f>
        <v>-0.52988318333245632</v>
      </c>
      <c r="I562">
        <v>-19.670821312104</v>
      </c>
      <c r="J562">
        <f>(Table2[[#This Row],[1M Return vs Nifty]]-AVERAGE(Table2[1M Return vs Nifty]))/_xlfn.STDEV.P(Table2[1M Return vs Nifty])</f>
        <v>-2.0242476385830117</v>
      </c>
      <c r="K562">
        <v>-53.952588933866998</v>
      </c>
      <c r="L562">
        <f>(Table2[[#This Row],[6M Return vs Nifty]]-AVERAGE(Table2[6M Return vs Nifty]))/_xlfn.STDEV.P(Table2[6M Return vs Nifty])</f>
        <v>-1.9111346739982369</v>
      </c>
      <c r="M562">
        <v>-5.7658740919246503</v>
      </c>
      <c r="N562">
        <f>(Table2[[#This Row],[1W Return vs Nifty]]-AVERAGE(Table2[1W Return vs Nifty]))/_xlfn.STDEV.P(Table2[1W Return vs Nifty])</f>
        <v>-1.1624297633622316</v>
      </c>
      <c r="O562">
        <v>2423.15</v>
      </c>
      <c r="P562">
        <v>2545.3989828454701</v>
      </c>
      <c r="Q562">
        <v>2581.9823177170101</v>
      </c>
      <c r="R562">
        <v>16.985247962603498</v>
      </c>
      <c r="S562" s="2">
        <f>(Table2[[#This Row],[Close Price]]-Table2[[#This Row],[20D EMA]])/Table2[[#This Row],[20D EMA]]</f>
        <v>-8.7510059220436281E-2</v>
      </c>
      <c r="T562" s="2">
        <f>(Table2[[#This Row],[Close Price]]-Table2[[#This Row],[50D EMA]])/Table2[[#This Row],[50D EMA]]</f>
        <v>-0.13133461005463334</v>
      </c>
      <c r="U562" s="2">
        <f>(Table2[[#This Row],[Close Price]]-Table2[[#This Row],[200D EMA]])/Table2[[#This Row],[200D EMA]]</f>
        <v>-0.14364247004020714</v>
      </c>
      <c r="V562">
        <v>2.0131139015785302</v>
      </c>
      <c r="W562">
        <v>2208</v>
      </c>
      <c r="X562">
        <v>2243</v>
      </c>
      <c r="Y562">
        <v>2201.1</v>
      </c>
      <c r="Z562">
        <v>2389.9</v>
      </c>
      <c r="AA562">
        <v>2201.1</v>
      </c>
      <c r="AB562">
        <v>2599</v>
      </c>
      <c r="AC562" s="2">
        <f>(Table2[[#This Row],[Close Price]]/Table2[[#This Row],[Day Low]])-1</f>
        <v>1.403985507246297E-3</v>
      </c>
      <c r="AD562" s="2">
        <f>(Table2[[#This Row],[Day High]]/Table2[[#This Row],[Close Price]])-1</f>
        <v>1.4427208176925443E-2</v>
      </c>
      <c r="AE562" s="2">
        <f>(Table2[[#This Row],[Close Price]]/Table2[[#This Row],[Current Week Low]])-1</f>
        <v>4.5431829539774871E-3</v>
      </c>
      <c r="AF562" s="2">
        <f>(Table2[[#This Row],[Current Week High]]/Table2[[#This Row],[Close Price]])-1</f>
        <v>8.0864727963457117E-2</v>
      </c>
      <c r="AG562" s="2">
        <f>(Table2[[#This Row],[Close Price]]/Table2[[#This Row],[Current Month Low]])-1</f>
        <v>4.5431829539774871E-3</v>
      </c>
      <c r="AH562" s="2">
        <f>(Table2[[#This Row],[Current Month High]]/Table2[[#This Row],[Close Price]])-1</f>
        <v>0.17543304237709734</v>
      </c>
      <c r="AI562">
        <v>76.201890461761096</v>
      </c>
      <c r="AJ562">
        <v>52.279614325068799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-0.3</v>
      </c>
      <c r="AM562" t="s">
        <v>10214</v>
      </c>
      <c r="AN562">
        <v>-13.55</v>
      </c>
      <c r="AO562" t="s">
        <v>10214</v>
      </c>
      <c r="AP562">
        <v>5.1213945604792997E-2</v>
      </c>
      <c r="AQ562">
        <f>(Table2[[#This Row],[Sharpe Ratio]]-AVERAGE(Table2[Sharpe Ratio]))/_xlfn.STDEV.P(Table2[Sharpe Ratio])</f>
        <v>-3.7566436268410219E-2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>
        <f>_xlfn.RANK.AVG(Table2[[#This Row],[1Y Return vs Nifty Z-Score]],Table2[1Y Return vs Nifty Z-Score])</f>
        <v>499</v>
      </c>
      <c r="AT562">
        <f>_xlfn.RANK.AVG(Table2[[#This Row],[6M Return vs Nifty Z-Score]],Table2[6M Return vs Nifty Z-Score])</f>
        <v>724</v>
      </c>
      <c r="AU562">
        <f>_xlfn.RANK.AVG(Table2[[#This Row],[Sharpe Ratio Z-Score]],Table2[Sharpe Ratio Z-Score])</f>
        <v>347</v>
      </c>
      <c r="AV562">
        <f>(Table2[[#This Row],[Rank 1Y]]+Table2[[#This Row],[Rank 6M]]+Table2[[#This Row],[Rank Sharpe]])/3</f>
        <v>523.33333333333337</v>
      </c>
    </row>
    <row r="563" spans="1:48" x14ac:dyDescent="0.3">
      <c r="A563" t="s">
        <v>1276</v>
      </c>
      <c r="B563" t="s">
        <v>1277</v>
      </c>
      <c r="C563" t="s">
        <v>10184</v>
      </c>
      <c r="D563" t="s">
        <v>1175</v>
      </c>
      <c r="E563">
        <v>8675.0154284339897</v>
      </c>
      <c r="F563">
        <v>82.86</v>
      </c>
      <c r="G563">
        <v>6.33360032544907</v>
      </c>
      <c r="H563">
        <f>(Table2[[#This Row],[1Y Return vs Nifty]]-AVERAGE(Table2[1Y Return vs Nifty]))/_xlfn.STDEV.P(Table2[1Y Return vs Nifty])</f>
        <v>-0.47782211230433413</v>
      </c>
      <c r="I563">
        <v>-2.5625289964376501</v>
      </c>
      <c r="J563">
        <f>(Table2[[#This Row],[1M Return vs Nifty]]-AVERAGE(Table2[1M Return vs Nifty]))/_xlfn.STDEV.P(Table2[1M Return vs Nifty])</f>
        <v>-0.5062593234431203</v>
      </c>
      <c r="K563">
        <v>-49.0523247066875</v>
      </c>
      <c r="L563">
        <f>(Table2[[#This Row],[6M Return vs Nifty]]-AVERAGE(Table2[6M Return vs Nifty]))/_xlfn.STDEV.P(Table2[6M Return vs Nifty])</f>
        <v>-1.7646871875460175</v>
      </c>
      <c r="M563">
        <v>-7.4430758945867002</v>
      </c>
      <c r="N563">
        <f>(Table2[[#This Row],[1W Return vs Nifty]]-AVERAGE(Table2[1W Return vs Nifty]))/_xlfn.STDEV.P(Table2[1W Return vs Nifty])</f>
        <v>-1.4942196046159233</v>
      </c>
      <c r="O563">
        <v>83.49</v>
      </c>
      <c r="P563">
        <v>83.997383157970006</v>
      </c>
      <c r="Q563">
        <v>85.249498341195903</v>
      </c>
      <c r="R563">
        <v>44.514129762859604</v>
      </c>
      <c r="S563" s="2">
        <f>(Table2[[#This Row],[Close Price]]-Table2[[#This Row],[20D EMA]])/Table2[[#This Row],[20D EMA]]</f>
        <v>-7.5458138699244877E-3</v>
      </c>
      <c r="T563" s="2">
        <f>(Table2[[#This Row],[Close Price]]-Table2[[#This Row],[50D EMA]])/Table2[[#This Row],[50D EMA]]</f>
        <v>-1.3540697521861872E-2</v>
      </c>
      <c r="U563" s="2">
        <f>(Table2[[#This Row],[Close Price]]-Table2[[#This Row],[200D EMA]])/Table2[[#This Row],[200D EMA]]</f>
        <v>-2.8029470996208828E-2</v>
      </c>
      <c r="V563">
        <v>1.76637356756153</v>
      </c>
      <c r="W563">
        <v>82.56</v>
      </c>
      <c r="X563">
        <v>83.9</v>
      </c>
      <c r="Y563">
        <v>81.16</v>
      </c>
      <c r="Z563">
        <v>88.5</v>
      </c>
      <c r="AA563">
        <v>80.239999999999995</v>
      </c>
      <c r="AB563">
        <v>90</v>
      </c>
      <c r="AC563" s="2">
        <f>(Table2[[#This Row],[Close Price]]/Table2[[#This Row],[Day Low]])-1</f>
        <v>3.6337209302326201E-3</v>
      </c>
      <c r="AD563" s="2">
        <f>(Table2[[#This Row],[Day High]]/Table2[[#This Row],[Close Price]])-1</f>
        <v>1.2551291334781611E-2</v>
      </c>
      <c r="AE563" s="2">
        <f>(Table2[[#This Row],[Close Price]]/Table2[[#This Row],[Current Week Low]])-1</f>
        <v>2.0946278955150444E-2</v>
      </c>
      <c r="AF563" s="2">
        <f>(Table2[[#This Row],[Current Week High]]/Table2[[#This Row],[Close Price]])-1</f>
        <v>6.8066618392469191E-2</v>
      </c>
      <c r="AG563" s="2">
        <f>(Table2[[#This Row],[Close Price]]/Table2[[#This Row],[Current Month Low]])-1</f>
        <v>3.265204386839482E-2</v>
      </c>
      <c r="AH563" s="2">
        <f>(Table2[[#This Row],[Current Month High]]/Table2[[#This Row],[Close Price]])-1</f>
        <v>8.6169442433019494E-2</v>
      </c>
      <c r="AI563">
        <v>63.770214820178502</v>
      </c>
      <c r="AJ563">
        <v>44.986876640419901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-0.13</v>
      </c>
      <c r="AM563" t="s">
        <v>10214</v>
      </c>
      <c r="AN563">
        <v>2.4700000000000002</v>
      </c>
      <c r="AO563" t="s">
        <v>10213</v>
      </c>
      <c r="AP563">
        <v>4.1768641917730998E-2</v>
      </c>
      <c r="AQ563">
        <f>(Table2[[#This Row],[Sharpe Ratio]]-AVERAGE(Table2[Sharpe Ratio]))/_xlfn.STDEV.P(Table2[Sharpe Ratio])</f>
        <v>-0.14472883256472793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3">
        <f>_xlfn.RANK.AVG(Table2[[#This Row],[1Y Return vs Nifty Z-Score]],Table2[1Y Return vs Nifty Z-Score])</f>
        <v>474</v>
      </c>
      <c r="AT563">
        <f>_xlfn.RANK.AVG(Table2[[#This Row],[6M Return vs Nifty Z-Score]],Table2[6M Return vs Nifty Z-Score])</f>
        <v>720</v>
      </c>
      <c r="AU563">
        <f>_xlfn.RANK.AVG(Table2[[#This Row],[Sharpe Ratio Z-Score]],Table2[Sharpe Ratio Z-Score])</f>
        <v>376</v>
      </c>
      <c r="AV563">
        <f>(Table2[[#This Row],[Rank 1Y]]+Table2[[#This Row],[Rank 6M]]+Table2[[#This Row],[Rank Sharpe]])/3</f>
        <v>523.33333333333337</v>
      </c>
    </row>
    <row r="564" spans="1:48" x14ac:dyDescent="0.3">
      <c r="A564" t="s">
        <v>1543</v>
      </c>
      <c r="B564" t="s">
        <v>1544</v>
      </c>
      <c r="C564" t="s">
        <v>10178</v>
      </c>
      <c r="D564" t="s">
        <v>1545</v>
      </c>
      <c r="E564">
        <v>6163.4376271649999</v>
      </c>
      <c r="F564">
        <v>454.35</v>
      </c>
      <c r="G564">
        <v>-6.4566651814323999</v>
      </c>
      <c r="H564">
        <f>(Table2[[#This Row],[1Y Return vs Nifty]]-AVERAGE(Table2[1Y Return vs Nifty]))/_xlfn.STDEV.P(Table2[1Y Return vs Nifty])</f>
        <v>-0.62992991394433651</v>
      </c>
      <c r="I564">
        <v>-3.08843829605738</v>
      </c>
      <c r="J564">
        <f>(Table2[[#This Row],[1M Return vs Nifty]]-AVERAGE(Table2[1M Return vs Nifty]))/_xlfn.STDEV.P(Table2[1M Return vs Nifty])</f>
        <v>-0.55292231919490054</v>
      </c>
      <c r="K564">
        <v>-8.2986189594435498</v>
      </c>
      <c r="L564">
        <f>(Table2[[#This Row],[6M Return vs Nifty]]-AVERAGE(Table2[6M Return vs Nifty]))/_xlfn.STDEV.P(Table2[6M Return vs Nifty])</f>
        <v>-0.5467369926985709</v>
      </c>
      <c r="M564">
        <v>-2.7774948878894699</v>
      </c>
      <c r="N564">
        <f>(Table2[[#This Row],[1W Return vs Nifty]]-AVERAGE(Table2[1W Return vs Nifty]))/_xlfn.STDEV.P(Table2[1W Return vs Nifty])</f>
        <v>-0.57125828945912782</v>
      </c>
      <c r="O564">
        <v>456.14</v>
      </c>
      <c r="P564">
        <v>458.98619996937799</v>
      </c>
      <c r="Q564">
        <v>442.64805187404102</v>
      </c>
      <c r="R564">
        <v>46.589879832194796</v>
      </c>
      <c r="S564" s="2">
        <f>(Table2[[#This Row],[Close Price]]-Table2[[#This Row],[20D EMA]])/Table2[[#This Row],[20D EMA]]</f>
        <v>-3.9242337878720645E-3</v>
      </c>
      <c r="T564" s="2">
        <f>(Table2[[#This Row],[Close Price]]-Table2[[#This Row],[50D EMA]])/Table2[[#This Row],[50D EMA]]</f>
        <v>-1.0100957217640271E-2</v>
      </c>
      <c r="U564" s="2">
        <f>(Table2[[#This Row],[Close Price]]-Table2[[#This Row],[200D EMA]])/Table2[[#This Row],[200D EMA]]</f>
        <v>2.6436235461596222E-2</v>
      </c>
      <c r="V564">
        <v>0.71490822816121702</v>
      </c>
      <c r="W564">
        <v>450</v>
      </c>
      <c r="X564">
        <v>465.2</v>
      </c>
      <c r="Y564">
        <v>444.6</v>
      </c>
      <c r="Z564">
        <v>473.15</v>
      </c>
      <c r="AA564">
        <v>443.05</v>
      </c>
      <c r="AB564">
        <v>481.35</v>
      </c>
      <c r="AC564" s="2">
        <f>(Table2[[#This Row],[Close Price]]/Table2[[#This Row],[Day Low]])-1</f>
        <v>9.6666666666667123E-3</v>
      </c>
      <c r="AD564" s="2">
        <f>(Table2[[#This Row],[Day High]]/Table2[[#This Row],[Close Price]])-1</f>
        <v>2.3880268515461545E-2</v>
      </c>
      <c r="AE564" s="2">
        <f>(Table2[[#This Row],[Close Price]]/Table2[[#This Row],[Current Week Low]])-1</f>
        <v>2.1929824561403466E-2</v>
      </c>
      <c r="AF564" s="2">
        <f>(Table2[[#This Row],[Current Week High]]/Table2[[#This Row],[Close Price]])-1</f>
        <v>4.1377792450753681E-2</v>
      </c>
      <c r="AG564" s="2">
        <f>(Table2[[#This Row],[Close Price]]/Table2[[#This Row],[Current Month Low]])-1</f>
        <v>2.5505022006545586E-2</v>
      </c>
      <c r="AH564" s="2">
        <f>(Table2[[#This Row],[Current Month High]]/Table2[[#This Row],[Close Price]])-1</f>
        <v>5.9425552987784735E-2</v>
      </c>
      <c r="AI564">
        <v>26.972598217233301</v>
      </c>
      <c r="AJ564">
        <v>32.734443470639697</v>
      </c>
      <c r="AK564" t="str">
        <f>IF(AND(Table2[[#This Row],[20D EMA]]&gt;Table2[[#This Row],[50D EMA]],Table2[[#This Row],[50D EMA]]&gt;Table2[[#This Row],[200D EMA]]),"Uptrend","Downtrend/NoTrend")</f>
        <v>Downtrend/NoTrend</v>
      </c>
      <c r="AL564">
        <v>-0.19</v>
      </c>
      <c r="AM564" t="s">
        <v>10214</v>
      </c>
      <c r="AN564">
        <v>-1.25</v>
      </c>
      <c r="AO564" t="s">
        <v>10214</v>
      </c>
      <c r="AQ564">
        <f>(Table2[[#This Row],[Sharpe Ratio]]-AVERAGE(Table2[Sharpe Ratio]))/_xlfn.STDEV.P(Table2[Sharpe Ratio])</f>
        <v>-0.61861806961255894</v>
      </c>
      <c r="AR5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4">
        <f>_xlfn.RANK.AVG(Table2[[#This Row],[1Y Return vs Nifty Z-Score]],Table2[1Y Return vs Nifty Z-Score])</f>
        <v>548</v>
      </c>
      <c r="AT564">
        <f>_xlfn.RANK.AVG(Table2[[#This Row],[6M Return vs Nifty Z-Score]],Table2[6M Return vs Nifty Z-Score])</f>
        <v>510</v>
      </c>
      <c r="AU564">
        <f>_xlfn.RANK.AVG(Table2[[#This Row],[Sharpe Ratio Z-Score]],Table2[Sharpe Ratio Z-Score])</f>
        <v>516.5</v>
      </c>
      <c r="AV564">
        <f>(Table2[[#This Row],[Rank 1Y]]+Table2[[#This Row],[Rank 6M]]+Table2[[#This Row],[Rank Sharpe]])/3</f>
        <v>524.83333333333337</v>
      </c>
    </row>
    <row r="565" spans="1:48" x14ac:dyDescent="0.3">
      <c r="A565" t="s">
        <v>437</v>
      </c>
      <c r="B565" t="s">
        <v>438</v>
      </c>
      <c r="C565" t="s">
        <v>10166</v>
      </c>
      <c r="D565" t="s">
        <v>299</v>
      </c>
      <c r="E565">
        <v>52308.257792780001</v>
      </c>
      <c r="F565">
        <v>4942.8500000000004</v>
      </c>
      <c r="G565">
        <v>1.75465757649119</v>
      </c>
      <c r="H565">
        <f>(Table2[[#This Row],[1Y Return vs Nifty]]-AVERAGE(Table2[1Y Return vs Nifty]))/_xlfn.STDEV.P(Table2[1Y Return vs Nifty])</f>
        <v>-0.53227703468297294</v>
      </c>
      <c r="I565">
        <v>0.31352119439378801</v>
      </c>
      <c r="J565">
        <f>(Table2[[#This Row],[1M Return vs Nifty]]-AVERAGE(Table2[1M Return vs Nifty]))/_xlfn.STDEV.P(Table2[1M Return vs Nifty])</f>
        <v>-0.25107251093816135</v>
      </c>
      <c r="K565">
        <v>-19.924847293914901</v>
      </c>
      <c r="L565">
        <f>(Table2[[#This Row],[6M Return vs Nifty]]-AVERAGE(Table2[6M Return vs Nifty]))/_xlfn.STDEV.P(Table2[6M Return vs Nifty])</f>
        <v>-0.89419415777534172</v>
      </c>
      <c r="M565">
        <v>-0.35806586107049398</v>
      </c>
      <c r="N565">
        <f>(Table2[[#This Row],[1W Return vs Nifty]]-AVERAGE(Table2[1W Return vs Nifty]))/_xlfn.STDEV.P(Table2[1W Return vs Nifty])</f>
        <v>-9.2638500559108425E-2</v>
      </c>
      <c r="O565">
        <v>4949.1400000000003</v>
      </c>
      <c r="P565">
        <v>4898.5167527823096</v>
      </c>
      <c r="Q565">
        <v>4846.1525422729801</v>
      </c>
      <c r="R565">
        <v>42.416766722108797</v>
      </c>
      <c r="S565" s="2">
        <f>(Table2[[#This Row],[Close Price]]-Table2[[#This Row],[20D EMA]])/Table2[[#This Row],[20D EMA]]</f>
        <v>-1.2709278783788625E-3</v>
      </c>
      <c r="T565" s="2">
        <f>(Table2[[#This Row],[Close Price]]-Table2[[#This Row],[50D EMA]])/Table2[[#This Row],[50D EMA]]</f>
        <v>9.0503410430330597E-3</v>
      </c>
      <c r="U565" s="2">
        <f>(Table2[[#This Row],[Close Price]]-Table2[[#This Row],[200D EMA]])/Table2[[#This Row],[200D EMA]]</f>
        <v>1.9953449026527438E-2</v>
      </c>
      <c r="V565">
        <v>0.70394012998514799</v>
      </c>
      <c r="W565">
        <v>4930</v>
      </c>
      <c r="X565">
        <v>5087.75</v>
      </c>
      <c r="Y565">
        <v>4930</v>
      </c>
      <c r="Z565">
        <v>5160</v>
      </c>
      <c r="AA565">
        <v>4892.3500000000004</v>
      </c>
      <c r="AB565">
        <v>5160</v>
      </c>
      <c r="AC565" s="2">
        <f>(Table2[[#This Row],[Close Price]]/Table2[[#This Row],[Day Low]])-1</f>
        <v>2.606490872210987E-3</v>
      </c>
      <c r="AD565" s="2">
        <f>(Table2[[#This Row],[Day High]]/Table2[[#This Row],[Close Price]])-1</f>
        <v>2.9315071264553794E-2</v>
      </c>
      <c r="AE565" s="2">
        <f>(Table2[[#This Row],[Close Price]]/Table2[[#This Row],[Current Week Low]])-1</f>
        <v>2.606490872210987E-3</v>
      </c>
      <c r="AF565" s="2">
        <f>(Table2[[#This Row],[Current Week High]]/Table2[[#This Row],[Close Price]])-1</f>
        <v>4.3932144410613327E-2</v>
      </c>
      <c r="AG565" s="2">
        <f>(Table2[[#This Row],[Close Price]]/Table2[[#This Row],[Current Month Low]])-1</f>
        <v>1.0322237779390342E-2</v>
      </c>
      <c r="AH565" s="2">
        <f>(Table2[[#This Row],[Current Month High]]/Table2[[#This Row],[Close Price]])-1</f>
        <v>4.3932144410613327E-2</v>
      </c>
      <c r="AI565">
        <v>18.8251717126758</v>
      </c>
      <c r="AJ565">
        <v>29.336420964492198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-0.14000000000000001</v>
      </c>
      <c r="AM565" t="s">
        <v>10214</v>
      </c>
      <c r="AN565">
        <v>2.23</v>
      </c>
      <c r="AO565" t="s">
        <v>10213</v>
      </c>
      <c r="AP565">
        <v>1.5101369726620999E-2</v>
      </c>
      <c r="AQ565">
        <f>(Table2[[#This Row],[Sharpe Ratio]]-AVERAGE(Table2[Sharpe Ratio]))/_xlfn.STDEV.P(Table2[Sharpe Ratio])</f>
        <v>-0.44728435490330187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-2.2174665588588862</v>
      </c>
      <c r="AS565">
        <f>_xlfn.RANK.AVG(Table2[[#This Row],[1Y Return vs Nifty Z-Score]],Table2[1Y Return vs Nifty Z-Score])</f>
        <v>502</v>
      </c>
      <c r="AT565">
        <f>_xlfn.RANK.AVG(Table2[[#This Row],[6M Return vs Nifty Z-Score]],Table2[6M Return vs Nifty Z-Score])</f>
        <v>620</v>
      </c>
      <c r="AU565">
        <f>_xlfn.RANK.AVG(Table2[[#This Row],[Sharpe Ratio Z-Score]],Table2[Sharpe Ratio Z-Score])</f>
        <v>458</v>
      </c>
      <c r="AV565">
        <f>(Table2[[#This Row],[Rank 1Y]]+Table2[[#This Row],[Rank 6M]]+Table2[[#This Row],[Rank Sharpe]])/3</f>
        <v>526.66666666666663</v>
      </c>
    </row>
    <row r="566" spans="1:48" x14ac:dyDescent="0.3">
      <c r="A566" t="s">
        <v>1052</v>
      </c>
      <c r="B566" t="s">
        <v>1053</v>
      </c>
      <c r="C566" t="s">
        <v>10167</v>
      </c>
      <c r="D566" t="s">
        <v>24</v>
      </c>
      <c r="E566">
        <v>12027.030377151999</v>
      </c>
      <c r="F566">
        <v>162.38</v>
      </c>
      <c r="G566">
        <v>0.83886904409067498</v>
      </c>
      <c r="H566">
        <f>(Table2[[#This Row],[1Y Return vs Nifty]]-AVERAGE(Table2[1Y Return vs Nifty]))/_xlfn.STDEV.P(Table2[1Y Return vs Nifty])</f>
        <v>-0.54316801895187805</v>
      </c>
      <c r="I566">
        <v>7.0576969291384497</v>
      </c>
      <c r="J566">
        <f>(Table2[[#This Row],[1M Return vs Nifty]]-AVERAGE(Table2[1M Return vs Nifty]))/_xlfn.STDEV.P(Table2[1M Return vs Nifty])</f>
        <v>0.34732619371909229</v>
      </c>
      <c r="K566">
        <v>-2.5379853532189598</v>
      </c>
      <c r="L566">
        <f>(Table2[[#This Row],[6M Return vs Nifty]]-AVERAGE(Table2[6M Return vs Nifty]))/_xlfn.STDEV.P(Table2[6M Return vs Nifty])</f>
        <v>-0.37457682481934751</v>
      </c>
      <c r="M566">
        <v>-3.5456154545127898</v>
      </c>
      <c r="N566">
        <f>(Table2[[#This Row],[1W Return vs Nifty]]-AVERAGE(Table2[1W Return vs Nifty]))/_xlfn.STDEV.P(Table2[1W Return vs Nifty])</f>
        <v>-0.723210547356265</v>
      </c>
      <c r="O566">
        <v>162.97999999999999</v>
      </c>
      <c r="P566">
        <v>156.92686857661701</v>
      </c>
      <c r="Q566">
        <v>147.651342924885</v>
      </c>
      <c r="R566">
        <v>42.399150845148803</v>
      </c>
      <c r="S566" s="2">
        <f>(Table2[[#This Row],[Close Price]]-Table2[[#This Row],[20D EMA]])/Table2[[#This Row],[20D EMA]]</f>
        <v>-3.6814333046999285E-3</v>
      </c>
      <c r="T566" s="2">
        <f>(Table2[[#This Row],[Close Price]]-Table2[[#This Row],[50D EMA]])/Table2[[#This Row],[50D EMA]]</f>
        <v>3.474950767096064E-2</v>
      </c>
      <c r="U566" s="2">
        <f>(Table2[[#This Row],[Close Price]]-Table2[[#This Row],[200D EMA]])/Table2[[#This Row],[200D EMA]]</f>
        <v>9.9752950317613692E-2</v>
      </c>
      <c r="V566">
        <v>0.85716124726731702</v>
      </c>
      <c r="W566">
        <v>161.88</v>
      </c>
      <c r="X566">
        <v>164.92</v>
      </c>
      <c r="Y566">
        <v>160.87</v>
      </c>
      <c r="Z566">
        <v>169.87</v>
      </c>
      <c r="AA566">
        <v>160.87</v>
      </c>
      <c r="AB566">
        <v>174.75</v>
      </c>
      <c r="AC566" s="2">
        <f>(Table2[[#This Row],[Close Price]]/Table2[[#This Row],[Day Low]])-1</f>
        <v>3.0887076847048167E-3</v>
      </c>
      <c r="AD566" s="2">
        <f>(Table2[[#This Row],[Day High]]/Table2[[#This Row],[Close Price]])-1</f>
        <v>1.5642320482817995E-2</v>
      </c>
      <c r="AE566" s="2">
        <f>(Table2[[#This Row],[Close Price]]/Table2[[#This Row],[Current Week Low]])-1</f>
        <v>9.3864611176726065E-3</v>
      </c>
      <c r="AF566" s="2">
        <f>(Table2[[#This Row],[Current Week High]]/Table2[[#This Row],[Close Price]])-1</f>
        <v>4.6126370242640879E-2</v>
      </c>
      <c r="AG566" s="2">
        <f>(Table2[[#This Row],[Close Price]]/Table2[[#This Row],[Current Month Low]])-1</f>
        <v>9.3864611176726065E-3</v>
      </c>
      <c r="AH566" s="2">
        <f>(Table2[[#This Row],[Current Month High]]/Table2[[#This Row],[Close Price]])-1</f>
        <v>7.6179332430102331E-2</v>
      </c>
      <c r="AI566">
        <v>7.6179332430102296</v>
      </c>
      <c r="AJ566">
        <v>35.260308204914601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-0.04</v>
      </c>
      <c r="AM566" t="s">
        <v>10214</v>
      </c>
      <c r="AN566">
        <v>-3.48</v>
      </c>
      <c r="AO566" t="s">
        <v>10214</v>
      </c>
      <c r="AP566">
        <v>-4.3802482713313003E-2</v>
      </c>
      <c r="AQ566">
        <f>(Table2[[#This Row],[Sharpe Ratio]]-AVERAGE(Table2[Sharpe Ratio]))/_xlfn.STDEV.P(Table2[Sharpe Ratio])</f>
        <v>-1.1155823988502072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-2.4092115962586056</v>
      </c>
      <c r="AS566">
        <f>_xlfn.RANK.AVG(Table2[[#This Row],[1Y Return vs Nifty Z-Score]],Table2[1Y Return vs Nifty Z-Score])</f>
        <v>507</v>
      </c>
      <c r="AT566">
        <f>_xlfn.RANK.AVG(Table2[[#This Row],[6M Return vs Nifty Z-Score]],Table2[6M Return vs Nifty Z-Score])</f>
        <v>451</v>
      </c>
      <c r="AU566">
        <f>_xlfn.RANK.AVG(Table2[[#This Row],[Sharpe Ratio Z-Score]],Table2[Sharpe Ratio Z-Score])</f>
        <v>625</v>
      </c>
      <c r="AV566">
        <f>(Table2[[#This Row],[Rank 1Y]]+Table2[[#This Row],[Rank 6M]]+Table2[[#This Row],[Rank Sharpe]])/3</f>
        <v>527.66666666666663</v>
      </c>
    </row>
    <row r="567" spans="1:48" x14ac:dyDescent="0.3">
      <c r="A567" t="s">
        <v>1008</v>
      </c>
      <c r="B567" t="s">
        <v>1009</v>
      </c>
      <c r="C567" t="s">
        <v>10178</v>
      </c>
      <c r="D567" t="s">
        <v>526</v>
      </c>
      <c r="E567">
        <v>13211.412175949999</v>
      </c>
      <c r="F567">
        <v>850.1</v>
      </c>
      <c r="G567">
        <v>-28.2304904326304</v>
      </c>
      <c r="H567">
        <f>(Table2[[#This Row],[1Y Return vs Nifty]]-AVERAGE(Table2[1Y Return vs Nifty]))/_xlfn.STDEV.P(Table2[1Y Return vs Nifty])</f>
        <v>-0.88887439718992522</v>
      </c>
      <c r="I567">
        <v>-0.12719517765511401</v>
      </c>
      <c r="J567">
        <f>(Table2[[#This Row],[1M Return vs Nifty]]-AVERAGE(Table2[1M Return vs Nifty]))/_xlfn.STDEV.P(Table2[1M Return vs Nifty])</f>
        <v>-0.29017648991614864</v>
      </c>
      <c r="K567">
        <v>-7.98322654463633</v>
      </c>
      <c r="L567">
        <f>(Table2[[#This Row],[6M Return vs Nifty]]-AVERAGE(Table2[6M Return vs Nifty]))/_xlfn.STDEV.P(Table2[6M Return vs Nifty])</f>
        <v>-0.537311291500985</v>
      </c>
      <c r="M567">
        <v>1.8524293941402099</v>
      </c>
      <c r="N567">
        <f>(Table2[[#This Row],[1W Return vs Nifty]]-AVERAGE(Table2[1W Return vs Nifty]))/_xlfn.STDEV.P(Table2[1W Return vs Nifty])</f>
        <v>0.34464928952930945</v>
      </c>
      <c r="O567">
        <v>837.61</v>
      </c>
      <c r="P567">
        <v>832.23205626748597</v>
      </c>
      <c r="Q567">
        <v>825.51228633291896</v>
      </c>
      <c r="R567">
        <v>56.485143668357601</v>
      </c>
      <c r="S567" s="2">
        <f>(Table2[[#This Row],[Close Price]]-Table2[[#This Row],[20D EMA]])/Table2[[#This Row],[20D EMA]]</f>
        <v>1.4911474313821478E-2</v>
      </c>
      <c r="T567" s="2">
        <f>(Table2[[#This Row],[Close Price]]-Table2[[#This Row],[50D EMA]])/Table2[[#This Row],[50D EMA]]</f>
        <v>2.1469905656663568E-2</v>
      </c>
      <c r="U567" s="2">
        <f>(Table2[[#This Row],[Close Price]]-Table2[[#This Row],[200D EMA]])/Table2[[#This Row],[200D EMA]]</f>
        <v>2.9784794332140489E-2</v>
      </c>
      <c r="V567">
        <v>1.20964453644494</v>
      </c>
      <c r="W567">
        <v>848.3</v>
      </c>
      <c r="X567">
        <v>871.45</v>
      </c>
      <c r="Y567">
        <v>833</v>
      </c>
      <c r="Z567">
        <v>878.4</v>
      </c>
      <c r="AA567">
        <v>816</v>
      </c>
      <c r="AB567">
        <v>878.4</v>
      </c>
      <c r="AC567" s="2">
        <f>(Table2[[#This Row],[Close Price]]/Table2[[#This Row],[Day Low]])-1</f>
        <v>2.1218908405045145E-3</v>
      </c>
      <c r="AD567" s="2">
        <f>(Table2[[#This Row],[Day High]]/Table2[[#This Row],[Close Price]])-1</f>
        <v>2.5114692389130777E-2</v>
      </c>
      <c r="AE567" s="2">
        <f>(Table2[[#This Row],[Close Price]]/Table2[[#This Row],[Current Week Low]])-1</f>
        <v>2.0528211284513764E-2</v>
      </c>
      <c r="AF567" s="2">
        <f>(Table2[[#This Row],[Current Week High]]/Table2[[#This Row],[Close Price]])-1</f>
        <v>3.3290201152805565E-2</v>
      </c>
      <c r="AG567" s="2">
        <f>(Table2[[#This Row],[Close Price]]/Table2[[#This Row],[Current Month Low]])-1</f>
        <v>4.1789215686274472E-2</v>
      </c>
      <c r="AH567" s="2">
        <f>(Table2[[#This Row],[Current Month High]]/Table2[[#This Row],[Close Price]])-1</f>
        <v>3.3290201152805565E-2</v>
      </c>
      <c r="AI567">
        <v>20.568168450770401</v>
      </c>
      <c r="AJ567">
        <v>19.90972565061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-0.04</v>
      </c>
      <c r="AM567" t="s">
        <v>10214</v>
      </c>
      <c r="AN567">
        <v>-3.38</v>
      </c>
      <c r="AO567" t="s">
        <v>10214</v>
      </c>
      <c r="AP567">
        <v>2.4697217734517999E-2</v>
      </c>
      <c r="AQ567">
        <f>(Table2[[#This Row],[Sharpe Ratio]]-AVERAGE(Table2[Sharpe Ratio]))/_xlfn.STDEV.P(Table2[Sharpe Ratio])</f>
        <v>-0.33841394680514258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-1.710126835882892</v>
      </c>
      <c r="AS567">
        <f>_xlfn.RANK.AVG(Table2[[#This Row],[1Y Return vs Nifty Z-Score]],Table2[1Y Return vs Nifty Z-Score])</f>
        <v>654</v>
      </c>
      <c r="AT567">
        <f>_xlfn.RANK.AVG(Table2[[#This Row],[6M Return vs Nifty Z-Score]],Table2[6M Return vs Nifty Z-Score])</f>
        <v>505</v>
      </c>
      <c r="AU567">
        <f>_xlfn.RANK.AVG(Table2[[#This Row],[Sharpe Ratio Z-Score]],Table2[Sharpe Ratio Z-Score])</f>
        <v>431</v>
      </c>
      <c r="AV567">
        <f>(Table2[[#This Row],[Rank 1Y]]+Table2[[#This Row],[Rank 6M]]+Table2[[#This Row],[Rank Sharpe]])/3</f>
        <v>530</v>
      </c>
    </row>
    <row r="568" spans="1:48" x14ac:dyDescent="0.3">
      <c r="A568" t="s">
        <v>234</v>
      </c>
      <c r="B568" t="s">
        <v>235</v>
      </c>
      <c r="C568" t="s">
        <v>10174</v>
      </c>
      <c r="D568" t="s">
        <v>236</v>
      </c>
      <c r="E568">
        <v>111683.12742196</v>
      </c>
      <c r="F568">
        <v>1001.2</v>
      </c>
      <c r="G568">
        <v>7.6904330901638103</v>
      </c>
      <c r="H568">
        <f>(Table2[[#This Row],[1Y Return vs Nifty]]-AVERAGE(Table2[1Y Return vs Nifty]))/_xlfn.STDEV.P(Table2[1Y Return vs Nifty])</f>
        <v>-0.46168602436129291</v>
      </c>
      <c r="I568">
        <v>-6.3526125057670502</v>
      </c>
      <c r="J568">
        <f>(Table2[[#This Row],[1M Return vs Nifty]]-AVERAGE(Table2[1M Return vs Nifty]))/_xlfn.STDEV.P(Table2[1M Return vs Nifty])</f>
        <v>-0.84254668482389516</v>
      </c>
      <c r="K568">
        <v>-25.995712028585501</v>
      </c>
      <c r="L568">
        <f>(Table2[[#This Row],[6M Return vs Nifty]]-AVERAGE(Table2[6M Return vs Nifty]))/_xlfn.STDEV.P(Table2[6M Return vs Nifty])</f>
        <v>-1.0756257785546273</v>
      </c>
      <c r="M568">
        <v>-3.3010736815066402</v>
      </c>
      <c r="N568">
        <f>(Table2[[#This Row],[1W Return vs Nifty]]-AVERAGE(Table2[1W Return vs Nifty]))/_xlfn.STDEV.P(Table2[1W Return vs Nifty])</f>
        <v>-0.67483445098144168</v>
      </c>
      <c r="O568">
        <v>1015.1</v>
      </c>
      <c r="P568">
        <v>1028.87052059195</v>
      </c>
      <c r="Q568">
        <v>1052.44492350517</v>
      </c>
      <c r="R568">
        <v>41.638052364677698</v>
      </c>
      <c r="S568" s="2">
        <f>(Table2[[#This Row],[Close Price]]-Table2[[#This Row],[20D EMA]])/Table2[[#This Row],[20D EMA]]</f>
        <v>-1.3693232193872503E-2</v>
      </c>
      <c r="T568" s="2">
        <f>(Table2[[#This Row],[Close Price]]-Table2[[#This Row],[50D EMA]])/Table2[[#This Row],[50D EMA]]</f>
        <v>-2.6894074655798315E-2</v>
      </c>
      <c r="U568" s="2">
        <f>(Table2[[#This Row],[Close Price]]-Table2[[#This Row],[200D EMA]])/Table2[[#This Row],[200D EMA]]</f>
        <v>-4.869131140325958E-2</v>
      </c>
      <c r="V568">
        <v>0.55785158594435202</v>
      </c>
      <c r="W568">
        <v>998.5</v>
      </c>
      <c r="X568">
        <v>1010.9</v>
      </c>
      <c r="Y568">
        <v>985.4</v>
      </c>
      <c r="Z568">
        <v>1033.2</v>
      </c>
      <c r="AA568">
        <v>985.4</v>
      </c>
      <c r="AB568">
        <v>1063.3499999999999</v>
      </c>
      <c r="AC568" s="2">
        <f>(Table2[[#This Row],[Close Price]]/Table2[[#This Row],[Day Low]])-1</f>
        <v>2.7040560841262717E-3</v>
      </c>
      <c r="AD568" s="2">
        <f>(Table2[[#This Row],[Day High]]/Table2[[#This Row],[Close Price]])-1</f>
        <v>9.6883739512583222E-3</v>
      </c>
      <c r="AE568" s="2">
        <f>(Table2[[#This Row],[Close Price]]/Table2[[#This Row],[Current Week Low]])-1</f>
        <v>1.6034097828293126E-2</v>
      </c>
      <c r="AF568" s="2">
        <f>(Table2[[#This Row],[Current Week High]]/Table2[[#This Row],[Close Price]])-1</f>
        <v>3.1961646024770252E-2</v>
      </c>
      <c r="AG568" s="2">
        <f>(Table2[[#This Row],[Close Price]]/Table2[[#This Row],[Current Month Low]])-1</f>
        <v>1.6034097828293126E-2</v>
      </c>
      <c r="AH568" s="2">
        <f>(Table2[[#This Row],[Current Month High]]/Table2[[#This Row],[Close Price]])-1</f>
        <v>6.2075509388733296E-2</v>
      </c>
      <c r="AI568">
        <v>24.850179784258799</v>
      </c>
      <c r="AJ568">
        <v>45.9475218658892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-0.12</v>
      </c>
      <c r="AM568" t="s">
        <v>10214</v>
      </c>
      <c r="AN568">
        <v>-1.28</v>
      </c>
      <c r="AO568" t="s">
        <v>10214</v>
      </c>
      <c r="AP568">
        <v>9.8946196184479997E-3</v>
      </c>
      <c r="AQ568">
        <f>(Table2[[#This Row],[Sharpe Ratio]]-AVERAGE(Table2[Sharpe Ratio]))/_xlfn.STDEV.P(Table2[Sharpe Ratio])</f>
        <v>-0.50635792595980733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462</v>
      </c>
      <c r="AT568">
        <f>_xlfn.RANK.AVG(Table2[[#This Row],[6M Return vs Nifty Z-Score]],Table2[6M Return vs Nifty Z-Score])</f>
        <v>657</v>
      </c>
      <c r="AU568">
        <f>_xlfn.RANK.AVG(Table2[[#This Row],[Sharpe Ratio Z-Score]],Table2[Sharpe Ratio Z-Score])</f>
        <v>476</v>
      </c>
      <c r="AV568">
        <f>(Table2[[#This Row],[Rank 1Y]]+Table2[[#This Row],[Rank 6M]]+Table2[[#This Row],[Rank Sharpe]])/3</f>
        <v>531.66666666666663</v>
      </c>
    </row>
    <row r="569" spans="1:48" x14ac:dyDescent="0.3">
      <c r="A569" t="s">
        <v>1617</v>
      </c>
      <c r="B569" t="s">
        <v>1618</v>
      </c>
      <c r="C569" t="s">
        <v>10181</v>
      </c>
      <c r="D569" t="s">
        <v>243</v>
      </c>
      <c r="E569">
        <v>5258.8528471199998</v>
      </c>
      <c r="F569">
        <v>549.20000000000005</v>
      </c>
      <c r="G569">
        <v>-20.276747695932201</v>
      </c>
      <c r="H569">
        <f>(Table2[[#This Row],[1Y Return vs Nifty]]-AVERAGE(Table2[1Y Return vs Nifty]))/_xlfn.STDEV.P(Table2[1Y Return vs Nifty])</f>
        <v>-0.79428477965318356</v>
      </c>
      <c r="I569">
        <v>0.44110104880086298</v>
      </c>
      <c r="J569">
        <f>(Table2[[#This Row],[1M Return vs Nifty]]-AVERAGE(Table2[1M Return vs Nifty]))/_xlfn.STDEV.P(Table2[1M Return vs Nifty])</f>
        <v>-0.23975257761788213</v>
      </c>
      <c r="K569">
        <v>-20.250255341907302</v>
      </c>
      <c r="L569">
        <f>(Table2[[#This Row],[6M Return vs Nifty]]-AVERAGE(Table2[6M Return vs Nifty]))/_xlfn.STDEV.P(Table2[6M Return vs Nifty])</f>
        <v>-0.90391918248635417</v>
      </c>
      <c r="M569">
        <v>-4.51625652624264</v>
      </c>
      <c r="N569">
        <f>(Table2[[#This Row],[1W Return vs Nifty]]-AVERAGE(Table2[1W Return vs Nifty]))/_xlfn.STDEV.P(Table2[1W Return vs Nifty])</f>
        <v>-0.91522610958163664</v>
      </c>
      <c r="O569">
        <v>548.63</v>
      </c>
      <c r="P569">
        <v>531.60040420686596</v>
      </c>
      <c r="Q569">
        <v>529.33239370970898</v>
      </c>
      <c r="R569">
        <v>45.504068740991301</v>
      </c>
      <c r="S569" s="2">
        <f>(Table2[[#This Row],[Close Price]]-Table2[[#This Row],[20D EMA]])/Table2[[#This Row],[20D EMA]]</f>
        <v>1.03895157027514E-3</v>
      </c>
      <c r="T569" s="2">
        <f>(Table2[[#This Row],[Close Price]]-Table2[[#This Row],[50D EMA]])/Table2[[#This Row],[50D EMA]]</f>
        <v>3.3106814166915896E-2</v>
      </c>
      <c r="U569" s="2">
        <f>(Table2[[#This Row],[Close Price]]-Table2[[#This Row],[200D EMA]])/Table2[[#This Row],[200D EMA]]</f>
        <v>3.753332787939416E-2</v>
      </c>
      <c r="V569">
        <v>1.2959261963062501</v>
      </c>
      <c r="W569">
        <v>543</v>
      </c>
      <c r="X569">
        <v>552.95000000000005</v>
      </c>
      <c r="Y569">
        <v>531.54999999999995</v>
      </c>
      <c r="Z569">
        <v>575.70000000000005</v>
      </c>
      <c r="AA569">
        <v>531.54999999999995</v>
      </c>
      <c r="AB569">
        <v>580</v>
      </c>
      <c r="AC569" s="2">
        <f>(Table2[[#This Row],[Close Price]]/Table2[[#This Row],[Day Low]])-1</f>
        <v>1.1418047882136406E-2</v>
      </c>
      <c r="AD569" s="2">
        <f>(Table2[[#This Row],[Day High]]/Table2[[#This Row],[Close Price]])-1</f>
        <v>6.8281136198107273E-3</v>
      </c>
      <c r="AE569" s="2">
        <f>(Table2[[#This Row],[Close Price]]/Table2[[#This Row],[Current Week Low]])-1</f>
        <v>3.3204778478036046E-2</v>
      </c>
      <c r="AF569" s="2">
        <f>(Table2[[#This Row],[Current Week High]]/Table2[[#This Row],[Close Price]])-1</f>
        <v>4.8252002913328429E-2</v>
      </c>
      <c r="AG569" s="2">
        <f>(Table2[[#This Row],[Close Price]]/Table2[[#This Row],[Current Month Low]])-1</f>
        <v>3.3204778478036046E-2</v>
      </c>
      <c r="AH569" s="2">
        <f>(Table2[[#This Row],[Current Month High]]/Table2[[#This Row],[Close Price]])-1</f>
        <v>5.6081573197377832E-2</v>
      </c>
      <c r="AI569">
        <v>20.156591405680899</v>
      </c>
      <c r="AJ569">
        <v>26.267387055983399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-0.03</v>
      </c>
      <c r="AM569" t="s">
        <v>10214</v>
      </c>
      <c r="AN569">
        <v>7.0000000000000007E-2</v>
      </c>
      <c r="AO569" t="s">
        <v>10213</v>
      </c>
      <c r="AP569">
        <v>5.0292157533357001E-2</v>
      </c>
      <c r="AQ569">
        <f>(Table2[[#This Row],[Sharpe Ratio]]-AVERAGE(Table2[Sharpe Ratio]))/_xlfn.STDEV.P(Table2[Sharpe Ratio])</f>
        <v>-4.8024651470929429E-2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-2.9012073008099857</v>
      </c>
      <c r="AS569">
        <f>_xlfn.RANK.AVG(Table2[[#This Row],[1Y Return vs Nifty Z-Score]],Table2[1Y Return vs Nifty Z-Score])</f>
        <v>626</v>
      </c>
      <c r="AT569">
        <f>_xlfn.RANK.AVG(Table2[[#This Row],[6M Return vs Nifty Z-Score]],Table2[6M Return vs Nifty Z-Score])</f>
        <v>621</v>
      </c>
      <c r="AU569">
        <f>_xlfn.RANK.AVG(Table2[[#This Row],[Sharpe Ratio Z-Score]],Table2[Sharpe Ratio Z-Score])</f>
        <v>349</v>
      </c>
      <c r="AV569">
        <f>(Table2[[#This Row],[Rank 1Y]]+Table2[[#This Row],[Rank 6M]]+Table2[[#This Row],[Rank Sharpe]])/3</f>
        <v>532</v>
      </c>
    </row>
    <row r="570" spans="1:48" x14ac:dyDescent="0.3">
      <c r="A570" t="s">
        <v>682</v>
      </c>
      <c r="B570" t="s">
        <v>683</v>
      </c>
      <c r="C570" t="s">
        <v>10172</v>
      </c>
      <c r="D570" t="s">
        <v>62</v>
      </c>
      <c r="E570">
        <v>25422.543446085001</v>
      </c>
      <c r="F570">
        <v>471.55</v>
      </c>
      <c r="G570">
        <v>7.0749664381861299</v>
      </c>
      <c r="H570">
        <f>(Table2[[#This Row],[1Y Return vs Nifty]]-AVERAGE(Table2[1Y Return vs Nifty]))/_xlfn.STDEV.P(Table2[1Y Return vs Nifty])</f>
        <v>-0.46900544078503242</v>
      </c>
      <c r="I570">
        <v>1.5980618185634901</v>
      </c>
      <c r="J570">
        <f>(Table2[[#This Row],[1M Return vs Nifty]]-AVERAGE(Table2[1M Return vs Nifty]))/_xlfn.STDEV.P(Table2[1M Return vs Nifty])</f>
        <v>-0.13709750853382796</v>
      </c>
      <c r="K570">
        <v>-0.86401835721238496</v>
      </c>
      <c r="L570">
        <f>(Table2[[#This Row],[6M Return vs Nifty]]-AVERAGE(Table2[6M Return vs Nifty]))/_xlfn.STDEV.P(Table2[6M Return vs Nifty])</f>
        <v>-0.3245492655686828</v>
      </c>
      <c r="M570">
        <v>7.7387570387019098</v>
      </c>
      <c r="N570">
        <f>(Table2[[#This Row],[1W Return vs Nifty]]-AVERAGE(Table2[1W Return vs Nifty]))/_xlfn.STDEV.P(Table2[1W Return vs Nifty])</f>
        <v>1.5091029120191677</v>
      </c>
      <c r="O570">
        <v>450.21</v>
      </c>
      <c r="P570">
        <v>439.97942651283699</v>
      </c>
      <c r="Q570">
        <v>415.800284103953</v>
      </c>
      <c r="R570">
        <v>70.371798495476</v>
      </c>
      <c r="S570" s="2">
        <f>(Table2[[#This Row],[Close Price]]-Table2[[#This Row],[20D EMA]])/Table2[[#This Row],[20D EMA]]</f>
        <v>4.740010217454084E-2</v>
      </c>
      <c r="T570" s="2">
        <f>(Table2[[#This Row],[Close Price]]-Table2[[#This Row],[50D EMA]])/Table2[[#This Row],[50D EMA]]</f>
        <v>7.1754658478882086E-2</v>
      </c>
      <c r="U570" s="2">
        <f>(Table2[[#This Row],[Close Price]]-Table2[[#This Row],[200D EMA]])/Table2[[#This Row],[200D EMA]]</f>
        <v>0.13407810919655164</v>
      </c>
      <c r="V570">
        <v>1.5704771661139101</v>
      </c>
      <c r="W570">
        <v>468.05</v>
      </c>
      <c r="X570">
        <v>475</v>
      </c>
      <c r="Y570">
        <v>464.05</v>
      </c>
      <c r="Z570">
        <v>484.3</v>
      </c>
      <c r="AA570">
        <v>425.1</v>
      </c>
      <c r="AB570">
        <v>484.3</v>
      </c>
      <c r="AC570" s="2">
        <f>(Table2[[#This Row],[Close Price]]/Table2[[#This Row],[Day Low]])-1</f>
        <v>7.4778335647900374E-3</v>
      </c>
      <c r="AD570" s="2">
        <f>(Table2[[#This Row],[Day High]]/Table2[[#This Row],[Close Price]])-1</f>
        <v>7.3162973173577228E-3</v>
      </c>
      <c r="AE570" s="2">
        <f>(Table2[[#This Row],[Close Price]]/Table2[[#This Row],[Current Week Low]])-1</f>
        <v>1.6162051503070707E-2</v>
      </c>
      <c r="AF570" s="2">
        <f>(Table2[[#This Row],[Current Week High]]/Table2[[#This Row],[Close Price]])-1</f>
        <v>2.7038490085886879E-2</v>
      </c>
      <c r="AG570" s="2">
        <f>(Table2[[#This Row],[Close Price]]/Table2[[#This Row],[Current Month Low]])-1</f>
        <v>0.10926840743354505</v>
      </c>
      <c r="AH570" s="2">
        <f>(Table2[[#This Row],[Current Month High]]/Table2[[#This Row],[Close Price]])-1</f>
        <v>2.7038490085886879E-2</v>
      </c>
      <c r="AI570">
        <v>2.7038490085886799</v>
      </c>
      <c r="AJ570">
        <v>43.699527655035801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-0.02</v>
      </c>
      <c r="AM570" t="s">
        <v>10214</v>
      </c>
      <c r="AN570">
        <v>10.33</v>
      </c>
      <c r="AO570" t="s">
        <v>10213</v>
      </c>
      <c r="AP570">
        <v>-9.5153933717899E-2</v>
      </c>
      <c r="AQ570">
        <f>(Table2[[#This Row],[Sharpe Ratio]]-AVERAGE(Table2[Sharpe Ratio]))/_xlfn.STDEV.P(Table2[Sharpe Ratio])</f>
        <v>-1.6981941099466134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-1.1197434128149886</v>
      </c>
      <c r="AS570">
        <f>_xlfn.RANK.AVG(Table2[[#This Row],[1Y Return vs Nifty Z-Score]],Table2[1Y Return vs Nifty Z-Score])</f>
        <v>465</v>
      </c>
      <c r="AT570">
        <f>_xlfn.RANK.AVG(Table2[[#This Row],[6M Return vs Nifty Z-Score]],Table2[6M Return vs Nifty Z-Score])</f>
        <v>436</v>
      </c>
      <c r="AU570">
        <f>_xlfn.RANK.AVG(Table2[[#This Row],[Sharpe Ratio Z-Score]],Table2[Sharpe Ratio Z-Score])</f>
        <v>699</v>
      </c>
      <c r="AV570">
        <f>(Table2[[#This Row],[Rank 1Y]]+Table2[[#This Row],[Rank 6M]]+Table2[[#This Row],[Rank Sharpe]])/3</f>
        <v>533.33333333333337</v>
      </c>
    </row>
    <row r="571" spans="1:48" x14ac:dyDescent="0.3">
      <c r="A571" t="s">
        <v>1734</v>
      </c>
      <c r="B571" t="s">
        <v>1735</v>
      </c>
      <c r="C571" t="s">
        <v>10172</v>
      </c>
      <c r="D571" t="s">
        <v>62</v>
      </c>
      <c r="E571">
        <v>4337.7203849999996</v>
      </c>
      <c r="F571">
        <v>351.8</v>
      </c>
      <c r="G571">
        <v>-11.8030227976048</v>
      </c>
      <c r="H571">
        <f>(Table2[[#This Row],[1Y Return vs Nifty]]-AVERAGE(Table2[1Y Return vs Nifty]))/_xlfn.STDEV.P(Table2[1Y Return vs Nifty])</f>
        <v>-0.69351129177732473</v>
      </c>
      <c r="I571">
        <v>10.5625768624292</v>
      </c>
      <c r="J571">
        <f>(Table2[[#This Row],[1M Return vs Nifty]]-AVERAGE(Table2[1M Return vs Nifty]))/_xlfn.STDEV.P(Table2[1M Return vs Nifty])</f>
        <v>0.65830794961483952</v>
      </c>
      <c r="K571">
        <v>3.9883622982740099</v>
      </c>
      <c r="L571">
        <f>(Table2[[#This Row],[6M Return vs Nifty]]-AVERAGE(Table2[6M Return vs Nifty]))/_xlfn.STDEV.P(Table2[6M Return vs Nifty])</f>
        <v>-0.17953280985107462</v>
      </c>
      <c r="M571">
        <v>2.3474775795838401</v>
      </c>
      <c r="N571">
        <f>(Table2[[#This Row],[1W Return vs Nifty]]-AVERAGE(Table2[1W Return vs Nifty]))/_xlfn.STDEV.P(Table2[1W Return vs Nifty])</f>
        <v>0.44258142780901433</v>
      </c>
      <c r="O571">
        <v>335.65</v>
      </c>
      <c r="P571">
        <v>316.91513174534703</v>
      </c>
      <c r="Q571">
        <v>300.89763959858698</v>
      </c>
      <c r="R571">
        <v>59.000873669489899</v>
      </c>
      <c r="S571" s="2">
        <f>(Table2[[#This Row],[Close Price]]-Table2[[#This Row],[20D EMA]])/Table2[[#This Row],[20D EMA]]</f>
        <v>4.8115596603605051E-2</v>
      </c>
      <c r="T571" s="2">
        <f>(Table2[[#This Row],[Close Price]]-Table2[[#This Row],[50D EMA]])/Table2[[#This Row],[50D EMA]]</f>
        <v>0.11007637301043821</v>
      </c>
      <c r="U571" s="2">
        <f>(Table2[[#This Row],[Close Price]]-Table2[[#This Row],[200D EMA]])/Table2[[#This Row],[200D EMA]]</f>
        <v>0.16916836060701379</v>
      </c>
      <c r="V571">
        <v>1.54908204145025</v>
      </c>
      <c r="W571">
        <v>348.45</v>
      </c>
      <c r="X571">
        <v>358.3</v>
      </c>
      <c r="Y571">
        <v>341.1</v>
      </c>
      <c r="Z571">
        <v>377.95</v>
      </c>
      <c r="AA571">
        <v>333.2</v>
      </c>
      <c r="AB571">
        <v>377.95</v>
      </c>
      <c r="AC571" s="2">
        <f>(Table2[[#This Row],[Close Price]]/Table2[[#This Row],[Day Low]])-1</f>
        <v>9.6140048787487498E-3</v>
      </c>
      <c r="AD571" s="2">
        <f>(Table2[[#This Row],[Day High]]/Table2[[#This Row],[Close Price]])-1</f>
        <v>1.8476407049459853E-2</v>
      </c>
      <c r="AE571" s="2">
        <f>(Table2[[#This Row],[Close Price]]/Table2[[#This Row],[Current Week Low]])-1</f>
        <v>3.1369099970683045E-2</v>
      </c>
      <c r="AF571" s="2">
        <f>(Table2[[#This Row],[Current Week High]]/Table2[[#This Row],[Close Price]])-1</f>
        <v>7.4332006822057872E-2</v>
      </c>
      <c r="AG571" s="2">
        <f>(Table2[[#This Row],[Close Price]]/Table2[[#This Row],[Current Month Low]])-1</f>
        <v>5.5822328931572684E-2</v>
      </c>
      <c r="AH571" s="2">
        <f>(Table2[[#This Row],[Current Month High]]/Table2[[#This Row],[Close Price]])-1</f>
        <v>7.4332006822057872E-2</v>
      </c>
      <c r="AI571">
        <v>7.4332006822057801</v>
      </c>
      <c r="AJ571">
        <v>40.6637345061975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0</v>
      </c>
      <c r="AM571" t="s">
        <v>10212</v>
      </c>
      <c r="AN571">
        <v>1.53</v>
      </c>
      <c r="AO571" t="s">
        <v>10213</v>
      </c>
      <c r="AP571">
        <v>-5.8283157620109001E-2</v>
      </c>
      <c r="AQ571">
        <f>(Table2[[#This Row],[Sharpe Ratio]]-AVERAGE(Table2[Sharpe Ratio]))/_xlfn.STDEV.P(Table2[Sharpe Ratio])</f>
        <v>-1.2798739742630572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-1.0520286984676026</v>
      </c>
      <c r="AS571">
        <f>_xlfn.RANK.AVG(Table2[[#This Row],[1Y Return vs Nifty Z-Score]],Table2[1Y Return vs Nifty Z-Score])</f>
        <v>580</v>
      </c>
      <c r="AT571">
        <f>_xlfn.RANK.AVG(Table2[[#This Row],[6M Return vs Nifty Z-Score]],Table2[6M Return vs Nifty Z-Score])</f>
        <v>374</v>
      </c>
      <c r="AU571">
        <f>_xlfn.RANK.AVG(Table2[[#This Row],[Sharpe Ratio Z-Score]],Table2[Sharpe Ratio Z-Score])</f>
        <v>647</v>
      </c>
      <c r="AV571">
        <f>(Table2[[#This Row],[Rank 1Y]]+Table2[[#This Row],[Rank 6M]]+Table2[[#This Row],[Rank Sharpe]])/3</f>
        <v>533.66666666666663</v>
      </c>
    </row>
    <row r="572" spans="1:48" x14ac:dyDescent="0.3">
      <c r="A572" t="s">
        <v>724</v>
      </c>
      <c r="B572" t="s">
        <v>725</v>
      </c>
      <c r="C572" t="s">
        <v>10179</v>
      </c>
      <c r="D572" t="s">
        <v>726</v>
      </c>
      <c r="E572">
        <v>22402.068769500002</v>
      </c>
      <c r="F572">
        <v>1406.65</v>
      </c>
      <c r="G572">
        <v>-14.1601135055735</v>
      </c>
      <c r="H572">
        <f>(Table2[[#This Row],[1Y Return vs Nifty]]-AVERAGE(Table2[1Y Return vs Nifty]))/_xlfn.STDEV.P(Table2[1Y Return vs Nifty])</f>
        <v>-0.72154291361209399</v>
      </c>
      <c r="I572">
        <v>9.7671682704327996</v>
      </c>
      <c r="J572">
        <f>(Table2[[#This Row],[1M Return vs Nifty]]-AVERAGE(Table2[1M Return vs Nifty]))/_xlfn.STDEV.P(Table2[1M Return vs Nifty])</f>
        <v>0.58773276150522591</v>
      </c>
      <c r="K572">
        <v>-9.8700843223938808</v>
      </c>
      <c r="L572">
        <f>(Table2[[#This Row],[6M Return vs Nifty]]-AVERAGE(Table2[6M Return vs Nifty]))/_xlfn.STDEV.P(Table2[6M Return vs Nifty])</f>
        <v>-0.59370122600956998</v>
      </c>
      <c r="M572">
        <v>-3.82541606670484</v>
      </c>
      <c r="N572">
        <f>(Table2[[#This Row],[1W Return vs Nifty]]-AVERAGE(Table2[1W Return vs Nifty]))/_xlfn.STDEV.P(Table2[1W Return vs Nifty])</f>
        <v>-0.77856166882211286</v>
      </c>
      <c r="O572">
        <v>1407.03</v>
      </c>
      <c r="P572">
        <v>1338.49542229451</v>
      </c>
      <c r="Q572">
        <v>1288.4576080465099</v>
      </c>
      <c r="R572">
        <v>43.7274343497986</v>
      </c>
      <c r="S572" s="2">
        <f>(Table2[[#This Row],[Close Price]]-Table2[[#This Row],[20D EMA]])/Table2[[#This Row],[20D EMA]]</f>
        <v>-2.7007242205203996E-4</v>
      </c>
      <c r="T572" s="2">
        <f>(Table2[[#This Row],[Close Price]]-Table2[[#This Row],[50D EMA]])/Table2[[#This Row],[50D EMA]]</f>
        <v>5.0918797756257066E-2</v>
      </c>
      <c r="U572" s="2">
        <f>(Table2[[#This Row],[Close Price]]-Table2[[#This Row],[200D EMA]])/Table2[[#This Row],[200D EMA]]</f>
        <v>9.1731688505209838E-2</v>
      </c>
      <c r="V572">
        <v>0.78838977606286798</v>
      </c>
      <c r="W572">
        <v>1391</v>
      </c>
      <c r="X572">
        <v>1435.95</v>
      </c>
      <c r="Y572">
        <v>1391</v>
      </c>
      <c r="Z572">
        <v>1495.75</v>
      </c>
      <c r="AA572">
        <v>1391</v>
      </c>
      <c r="AB572">
        <v>1520</v>
      </c>
      <c r="AC572" s="2">
        <f>(Table2[[#This Row],[Close Price]]/Table2[[#This Row],[Day Low]])-1</f>
        <v>1.1250898634076245E-2</v>
      </c>
      <c r="AD572" s="2">
        <f>(Table2[[#This Row],[Day High]]/Table2[[#This Row],[Close Price]])-1</f>
        <v>2.0829630682827949E-2</v>
      </c>
      <c r="AE572" s="2">
        <f>(Table2[[#This Row],[Close Price]]/Table2[[#This Row],[Current Week Low]])-1</f>
        <v>1.1250898634076245E-2</v>
      </c>
      <c r="AF572" s="2">
        <f>(Table2[[#This Row],[Current Week High]]/Table2[[#This Row],[Close Price]])-1</f>
        <v>6.3341982724913759E-2</v>
      </c>
      <c r="AG572" s="2">
        <f>(Table2[[#This Row],[Close Price]]/Table2[[#This Row],[Current Month Low]])-1</f>
        <v>1.1250898634076245E-2</v>
      </c>
      <c r="AH572" s="2">
        <f>(Table2[[#This Row],[Current Month High]]/Table2[[#This Row],[Close Price]])-1</f>
        <v>8.0581523477766259E-2</v>
      </c>
      <c r="AI572">
        <v>8.3282977286460707</v>
      </c>
      <c r="AJ572">
        <v>26.685279416400199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7.0000000000000007E-2</v>
      </c>
      <c r="AM572" t="s">
        <v>10213</v>
      </c>
      <c r="AN572">
        <v>-2.14</v>
      </c>
      <c r="AO572" t="s">
        <v>10214</v>
      </c>
      <c r="AP572">
        <v>7.1901390399349997E-3</v>
      </c>
      <c r="AQ572">
        <f>(Table2[[#This Row],[Sharpe Ratio]]-AVERAGE(Table2[Sharpe Ratio]))/_xlfn.STDEV.P(Table2[Sharpe Ratio])</f>
        <v>-0.53704181174394505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-2.0431148586824959</v>
      </c>
      <c r="AS572">
        <f>_xlfn.RANK.AVG(Table2[[#This Row],[1Y Return vs Nifty Z-Score]],Table2[1Y Return vs Nifty Z-Score])</f>
        <v>595</v>
      </c>
      <c r="AT572">
        <f>_xlfn.RANK.AVG(Table2[[#This Row],[6M Return vs Nifty Z-Score]],Table2[6M Return vs Nifty Z-Score])</f>
        <v>528</v>
      </c>
      <c r="AU572">
        <f>_xlfn.RANK.AVG(Table2[[#This Row],[Sharpe Ratio Z-Score]],Table2[Sharpe Ratio Z-Score])</f>
        <v>482</v>
      </c>
      <c r="AV572">
        <f>(Table2[[#This Row],[Rank 1Y]]+Table2[[#This Row],[Rank 6M]]+Table2[[#This Row],[Rank Sharpe]])/3</f>
        <v>535</v>
      </c>
    </row>
    <row r="573" spans="1:48" x14ac:dyDescent="0.3">
      <c r="A573" t="s">
        <v>1781</v>
      </c>
      <c r="B573" t="s">
        <v>1782</v>
      </c>
      <c r="C573" t="s">
        <v>10184</v>
      </c>
      <c r="D573" t="s">
        <v>1783</v>
      </c>
      <c r="E573">
        <v>4094.2517084999999</v>
      </c>
      <c r="F573">
        <v>23.13</v>
      </c>
      <c r="G573">
        <v>27.085144630303098</v>
      </c>
      <c r="H573">
        <f>(Table2[[#This Row],[1Y Return vs Nifty]]-AVERAGE(Table2[1Y Return vs Nifty]))/_xlfn.STDEV.P(Table2[1Y Return vs Nifty])</f>
        <v>-0.23103507077277244</v>
      </c>
      <c r="I573">
        <v>5.5917059549544899</v>
      </c>
      <c r="J573">
        <f>(Table2[[#This Row],[1M Return vs Nifty]]-AVERAGE(Table2[1M Return vs Nifty]))/_xlfn.STDEV.P(Table2[1M Return vs Nifty])</f>
        <v>0.21725142483792226</v>
      </c>
      <c r="K573">
        <v>-18.494712871812599</v>
      </c>
      <c r="L573">
        <f>(Table2[[#This Row],[6M Return vs Nifty]]-AVERAGE(Table2[6M Return vs Nifty]))/_xlfn.STDEV.P(Table2[6M Return vs Nifty])</f>
        <v>-0.85145368875246452</v>
      </c>
      <c r="M573">
        <v>-2.4556224929800101</v>
      </c>
      <c r="N573">
        <f>(Table2[[#This Row],[1W Return vs Nifty]]-AVERAGE(Table2[1W Return vs Nifty]))/_xlfn.STDEV.P(Table2[1W Return vs Nifty])</f>
        <v>-0.50758438293133123</v>
      </c>
      <c r="O573">
        <v>22.6</v>
      </c>
      <c r="P573">
        <v>22.0634254875959</v>
      </c>
      <c r="Q573">
        <v>21.001024368842302</v>
      </c>
      <c r="R573">
        <v>57.254595679816099</v>
      </c>
      <c r="S573" s="2">
        <f>(Table2[[#This Row],[Close Price]]-Table2[[#This Row],[20D EMA]])/Table2[[#This Row],[20D EMA]]</f>
        <v>2.3451327433628211E-2</v>
      </c>
      <c r="T573" s="2">
        <f>(Table2[[#This Row],[Close Price]]-Table2[[#This Row],[50D EMA]])/Table2[[#This Row],[50D EMA]]</f>
        <v>4.8341292833414699E-2</v>
      </c>
      <c r="U573" s="2">
        <f>(Table2[[#This Row],[Close Price]]-Table2[[#This Row],[200D EMA]])/Table2[[#This Row],[200D EMA]]</f>
        <v>0.10137484694871857</v>
      </c>
      <c r="V573">
        <v>1.3368349764132601</v>
      </c>
      <c r="W573">
        <v>23.02</v>
      </c>
      <c r="X573">
        <v>23.41</v>
      </c>
      <c r="Y573">
        <v>22.4</v>
      </c>
      <c r="Z573">
        <v>24</v>
      </c>
      <c r="AA573">
        <v>21.7</v>
      </c>
      <c r="AB573">
        <v>24.55</v>
      </c>
      <c r="AC573" s="2">
        <f>(Table2[[#This Row],[Close Price]]/Table2[[#This Row],[Day Low]])-1</f>
        <v>4.7784535186794486E-3</v>
      </c>
      <c r="AD573" s="2">
        <f>(Table2[[#This Row],[Day High]]/Table2[[#This Row],[Close Price]])-1</f>
        <v>1.2105490704712452E-2</v>
      </c>
      <c r="AE573" s="2">
        <f>(Table2[[#This Row],[Close Price]]/Table2[[#This Row],[Current Week Low]])-1</f>
        <v>3.2589285714285765E-2</v>
      </c>
      <c r="AF573" s="2">
        <f>(Table2[[#This Row],[Current Week High]]/Table2[[#This Row],[Close Price]])-1</f>
        <v>3.7613488975356768E-2</v>
      </c>
      <c r="AG573" s="2">
        <f>(Table2[[#This Row],[Close Price]]/Table2[[#This Row],[Current Month Low]])-1</f>
        <v>6.5898617511520818E-2</v>
      </c>
      <c r="AH573" s="2">
        <f>(Table2[[#This Row],[Current Month High]]/Table2[[#This Row],[Close Price]])-1</f>
        <v>6.1392131431041941E-2</v>
      </c>
      <c r="AI573">
        <v>20.838737570254999</v>
      </c>
      <c r="AJ573">
        <v>55.234899328859001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-0.06</v>
      </c>
      <c r="AM573" t="s">
        <v>10214</v>
      </c>
      <c r="AN573">
        <v>3.77</v>
      </c>
      <c r="AO573" t="s">
        <v>10213</v>
      </c>
      <c r="AP573">
        <v>-6.1110965971874001E-2</v>
      </c>
      <c r="AQ573">
        <f>(Table2[[#This Row],[Sharpe Ratio]]-AVERAGE(Table2[Sharpe Ratio]))/_xlfn.STDEV.P(Table2[Sharpe Ratio])</f>
        <v>-1.3119570844818393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-2.6847788021004853</v>
      </c>
      <c r="AS573">
        <f>_xlfn.RANK.AVG(Table2[[#This Row],[1Y Return vs Nifty Z-Score]],Table2[1Y Return vs Nifty Z-Score])</f>
        <v>351</v>
      </c>
      <c r="AT573">
        <f>_xlfn.RANK.AVG(Table2[[#This Row],[6M Return vs Nifty Z-Score]],Table2[6M Return vs Nifty Z-Score])</f>
        <v>608</v>
      </c>
      <c r="AU573">
        <f>_xlfn.RANK.AVG(Table2[[#This Row],[Sharpe Ratio Z-Score]],Table2[Sharpe Ratio Z-Score])</f>
        <v>654</v>
      </c>
      <c r="AV573">
        <f>(Table2[[#This Row],[Rank 1Y]]+Table2[[#This Row],[Rank 6M]]+Table2[[#This Row],[Rank Sharpe]])/3</f>
        <v>537.66666666666663</v>
      </c>
    </row>
    <row r="574" spans="1:48" x14ac:dyDescent="0.3">
      <c r="A574" t="s">
        <v>809</v>
      </c>
      <c r="B574" t="s">
        <v>810</v>
      </c>
      <c r="C574" t="s">
        <v>10166</v>
      </c>
      <c r="D574" t="s">
        <v>299</v>
      </c>
      <c r="E574">
        <v>19496.514516120002</v>
      </c>
      <c r="F574">
        <v>1773.4</v>
      </c>
      <c r="G574">
        <v>-2.6600338512636599</v>
      </c>
      <c r="H574">
        <f>(Table2[[#This Row],[1Y Return vs Nifty]]-AVERAGE(Table2[1Y Return vs Nifty]))/_xlfn.STDEV.P(Table2[1Y Return vs Nifty])</f>
        <v>-0.58477860375778745</v>
      </c>
      <c r="I574">
        <v>-9.5679175767868294</v>
      </c>
      <c r="J574">
        <f>(Table2[[#This Row],[1M Return vs Nifty]]-AVERAGE(Table2[1M Return vs Nifty]))/_xlfn.STDEV.P(Table2[1M Return vs Nifty])</f>
        <v>-1.1278349787904789</v>
      </c>
      <c r="K574">
        <v>-29.898338719673099</v>
      </c>
      <c r="L574">
        <f>(Table2[[#This Row],[6M Return vs Nifty]]-AVERAGE(Table2[6M Return vs Nifty]))/_xlfn.STDEV.P(Table2[6M Return vs Nifty])</f>
        <v>-1.1922582381475424</v>
      </c>
      <c r="M574">
        <v>-3.1792642711640702</v>
      </c>
      <c r="N574">
        <f>(Table2[[#This Row],[1W Return vs Nifty]]-AVERAGE(Table2[1W Return vs Nifty]))/_xlfn.STDEV.P(Table2[1W Return vs Nifty])</f>
        <v>-0.65073769359862677</v>
      </c>
      <c r="O574">
        <v>1822.18</v>
      </c>
      <c r="P574">
        <v>1843.3470045198901</v>
      </c>
      <c r="Q574">
        <v>1831.91930388331</v>
      </c>
      <c r="R574">
        <v>24.191993283627198</v>
      </c>
      <c r="S574" s="2">
        <f>(Table2[[#This Row],[Close Price]]-Table2[[#This Row],[20D EMA]])/Table2[[#This Row],[20D EMA]]</f>
        <v>-2.6770132478679369E-2</v>
      </c>
      <c r="T574" s="2">
        <f>(Table2[[#This Row],[Close Price]]-Table2[[#This Row],[50D EMA]])/Table2[[#This Row],[50D EMA]]</f>
        <v>-3.7945652309836313E-2</v>
      </c>
      <c r="U574" s="2">
        <f>(Table2[[#This Row],[Close Price]]-Table2[[#This Row],[200D EMA]])/Table2[[#This Row],[200D EMA]]</f>
        <v>-3.1944258548540029E-2</v>
      </c>
      <c r="V574">
        <v>1.2480502935206901</v>
      </c>
      <c r="W574">
        <v>1763.25</v>
      </c>
      <c r="X574">
        <v>1801.35</v>
      </c>
      <c r="Y574">
        <v>1763.25</v>
      </c>
      <c r="Z574">
        <v>1817.95</v>
      </c>
      <c r="AA574">
        <v>1763.25</v>
      </c>
      <c r="AB574">
        <v>1896</v>
      </c>
      <c r="AC574" s="2">
        <f>(Table2[[#This Row],[Close Price]]/Table2[[#This Row],[Day Low]])-1</f>
        <v>5.7564157096272606E-3</v>
      </c>
      <c r="AD574" s="2">
        <f>(Table2[[#This Row],[Day High]]/Table2[[#This Row],[Close Price]])-1</f>
        <v>1.5760685688507747E-2</v>
      </c>
      <c r="AE574" s="2">
        <f>(Table2[[#This Row],[Close Price]]/Table2[[#This Row],[Current Week Low]])-1</f>
        <v>5.7564157096272606E-3</v>
      </c>
      <c r="AF574" s="2">
        <f>(Table2[[#This Row],[Current Week High]]/Table2[[#This Row],[Close Price]])-1</f>
        <v>2.5121236043757822E-2</v>
      </c>
      <c r="AG574" s="2">
        <f>(Table2[[#This Row],[Close Price]]/Table2[[#This Row],[Current Month Low]])-1</f>
        <v>5.7564157096272606E-3</v>
      </c>
      <c r="AH574" s="2">
        <f>(Table2[[#This Row],[Current Month High]]/Table2[[#This Row],[Close Price]])-1</f>
        <v>6.9132739370700191E-2</v>
      </c>
      <c r="AI574">
        <v>38.657381301454798</v>
      </c>
      <c r="AJ574">
        <v>26.6714285714285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-0.16</v>
      </c>
      <c r="AM574" t="s">
        <v>10214</v>
      </c>
      <c r="AN574">
        <v>-4.9800000000000004</v>
      </c>
      <c r="AO574" t="s">
        <v>10214</v>
      </c>
      <c r="AP574">
        <v>3.4648850397335999E-2</v>
      </c>
      <c r="AQ574">
        <f>(Table2[[#This Row],[Sharpe Ratio]]-AVERAGE(Table2[Sharpe Ratio]))/_xlfn.STDEV.P(Table2[Sharpe Ratio])</f>
        <v>-0.22550695741219456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4">
        <f>_xlfn.RANK.AVG(Table2[[#This Row],[1Y Return vs Nifty Z-Score]],Table2[1Y Return vs Nifty Z-Score])</f>
        <v>529</v>
      </c>
      <c r="AT574">
        <f>_xlfn.RANK.AVG(Table2[[#This Row],[6M Return vs Nifty Z-Score]],Table2[6M Return vs Nifty Z-Score])</f>
        <v>681</v>
      </c>
      <c r="AU574">
        <f>_xlfn.RANK.AVG(Table2[[#This Row],[Sharpe Ratio Z-Score]],Table2[Sharpe Ratio Z-Score])</f>
        <v>404</v>
      </c>
      <c r="AV574">
        <f>(Table2[[#This Row],[Rank 1Y]]+Table2[[#This Row],[Rank 6M]]+Table2[[#This Row],[Rank Sharpe]])/3</f>
        <v>538</v>
      </c>
    </row>
    <row r="575" spans="1:48" x14ac:dyDescent="0.3">
      <c r="A575" t="s">
        <v>2151</v>
      </c>
      <c r="B575" t="s">
        <v>2152</v>
      </c>
      <c r="C575" t="s">
        <v>10184</v>
      </c>
      <c r="D575" t="s">
        <v>1783</v>
      </c>
      <c r="E575">
        <v>2580.7338924820001</v>
      </c>
      <c r="F575">
        <v>54.13</v>
      </c>
      <c r="G575">
        <v>30.014378531675501</v>
      </c>
      <c r="H575">
        <f>(Table2[[#This Row],[1Y Return vs Nifty]]-AVERAGE(Table2[1Y Return vs Nifty]))/_xlfn.STDEV.P(Table2[1Y Return vs Nifty])</f>
        <v>-0.19619925528579901</v>
      </c>
      <c r="I575">
        <v>2.9298904043902101</v>
      </c>
      <c r="J575">
        <f>(Table2[[#This Row],[1M Return vs Nifty]]-AVERAGE(Table2[1M Return vs Nifty]))/_xlfn.STDEV.P(Table2[1M Return vs Nifty])</f>
        <v>-1.8926729489858584E-2</v>
      </c>
      <c r="K575">
        <v>-28.535814611964099</v>
      </c>
      <c r="L575">
        <f>(Table2[[#This Row],[6M Return vs Nifty]]-AVERAGE(Table2[6M Return vs Nifty]))/_xlfn.STDEV.P(Table2[6M Return vs Nifty])</f>
        <v>-1.1515383460042188</v>
      </c>
      <c r="M575">
        <v>-3.66309747219367</v>
      </c>
      <c r="N575">
        <f>(Table2[[#This Row],[1W Return vs Nifty]]-AVERAGE(Table2[1W Return vs Nifty]))/_xlfn.STDEV.P(Table2[1W Return vs Nifty])</f>
        <v>-0.74645124500793381</v>
      </c>
      <c r="O575">
        <v>54.23</v>
      </c>
      <c r="P575">
        <v>53.1713333956639</v>
      </c>
      <c r="Q575">
        <v>51.365545864790597</v>
      </c>
      <c r="R575">
        <v>45.817298577760901</v>
      </c>
      <c r="S575" s="2">
        <f>(Table2[[#This Row],[Close Price]]-Table2[[#This Row],[20D EMA]])/Table2[[#This Row],[20D EMA]]</f>
        <v>-1.8439977872025505E-3</v>
      </c>
      <c r="T575" s="2">
        <f>(Table2[[#This Row],[Close Price]]-Table2[[#This Row],[50D EMA]])/Table2[[#This Row],[50D EMA]]</f>
        <v>1.8029764219045914E-2</v>
      </c>
      <c r="U575" s="2">
        <f>(Table2[[#This Row],[Close Price]]-Table2[[#This Row],[200D EMA]])/Table2[[#This Row],[200D EMA]]</f>
        <v>5.3819230160354399E-2</v>
      </c>
      <c r="V575">
        <v>1.01249653099887</v>
      </c>
      <c r="W575">
        <v>53.58</v>
      </c>
      <c r="X575">
        <v>54.81</v>
      </c>
      <c r="Y575">
        <v>53.14</v>
      </c>
      <c r="Z575">
        <v>56.75</v>
      </c>
      <c r="AA575">
        <v>53.14</v>
      </c>
      <c r="AB575">
        <v>57.45</v>
      </c>
      <c r="AC575" s="2">
        <f>(Table2[[#This Row],[Close Price]]/Table2[[#This Row],[Day Low]])-1</f>
        <v>1.0265024262784639E-2</v>
      </c>
      <c r="AD575" s="2">
        <f>(Table2[[#This Row],[Day High]]/Table2[[#This Row],[Close Price]])-1</f>
        <v>1.2562349898392666E-2</v>
      </c>
      <c r="AE575" s="2">
        <f>(Table2[[#This Row],[Close Price]]/Table2[[#This Row],[Current Week Low]])-1</f>
        <v>1.8630033872788943E-2</v>
      </c>
      <c r="AF575" s="2">
        <f>(Table2[[#This Row],[Current Week High]]/Table2[[#This Row],[Close Price]])-1</f>
        <v>4.8401995196748482E-2</v>
      </c>
      <c r="AG575" s="2">
        <f>(Table2[[#This Row],[Close Price]]/Table2[[#This Row],[Current Month Low]])-1</f>
        <v>1.8630033872788943E-2</v>
      </c>
      <c r="AH575" s="2">
        <f>(Table2[[#This Row],[Current Month High]]/Table2[[#This Row],[Close Price]])-1</f>
        <v>6.1333825974505762E-2</v>
      </c>
      <c r="AI575">
        <v>28.209865139479</v>
      </c>
      <c r="AJ575">
        <v>64.279210925644904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-0.05</v>
      </c>
      <c r="AM575" t="s">
        <v>10214</v>
      </c>
      <c r="AN575">
        <v>-1.53</v>
      </c>
      <c r="AO575" t="s">
        <v>10214</v>
      </c>
      <c r="AP575">
        <v>-3.4171462707498997E-2</v>
      </c>
      <c r="AQ575">
        <f>(Table2[[#This Row],[Sharpe Ratio]]-AVERAGE(Table2[Sharpe Ratio]))/_xlfn.STDEV.P(Table2[Sharpe Ratio])</f>
        <v>-1.0063129442307086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-3.1194285200185186</v>
      </c>
      <c r="AS575">
        <f>_xlfn.RANK.AVG(Table2[[#This Row],[1Y Return vs Nifty Z-Score]],Table2[1Y Return vs Nifty Z-Score])</f>
        <v>342</v>
      </c>
      <c r="AT575">
        <f>_xlfn.RANK.AVG(Table2[[#This Row],[6M Return vs Nifty Z-Score]],Table2[6M Return vs Nifty Z-Score])</f>
        <v>671</v>
      </c>
      <c r="AU575">
        <f>_xlfn.RANK.AVG(Table2[[#This Row],[Sharpe Ratio Z-Score]],Table2[Sharpe Ratio Z-Score])</f>
        <v>601</v>
      </c>
      <c r="AV575">
        <f>(Table2[[#This Row],[Rank 1Y]]+Table2[[#This Row],[Rank 6M]]+Table2[[#This Row],[Rank Sharpe]])/3</f>
        <v>538</v>
      </c>
    </row>
    <row r="576" spans="1:48" x14ac:dyDescent="0.3">
      <c r="A576" t="s">
        <v>924</v>
      </c>
      <c r="B576" t="s">
        <v>925</v>
      </c>
      <c r="C576" t="s">
        <v>10179</v>
      </c>
      <c r="D576" t="s">
        <v>926</v>
      </c>
      <c r="E576">
        <v>15838.7124571</v>
      </c>
      <c r="F576">
        <v>712.9</v>
      </c>
      <c r="G576">
        <v>-19.235870881750799</v>
      </c>
      <c r="H576">
        <f>(Table2[[#This Row],[1Y Return vs Nifty]]-AVERAGE(Table2[1Y Return vs Nifty]))/_xlfn.STDEV.P(Table2[1Y Return vs Nifty])</f>
        <v>-0.78190618720738936</v>
      </c>
      <c r="I576">
        <v>-1.33207019003921</v>
      </c>
      <c r="J576">
        <f>(Table2[[#This Row],[1M Return vs Nifty]]-AVERAGE(Table2[1M Return vs Nifty]))/_xlfn.STDEV.P(Table2[1M Return vs Nifty])</f>
        <v>-0.39708290443469507</v>
      </c>
      <c r="K576">
        <v>-20.5898692797713</v>
      </c>
      <c r="L576">
        <f>(Table2[[#This Row],[6M Return vs Nifty]]-AVERAGE(Table2[6M Return vs Nifty]))/_xlfn.STDEV.P(Table2[6M Return vs Nifty])</f>
        <v>-0.91406875917417063</v>
      </c>
      <c r="M576">
        <v>-0.821043644867814</v>
      </c>
      <c r="N576">
        <f>(Table2[[#This Row],[1W Return vs Nifty]]-AVERAGE(Table2[1W Return vs Nifty]))/_xlfn.STDEV.P(Table2[1W Return vs Nifty])</f>
        <v>-0.18422636145115337</v>
      </c>
      <c r="O576">
        <v>716.51</v>
      </c>
      <c r="P576">
        <v>697.25354335673705</v>
      </c>
      <c r="Q576">
        <v>678.59358335633897</v>
      </c>
      <c r="R576">
        <v>43.902634131624403</v>
      </c>
      <c r="S576" s="2">
        <f>(Table2[[#This Row],[Close Price]]-Table2[[#This Row],[20D EMA]])/Table2[[#This Row],[20D EMA]]</f>
        <v>-5.0383107004787287E-3</v>
      </c>
      <c r="T576" s="2">
        <f>(Table2[[#This Row],[Close Price]]-Table2[[#This Row],[50D EMA]])/Table2[[#This Row],[50D EMA]]</f>
        <v>2.2440124962201446E-2</v>
      </c>
      <c r="U576" s="2">
        <f>(Table2[[#This Row],[Close Price]]-Table2[[#This Row],[200D EMA]])/Table2[[#This Row],[200D EMA]]</f>
        <v>5.0555173943703846E-2</v>
      </c>
      <c r="V576">
        <v>1.17306531967067</v>
      </c>
      <c r="W576">
        <v>710</v>
      </c>
      <c r="X576">
        <v>727.1</v>
      </c>
      <c r="Y576">
        <v>702.95</v>
      </c>
      <c r="Z576">
        <v>750.5</v>
      </c>
      <c r="AA576">
        <v>702.95</v>
      </c>
      <c r="AB576">
        <v>766.05</v>
      </c>
      <c r="AC576" s="2">
        <f>(Table2[[#This Row],[Close Price]]/Table2[[#This Row],[Day Low]])-1</f>
        <v>4.0845070422534935E-3</v>
      </c>
      <c r="AD576" s="2">
        <f>(Table2[[#This Row],[Day High]]/Table2[[#This Row],[Close Price]])-1</f>
        <v>1.9918642165801748E-2</v>
      </c>
      <c r="AE576" s="2">
        <f>(Table2[[#This Row],[Close Price]]/Table2[[#This Row],[Current Week Low]])-1</f>
        <v>1.415463404225048E-2</v>
      </c>
      <c r="AF576" s="2">
        <f>(Table2[[#This Row],[Current Week High]]/Table2[[#This Row],[Close Price]])-1</f>
        <v>5.2742320100995999E-2</v>
      </c>
      <c r="AG576" s="2">
        <f>(Table2[[#This Row],[Close Price]]/Table2[[#This Row],[Current Month Low]])-1</f>
        <v>1.415463404225048E-2</v>
      </c>
      <c r="AH576" s="2">
        <f>(Table2[[#This Row],[Current Month High]]/Table2[[#This Row],[Close Price]])-1</f>
        <v>7.4554635993828056E-2</v>
      </c>
      <c r="AI576">
        <v>19.161172674989398</v>
      </c>
      <c r="AJ576">
        <v>20.016835016835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0.02</v>
      </c>
      <c r="AM576" t="s">
        <v>10213</v>
      </c>
      <c r="AN576">
        <v>1.52</v>
      </c>
      <c r="AO576" t="s">
        <v>10213</v>
      </c>
      <c r="AP576">
        <v>4.2097031593169E-2</v>
      </c>
      <c r="AQ576">
        <f>(Table2[[#This Row],[Sharpe Ratio]]-AVERAGE(Table2[Sharpe Ratio]))/_xlfn.STDEV.P(Table2[Sharpe Ratio])</f>
        <v>-0.14100306304954438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-2.4182872753169526</v>
      </c>
      <c r="AS576">
        <f>_xlfn.RANK.AVG(Table2[[#This Row],[1Y Return vs Nifty Z-Score]],Table2[1Y Return vs Nifty Z-Score])</f>
        <v>619</v>
      </c>
      <c r="AT576">
        <f>_xlfn.RANK.AVG(Table2[[#This Row],[6M Return vs Nifty Z-Score]],Table2[6M Return vs Nifty Z-Score])</f>
        <v>626</v>
      </c>
      <c r="AU576">
        <f>_xlfn.RANK.AVG(Table2[[#This Row],[Sharpe Ratio Z-Score]],Table2[Sharpe Ratio Z-Score])</f>
        <v>373</v>
      </c>
      <c r="AV576">
        <f>(Table2[[#This Row],[Rank 1Y]]+Table2[[#This Row],[Rank 6M]]+Table2[[#This Row],[Rank Sharpe]])/3</f>
        <v>539.33333333333337</v>
      </c>
    </row>
    <row r="577" spans="1:48" x14ac:dyDescent="0.3">
      <c r="A577" t="s">
        <v>1046</v>
      </c>
      <c r="B577" t="s">
        <v>1047</v>
      </c>
      <c r="C577" t="s">
        <v>10179</v>
      </c>
      <c r="D577" t="s">
        <v>330</v>
      </c>
      <c r="E577">
        <v>12227.8357743</v>
      </c>
      <c r="F577">
        <v>882.15</v>
      </c>
      <c r="G577">
        <v>-9.2041346022609698</v>
      </c>
      <c r="H577">
        <f>(Table2[[#This Row],[1Y Return vs Nifty]]-AVERAGE(Table2[1Y Return vs Nifty]))/_xlfn.STDEV.P(Table2[1Y Return vs Nifty])</f>
        <v>-0.66260410147003856</v>
      </c>
      <c r="I577">
        <v>14.0873046057033</v>
      </c>
      <c r="J577">
        <f>(Table2[[#This Row],[1M Return vs Nifty]]-AVERAGE(Table2[1M Return vs Nifty]))/_xlfn.STDEV.P(Table2[1M Return vs Nifty])</f>
        <v>0.97105076635055465</v>
      </c>
      <c r="K577">
        <v>2.87239927413665</v>
      </c>
      <c r="L577">
        <f>(Table2[[#This Row],[6M Return vs Nifty]]-AVERAGE(Table2[6M Return vs Nifty]))/_xlfn.STDEV.P(Table2[6M Return vs Nifty])</f>
        <v>-0.21288406853464995</v>
      </c>
      <c r="M577">
        <v>5.1570996535975002</v>
      </c>
      <c r="N577">
        <f>(Table2[[#This Row],[1W Return vs Nifty]]-AVERAGE(Table2[1W Return vs Nifty]))/_xlfn.STDEV.P(Table2[1W Return vs Nifty])</f>
        <v>0.99839055014615297</v>
      </c>
      <c r="O577">
        <v>821.78</v>
      </c>
      <c r="P577">
        <v>771.410956949965</v>
      </c>
      <c r="Q577">
        <v>752.72846414197295</v>
      </c>
      <c r="R577">
        <v>82.355553531913699</v>
      </c>
      <c r="S577" s="2">
        <f>(Table2[[#This Row],[Close Price]]-Table2[[#This Row],[20D EMA]])/Table2[[#This Row],[20D EMA]]</f>
        <v>7.34624838764633E-2</v>
      </c>
      <c r="T577" s="2">
        <f>(Table2[[#This Row],[Close Price]]-Table2[[#This Row],[50D EMA]])/Table2[[#This Row],[50D EMA]]</f>
        <v>0.1435538892108551</v>
      </c>
      <c r="U577" s="2">
        <f>(Table2[[#This Row],[Close Price]]-Table2[[#This Row],[200D EMA]])/Table2[[#This Row],[200D EMA]]</f>
        <v>0.17193655085908469</v>
      </c>
      <c r="V577">
        <v>1.46029023265668</v>
      </c>
      <c r="W577">
        <v>869.7</v>
      </c>
      <c r="X577">
        <v>891.5</v>
      </c>
      <c r="Y577">
        <v>862.75</v>
      </c>
      <c r="Z577">
        <v>896.85</v>
      </c>
      <c r="AA577">
        <v>783.3</v>
      </c>
      <c r="AB577">
        <v>900.95</v>
      </c>
      <c r="AC577" s="2">
        <f>(Table2[[#This Row],[Close Price]]/Table2[[#This Row],[Day Low]])-1</f>
        <v>1.431528113142444E-2</v>
      </c>
      <c r="AD577" s="2">
        <f>(Table2[[#This Row],[Day High]]/Table2[[#This Row],[Close Price]])-1</f>
        <v>1.0599104460692566E-2</v>
      </c>
      <c r="AE577" s="2">
        <f>(Table2[[#This Row],[Close Price]]/Table2[[#This Row],[Current Week Low]])-1</f>
        <v>2.2486235873659721E-2</v>
      </c>
      <c r="AF577" s="2">
        <f>(Table2[[#This Row],[Current Week High]]/Table2[[#This Row],[Close Price]])-1</f>
        <v>1.6663832681516721E-2</v>
      </c>
      <c r="AG577" s="2">
        <f>(Table2[[#This Row],[Close Price]]/Table2[[#This Row],[Current Month Low]])-1</f>
        <v>0.12619685944082737</v>
      </c>
      <c r="AH577" s="2">
        <f>(Table2[[#This Row],[Current Month High]]/Table2[[#This Row],[Close Price]])-1</f>
        <v>2.1311568327382124E-2</v>
      </c>
      <c r="AI577">
        <v>2.1311568327382102</v>
      </c>
      <c r="AJ577">
        <v>36.313064977207702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0.15</v>
      </c>
      <c r="AM577" t="s">
        <v>10213</v>
      </c>
      <c r="AN577">
        <v>13.42</v>
      </c>
      <c r="AO577" t="s">
        <v>10213</v>
      </c>
      <c r="AP577">
        <v>-6.8344485979405997E-2</v>
      </c>
      <c r="AQ577">
        <f>(Table2[[#This Row],[Sharpe Ratio]]-AVERAGE(Table2[Sharpe Ratio]))/_xlfn.STDEV.P(Table2[Sharpe Ratio])</f>
        <v>-1.394025524348552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-0.30007237785653329</v>
      </c>
      <c r="AS577">
        <f>_xlfn.RANK.AVG(Table2[[#This Row],[1Y Return vs Nifty Z-Score]],Table2[1Y Return vs Nifty Z-Score])</f>
        <v>563</v>
      </c>
      <c r="AT577">
        <f>_xlfn.RANK.AVG(Table2[[#This Row],[6M Return vs Nifty Z-Score]],Table2[6M Return vs Nifty Z-Score])</f>
        <v>387</v>
      </c>
      <c r="AU577">
        <f>_xlfn.RANK.AVG(Table2[[#This Row],[Sharpe Ratio Z-Score]],Table2[Sharpe Ratio Z-Score])</f>
        <v>669</v>
      </c>
      <c r="AV577">
        <f>(Table2[[#This Row],[Rank 1Y]]+Table2[[#This Row],[Rank 6M]]+Table2[[#This Row],[Rank Sharpe]])/3</f>
        <v>539.66666666666663</v>
      </c>
    </row>
    <row r="578" spans="1:48" x14ac:dyDescent="0.3">
      <c r="A578" t="s">
        <v>544</v>
      </c>
      <c r="B578" t="s">
        <v>545</v>
      </c>
      <c r="C578" t="s">
        <v>10167</v>
      </c>
      <c r="D578" t="s">
        <v>37</v>
      </c>
      <c r="E578">
        <v>35641.727975025002</v>
      </c>
      <c r="F578">
        <v>1032.75</v>
      </c>
      <c r="G578">
        <v>0.98220723309923796</v>
      </c>
      <c r="H578">
        <f>(Table2[[#This Row],[1Y Return vs Nifty]]-AVERAGE(Table2[1Y Return vs Nifty]))/_xlfn.STDEV.P(Table2[1Y Return vs Nifty])</f>
        <v>-0.54146337436811864</v>
      </c>
      <c r="I578">
        <v>4.5581238403406603</v>
      </c>
      <c r="J578">
        <f>(Table2[[#This Row],[1M Return vs Nifty]]-AVERAGE(Table2[1M Return vs Nifty]))/_xlfn.STDEV.P(Table2[1M Return vs Nifty])</f>
        <v>0.12554352414437112</v>
      </c>
      <c r="K578">
        <v>-3.5777919479193199</v>
      </c>
      <c r="L578">
        <f>(Table2[[#This Row],[6M Return vs Nifty]]-AVERAGE(Table2[6M Return vs Nifty]))/_xlfn.STDEV.P(Table2[6M Return vs Nifty])</f>
        <v>-0.40565210058625389</v>
      </c>
      <c r="M578">
        <v>3.2122133068879299</v>
      </c>
      <c r="N578">
        <f>(Table2[[#This Row],[1W Return vs Nifty]]-AVERAGE(Table2[1W Return vs Nifty]))/_xlfn.STDEV.P(Table2[1W Return vs Nifty])</f>
        <v>0.61364642978625772</v>
      </c>
      <c r="O578">
        <v>994.55</v>
      </c>
      <c r="P578">
        <v>984.74571170681895</v>
      </c>
      <c r="Q578">
        <v>946.13398997252398</v>
      </c>
      <c r="R578">
        <v>72.284752180237405</v>
      </c>
      <c r="S578" s="2">
        <f>(Table2[[#This Row],[Close Price]]-Table2[[#This Row],[20D EMA]])/Table2[[#This Row],[20D EMA]]</f>
        <v>3.8409330853149716E-2</v>
      </c>
      <c r="T578" s="2">
        <f>(Table2[[#This Row],[Close Price]]-Table2[[#This Row],[50D EMA]])/Table2[[#This Row],[50D EMA]]</f>
        <v>4.8747902857050482E-2</v>
      </c>
      <c r="U578" s="2">
        <f>(Table2[[#This Row],[Close Price]]-Table2[[#This Row],[200D EMA]])/Table2[[#This Row],[200D EMA]]</f>
        <v>9.1547297682425907E-2</v>
      </c>
      <c r="V578">
        <v>0.84881653171886595</v>
      </c>
      <c r="W578">
        <v>1029</v>
      </c>
      <c r="X578">
        <v>1044.1500000000001</v>
      </c>
      <c r="Y578">
        <v>988.15</v>
      </c>
      <c r="Z578">
        <v>1044.1500000000001</v>
      </c>
      <c r="AA578">
        <v>967.7</v>
      </c>
      <c r="AB578">
        <v>1044.1500000000001</v>
      </c>
      <c r="AC578" s="2">
        <f>(Table2[[#This Row],[Close Price]]/Table2[[#This Row],[Day Low]])-1</f>
        <v>3.6443148688045657E-3</v>
      </c>
      <c r="AD578" s="2">
        <f>(Table2[[#This Row],[Day High]]/Table2[[#This Row],[Close Price]])-1</f>
        <v>1.1038489469862078E-2</v>
      </c>
      <c r="AE578" s="2">
        <f>(Table2[[#This Row],[Close Price]]/Table2[[#This Row],[Current Week Low]])-1</f>
        <v>4.5134847948186119E-2</v>
      </c>
      <c r="AF578" s="2">
        <f>(Table2[[#This Row],[Current Week High]]/Table2[[#This Row],[Close Price]])-1</f>
        <v>1.1038489469862078E-2</v>
      </c>
      <c r="AG578" s="2">
        <f>(Table2[[#This Row],[Close Price]]/Table2[[#This Row],[Current Month Low]])-1</f>
        <v>6.7221246254004274E-2</v>
      </c>
      <c r="AH578" s="2">
        <f>(Table2[[#This Row],[Current Month High]]/Table2[[#This Row],[Close Price]])-1</f>
        <v>1.1038489469862078E-2</v>
      </c>
      <c r="AI578">
        <v>5.7371096586782802</v>
      </c>
      <c r="AJ578">
        <v>35.353866317169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-0.12</v>
      </c>
      <c r="AM578" t="s">
        <v>10214</v>
      </c>
      <c r="AN578">
        <v>5.42</v>
      </c>
      <c r="AO578" t="s">
        <v>10213</v>
      </c>
      <c r="AP578">
        <v>-6.0778609724116001E-2</v>
      </c>
      <c r="AQ578">
        <f>(Table2[[#This Row],[Sharpe Ratio]]-AVERAGE(Table2[Sharpe Ratio]))/_xlfn.STDEV.P(Table2[Sharpe Ratio])</f>
        <v>-1.308186311925041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-1.5161118329487846</v>
      </c>
      <c r="AS578">
        <f>_xlfn.RANK.AVG(Table2[[#This Row],[1Y Return vs Nifty Z-Score]],Table2[1Y Return vs Nifty Z-Score])</f>
        <v>505</v>
      </c>
      <c r="AT578">
        <f>_xlfn.RANK.AVG(Table2[[#This Row],[6M Return vs Nifty Z-Score]],Table2[6M Return vs Nifty Z-Score])</f>
        <v>463</v>
      </c>
      <c r="AU578">
        <f>_xlfn.RANK.AVG(Table2[[#This Row],[Sharpe Ratio Z-Score]],Table2[Sharpe Ratio Z-Score])</f>
        <v>652</v>
      </c>
      <c r="AV578">
        <f>(Table2[[#This Row],[Rank 1Y]]+Table2[[#This Row],[Rank 6M]]+Table2[[#This Row],[Rank Sharpe]])/3</f>
        <v>540</v>
      </c>
    </row>
    <row r="579" spans="1:48" x14ac:dyDescent="0.3">
      <c r="A579" t="s">
        <v>1110</v>
      </c>
      <c r="B579" t="s">
        <v>1111</v>
      </c>
      <c r="C579" t="s">
        <v>10173</v>
      </c>
      <c r="D579" t="s">
        <v>214</v>
      </c>
      <c r="E579">
        <v>11005.50721002</v>
      </c>
      <c r="F579">
        <v>563.29999999999995</v>
      </c>
      <c r="G579">
        <v>11.5710546382196</v>
      </c>
      <c r="H579">
        <f>(Table2[[#This Row],[1Y Return vs Nifty]]-AVERAGE(Table2[1Y Return vs Nifty]))/_xlfn.STDEV.P(Table2[1Y Return vs Nifty])</f>
        <v>-0.41553586333812975</v>
      </c>
      <c r="I579">
        <v>-6.9139171782778597</v>
      </c>
      <c r="J579">
        <f>(Table2[[#This Row],[1M Return vs Nifty]]-AVERAGE(Table2[1M Return vs Nifty]))/_xlfn.STDEV.P(Table2[1M Return vs Nifty])</f>
        <v>-0.89235024898936088</v>
      </c>
      <c r="K579">
        <v>-11.333314795835401</v>
      </c>
      <c r="L579">
        <f>(Table2[[#This Row],[6M Return vs Nifty]]-AVERAGE(Table2[6M Return vs Nifty]))/_xlfn.STDEV.P(Table2[6M Return vs Nifty])</f>
        <v>-0.63743079139652481</v>
      </c>
      <c r="M579">
        <v>-4.1530223703957398</v>
      </c>
      <c r="N579">
        <f>(Table2[[#This Row],[1W Return vs Nifty]]-AVERAGE(Table2[1W Return vs Nifty]))/_xlfn.STDEV.P(Table2[1W Return vs Nifty])</f>
        <v>-0.84336987694756904</v>
      </c>
      <c r="O579">
        <v>571.86</v>
      </c>
      <c r="P579">
        <v>583.24781667519505</v>
      </c>
      <c r="Q579">
        <v>554.04247054945301</v>
      </c>
      <c r="R579">
        <v>41.066758613091103</v>
      </c>
      <c r="S579" s="2">
        <f>(Table2[[#This Row],[Close Price]]-Table2[[#This Row],[20D EMA]])/Table2[[#This Row],[20D EMA]]</f>
        <v>-1.4968698632532541E-2</v>
      </c>
      <c r="T579" s="2">
        <f>(Table2[[#This Row],[Close Price]]-Table2[[#This Row],[50D EMA]])/Table2[[#This Row],[50D EMA]]</f>
        <v>-3.4201271063315171E-2</v>
      </c>
      <c r="U579" s="2">
        <f>(Table2[[#This Row],[Close Price]]-Table2[[#This Row],[200D EMA]])/Table2[[#This Row],[200D EMA]]</f>
        <v>1.6709061024448354E-2</v>
      </c>
      <c r="V579">
        <v>0.50642054171163697</v>
      </c>
      <c r="W579">
        <v>559.9</v>
      </c>
      <c r="X579">
        <v>569.75</v>
      </c>
      <c r="Y579">
        <v>551</v>
      </c>
      <c r="Z579">
        <v>576.5</v>
      </c>
      <c r="AA579">
        <v>551</v>
      </c>
      <c r="AB579">
        <v>587.15</v>
      </c>
      <c r="AC579" s="2">
        <f>(Table2[[#This Row],[Close Price]]/Table2[[#This Row],[Day Low]])-1</f>
        <v>6.0725129487408935E-3</v>
      </c>
      <c r="AD579" s="2">
        <f>(Table2[[#This Row],[Day High]]/Table2[[#This Row],[Close Price]])-1</f>
        <v>1.1450381679389388E-2</v>
      </c>
      <c r="AE579" s="2">
        <f>(Table2[[#This Row],[Close Price]]/Table2[[#This Row],[Current Week Low]])-1</f>
        <v>2.2323049001814699E-2</v>
      </c>
      <c r="AF579" s="2">
        <f>(Table2[[#This Row],[Current Week High]]/Table2[[#This Row],[Close Price]])-1</f>
        <v>2.3433339250843233E-2</v>
      </c>
      <c r="AG579" s="2">
        <f>(Table2[[#This Row],[Close Price]]/Table2[[#This Row],[Current Month Low]])-1</f>
        <v>2.2323049001814699E-2</v>
      </c>
      <c r="AH579" s="2">
        <f>(Table2[[#This Row],[Current Month High]]/Table2[[#This Row],[Close Price]])-1</f>
        <v>4.2339783419137245E-2</v>
      </c>
      <c r="AI579">
        <v>25.9364459435469</v>
      </c>
      <c r="AJ579">
        <v>40.631631506678303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-0.25</v>
      </c>
      <c r="AM579" t="s">
        <v>10214</v>
      </c>
      <c r="AN579">
        <v>-3.85</v>
      </c>
      <c r="AO579" t="s">
        <v>10214</v>
      </c>
      <c r="AP579">
        <v>-5.4429840996754998E-2</v>
      </c>
      <c r="AQ579">
        <f>(Table2[[#This Row],[Sharpe Ratio]]-AVERAGE(Table2[Sharpe Ratio]))/_xlfn.STDEV.P(Table2[Sharpe Ratio])</f>
        <v>-1.2361558835877224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435</v>
      </c>
      <c r="AT579">
        <f>_xlfn.RANK.AVG(Table2[[#This Row],[6M Return vs Nifty Z-Score]],Table2[6M Return vs Nifty Z-Score])</f>
        <v>547</v>
      </c>
      <c r="AU579">
        <f>_xlfn.RANK.AVG(Table2[[#This Row],[Sharpe Ratio Z-Score]],Table2[Sharpe Ratio Z-Score])</f>
        <v>640</v>
      </c>
      <c r="AV579">
        <f>(Table2[[#This Row],[Rank 1Y]]+Table2[[#This Row],[Rank 6M]]+Table2[[#This Row],[Rank Sharpe]])/3</f>
        <v>540.66666666666663</v>
      </c>
    </row>
    <row r="580" spans="1:48" x14ac:dyDescent="0.3">
      <c r="A580" t="s">
        <v>1400</v>
      </c>
      <c r="B580" t="s">
        <v>1401</v>
      </c>
      <c r="C580" t="s">
        <v>10173</v>
      </c>
      <c r="D580" t="s">
        <v>1402</v>
      </c>
      <c r="E580">
        <v>7408.0398263759998</v>
      </c>
      <c r="F580">
        <v>232.68</v>
      </c>
      <c r="G580">
        <v>-19.201948956907099</v>
      </c>
      <c r="H580">
        <f>(Table2[[#This Row],[1Y Return vs Nifty]]-AVERAGE(Table2[1Y Return vs Nifty]))/_xlfn.STDEV.P(Table2[1Y Return vs Nifty])</f>
        <v>-0.78150277185900618</v>
      </c>
      <c r="I580">
        <v>19.441022697163799</v>
      </c>
      <c r="J580">
        <f>(Table2[[#This Row],[1M Return vs Nifty]]-AVERAGE(Table2[1M Return vs Nifty]))/_xlfn.STDEV.P(Table2[1M Return vs Nifty])</f>
        <v>1.4460766400871261</v>
      </c>
      <c r="K580">
        <v>4.8907593054192704</v>
      </c>
      <c r="L580">
        <f>(Table2[[#This Row],[6M Return vs Nifty]]-AVERAGE(Table2[6M Return vs Nifty]))/_xlfn.STDEV.P(Table2[6M Return vs Nifty])</f>
        <v>-0.15256410625639233</v>
      </c>
      <c r="M580">
        <v>4.02931508894752</v>
      </c>
      <c r="N580">
        <f>(Table2[[#This Row],[1W Return vs Nifty]]-AVERAGE(Table2[1W Return vs Nifty]))/_xlfn.STDEV.P(Table2[1W Return vs Nifty])</f>
        <v>0.77528832053986974</v>
      </c>
      <c r="O580">
        <v>213.13</v>
      </c>
      <c r="P580">
        <v>200.671534089239</v>
      </c>
      <c r="Q580">
        <v>193.29979174752799</v>
      </c>
      <c r="R580">
        <v>79.559869438851706</v>
      </c>
      <c r="S580" s="2">
        <f>(Table2[[#This Row],[Close Price]]-Table2[[#This Row],[20D EMA]])/Table2[[#This Row],[20D EMA]]</f>
        <v>9.1728053300802387E-2</v>
      </c>
      <c r="T580" s="2">
        <f>(Table2[[#This Row],[Close Price]]-Table2[[#This Row],[50D EMA]])/Table2[[#This Row],[50D EMA]]</f>
        <v>0.15950675842507278</v>
      </c>
      <c r="U580" s="2">
        <f>(Table2[[#This Row],[Close Price]]-Table2[[#This Row],[200D EMA]])/Table2[[#This Row],[200D EMA]]</f>
        <v>0.20372607697326001</v>
      </c>
      <c r="V580">
        <v>3.0494642718148102</v>
      </c>
      <c r="W580">
        <v>230.96</v>
      </c>
      <c r="X580">
        <v>235.15</v>
      </c>
      <c r="Y580">
        <v>225.01</v>
      </c>
      <c r="Z580">
        <v>240</v>
      </c>
      <c r="AA580">
        <v>198.05</v>
      </c>
      <c r="AB580">
        <v>240</v>
      </c>
      <c r="AC580" s="2">
        <f>(Table2[[#This Row],[Close Price]]/Table2[[#This Row],[Day Low]])-1</f>
        <v>7.4471770003463611E-3</v>
      </c>
      <c r="AD580" s="2">
        <f>(Table2[[#This Row],[Day High]]/Table2[[#This Row],[Close Price]])-1</f>
        <v>1.0615437510744341E-2</v>
      </c>
      <c r="AE580" s="2">
        <f>(Table2[[#This Row],[Close Price]]/Table2[[#This Row],[Current Week Low]])-1</f>
        <v>3.4087373894493567E-2</v>
      </c>
      <c r="AF580" s="2">
        <f>(Table2[[#This Row],[Current Week High]]/Table2[[#This Row],[Close Price]])-1</f>
        <v>3.1459515214027789E-2</v>
      </c>
      <c r="AG580" s="2">
        <f>(Table2[[#This Row],[Close Price]]/Table2[[#This Row],[Current Month Low]])-1</f>
        <v>0.17485483463771767</v>
      </c>
      <c r="AH580" s="2">
        <f>(Table2[[#This Row],[Current Month High]]/Table2[[#This Row],[Close Price]])-1</f>
        <v>3.1459515214027789E-2</v>
      </c>
      <c r="AI580">
        <v>3.14595152140277</v>
      </c>
      <c r="AJ580">
        <v>37.193396226415103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0.19</v>
      </c>
      <c r="AM580" t="s">
        <v>10213</v>
      </c>
      <c r="AN580">
        <v>20.27</v>
      </c>
      <c r="AO580" t="s">
        <v>10213</v>
      </c>
      <c r="AP580">
        <v>-5.445835153202E-2</v>
      </c>
      <c r="AQ580">
        <f>(Table2[[#This Row],[Sharpe Ratio]]-AVERAGE(Table2[Sharpe Ratio]))/_xlfn.STDEV.P(Table2[Sharpe Ratio])</f>
        <v>-1.2364793519885187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5.0818730523078504E-2</v>
      </c>
      <c r="AS580">
        <f>_xlfn.RANK.AVG(Table2[[#This Row],[1Y Return vs Nifty Z-Score]],Table2[1Y Return vs Nifty Z-Score])</f>
        <v>618</v>
      </c>
      <c r="AT580">
        <f>_xlfn.RANK.AVG(Table2[[#This Row],[6M Return vs Nifty Z-Score]],Table2[6M Return vs Nifty Z-Score])</f>
        <v>365</v>
      </c>
      <c r="AU580">
        <f>_xlfn.RANK.AVG(Table2[[#This Row],[Sharpe Ratio Z-Score]],Table2[Sharpe Ratio Z-Score])</f>
        <v>641</v>
      </c>
      <c r="AV580">
        <f>(Table2[[#This Row],[Rank 1Y]]+Table2[[#This Row],[Rank 6M]]+Table2[[#This Row],[Rank Sharpe]])/3</f>
        <v>541.33333333333337</v>
      </c>
    </row>
    <row r="581" spans="1:48" x14ac:dyDescent="0.3">
      <c r="A581" t="s">
        <v>1443</v>
      </c>
      <c r="B581" t="s">
        <v>1444</v>
      </c>
      <c r="C581" t="s">
        <v>10184</v>
      </c>
      <c r="D581" t="s">
        <v>1445</v>
      </c>
      <c r="E581">
        <v>6947.3019545999996</v>
      </c>
      <c r="F581">
        <v>907.65</v>
      </c>
      <c r="G581">
        <v>2.86879829737958</v>
      </c>
      <c r="H581">
        <f>(Table2[[#This Row],[1Y Return vs Nifty]]-AVERAGE(Table2[1Y Return vs Nifty]))/_xlfn.STDEV.P(Table2[1Y Return vs Nifty])</f>
        <v>-0.51902715369490737</v>
      </c>
      <c r="I581">
        <v>8.7439436448125694</v>
      </c>
      <c r="J581">
        <f>(Table2[[#This Row],[1M Return vs Nifty]]-AVERAGE(Table2[1M Return vs Nifty]))/_xlfn.STDEV.P(Table2[1M Return vs Nifty])</f>
        <v>0.49694386236813504</v>
      </c>
      <c r="K581">
        <v>-11.7633186240743</v>
      </c>
      <c r="L581">
        <f>(Table2[[#This Row],[6M Return vs Nifty]]-AVERAGE(Table2[6M Return vs Nifty]))/_xlfn.STDEV.P(Table2[6M Return vs Nifty])</f>
        <v>-0.65028172695651698</v>
      </c>
      <c r="M581">
        <v>-1.09186560891561</v>
      </c>
      <c r="N581">
        <f>(Table2[[#This Row],[1W Return vs Nifty]]-AVERAGE(Table2[1W Return vs Nifty]))/_xlfn.STDEV.P(Table2[1W Return vs Nifty])</f>
        <v>-0.23780129579525683</v>
      </c>
      <c r="O581">
        <v>873.5</v>
      </c>
      <c r="P581">
        <v>803.25483403295198</v>
      </c>
      <c r="Q581">
        <v>759.13228105005601</v>
      </c>
      <c r="R581">
        <v>57.437369125210502</v>
      </c>
      <c r="S581" s="2">
        <f>(Table2[[#This Row],[Close Price]]-Table2[[#This Row],[20D EMA]])/Table2[[#This Row],[20D EMA]]</f>
        <v>3.9095592444190017E-2</v>
      </c>
      <c r="T581" s="2">
        <f>(Table2[[#This Row],[Close Price]]-Table2[[#This Row],[50D EMA]])/Table2[[#This Row],[50D EMA]]</f>
        <v>0.12996518856027872</v>
      </c>
      <c r="U581" s="2">
        <f>(Table2[[#This Row],[Close Price]]-Table2[[#This Row],[200D EMA]])/Table2[[#This Row],[200D EMA]]</f>
        <v>0.19564142199895587</v>
      </c>
      <c r="V581">
        <v>1.2036889093855001</v>
      </c>
      <c r="W581">
        <v>900.1</v>
      </c>
      <c r="X581">
        <v>923.1</v>
      </c>
      <c r="Y581">
        <v>894</v>
      </c>
      <c r="Z581">
        <v>970</v>
      </c>
      <c r="AA581">
        <v>861.5</v>
      </c>
      <c r="AB581">
        <v>970</v>
      </c>
      <c r="AC581" s="2">
        <f>(Table2[[#This Row],[Close Price]]/Table2[[#This Row],[Day Low]])-1</f>
        <v>8.3879568936784388E-3</v>
      </c>
      <c r="AD581" s="2">
        <f>(Table2[[#This Row],[Day High]]/Table2[[#This Row],[Close Price]])-1</f>
        <v>1.7021979838043322E-2</v>
      </c>
      <c r="AE581" s="2">
        <f>(Table2[[#This Row],[Close Price]]/Table2[[#This Row],[Current Week Low]])-1</f>
        <v>1.5268456375838957E-2</v>
      </c>
      <c r="AF581" s="2">
        <f>(Table2[[#This Row],[Current Week High]]/Table2[[#This Row],[Close Price]])-1</f>
        <v>6.8693879799482271E-2</v>
      </c>
      <c r="AG581" s="2">
        <f>(Table2[[#This Row],[Close Price]]/Table2[[#This Row],[Current Month Low]])-1</f>
        <v>5.3569355774811367E-2</v>
      </c>
      <c r="AH581" s="2">
        <f>(Table2[[#This Row],[Current Month High]]/Table2[[#This Row],[Close Price]])-1</f>
        <v>6.8693879799482271E-2</v>
      </c>
      <c r="AI581">
        <v>9.0067757395471801</v>
      </c>
      <c r="AJ581">
        <v>53.448858833474198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0.27</v>
      </c>
      <c r="AM581" t="s">
        <v>10213</v>
      </c>
      <c r="AN581">
        <v>6.59</v>
      </c>
      <c r="AO581" t="s">
        <v>10213</v>
      </c>
      <c r="AP581">
        <v>-1.7652451111351001E-2</v>
      </c>
      <c r="AQ581">
        <f>(Table2[[#This Row],[Sharpe Ratio]]-AVERAGE(Table2[Sharpe Ratio]))/_xlfn.STDEV.P(Table2[Sharpe Ratio])</f>
        <v>-0.8188952681305014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-1.7290615822090474</v>
      </c>
      <c r="AS581">
        <f>_xlfn.RANK.AVG(Table2[[#This Row],[1Y Return vs Nifty Z-Score]],Table2[1Y Return vs Nifty Z-Score])</f>
        <v>494</v>
      </c>
      <c r="AT581">
        <f>_xlfn.RANK.AVG(Table2[[#This Row],[6M Return vs Nifty Z-Score]],Table2[6M Return vs Nifty Z-Score])</f>
        <v>550</v>
      </c>
      <c r="AU581">
        <f>_xlfn.RANK.AVG(Table2[[#This Row],[Sharpe Ratio Z-Score]],Table2[Sharpe Ratio Z-Score])</f>
        <v>580</v>
      </c>
      <c r="AV581">
        <f>(Table2[[#This Row],[Rank 1Y]]+Table2[[#This Row],[Rank 6M]]+Table2[[#This Row],[Rank Sharpe]])/3</f>
        <v>541.33333333333337</v>
      </c>
    </row>
    <row r="582" spans="1:48" x14ac:dyDescent="0.3">
      <c r="A582" t="s">
        <v>417</v>
      </c>
      <c r="B582" t="s">
        <v>418</v>
      </c>
      <c r="C582" t="s">
        <v>10181</v>
      </c>
      <c r="D582" t="s">
        <v>166</v>
      </c>
      <c r="E582">
        <v>58585.901121609997</v>
      </c>
      <c r="F582">
        <v>3862.15</v>
      </c>
      <c r="G582">
        <v>-19.477562476877601</v>
      </c>
      <c r="H582">
        <f>(Table2[[#This Row],[1Y Return vs Nifty]]-AVERAGE(Table2[1Y Return vs Nifty]))/_xlfn.STDEV.P(Table2[1Y Return vs Nifty])</f>
        <v>-0.78478049635991043</v>
      </c>
      <c r="I582">
        <v>1.6713642780218401</v>
      </c>
      <c r="J582">
        <f>(Table2[[#This Row],[1M Return vs Nifty]]-AVERAGE(Table2[1M Return vs Nifty]))/_xlfn.STDEV.P(Table2[1M Return vs Nifty])</f>
        <v>-0.13059351182417991</v>
      </c>
      <c r="K582">
        <v>-1.52377667719654</v>
      </c>
      <c r="L582">
        <f>(Table2[[#This Row],[6M Return vs Nifty]]-AVERAGE(Table2[6M Return vs Nifty]))/_xlfn.STDEV.P(Table2[6M Return vs Nifty])</f>
        <v>-0.34426655899374192</v>
      </c>
      <c r="M582">
        <v>1.2267631890491399</v>
      </c>
      <c r="N582">
        <f>(Table2[[#This Row],[1W Return vs Nifty]]-AVERAGE(Table2[1W Return vs Nifty]))/_xlfn.STDEV.P(Table2[1W Return vs Nifty])</f>
        <v>0.22087784441430888</v>
      </c>
      <c r="O582">
        <v>3773.25</v>
      </c>
      <c r="P582">
        <v>3718.6674171853501</v>
      </c>
      <c r="Q582">
        <v>3618.7926803813298</v>
      </c>
      <c r="R582">
        <v>65.936814476500601</v>
      </c>
      <c r="S582" s="2">
        <f>(Table2[[#This Row],[Close Price]]-Table2[[#This Row],[20D EMA]])/Table2[[#This Row],[20D EMA]]</f>
        <v>2.3560591002451493E-2</v>
      </c>
      <c r="T582" s="2">
        <f>(Table2[[#This Row],[Close Price]]-Table2[[#This Row],[50D EMA]])/Table2[[#This Row],[50D EMA]]</f>
        <v>3.8584408530745018E-2</v>
      </c>
      <c r="U582" s="2">
        <f>(Table2[[#This Row],[Close Price]]-Table2[[#This Row],[200D EMA]])/Table2[[#This Row],[200D EMA]]</f>
        <v>6.7248207099011428E-2</v>
      </c>
      <c r="V582">
        <v>0.93953419174743302</v>
      </c>
      <c r="W582">
        <v>3806.25</v>
      </c>
      <c r="X582">
        <v>3869.05</v>
      </c>
      <c r="Y582">
        <v>3730.1</v>
      </c>
      <c r="Z582">
        <v>3913.3</v>
      </c>
      <c r="AA582">
        <v>3728</v>
      </c>
      <c r="AB582">
        <v>3913.3</v>
      </c>
      <c r="AC582" s="2">
        <f>(Table2[[#This Row],[Close Price]]/Table2[[#This Row],[Day Low]])-1</f>
        <v>1.4686371100164131E-2</v>
      </c>
      <c r="AD582" s="2">
        <f>(Table2[[#This Row],[Day High]]/Table2[[#This Row],[Close Price]])-1</f>
        <v>1.7865696567973544E-3</v>
      </c>
      <c r="AE582" s="2">
        <f>(Table2[[#This Row],[Close Price]]/Table2[[#This Row],[Current Week Low]])-1</f>
        <v>3.5401195678400166E-2</v>
      </c>
      <c r="AF582" s="2">
        <f>(Table2[[#This Row],[Current Week High]]/Table2[[#This Row],[Close Price]])-1</f>
        <v>1.3243918542780619E-2</v>
      </c>
      <c r="AG582" s="2">
        <f>(Table2[[#This Row],[Close Price]]/Table2[[#This Row],[Current Month Low]])-1</f>
        <v>3.5984442060085886E-2</v>
      </c>
      <c r="AH582" s="2">
        <f>(Table2[[#This Row],[Current Month High]]/Table2[[#This Row],[Close Price]])-1</f>
        <v>1.3243918542780619E-2</v>
      </c>
      <c r="AI582">
        <v>4.6049480211798999</v>
      </c>
      <c r="AJ582">
        <v>19.942546583850898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-0.04</v>
      </c>
      <c r="AM582" t="s">
        <v>10214</v>
      </c>
      <c r="AN582">
        <v>2.0499999999999998</v>
      </c>
      <c r="AO582" t="s">
        <v>10213</v>
      </c>
      <c r="AP582">
        <v>-1.1417281352488999E-2</v>
      </c>
      <c r="AQ582">
        <f>(Table2[[#This Row],[Sharpe Ratio]]-AVERAGE(Table2[Sharpe Ratio]))/_xlfn.STDEV.P(Table2[Sharpe Ratio])</f>
        <v>-0.74815368534907745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-1.7869164081126008</v>
      </c>
      <c r="AS582">
        <f>_xlfn.RANK.AVG(Table2[[#This Row],[1Y Return vs Nifty Z-Score]],Table2[1Y Return vs Nifty Z-Score])</f>
        <v>620</v>
      </c>
      <c r="AT582">
        <f>_xlfn.RANK.AVG(Table2[[#This Row],[6M Return vs Nifty Z-Score]],Table2[6M Return vs Nifty Z-Score])</f>
        <v>441</v>
      </c>
      <c r="AU582">
        <f>_xlfn.RANK.AVG(Table2[[#This Row],[Sharpe Ratio Z-Score]],Table2[Sharpe Ratio Z-Score])</f>
        <v>564</v>
      </c>
      <c r="AV582">
        <f>(Table2[[#This Row],[Rank 1Y]]+Table2[[#This Row],[Rank 6M]]+Table2[[#This Row],[Rank Sharpe]])/3</f>
        <v>541.66666666666663</v>
      </c>
    </row>
    <row r="583" spans="1:48" x14ac:dyDescent="0.3">
      <c r="A583" t="s">
        <v>33</v>
      </c>
      <c r="B583" t="s">
        <v>34</v>
      </c>
      <c r="C583" t="s">
        <v>10166</v>
      </c>
      <c r="D583" t="s">
        <v>21</v>
      </c>
      <c r="E583">
        <v>684346.54698270001</v>
      </c>
      <c r="F583">
        <v>1652.7</v>
      </c>
      <c r="G583">
        <v>-2.53659760530955</v>
      </c>
      <c r="H583">
        <f>(Table2[[#This Row],[1Y Return vs Nifty]]-AVERAGE(Table2[1Y Return vs Nifty]))/_xlfn.STDEV.P(Table2[1Y Return vs Nifty])</f>
        <v>-0.58331064236131192</v>
      </c>
      <c r="I583">
        <v>5.3360643819617604</v>
      </c>
      <c r="J583">
        <f>(Table2[[#This Row],[1M Return vs Nifty]]-AVERAGE(Table2[1M Return vs Nifty]))/_xlfn.STDEV.P(Table2[1M Return vs Nifty])</f>
        <v>0.19456880324677775</v>
      </c>
      <c r="K583">
        <v>-1.7207012303147</v>
      </c>
      <c r="L583">
        <f>(Table2[[#This Row],[6M Return vs Nifty]]-AVERAGE(Table2[6M Return vs Nifty]))/_xlfn.STDEV.P(Table2[6M Return vs Nifty])</f>
        <v>-0.35015177344093923</v>
      </c>
      <c r="M583">
        <v>0.75465658084015497</v>
      </c>
      <c r="N583">
        <f>(Table2[[#This Row],[1W Return vs Nifty]]-AVERAGE(Table2[1W Return vs Nifty]))/_xlfn.STDEV.P(Table2[1W Return vs Nifty])</f>
        <v>0.12748408801370209</v>
      </c>
      <c r="O583">
        <v>1589.28</v>
      </c>
      <c r="P583">
        <v>1537.2228360378101</v>
      </c>
      <c r="Q583">
        <v>1509.8772205758301</v>
      </c>
      <c r="R583">
        <v>77.2430501458783</v>
      </c>
      <c r="S583" s="2">
        <f>(Table2[[#This Row],[Close Price]]-Table2[[#This Row],[20D EMA]])/Table2[[#This Row],[20D EMA]]</f>
        <v>3.9904862579281233E-2</v>
      </c>
      <c r="T583" s="2">
        <f>(Table2[[#This Row],[Close Price]]-Table2[[#This Row],[50D EMA]])/Table2[[#This Row],[50D EMA]]</f>
        <v>7.5120640453034238E-2</v>
      </c>
      <c r="U583" s="2">
        <f>(Table2[[#This Row],[Close Price]]-Table2[[#This Row],[200D EMA]])/Table2[[#This Row],[200D EMA]]</f>
        <v>9.4592313519175353E-2</v>
      </c>
      <c r="V583">
        <v>0.95800456531342104</v>
      </c>
      <c r="W583">
        <v>1642.05</v>
      </c>
      <c r="X583">
        <v>1665</v>
      </c>
      <c r="Y583">
        <v>1637.55</v>
      </c>
      <c r="Z583">
        <v>1674</v>
      </c>
      <c r="AA583">
        <v>1559.5</v>
      </c>
      <c r="AB583">
        <v>1674</v>
      </c>
      <c r="AC583" s="2">
        <f>(Table2[[#This Row],[Close Price]]/Table2[[#This Row],[Day Low]])-1</f>
        <v>6.4857951950305637E-3</v>
      </c>
      <c r="AD583" s="2">
        <f>(Table2[[#This Row],[Day High]]/Table2[[#This Row],[Close Price]])-1</f>
        <v>7.4423670357597338E-3</v>
      </c>
      <c r="AE583" s="2">
        <f>(Table2[[#This Row],[Close Price]]/Table2[[#This Row],[Current Week Low]])-1</f>
        <v>9.2516259045525295E-3</v>
      </c>
      <c r="AF583" s="2">
        <f>(Table2[[#This Row],[Current Week High]]/Table2[[#This Row],[Close Price]])-1</f>
        <v>1.2888001452169062E-2</v>
      </c>
      <c r="AG583" s="2">
        <f>(Table2[[#This Row],[Close Price]]/Table2[[#This Row],[Current Month Low]])-1</f>
        <v>5.9762744469381346E-2</v>
      </c>
      <c r="AH583" s="2">
        <f>(Table2[[#This Row],[Current Month High]]/Table2[[#This Row],[Close Price]])-1</f>
        <v>1.2888001452169062E-2</v>
      </c>
      <c r="AI583">
        <v>4.85871604041869</v>
      </c>
      <c r="AJ583">
        <v>26.643678160919499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0.03</v>
      </c>
      <c r="AM583" t="s">
        <v>10213</v>
      </c>
      <c r="AN583">
        <v>7.18</v>
      </c>
      <c r="AO583" t="s">
        <v>10213</v>
      </c>
      <c r="AP583">
        <v>-6.3335365229692006E-2</v>
      </c>
      <c r="AQ583">
        <f>(Table2[[#This Row],[Sharpe Ratio]]-AVERAGE(Table2[Sharpe Ratio]))/_xlfn.STDEV.P(Table2[Sharpe Ratio])</f>
        <v>-1.3371941718942901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-1.9486036964360616</v>
      </c>
      <c r="AS583">
        <f>_xlfn.RANK.AVG(Table2[[#This Row],[1Y Return vs Nifty Z-Score]],Table2[1Y Return vs Nifty Z-Score])</f>
        <v>528</v>
      </c>
      <c r="AT583">
        <f>_xlfn.RANK.AVG(Table2[[#This Row],[6M Return vs Nifty Z-Score]],Table2[6M Return vs Nifty Z-Score])</f>
        <v>443</v>
      </c>
      <c r="AU583">
        <f>_xlfn.RANK.AVG(Table2[[#This Row],[Sharpe Ratio Z-Score]],Table2[Sharpe Ratio Z-Score])</f>
        <v>658</v>
      </c>
      <c r="AV583">
        <f>(Table2[[#This Row],[Rank 1Y]]+Table2[[#This Row],[Rank 6M]]+Table2[[#This Row],[Rank Sharpe]])/3</f>
        <v>543</v>
      </c>
    </row>
    <row r="584" spans="1:48" x14ac:dyDescent="0.3">
      <c r="A584" t="s">
        <v>524</v>
      </c>
      <c r="B584" t="s">
        <v>525</v>
      </c>
      <c r="C584" t="s">
        <v>10178</v>
      </c>
      <c r="D584" t="s">
        <v>526</v>
      </c>
      <c r="E584">
        <v>38253.385140719998</v>
      </c>
      <c r="F584">
        <v>581.79999999999995</v>
      </c>
      <c r="G584">
        <v>-3.9154404390556099</v>
      </c>
      <c r="H584">
        <f>(Table2[[#This Row],[1Y Return vs Nifty]]-AVERAGE(Table2[1Y Return vs Nifty]))/_xlfn.STDEV.P(Table2[1Y Return vs Nifty])</f>
        <v>-0.59970848430879475</v>
      </c>
      <c r="I584">
        <v>5.9867873637697899</v>
      </c>
      <c r="J584">
        <f>(Table2[[#This Row],[1M Return vs Nifty]]-AVERAGE(Table2[1M Return vs Nifty]))/_xlfn.STDEV.P(Table2[1M Return vs Nifty])</f>
        <v>0.25230629478315053</v>
      </c>
      <c r="K584">
        <v>-2.0763471290912299</v>
      </c>
      <c r="L584">
        <f>(Table2[[#This Row],[6M Return vs Nifty]]-AVERAGE(Table2[6M Return vs Nifty]))/_xlfn.STDEV.P(Table2[6M Return vs Nifty])</f>
        <v>-0.36078047539010771</v>
      </c>
      <c r="M584">
        <v>1.6360938167041099</v>
      </c>
      <c r="N584">
        <f>(Table2[[#This Row],[1W Return vs Nifty]]-AVERAGE(Table2[1W Return vs Nifty]))/_xlfn.STDEV.P(Table2[1W Return vs Nifty])</f>
        <v>0.30185303997775065</v>
      </c>
      <c r="O584">
        <v>559.11</v>
      </c>
      <c r="P584">
        <v>528.49357835140404</v>
      </c>
      <c r="Q584">
        <v>505.36025860073897</v>
      </c>
      <c r="R584">
        <v>72.933619526627297</v>
      </c>
      <c r="S584" s="2">
        <f>(Table2[[#This Row],[Close Price]]-Table2[[#This Row],[20D EMA]])/Table2[[#This Row],[20D EMA]]</f>
        <v>4.0582354098477831E-2</v>
      </c>
      <c r="T584" s="2">
        <f>(Table2[[#This Row],[Close Price]]-Table2[[#This Row],[50D EMA]])/Table2[[#This Row],[50D EMA]]</f>
        <v>0.10086484270041897</v>
      </c>
      <c r="U584" s="2">
        <f>(Table2[[#This Row],[Close Price]]-Table2[[#This Row],[200D EMA]])/Table2[[#This Row],[200D EMA]]</f>
        <v>0.15125791966885227</v>
      </c>
      <c r="V584">
        <v>0.53480589088053698</v>
      </c>
      <c r="W584">
        <v>571.85</v>
      </c>
      <c r="X584">
        <v>585.85</v>
      </c>
      <c r="Y584">
        <v>564.1</v>
      </c>
      <c r="Z584">
        <v>585.95000000000005</v>
      </c>
      <c r="AA584">
        <v>559.85</v>
      </c>
      <c r="AB584">
        <v>585.95000000000005</v>
      </c>
      <c r="AC584" s="2">
        <f>(Table2[[#This Row],[Close Price]]/Table2[[#This Row],[Day Low]])-1</f>
        <v>1.7399667745037872E-2</v>
      </c>
      <c r="AD584" s="2">
        <f>(Table2[[#This Row],[Day High]]/Table2[[#This Row],[Close Price]])-1</f>
        <v>6.961155036095068E-3</v>
      </c>
      <c r="AE584" s="2">
        <f>(Table2[[#This Row],[Close Price]]/Table2[[#This Row],[Current Week Low]])-1</f>
        <v>3.1377415351887761E-2</v>
      </c>
      <c r="AF584" s="2">
        <f>(Table2[[#This Row],[Current Week High]]/Table2[[#This Row],[Close Price]])-1</f>
        <v>7.1330354073566582E-3</v>
      </c>
      <c r="AG584" s="2">
        <f>(Table2[[#This Row],[Close Price]]/Table2[[#This Row],[Current Month Low]])-1</f>
        <v>3.9206930427793107E-2</v>
      </c>
      <c r="AH584" s="2">
        <f>(Table2[[#This Row],[Current Month High]]/Table2[[#This Row],[Close Price]])-1</f>
        <v>7.1330354073566582E-3</v>
      </c>
      <c r="AI584">
        <v>0.88518391199725599</v>
      </c>
      <c r="AJ584">
        <v>38.178363614772501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0.19</v>
      </c>
      <c r="AM584" t="s">
        <v>10213</v>
      </c>
      <c r="AN584">
        <v>4.13</v>
      </c>
      <c r="AO584" t="s">
        <v>10213</v>
      </c>
      <c r="AP584">
        <v>-5.8504601764956997E-2</v>
      </c>
      <c r="AQ584">
        <f>(Table2[[#This Row],[Sharpe Ratio]]-AVERAGE(Table2[Sharpe Ratio]))/_xlfn.STDEV.P(Table2[Sharpe Ratio])</f>
        <v>-1.2823863852975703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-1.6887160102355716</v>
      </c>
      <c r="AS584">
        <f>_xlfn.RANK.AVG(Table2[[#This Row],[1Y Return vs Nifty Z-Score]],Table2[1Y Return vs Nifty Z-Score])</f>
        <v>535</v>
      </c>
      <c r="AT584">
        <f>_xlfn.RANK.AVG(Table2[[#This Row],[6M Return vs Nifty Z-Score]],Table2[6M Return vs Nifty Z-Score])</f>
        <v>446</v>
      </c>
      <c r="AU584">
        <f>_xlfn.RANK.AVG(Table2[[#This Row],[Sharpe Ratio Z-Score]],Table2[Sharpe Ratio Z-Score])</f>
        <v>648</v>
      </c>
      <c r="AV584">
        <f>(Table2[[#This Row],[Rank 1Y]]+Table2[[#This Row],[Rank 6M]]+Table2[[#This Row],[Rank Sharpe]])/3</f>
        <v>543</v>
      </c>
    </row>
    <row r="585" spans="1:48" x14ac:dyDescent="0.3">
      <c r="A585" t="s">
        <v>1751</v>
      </c>
      <c r="B585" t="s">
        <v>1752</v>
      </c>
      <c r="C585" t="s">
        <v>10172</v>
      </c>
      <c r="D585" t="s">
        <v>548</v>
      </c>
      <c r="E585">
        <v>4265.5293408750003</v>
      </c>
      <c r="F585">
        <v>381.45</v>
      </c>
      <c r="G585">
        <v>9.3932035798982305</v>
      </c>
      <c r="H585">
        <f>(Table2[[#This Row],[1Y Return vs Nifty]]-AVERAGE(Table2[1Y Return vs Nifty]))/_xlfn.STDEV.P(Table2[1Y Return vs Nifty])</f>
        <v>-0.44143588367800352</v>
      </c>
      <c r="I585">
        <v>2.3479045417041999</v>
      </c>
      <c r="J585">
        <f>(Table2[[#This Row],[1M Return vs Nifty]]-AVERAGE(Table2[1M Return vs Nifty]))/_xlfn.STDEV.P(Table2[1M Return vs Nifty])</f>
        <v>-7.0565298835846724E-2</v>
      </c>
      <c r="K585">
        <v>-8.8983408874589909</v>
      </c>
      <c r="L585">
        <f>(Table2[[#This Row],[6M Return vs Nifty]]-AVERAGE(Table2[6M Return vs Nifty]))/_xlfn.STDEV.P(Table2[6M Return vs Nifty])</f>
        <v>-0.56466006069172114</v>
      </c>
      <c r="M585">
        <v>2.2552630925524699</v>
      </c>
      <c r="N585">
        <f>(Table2[[#This Row],[1W Return vs Nifty]]-AVERAGE(Table2[1W Return vs Nifty]))/_xlfn.STDEV.P(Table2[1W Return vs Nifty])</f>
        <v>0.42433924015761348</v>
      </c>
      <c r="O585">
        <v>381.93</v>
      </c>
      <c r="P585">
        <v>377.85027363538302</v>
      </c>
      <c r="Q585">
        <v>360.21424617315802</v>
      </c>
      <c r="R585">
        <v>47.450832761764602</v>
      </c>
      <c r="S585" s="2">
        <f>(Table2[[#This Row],[Close Price]]-Table2[[#This Row],[20D EMA]])/Table2[[#This Row],[20D EMA]]</f>
        <v>-1.2567748016652743E-3</v>
      </c>
      <c r="T585" s="2">
        <f>(Table2[[#This Row],[Close Price]]-Table2[[#This Row],[50D EMA]])/Table2[[#This Row],[50D EMA]]</f>
        <v>9.5268592238486102E-3</v>
      </c>
      <c r="U585" s="2">
        <f>(Table2[[#This Row],[Close Price]]-Table2[[#This Row],[200D EMA]])/Table2[[#This Row],[200D EMA]]</f>
        <v>5.8953120406664221E-2</v>
      </c>
      <c r="V585">
        <v>1.3064824082114399</v>
      </c>
      <c r="W585">
        <v>379.05</v>
      </c>
      <c r="X585">
        <v>386.4</v>
      </c>
      <c r="Y585">
        <v>376.05</v>
      </c>
      <c r="Z585">
        <v>404.4</v>
      </c>
      <c r="AA585">
        <v>367.2</v>
      </c>
      <c r="AB585">
        <v>410</v>
      </c>
      <c r="AC585" s="2">
        <f>(Table2[[#This Row],[Close Price]]/Table2[[#This Row],[Day Low]])-1</f>
        <v>6.3316185199842057E-3</v>
      </c>
      <c r="AD585" s="2">
        <f>(Table2[[#This Row],[Day High]]/Table2[[#This Row],[Close Price]])-1</f>
        <v>1.2976799056232835E-2</v>
      </c>
      <c r="AE585" s="2">
        <f>(Table2[[#This Row],[Close Price]]/Table2[[#This Row],[Current Week Low]])-1</f>
        <v>1.4359792580773689E-2</v>
      </c>
      <c r="AF585" s="2">
        <f>(Table2[[#This Row],[Current Week High]]/Table2[[#This Row],[Close Price]])-1</f>
        <v>6.016515926071575E-2</v>
      </c>
      <c r="AG585" s="2">
        <f>(Table2[[#This Row],[Close Price]]/Table2[[#This Row],[Current Month Low]])-1</f>
        <v>3.8807189542483744E-2</v>
      </c>
      <c r="AH585" s="2">
        <f>(Table2[[#This Row],[Current Month High]]/Table2[[#This Row],[Close Price]])-1</f>
        <v>7.4845982435443714E-2</v>
      </c>
      <c r="AI585">
        <v>11.456285227421599</v>
      </c>
      <c r="AJ585">
        <v>36.232142857142797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-0.11</v>
      </c>
      <c r="AM585" t="s">
        <v>10214</v>
      </c>
      <c r="AN585">
        <v>0.25</v>
      </c>
      <c r="AO585" t="s">
        <v>10213</v>
      </c>
      <c r="AP585">
        <v>-6.5286529476307004E-2</v>
      </c>
      <c r="AQ585">
        <f>(Table2[[#This Row],[Sharpe Ratio]]-AVERAGE(Table2[Sharpe Ratio]))/_xlfn.STDEV.P(Table2[Sharpe Ratio])</f>
        <v>-1.3593312511415536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-2.0116532541895111</v>
      </c>
      <c r="AS585">
        <f>_xlfn.RANK.AVG(Table2[[#This Row],[1Y Return vs Nifty Z-Score]],Table2[1Y Return vs Nifty Z-Score])</f>
        <v>452</v>
      </c>
      <c r="AT585">
        <f>_xlfn.RANK.AVG(Table2[[#This Row],[6M Return vs Nifty Z-Score]],Table2[6M Return vs Nifty Z-Score])</f>
        <v>513</v>
      </c>
      <c r="AU585">
        <f>_xlfn.RANK.AVG(Table2[[#This Row],[Sharpe Ratio Z-Score]],Table2[Sharpe Ratio Z-Score])</f>
        <v>665</v>
      </c>
      <c r="AV585">
        <f>(Table2[[#This Row],[Rank 1Y]]+Table2[[#This Row],[Rank 6M]]+Table2[[#This Row],[Rank Sharpe]])/3</f>
        <v>543.33333333333337</v>
      </c>
    </row>
    <row r="586" spans="1:48" x14ac:dyDescent="0.3">
      <c r="A586" t="s">
        <v>1875</v>
      </c>
      <c r="B586" t="s">
        <v>1876</v>
      </c>
      <c r="C586" t="s">
        <v>10171</v>
      </c>
      <c r="D586" t="s">
        <v>193</v>
      </c>
      <c r="E586">
        <v>3595.721623725</v>
      </c>
      <c r="F586">
        <v>229.13</v>
      </c>
      <c r="G586">
        <v>-21.195633687061299</v>
      </c>
      <c r="H586">
        <f>(Table2[[#This Row],[1Y Return vs Nifty]]-AVERAGE(Table2[1Y Return vs Nifty]))/_xlfn.STDEV.P(Table2[1Y Return vs Nifty])</f>
        <v>-0.80521260034566566</v>
      </c>
      <c r="I586">
        <v>1.8859206595643501</v>
      </c>
      <c r="J586">
        <f>(Table2[[#This Row],[1M Return vs Nifty]]-AVERAGE(Table2[1M Return vs Nifty]))/_xlfn.STDEV.P(Table2[1M Return vs Nifty])</f>
        <v>-0.11155630611651363</v>
      </c>
      <c r="K586">
        <v>-28.7957557624751</v>
      </c>
      <c r="L586">
        <f>(Table2[[#This Row],[6M Return vs Nifty]]-AVERAGE(Table2[6M Return vs Nifty]))/_xlfn.STDEV.P(Table2[6M Return vs Nifty])</f>
        <v>-1.1593068512016917</v>
      </c>
      <c r="M586">
        <v>0.61151701645031598</v>
      </c>
      <c r="N586">
        <f>(Table2[[#This Row],[1W Return vs Nifty]]-AVERAGE(Table2[1W Return vs Nifty]))/_xlfn.STDEV.P(Table2[1W Return vs Nifty])</f>
        <v>9.9167726040654061E-2</v>
      </c>
      <c r="O586">
        <v>226.05</v>
      </c>
      <c r="P586">
        <v>224.20418688464099</v>
      </c>
      <c r="Q586">
        <v>233.14849416988099</v>
      </c>
      <c r="R586">
        <v>51.9915373592927</v>
      </c>
      <c r="S586" s="2">
        <f>(Table2[[#This Row],[Close Price]]-Table2[[#This Row],[20D EMA]])/Table2[[#This Row],[20D EMA]]</f>
        <v>1.362530413625297E-2</v>
      </c>
      <c r="T586" s="2">
        <f>(Table2[[#This Row],[Close Price]]-Table2[[#This Row],[50D EMA]])/Table2[[#This Row],[50D EMA]]</f>
        <v>2.1970210207954179E-2</v>
      </c>
      <c r="U586" s="2">
        <f>(Table2[[#This Row],[Close Price]]-Table2[[#This Row],[200D EMA]])/Table2[[#This Row],[200D EMA]]</f>
        <v>-1.7235771494852396E-2</v>
      </c>
      <c r="V586">
        <v>1.4762777426122899</v>
      </c>
      <c r="W586">
        <v>227</v>
      </c>
      <c r="X586">
        <v>233.85</v>
      </c>
      <c r="Y586">
        <v>225.61</v>
      </c>
      <c r="Z586">
        <v>244.44</v>
      </c>
      <c r="AA586">
        <v>216.5</v>
      </c>
      <c r="AB586">
        <v>247</v>
      </c>
      <c r="AC586" s="2">
        <f>(Table2[[#This Row],[Close Price]]/Table2[[#This Row],[Day Low]])-1</f>
        <v>9.3832599118941484E-3</v>
      </c>
      <c r="AD586" s="2">
        <f>(Table2[[#This Row],[Day High]]/Table2[[#This Row],[Close Price]])-1</f>
        <v>2.059965958189669E-2</v>
      </c>
      <c r="AE586" s="2">
        <f>(Table2[[#This Row],[Close Price]]/Table2[[#This Row],[Current Week Low]])-1</f>
        <v>1.5602145294977943E-2</v>
      </c>
      <c r="AF586" s="2">
        <f>(Table2[[#This Row],[Current Week High]]/Table2[[#This Row],[Close Price]])-1</f>
        <v>6.6817963601448982E-2</v>
      </c>
      <c r="AG586" s="2">
        <f>(Table2[[#This Row],[Close Price]]/Table2[[#This Row],[Current Month Low]])-1</f>
        <v>5.8337182448036984E-2</v>
      </c>
      <c r="AH586" s="2">
        <f>(Table2[[#This Row],[Current Month High]]/Table2[[#This Row],[Close Price]])-1</f>
        <v>7.7990660323833616E-2</v>
      </c>
      <c r="AI586">
        <v>30.4936062497272</v>
      </c>
      <c r="AJ586">
        <v>20.246654421411598</v>
      </c>
      <c r="AK586" t="str">
        <f>IF(AND(Table2[[#This Row],[20D EMA]]&gt;Table2[[#This Row],[50D EMA]],Table2[[#This Row],[50D EMA]]&gt;Table2[[#This Row],[200D EMA]]),"Uptrend","Downtrend/NoTrend")</f>
        <v>Downtrend/NoTrend</v>
      </c>
      <c r="AL586">
        <v>-0.11</v>
      </c>
      <c r="AM586" t="s">
        <v>10214</v>
      </c>
      <c r="AN586">
        <v>6.16</v>
      </c>
      <c r="AO586" t="s">
        <v>10213</v>
      </c>
      <c r="AP586">
        <v>5.5815790245545997E-2</v>
      </c>
      <c r="AQ586">
        <f>(Table2[[#This Row],[Sharpe Ratio]]-AVERAGE(Table2[Sharpe Ratio]))/_xlfn.STDEV.P(Table2[Sharpe Ratio])</f>
        <v>1.4644134765103418E-2</v>
      </c>
      <c r="AR5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6">
        <f>_xlfn.RANK.AVG(Table2[[#This Row],[1Y Return vs Nifty Z-Score]],Table2[1Y Return vs Nifty Z-Score])</f>
        <v>631</v>
      </c>
      <c r="AT586">
        <f>_xlfn.RANK.AVG(Table2[[#This Row],[6M Return vs Nifty Z-Score]],Table2[6M Return vs Nifty Z-Score])</f>
        <v>673</v>
      </c>
      <c r="AU586">
        <f>_xlfn.RANK.AVG(Table2[[#This Row],[Sharpe Ratio Z-Score]],Table2[Sharpe Ratio Z-Score])</f>
        <v>329</v>
      </c>
      <c r="AV586">
        <f>(Table2[[#This Row],[Rank 1Y]]+Table2[[#This Row],[Rank 6M]]+Table2[[#This Row],[Rank Sharpe]])/3</f>
        <v>544.33333333333337</v>
      </c>
    </row>
    <row r="587" spans="1:48" x14ac:dyDescent="0.3">
      <c r="A587" t="s">
        <v>455</v>
      </c>
      <c r="B587" t="s">
        <v>456</v>
      </c>
      <c r="C587" t="s">
        <v>10166</v>
      </c>
      <c r="D587" t="s">
        <v>21</v>
      </c>
      <c r="E587">
        <v>48407.582114830002</v>
      </c>
      <c r="F587">
        <v>2560.3000000000002</v>
      </c>
      <c r="G587">
        <v>9.0419700404771497</v>
      </c>
      <c r="H587">
        <f>(Table2[[#This Row],[1Y Return vs Nifty]]-AVERAGE(Table2[1Y Return vs Nifty]))/_xlfn.STDEV.P(Table2[1Y Return vs Nifty])</f>
        <v>-0.44561291671260583</v>
      </c>
      <c r="I587">
        <v>1.3658439201630499</v>
      </c>
      <c r="J587">
        <f>(Table2[[#This Row],[1M Return vs Nifty]]-AVERAGE(Table2[1M Return vs Nifty]))/_xlfn.STDEV.P(Table2[1M Return vs Nifty])</f>
        <v>-0.15770178918522978</v>
      </c>
      <c r="K587">
        <v>-13.045772203778499</v>
      </c>
      <c r="L587">
        <f>(Table2[[#This Row],[6M Return vs Nifty]]-AVERAGE(Table2[6M Return vs Nifty]))/_xlfn.STDEV.P(Table2[6M Return vs Nifty])</f>
        <v>-0.68860866087930916</v>
      </c>
      <c r="M587">
        <v>-0.92498184926011096</v>
      </c>
      <c r="N587">
        <f>(Table2[[#This Row],[1W Return vs Nifty]]-AVERAGE(Table2[1W Return vs Nifty]))/_xlfn.STDEV.P(Table2[1W Return vs Nifty])</f>
        <v>-0.20478777527790845</v>
      </c>
      <c r="O587">
        <v>2504.1</v>
      </c>
      <c r="P587">
        <v>2445.98835896221</v>
      </c>
      <c r="Q587">
        <v>2403.5068578713399</v>
      </c>
      <c r="R587">
        <v>59.157457740524201</v>
      </c>
      <c r="S587" s="2">
        <f>(Table2[[#This Row],[Close Price]]-Table2[[#This Row],[20D EMA]])/Table2[[#This Row],[20D EMA]]</f>
        <v>2.244319316321244E-2</v>
      </c>
      <c r="T587" s="2">
        <f>(Table2[[#This Row],[Close Price]]-Table2[[#This Row],[50D EMA]])/Table2[[#This Row],[50D EMA]]</f>
        <v>4.6734335680277163E-2</v>
      </c>
      <c r="U587" s="2">
        <f>(Table2[[#This Row],[Close Price]]-Table2[[#This Row],[200D EMA]])/Table2[[#This Row],[200D EMA]]</f>
        <v>6.5235154880117038E-2</v>
      </c>
      <c r="V587">
        <v>0.73445818496663096</v>
      </c>
      <c r="W587">
        <v>2538.6</v>
      </c>
      <c r="X587">
        <v>2571.35</v>
      </c>
      <c r="Y587">
        <v>2510.5</v>
      </c>
      <c r="Z587">
        <v>2652</v>
      </c>
      <c r="AA587">
        <v>2457.8000000000002</v>
      </c>
      <c r="AB587">
        <v>2652</v>
      </c>
      <c r="AC587" s="2">
        <f>(Table2[[#This Row],[Close Price]]/Table2[[#This Row],[Day Low]])-1</f>
        <v>8.5480185929254215E-3</v>
      </c>
      <c r="AD587" s="2">
        <f>(Table2[[#This Row],[Day High]]/Table2[[#This Row],[Close Price]])-1</f>
        <v>4.3159004804123047E-3</v>
      </c>
      <c r="AE587" s="2">
        <f>(Table2[[#This Row],[Close Price]]/Table2[[#This Row],[Current Week Low]])-1</f>
        <v>1.9836685919139674E-2</v>
      </c>
      <c r="AF587" s="2">
        <f>(Table2[[#This Row],[Current Week High]]/Table2[[#This Row],[Close Price]])-1</f>
        <v>3.5816115298988427E-2</v>
      </c>
      <c r="AG587" s="2">
        <f>(Table2[[#This Row],[Close Price]]/Table2[[#This Row],[Current Month Low]])-1</f>
        <v>4.1703962893644642E-2</v>
      </c>
      <c r="AH587" s="2">
        <f>(Table2[[#This Row],[Current Month High]]/Table2[[#This Row],[Close Price]])-1</f>
        <v>3.5816115298988427E-2</v>
      </c>
      <c r="AI587">
        <v>10.830762020075699</v>
      </c>
      <c r="AJ587">
        <v>36.186170212765902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0.03</v>
      </c>
      <c r="AM587" t="s">
        <v>10213</v>
      </c>
      <c r="AN587">
        <v>6.31</v>
      </c>
      <c r="AO587" t="s">
        <v>10213</v>
      </c>
      <c r="AP587">
        <v>-3.7088589914921997E-2</v>
      </c>
      <c r="AQ587">
        <f>(Table2[[#This Row],[Sharpe Ratio]]-AVERAGE(Table2[Sharpe Ratio]))/_xlfn.STDEV.P(Table2[Sharpe Ratio])</f>
        <v>-1.0394094281772055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-2.5361205702322587</v>
      </c>
      <c r="AS587">
        <f>_xlfn.RANK.AVG(Table2[[#This Row],[1Y Return vs Nifty Z-Score]],Table2[1Y Return vs Nifty Z-Score])</f>
        <v>456</v>
      </c>
      <c r="AT587">
        <f>_xlfn.RANK.AVG(Table2[[#This Row],[6M Return vs Nifty Z-Score]],Table2[6M Return vs Nifty Z-Score])</f>
        <v>562</v>
      </c>
      <c r="AU587">
        <f>_xlfn.RANK.AVG(Table2[[#This Row],[Sharpe Ratio Z-Score]],Table2[Sharpe Ratio Z-Score])</f>
        <v>616</v>
      </c>
      <c r="AV587">
        <f>(Table2[[#This Row],[Rank 1Y]]+Table2[[#This Row],[Rank 6M]]+Table2[[#This Row],[Rank Sharpe]])/3</f>
        <v>544.66666666666663</v>
      </c>
    </row>
    <row r="588" spans="1:48" x14ac:dyDescent="0.3">
      <c r="A588" t="s">
        <v>307</v>
      </c>
      <c r="B588" t="s">
        <v>308</v>
      </c>
      <c r="C588" t="s">
        <v>10172</v>
      </c>
      <c r="D588" t="s">
        <v>62</v>
      </c>
      <c r="E588">
        <v>84824.474593050007</v>
      </c>
      <c r="F588">
        <v>2117.25</v>
      </c>
      <c r="G588">
        <v>-2.8004742482435301</v>
      </c>
      <c r="H588">
        <f>(Table2[[#This Row],[1Y Return vs Nifty]]-AVERAGE(Table2[1Y Return vs Nifty]))/_xlfn.STDEV.P(Table2[1Y Return vs Nifty])</f>
        <v>-0.58644878644747156</v>
      </c>
      <c r="I588">
        <v>-5.2382460279371799</v>
      </c>
      <c r="J588">
        <f>(Table2[[#This Row],[1M Return vs Nifty]]-AVERAGE(Table2[1M Return vs Nifty]))/_xlfn.STDEV.P(Table2[1M Return vs Nifty])</f>
        <v>-0.74367093142211838</v>
      </c>
      <c r="K588">
        <v>-16.971796346079799</v>
      </c>
      <c r="L588">
        <f>(Table2[[#This Row],[6M Return vs Nifty]]-AVERAGE(Table2[6M Return vs Nifty]))/_xlfn.STDEV.P(Table2[6M Return vs Nifty])</f>
        <v>-0.80594036805577907</v>
      </c>
      <c r="M588">
        <v>0.19358888668324001</v>
      </c>
      <c r="N588">
        <f>(Table2[[#This Row],[1W Return vs Nifty]]-AVERAGE(Table2[1W Return vs Nifty]))/_xlfn.STDEV.P(Table2[1W Return vs Nifty])</f>
        <v>1.6491742977207045E-2</v>
      </c>
      <c r="O588">
        <v>2142.46</v>
      </c>
      <c r="P588">
        <v>2165.12901462428</v>
      </c>
      <c r="Q588">
        <v>2048.7653183592902</v>
      </c>
      <c r="R588">
        <v>45.740805535588699</v>
      </c>
      <c r="S588" s="2">
        <f>(Table2[[#This Row],[Close Price]]-Table2[[#This Row],[20D EMA]])/Table2[[#This Row],[20D EMA]]</f>
        <v>-1.1766847455728478E-2</v>
      </c>
      <c r="T588" s="2">
        <f>(Table2[[#This Row],[Close Price]]-Table2[[#This Row],[50D EMA]])/Table2[[#This Row],[50D EMA]]</f>
        <v>-2.2113700523563741E-2</v>
      </c>
      <c r="U588" s="2">
        <f>(Table2[[#This Row],[Close Price]]-Table2[[#This Row],[200D EMA]])/Table2[[#This Row],[200D EMA]]</f>
        <v>3.3427294491471728E-2</v>
      </c>
      <c r="V588">
        <v>0.80761041204638895</v>
      </c>
      <c r="W588">
        <v>2111.5500000000002</v>
      </c>
      <c r="X588">
        <v>2201</v>
      </c>
      <c r="Y588">
        <v>2055.5500000000002</v>
      </c>
      <c r="Z588">
        <v>2214.25</v>
      </c>
      <c r="AA588">
        <v>2055.5500000000002</v>
      </c>
      <c r="AB588">
        <v>2214.25</v>
      </c>
      <c r="AC588" s="2">
        <f>(Table2[[#This Row],[Close Price]]/Table2[[#This Row],[Day Low]])-1</f>
        <v>2.6994388008807491E-3</v>
      </c>
      <c r="AD588" s="2">
        <f>(Table2[[#This Row],[Day High]]/Table2[[#This Row],[Close Price]])-1</f>
        <v>3.9556027866336052E-2</v>
      </c>
      <c r="AE588" s="2">
        <f>(Table2[[#This Row],[Close Price]]/Table2[[#This Row],[Current Week Low]])-1</f>
        <v>3.0016297341344034E-2</v>
      </c>
      <c r="AF588" s="2">
        <f>(Table2[[#This Row],[Current Week High]]/Table2[[#This Row],[Close Price]])-1</f>
        <v>4.5814145707875786E-2</v>
      </c>
      <c r="AG588" s="2">
        <f>(Table2[[#This Row],[Close Price]]/Table2[[#This Row],[Current Month Low]])-1</f>
        <v>3.0016297341344034E-2</v>
      </c>
      <c r="AH588" s="2">
        <f>(Table2[[#This Row],[Current Month High]]/Table2[[#This Row],[Close Price]])-1</f>
        <v>4.5814145707875786E-2</v>
      </c>
      <c r="AI588">
        <v>17.605384342897601</v>
      </c>
      <c r="AJ588">
        <v>25.7984017111791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-0.21</v>
      </c>
      <c r="AM588" t="s">
        <v>10214</v>
      </c>
      <c r="AN588">
        <v>-0.51</v>
      </c>
      <c r="AO588" t="s">
        <v>10214</v>
      </c>
      <c r="AQ588">
        <f>(Table2[[#This Row],[Sharpe Ratio]]-AVERAGE(Table2[Sharpe Ratio]))/_xlfn.STDEV.P(Table2[Sharpe Ratio])</f>
        <v>-0.61861806961255894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530</v>
      </c>
      <c r="AT588">
        <f>_xlfn.RANK.AVG(Table2[[#This Row],[6M Return vs Nifty Z-Score]],Table2[6M Return vs Nifty Z-Score])</f>
        <v>595</v>
      </c>
      <c r="AU588">
        <f>_xlfn.RANK.AVG(Table2[[#This Row],[Sharpe Ratio Z-Score]],Table2[Sharpe Ratio Z-Score])</f>
        <v>516.5</v>
      </c>
      <c r="AV588">
        <f>(Table2[[#This Row],[Rank 1Y]]+Table2[[#This Row],[Rank 6M]]+Table2[[#This Row],[Rank Sharpe]])/3</f>
        <v>547.16666666666663</v>
      </c>
    </row>
    <row r="589" spans="1:48" x14ac:dyDescent="0.3">
      <c r="A589" t="s">
        <v>19</v>
      </c>
      <c r="B589" t="s">
        <v>20</v>
      </c>
      <c r="C589" t="s">
        <v>10166</v>
      </c>
      <c r="D589" t="s">
        <v>21</v>
      </c>
      <c r="E589">
        <v>1419628.99943766</v>
      </c>
      <c r="F589">
        <v>3923.7</v>
      </c>
      <c r="G589">
        <v>-5.1830843855808597</v>
      </c>
      <c r="H589">
        <f>(Table2[[#This Row],[1Y Return vs Nifty]]-AVERAGE(Table2[1Y Return vs Nifty]))/_xlfn.STDEV.P(Table2[1Y Return vs Nifty])</f>
        <v>-0.61478389723626459</v>
      </c>
      <c r="I589">
        <v>-2.9763360143153901</v>
      </c>
      <c r="J589">
        <f>(Table2[[#This Row],[1M Return vs Nifty]]-AVERAGE(Table2[1M Return vs Nifty]))/_xlfn.STDEV.P(Table2[1M Return vs Nifty])</f>
        <v>-0.54297568333872959</v>
      </c>
      <c r="K589">
        <v>-7.2916426938614602</v>
      </c>
      <c r="L589">
        <f>(Table2[[#This Row],[6M Return vs Nifty]]-AVERAGE(Table2[6M Return vs Nifty]))/_xlfn.STDEV.P(Table2[6M Return vs Nifty])</f>
        <v>-0.51664287201960912</v>
      </c>
      <c r="M589">
        <v>-1.94249536922106</v>
      </c>
      <c r="N589">
        <f>(Table2[[#This Row],[1W Return vs Nifty]]-AVERAGE(Table2[1W Return vs Nifty]))/_xlfn.STDEV.P(Table2[1W Return vs Nifty])</f>
        <v>-0.40607580676314164</v>
      </c>
      <c r="O589">
        <v>3919.45</v>
      </c>
      <c r="P589">
        <v>3893.6207465365001</v>
      </c>
      <c r="Q589">
        <v>3789.8121310603701</v>
      </c>
      <c r="R589">
        <v>47.325479251503403</v>
      </c>
      <c r="S589" s="2">
        <f>(Table2[[#This Row],[Close Price]]-Table2[[#This Row],[20D EMA]])/Table2[[#This Row],[20D EMA]]</f>
        <v>1.0843358124226613E-3</v>
      </c>
      <c r="T589" s="2">
        <f>(Table2[[#This Row],[Close Price]]-Table2[[#This Row],[50D EMA]])/Table2[[#This Row],[50D EMA]]</f>
        <v>7.7252653562256187E-3</v>
      </c>
      <c r="U589" s="2">
        <f>(Table2[[#This Row],[Close Price]]-Table2[[#This Row],[200D EMA]])/Table2[[#This Row],[200D EMA]]</f>
        <v>3.5328365710352125E-2</v>
      </c>
      <c r="V589">
        <v>1.08487562901847</v>
      </c>
      <c r="W589">
        <v>3895.6</v>
      </c>
      <c r="X589">
        <v>3980</v>
      </c>
      <c r="Y589">
        <v>3895.6</v>
      </c>
      <c r="Z589">
        <v>4031.25</v>
      </c>
      <c r="AA589">
        <v>3884</v>
      </c>
      <c r="AB589">
        <v>4047.35</v>
      </c>
      <c r="AC589" s="2">
        <f>(Table2[[#This Row],[Close Price]]/Table2[[#This Row],[Day Low]])-1</f>
        <v>7.2132662491015687E-3</v>
      </c>
      <c r="AD589" s="2">
        <f>(Table2[[#This Row],[Day High]]/Table2[[#This Row],[Close Price]])-1</f>
        <v>1.4348701480745296E-2</v>
      </c>
      <c r="AE589" s="2">
        <f>(Table2[[#This Row],[Close Price]]/Table2[[#This Row],[Current Week Low]])-1</f>
        <v>7.2132662491015687E-3</v>
      </c>
      <c r="AF589" s="2">
        <f>(Table2[[#This Row],[Current Week High]]/Table2[[#This Row],[Close Price]])-1</f>
        <v>2.7410352473430821E-2</v>
      </c>
      <c r="AG589" s="2">
        <f>(Table2[[#This Row],[Close Price]]/Table2[[#This Row],[Current Month Low]])-1</f>
        <v>1.0221421215242055E-2</v>
      </c>
      <c r="AH589" s="2">
        <f>(Table2[[#This Row],[Current Month High]]/Table2[[#This Row],[Close Price]])-1</f>
        <v>3.1513622346254877E-2</v>
      </c>
      <c r="AI589">
        <v>8.4371893875678499</v>
      </c>
      <c r="AJ589">
        <v>20.725516137964899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-0.09</v>
      </c>
      <c r="AM589" t="s">
        <v>10214</v>
      </c>
      <c r="AN589">
        <v>2.2200000000000002</v>
      </c>
      <c r="AO589" t="s">
        <v>10213</v>
      </c>
      <c r="AP589">
        <v>-3.5517207519189999E-2</v>
      </c>
      <c r="AQ589">
        <f>(Table2[[#This Row],[Sharpe Ratio]]-AVERAGE(Table2[Sharpe Ratio]))/_xlfn.STDEV.P(Table2[Sharpe Ratio])</f>
        <v>-1.0215811921983928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-3.1020594515561379</v>
      </c>
      <c r="AS589">
        <f>_xlfn.RANK.AVG(Table2[[#This Row],[1Y Return vs Nifty Z-Score]],Table2[1Y Return vs Nifty Z-Score])</f>
        <v>541</v>
      </c>
      <c r="AT589">
        <f>_xlfn.RANK.AVG(Table2[[#This Row],[6M Return vs Nifty Z-Score]],Table2[6M Return vs Nifty Z-Score])</f>
        <v>500</v>
      </c>
      <c r="AU589">
        <f>_xlfn.RANK.AVG(Table2[[#This Row],[Sharpe Ratio Z-Score]],Table2[Sharpe Ratio Z-Score])</f>
        <v>606</v>
      </c>
      <c r="AV589">
        <f>(Table2[[#This Row],[Rank 1Y]]+Table2[[#This Row],[Rank 6M]]+Table2[[#This Row],[Rank Sharpe]])/3</f>
        <v>549</v>
      </c>
    </row>
    <row r="590" spans="1:48" x14ac:dyDescent="0.3">
      <c r="A590" t="s">
        <v>1180</v>
      </c>
      <c r="B590" t="s">
        <v>1181</v>
      </c>
      <c r="C590" t="s">
        <v>10167</v>
      </c>
      <c r="D590" t="s">
        <v>484</v>
      </c>
      <c r="E590">
        <v>9940.4598586240008</v>
      </c>
      <c r="F590">
        <v>168.91</v>
      </c>
      <c r="G590">
        <v>28.162349651967499</v>
      </c>
      <c r="H590">
        <f>(Table2[[#This Row],[1Y Return vs Nifty]]-AVERAGE(Table2[1Y Return vs Nifty]))/_xlfn.STDEV.P(Table2[1Y Return vs Nifty])</f>
        <v>-0.21822444634337437</v>
      </c>
      <c r="I590">
        <v>-1.1414313311155599</v>
      </c>
      <c r="J590">
        <f>(Table2[[#This Row],[1M Return vs Nifty]]-AVERAGE(Table2[1M Return vs Nifty]))/_xlfn.STDEV.P(Table2[1M Return vs Nifty])</f>
        <v>-0.38016785792285207</v>
      </c>
      <c r="K590">
        <v>-27.9975117354766</v>
      </c>
      <c r="L590">
        <f>(Table2[[#This Row],[6M Return vs Nifty]]-AVERAGE(Table2[6M Return vs Nifty]))/_xlfn.STDEV.P(Table2[6M Return vs Nifty])</f>
        <v>-1.1354508250957864</v>
      </c>
      <c r="M590">
        <v>-1.7659767288488699</v>
      </c>
      <c r="N590">
        <f>(Table2[[#This Row],[1W Return vs Nifty]]-AVERAGE(Table2[1W Return vs Nifty]))/_xlfn.STDEV.P(Table2[1W Return vs Nifty])</f>
        <v>-0.37115628093479525</v>
      </c>
      <c r="O590">
        <v>168.99</v>
      </c>
      <c r="P590">
        <v>168.371206874949</v>
      </c>
      <c r="Q590">
        <v>165.11094883095899</v>
      </c>
      <c r="R590">
        <v>48.633433621343798</v>
      </c>
      <c r="S590" s="2">
        <f>(Table2[[#This Row],[Close Price]]-Table2[[#This Row],[20D EMA]])/Table2[[#This Row],[20D EMA]]</f>
        <v>-4.7340079294640218E-4</v>
      </c>
      <c r="T590" s="2">
        <f>(Table2[[#This Row],[Close Price]]-Table2[[#This Row],[50D EMA]])/Table2[[#This Row],[50D EMA]]</f>
        <v>3.2000312586175608E-3</v>
      </c>
      <c r="U590" s="2">
        <f>(Table2[[#This Row],[Close Price]]-Table2[[#This Row],[200D EMA]])/Table2[[#This Row],[200D EMA]]</f>
        <v>2.3009080838912056E-2</v>
      </c>
      <c r="V590">
        <v>1.06152785859819</v>
      </c>
      <c r="W590">
        <v>168.43</v>
      </c>
      <c r="X590">
        <v>171.9</v>
      </c>
      <c r="Y590">
        <v>165.1</v>
      </c>
      <c r="Z590">
        <v>175.18</v>
      </c>
      <c r="AA590">
        <v>165.1</v>
      </c>
      <c r="AB590">
        <v>176.5</v>
      </c>
      <c r="AC590" s="2">
        <f>(Table2[[#This Row],[Close Price]]/Table2[[#This Row],[Day Low]])-1</f>
        <v>2.849848601792937E-3</v>
      </c>
      <c r="AD590" s="2">
        <f>(Table2[[#This Row],[Day High]]/Table2[[#This Row],[Close Price]])-1</f>
        <v>1.7701734651589751E-2</v>
      </c>
      <c r="AE590" s="2">
        <f>(Table2[[#This Row],[Close Price]]/Table2[[#This Row],[Current Week Low]])-1</f>
        <v>2.3076923076922995E-2</v>
      </c>
      <c r="AF590" s="2">
        <f>(Table2[[#This Row],[Current Week High]]/Table2[[#This Row],[Close Price]])-1</f>
        <v>3.7120359955005622E-2</v>
      </c>
      <c r="AG590" s="2">
        <f>(Table2[[#This Row],[Close Price]]/Table2[[#This Row],[Current Month Low]])-1</f>
        <v>2.3076923076922995E-2</v>
      </c>
      <c r="AH590" s="2">
        <f>(Table2[[#This Row],[Current Month High]]/Table2[[#This Row],[Close Price]])-1</f>
        <v>4.4935172577112104E-2</v>
      </c>
      <c r="AI590">
        <v>23.910590419249001</v>
      </c>
      <c r="AJ590">
        <v>59.102830048896102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-0.12</v>
      </c>
      <c r="AM590" t="s">
        <v>10214</v>
      </c>
      <c r="AN590">
        <v>-2.71</v>
      </c>
      <c r="AO590" t="s">
        <v>10214</v>
      </c>
      <c r="AP590">
        <v>-5.2418258717403E-2</v>
      </c>
      <c r="AQ590">
        <f>(Table2[[#This Row],[Sharpe Ratio]]-AVERAGE(Table2[Sharpe Ratio]))/_xlfn.STDEV.P(Table2[Sharpe Ratio])</f>
        <v>-1.213333327051203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-3.3183327373480109</v>
      </c>
      <c r="AS590">
        <f>_xlfn.RANK.AVG(Table2[[#This Row],[1Y Return vs Nifty Z-Score]],Table2[1Y Return vs Nifty Z-Score])</f>
        <v>348</v>
      </c>
      <c r="AT590">
        <f>_xlfn.RANK.AVG(Table2[[#This Row],[6M Return vs Nifty Z-Score]],Table2[6M Return vs Nifty Z-Score])</f>
        <v>667</v>
      </c>
      <c r="AU590">
        <f>_xlfn.RANK.AVG(Table2[[#This Row],[Sharpe Ratio Z-Score]],Table2[Sharpe Ratio Z-Score])</f>
        <v>634</v>
      </c>
      <c r="AV590">
        <f>(Table2[[#This Row],[Rank 1Y]]+Table2[[#This Row],[Rank 6M]]+Table2[[#This Row],[Rank Sharpe]])/3</f>
        <v>549.66666666666663</v>
      </c>
    </row>
    <row r="591" spans="1:48" x14ac:dyDescent="0.3">
      <c r="A591" t="s">
        <v>1913</v>
      </c>
      <c r="B591" t="s">
        <v>1914</v>
      </c>
      <c r="C591" t="s">
        <v>10172</v>
      </c>
      <c r="D591" t="s">
        <v>62</v>
      </c>
      <c r="E591">
        <v>3478.4940926699901</v>
      </c>
      <c r="F591">
        <v>139.66</v>
      </c>
      <c r="G591">
        <v>17.466559383863199</v>
      </c>
      <c r="H591">
        <f>(Table2[[#This Row],[1Y Return vs Nifty]]-AVERAGE(Table2[1Y Return vs Nifty]))/_xlfn.STDEV.P(Table2[1Y Return vs Nifty])</f>
        <v>-0.34542377176852357</v>
      </c>
      <c r="I591">
        <v>0.92802696945514895</v>
      </c>
      <c r="J591">
        <f>(Table2[[#This Row],[1M Return vs Nifty]]-AVERAGE(Table2[1M Return vs Nifty]))/_xlfn.STDEV.P(Table2[1M Return vs Nifty])</f>
        <v>-0.19654850767017085</v>
      </c>
      <c r="K591">
        <v>-12.3212235123664</v>
      </c>
      <c r="L591">
        <f>(Table2[[#This Row],[6M Return vs Nifty]]-AVERAGE(Table2[6M Return vs Nifty]))/_xlfn.STDEV.P(Table2[6M Return vs Nifty])</f>
        <v>-0.66695506634842394</v>
      </c>
      <c r="M591">
        <v>-0.86732978271535699</v>
      </c>
      <c r="N591">
        <f>(Table2[[#This Row],[1W Return vs Nifty]]-AVERAGE(Table2[1W Return vs Nifty]))/_xlfn.STDEV.P(Table2[1W Return vs Nifty])</f>
        <v>-0.19338284477015993</v>
      </c>
      <c r="O591">
        <v>125.11</v>
      </c>
      <c r="P591">
        <v>121.571964885703</v>
      </c>
      <c r="Q591">
        <v>116.804276555087</v>
      </c>
      <c r="R591">
        <v>74.101241265281899</v>
      </c>
      <c r="S591" s="2">
        <f>(Table2[[#This Row],[Close Price]]-Table2[[#This Row],[20D EMA]])/Table2[[#This Row],[20D EMA]]</f>
        <v>0.11629765806090638</v>
      </c>
      <c r="T591" s="2">
        <f>(Table2[[#This Row],[Close Price]]-Table2[[#This Row],[50D EMA]])/Table2[[#This Row],[50D EMA]]</f>
        <v>0.14878459134309982</v>
      </c>
      <c r="U591" s="2">
        <f>(Table2[[#This Row],[Close Price]]-Table2[[#This Row],[200D EMA]])/Table2[[#This Row],[200D EMA]]</f>
        <v>0.19567539921480379</v>
      </c>
      <c r="V591">
        <v>1.9721235378515201</v>
      </c>
      <c r="W591">
        <v>125.8</v>
      </c>
      <c r="X591">
        <v>141.6</v>
      </c>
      <c r="Y591">
        <v>123.62</v>
      </c>
      <c r="Z591">
        <v>141.6</v>
      </c>
      <c r="AA591">
        <v>116.8</v>
      </c>
      <c r="AB591">
        <v>141.6</v>
      </c>
      <c r="AC591" s="2">
        <f>(Table2[[#This Row],[Close Price]]/Table2[[#This Row],[Day Low]])-1</f>
        <v>0.11017488076311599</v>
      </c>
      <c r="AD591" s="2">
        <f>(Table2[[#This Row],[Day High]]/Table2[[#This Row],[Close Price]])-1</f>
        <v>1.3890877846197913E-2</v>
      </c>
      <c r="AE591" s="2">
        <f>(Table2[[#This Row],[Close Price]]/Table2[[#This Row],[Current Week Low]])-1</f>
        <v>0.1297524672383108</v>
      </c>
      <c r="AF591" s="2">
        <f>(Table2[[#This Row],[Current Week High]]/Table2[[#This Row],[Close Price]])-1</f>
        <v>1.3890877846197913E-2</v>
      </c>
      <c r="AG591" s="2">
        <f>(Table2[[#This Row],[Close Price]]/Table2[[#This Row],[Current Month Low]])-1</f>
        <v>0.19571917808219186</v>
      </c>
      <c r="AH591" s="2">
        <f>(Table2[[#This Row],[Current Month High]]/Table2[[#This Row],[Close Price]])-1</f>
        <v>1.3890877846197913E-2</v>
      </c>
      <c r="AI591">
        <v>11.3418301589574</v>
      </c>
      <c r="AJ591">
        <v>61.643518518518498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0.02</v>
      </c>
      <c r="AM591" t="s">
        <v>10213</v>
      </c>
      <c r="AN591">
        <v>16.72</v>
      </c>
      <c r="AO591" t="s">
        <v>10213</v>
      </c>
      <c r="AP591">
        <v>-8.5261272863797005E-2</v>
      </c>
      <c r="AQ591">
        <f>(Table2[[#This Row],[Sharpe Ratio]]-AVERAGE(Table2[Sharpe Ratio]))/_xlfn.STDEV.P(Table2[Sharpe Ratio])</f>
        <v>-1.5859561896006029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-2.988266380157881</v>
      </c>
      <c r="AS591">
        <f>_xlfn.RANK.AVG(Table2[[#This Row],[1Y Return vs Nifty Z-Score]],Table2[1Y Return vs Nifty Z-Score])</f>
        <v>404</v>
      </c>
      <c r="AT591">
        <f>_xlfn.RANK.AVG(Table2[[#This Row],[6M Return vs Nifty Z-Score]],Table2[6M Return vs Nifty Z-Score])</f>
        <v>557</v>
      </c>
      <c r="AU591">
        <f>_xlfn.RANK.AVG(Table2[[#This Row],[Sharpe Ratio Z-Score]],Table2[Sharpe Ratio Z-Score])</f>
        <v>691</v>
      </c>
      <c r="AV591">
        <f>(Table2[[#This Row],[Rank 1Y]]+Table2[[#This Row],[Rank 6M]]+Table2[[#This Row],[Rank Sharpe]])/3</f>
        <v>550.66666666666663</v>
      </c>
    </row>
    <row r="592" spans="1:48" x14ac:dyDescent="0.3">
      <c r="A592" t="s">
        <v>120</v>
      </c>
      <c r="B592" t="s">
        <v>121</v>
      </c>
      <c r="C592" t="s">
        <v>10169</v>
      </c>
      <c r="D592" t="s">
        <v>122</v>
      </c>
      <c r="E592">
        <v>250025.23473120001</v>
      </c>
      <c r="F592">
        <v>2593.1999999999998</v>
      </c>
      <c r="G592">
        <v>-11.609365158760999</v>
      </c>
      <c r="H592">
        <f>(Table2[[#This Row],[1Y Return vs Nifty]]-AVERAGE(Table2[1Y Return vs Nifty]))/_xlfn.STDEV.P(Table2[1Y Return vs Nifty])</f>
        <v>-0.69120822483164834</v>
      </c>
      <c r="I592">
        <v>-2.2089888524021402</v>
      </c>
      <c r="J592">
        <f>(Table2[[#This Row],[1M Return vs Nifty]]-AVERAGE(Table2[1M Return vs Nifty]))/_xlfn.STDEV.P(Table2[1M Return vs Nifty])</f>
        <v>-0.47489033595584546</v>
      </c>
      <c r="K592">
        <v>-10.920594501345899</v>
      </c>
      <c r="L592">
        <f>(Table2[[#This Row],[6M Return vs Nifty]]-AVERAGE(Table2[6M Return vs Nifty]))/_xlfn.STDEV.P(Table2[6M Return vs Nifty])</f>
        <v>-0.6250963851413347</v>
      </c>
      <c r="M592">
        <v>2.3585949018485399</v>
      </c>
      <c r="N592">
        <f>(Table2[[#This Row],[1W Return vs Nifty]]-AVERAGE(Table2[1W Return vs Nifty]))/_xlfn.STDEV.P(Table2[1W Return vs Nifty])</f>
        <v>0.4447806948164289</v>
      </c>
      <c r="O592">
        <v>2558.34</v>
      </c>
      <c r="P592">
        <v>2530.3952788115198</v>
      </c>
      <c r="Q592">
        <v>2457.5551612557201</v>
      </c>
      <c r="R592">
        <v>58.069616402056297</v>
      </c>
      <c r="S592" s="2">
        <f>(Table2[[#This Row],[Close Price]]-Table2[[#This Row],[20D EMA]])/Table2[[#This Row],[20D EMA]]</f>
        <v>1.362602312436958E-2</v>
      </c>
      <c r="T592" s="2">
        <f>(Table2[[#This Row],[Close Price]]-Table2[[#This Row],[50D EMA]])/Table2[[#This Row],[50D EMA]]</f>
        <v>2.4820122656084877E-2</v>
      </c>
      <c r="U592" s="2">
        <f>(Table2[[#This Row],[Close Price]]-Table2[[#This Row],[200D EMA]])/Table2[[#This Row],[200D EMA]]</f>
        <v>5.5195033211368566E-2</v>
      </c>
      <c r="V592">
        <v>0.79250599115317399</v>
      </c>
      <c r="W592">
        <v>2563.6999999999998</v>
      </c>
      <c r="X592">
        <v>2631.6</v>
      </c>
      <c r="Y592">
        <v>2561.4499999999998</v>
      </c>
      <c r="Z592">
        <v>2649.95</v>
      </c>
      <c r="AA592">
        <v>2532.5</v>
      </c>
      <c r="AB592">
        <v>2649.95</v>
      </c>
      <c r="AC592" s="2">
        <f>(Table2[[#This Row],[Close Price]]/Table2[[#This Row],[Day Low]])-1</f>
        <v>1.1506806568631234E-2</v>
      </c>
      <c r="AD592" s="2">
        <f>(Table2[[#This Row],[Day High]]/Table2[[#This Row],[Close Price]])-1</f>
        <v>1.4807959278112071E-2</v>
      </c>
      <c r="AE592" s="2">
        <f>(Table2[[#This Row],[Close Price]]/Table2[[#This Row],[Current Week Low]])-1</f>
        <v>1.2395322961603839E-2</v>
      </c>
      <c r="AF592" s="2">
        <f>(Table2[[#This Row],[Current Week High]]/Table2[[#This Row],[Close Price]])-1</f>
        <v>2.188415856856385E-2</v>
      </c>
      <c r="AG592" s="2">
        <f>(Table2[[#This Row],[Close Price]]/Table2[[#This Row],[Current Month Low]])-1</f>
        <v>2.3968410661401762E-2</v>
      </c>
      <c r="AH592" s="2">
        <f>(Table2[[#This Row],[Current Month High]]/Table2[[#This Row],[Close Price]])-1</f>
        <v>2.188415856856385E-2</v>
      </c>
      <c r="AI592">
        <v>6.7908375751966696</v>
      </c>
      <c r="AJ592">
        <v>20.895104895104801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-0.06</v>
      </c>
      <c r="AM592" t="s">
        <v>10214</v>
      </c>
      <c r="AN592">
        <v>3.09</v>
      </c>
      <c r="AO592" t="s">
        <v>10213</v>
      </c>
      <c r="AP592">
        <v>-9.9245036066399994E-4</v>
      </c>
      <c r="AQ592">
        <f>(Table2[[#This Row],[Sharpe Ratio]]-AVERAGE(Table2[Sharpe Ratio]))/_xlfn.STDEV.P(Table2[Sharpe Ratio])</f>
        <v>-0.62987798907915904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-1.9762922401915586</v>
      </c>
      <c r="AS592">
        <f>_xlfn.RANK.AVG(Table2[[#This Row],[1Y Return vs Nifty Z-Score]],Table2[1Y Return vs Nifty Z-Score])</f>
        <v>577</v>
      </c>
      <c r="AT592">
        <f>_xlfn.RANK.AVG(Table2[[#This Row],[6M Return vs Nifty Z-Score]],Table2[6M Return vs Nifty Z-Score])</f>
        <v>538</v>
      </c>
      <c r="AU592">
        <f>_xlfn.RANK.AVG(Table2[[#This Row],[Sharpe Ratio Z-Score]],Table2[Sharpe Ratio Z-Score])</f>
        <v>539</v>
      </c>
      <c r="AV592">
        <f>(Table2[[#This Row],[Rank 1Y]]+Table2[[#This Row],[Rank 6M]]+Table2[[#This Row],[Rank Sharpe]])/3</f>
        <v>551.33333333333337</v>
      </c>
    </row>
    <row r="593" spans="1:48" x14ac:dyDescent="0.3">
      <c r="A593" t="s">
        <v>1294</v>
      </c>
      <c r="B593" t="s">
        <v>1295</v>
      </c>
      <c r="C593" t="s">
        <v>10176</v>
      </c>
      <c r="D593" t="s">
        <v>78</v>
      </c>
      <c r="E593">
        <v>8521.8268993999991</v>
      </c>
      <c r="F593">
        <v>169.3</v>
      </c>
      <c r="G593">
        <v>7.5943427824233103</v>
      </c>
      <c r="H593">
        <f>(Table2[[#This Row],[1Y Return vs Nifty]]-AVERAGE(Table2[1Y Return vs Nifty]))/_xlfn.STDEV.P(Table2[1Y Return vs Nifty])</f>
        <v>-0.4628287751088403</v>
      </c>
      <c r="I593">
        <v>-0.64289873747483195</v>
      </c>
      <c r="J593">
        <f>(Table2[[#This Row],[1M Return vs Nifty]]-AVERAGE(Table2[1M Return vs Nifty]))/_xlfn.STDEV.P(Table2[1M Return vs Nifty])</f>
        <v>-0.33593394854721997</v>
      </c>
      <c r="K593">
        <v>-19.050147356806299</v>
      </c>
      <c r="L593">
        <f>(Table2[[#This Row],[6M Return vs Nifty]]-AVERAGE(Table2[6M Return vs Nifty]))/_xlfn.STDEV.P(Table2[6M Return vs Nifty])</f>
        <v>-0.86805319858400454</v>
      </c>
      <c r="M593">
        <v>1.9057715853723001</v>
      </c>
      <c r="N593">
        <f>(Table2[[#This Row],[1W Return vs Nifty]]-AVERAGE(Table2[1W Return vs Nifty]))/_xlfn.STDEV.P(Table2[1W Return vs Nifty])</f>
        <v>0.35520162564827168</v>
      </c>
      <c r="O593">
        <v>166.95</v>
      </c>
      <c r="P593">
        <v>164.38059266261601</v>
      </c>
      <c r="Q593">
        <v>159.54629743313299</v>
      </c>
      <c r="R593">
        <v>53.853930610134398</v>
      </c>
      <c r="S593" s="2">
        <f>(Table2[[#This Row],[Close Price]]-Table2[[#This Row],[20D EMA]])/Table2[[#This Row],[20D EMA]]</f>
        <v>1.4076070679844403E-2</v>
      </c>
      <c r="T593" s="2">
        <f>(Table2[[#This Row],[Close Price]]-Table2[[#This Row],[50D EMA]])/Table2[[#This Row],[50D EMA]]</f>
        <v>2.9926935155178993E-2</v>
      </c>
      <c r="U593" s="2">
        <f>(Table2[[#This Row],[Close Price]]-Table2[[#This Row],[200D EMA]])/Table2[[#This Row],[200D EMA]]</f>
        <v>6.1133995108566319E-2</v>
      </c>
      <c r="V593">
        <v>1.9781234714645299</v>
      </c>
      <c r="W593">
        <v>167.51</v>
      </c>
      <c r="X593">
        <v>174.49</v>
      </c>
      <c r="Y593">
        <v>162.27000000000001</v>
      </c>
      <c r="Z593">
        <v>176.8</v>
      </c>
      <c r="AA593">
        <v>162.27000000000001</v>
      </c>
      <c r="AB593">
        <v>180.83</v>
      </c>
      <c r="AC593" s="2">
        <f>(Table2[[#This Row],[Close Price]]/Table2[[#This Row],[Day Low]])-1</f>
        <v>1.0685929198256838E-2</v>
      </c>
      <c r="AD593" s="2">
        <f>(Table2[[#This Row],[Day High]]/Table2[[#This Row],[Close Price]])-1</f>
        <v>3.0655640874187817E-2</v>
      </c>
      <c r="AE593" s="2">
        <f>(Table2[[#This Row],[Close Price]]/Table2[[#This Row],[Current Week Low]])-1</f>
        <v>4.332285696678384E-2</v>
      </c>
      <c r="AF593" s="2">
        <f>(Table2[[#This Row],[Current Week High]]/Table2[[#This Row],[Close Price]])-1</f>
        <v>4.4300059066745501E-2</v>
      </c>
      <c r="AG593" s="2">
        <f>(Table2[[#This Row],[Close Price]]/Table2[[#This Row],[Current Month Low]])-1</f>
        <v>4.332285696678384E-2</v>
      </c>
      <c r="AH593" s="2">
        <f>(Table2[[#This Row],[Current Month High]]/Table2[[#This Row],[Close Price]])-1</f>
        <v>6.8103957471943311E-2</v>
      </c>
      <c r="AI593">
        <v>17.542823390431099</v>
      </c>
      <c r="AJ593">
        <v>41.142142559399701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-0.06</v>
      </c>
      <c r="AM593" t="s">
        <v>10214</v>
      </c>
      <c r="AN593">
        <v>2.76</v>
      </c>
      <c r="AO593" t="s">
        <v>10213</v>
      </c>
      <c r="AP593">
        <v>-1.6456438358373002E-2</v>
      </c>
      <c r="AQ593">
        <f>(Table2[[#This Row],[Sharpe Ratio]]-AVERAGE(Table2[Sharpe Ratio]))/_xlfn.STDEV.P(Table2[Sharpe Ratio])</f>
        <v>-0.80532581638427114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-2.1169401129760641</v>
      </c>
      <c r="AS593">
        <f>_xlfn.RANK.AVG(Table2[[#This Row],[1Y Return vs Nifty Z-Score]],Table2[1Y Return vs Nifty Z-Score])</f>
        <v>464</v>
      </c>
      <c r="AT593">
        <f>_xlfn.RANK.AVG(Table2[[#This Row],[6M Return vs Nifty Z-Score]],Table2[6M Return vs Nifty Z-Score])</f>
        <v>613</v>
      </c>
      <c r="AU593">
        <f>_xlfn.RANK.AVG(Table2[[#This Row],[Sharpe Ratio Z-Score]],Table2[Sharpe Ratio Z-Score])</f>
        <v>579</v>
      </c>
      <c r="AV593">
        <f>(Table2[[#This Row],[Rank 1Y]]+Table2[[#This Row],[Rank 6M]]+Table2[[#This Row],[Rank Sharpe]])/3</f>
        <v>552</v>
      </c>
    </row>
    <row r="594" spans="1:48" x14ac:dyDescent="0.3">
      <c r="A594" t="s">
        <v>963</v>
      </c>
      <c r="B594" t="s">
        <v>964</v>
      </c>
      <c r="C594" t="s">
        <v>10168</v>
      </c>
      <c r="D594" t="s">
        <v>29</v>
      </c>
      <c r="E594">
        <v>14640.453747502999</v>
      </c>
      <c r="F594">
        <v>74.89</v>
      </c>
      <c r="G594">
        <v>-24.359613448484801</v>
      </c>
      <c r="H594">
        <f>(Table2[[#This Row],[1Y Return vs Nifty]]-AVERAGE(Table2[1Y Return vs Nifty]))/_xlfn.STDEV.P(Table2[1Y Return vs Nifty])</f>
        <v>-0.8428401230647723</v>
      </c>
      <c r="I594">
        <v>-4.3307837400828904</v>
      </c>
      <c r="J594">
        <f>(Table2[[#This Row],[1M Return vs Nifty]]-AVERAGE(Table2[1M Return vs Nifty]))/_xlfn.STDEV.P(Table2[1M Return vs Nifty])</f>
        <v>-0.66315341839532083</v>
      </c>
      <c r="K594">
        <v>-31.801502550976799</v>
      </c>
      <c r="L594">
        <f>(Table2[[#This Row],[6M Return vs Nifty]]-AVERAGE(Table2[6M Return vs Nifty]))/_xlfn.STDEV.P(Table2[6M Return vs Nifty])</f>
        <v>-1.249135489348673</v>
      </c>
      <c r="M594">
        <v>-2.6209308151749902</v>
      </c>
      <c r="N594">
        <f>(Table2[[#This Row],[1W Return vs Nifty]]-AVERAGE(Table2[1W Return vs Nifty]))/_xlfn.STDEV.P(Table2[1W Return vs Nifty])</f>
        <v>-0.54028624498033007</v>
      </c>
      <c r="O594">
        <v>76.599999999999994</v>
      </c>
      <c r="P594">
        <v>77.519345533824904</v>
      </c>
      <c r="Q594">
        <v>82.320664528982107</v>
      </c>
      <c r="R594">
        <v>32.864773377786399</v>
      </c>
      <c r="S594" s="2">
        <f>(Table2[[#This Row],[Close Price]]-Table2[[#This Row],[20D EMA]])/Table2[[#This Row],[20D EMA]]</f>
        <v>-2.2323759791122635E-2</v>
      </c>
      <c r="T594" s="2">
        <f>(Table2[[#This Row],[Close Price]]-Table2[[#This Row],[50D EMA]])/Table2[[#This Row],[50D EMA]]</f>
        <v>-3.3918572399164681E-2</v>
      </c>
      <c r="U594" s="2">
        <f>(Table2[[#This Row],[Close Price]]-Table2[[#This Row],[200D EMA]])/Table2[[#This Row],[200D EMA]]</f>
        <v>-9.0264875429498501E-2</v>
      </c>
      <c r="V594">
        <v>0.674928245088107</v>
      </c>
      <c r="W594">
        <v>74.72</v>
      </c>
      <c r="X594">
        <v>76.099999999999994</v>
      </c>
      <c r="Y594">
        <v>74.349999999999994</v>
      </c>
      <c r="Z594">
        <v>77.430000000000007</v>
      </c>
      <c r="AA594">
        <v>74.349999999999994</v>
      </c>
      <c r="AB594">
        <v>79</v>
      </c>
      <c r="AC594" s="2">
        <f>(Table2[[#This Row],[Close Price]]/Table2[[#This Row],[Day Low]])-1</f>
        <v>2.2751605995716684E-3</v>
      </c>
      <c r="AD594" s="2">
        <f>(Table2[[#This Row],[Day High]]/Table2[[#This Row],[Close Price]])-1</f>
        <v>1.6157030311122922E-2</v>
      </c>
      <c r="AE594" s="2">
        <f>(Table2[[#This Row],[Close Price]]/Table2[[#This Row],[Current Week Low]])-1</f>
        <v>7.2629455279085153E-3</v>
      </c>
      <c r="AF594" s="2">
        <f>(Table2[[#This Row],[Current Week High]]/Table2[[#This Row],[Close Price]])-1</f>
        <v>3.3916410735745917E-2</v>
      </c>
      <c r="AG594" s="2">
        <f>(Table2[[#This Row],[Close Price]]/Table2[[#This Row],[Current Month Low]])-1</f>
        <v>7.2629455279085153E-3</v>
      </c>
      <c r="AH594" s="2">
        <f>(Table2[[#This Row],[Current Month High]]/Table2[[#This Row],[Close Price]])-1</f>
        <v>5.4880491387368169E-2</v>
      </c>
      <c r="AI594">
        <v>45.6803311523567</v>
      </c>
      <c r="AJ594">
        <v>15.1268255188316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-0.19</v>
      </c>
      <c r="AM594" t="s">
        <v>10214</v>
      </c>
      <c r="AN594">
        <v>-3.27</v>
      </c>
      <c r="AO594" t="s">
        <v>10214</v>
      </c>
      <c r="AP594">
        <v>5.5943158555575002E-2</v>
      </c>
      <c r="AQ594">
        <f>(Table2[[#This Row],[Sharpe Ratio]]-AVERAGE(Table2[Sharpe Ratio]))/_xlfn.STDEV.P(Table2[Sharpe Ratio])</f>
        <v>1.6089201410617079E-2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644</v>
      </c>
      <c r="AT594">
        <f>_xlfn.RANK.AVG(Table2[[#This Row],[6M Return vs Nifty Z-Score]],Table2[6M Return vs Nifty Z-Score])</f>
        <v>691</v>
      </c>
      <c r="AU594">
        <f>_xlfn.RANK.AVG(Table2[[#This Row],[Sharpe Ratio Z-Score]],Table2[Sharpe Ratio Z-Score])</f>
        <v>328</v>
      </c>
      <c r="AV594">
        <f>(Table2[[#This Row],[Rank 1Y]]+Table2[[#This Row],[Rank 6M]]+Table2[[#This Row],[Rank Sharpe]])/3</f>
        <v>554.33333333333337</v>
      </c>
    </row>
    <row r="595" spans="1:48" x14ac:dyDescent="0.3">
      <c r="A595" t="s">
        <v>959</v>
      </c>
      <c r="B595" t="s">
        <v>960</v>
      </c>
      <c r="C595" t="s">
        <v>10167</v>
      </c>
      <c r="D595" t="s">
        <v>24</v>
      </c>
      <c r="E595">
        <v>14881.4982598799</v>
      </c>
      <c r="F595">
        <v>245.4</v>
      </c>
      <c r="G595">
        <v>1.47417451548546</v>
      </c>
      <c r="H595">
        <f>(Table2[[#This Row],[1Y Return vs Nifty]]-AVERAGE(Table2[1Y Return vs Nifty]))/_xlfn.STDEV.P(Table2[1Y Return vs Nifty])</f>
        <v>-0.53561267003658519</v>
      </c>
      <c r="I595">
        <v>-8.4012783060226504</v>
      </c>
      <c r="J595">
        <f>(Table2[[#This Row],[1M Return vs Nifty]]-AVERAGE(Table2[1M Return vs Nifty]))/_xlfn.STDEV.P(Table2[1M Return vs Nifty])</f>
        <v>-1.0243211535455323</v>
      </c>
      <c r="K595">
        <v>-29.1419435934408</v>
      </c>
      <c r="L595">
        <f>(Table2[[#This Row],[6M Return vs Nifty]]-AVERAGE(Table2[6M Return vs Nifty]))/_xlfn.STDEV.P(Table2[6M Return vs Nifty])</f>
        <v>-1.1696528928302374</v>
      </c>
      <c r="M595">
        <v>-9.7669153048211506</v>
      </c>
      <c r="N595">
        <f>(Table2[[#This Row],[1W Return vs Nifty]]-AVERAGE(Table2[1W Return vs Nifty]))/_xlfn.STDEV.P(Table2[1W Return vs Nifty])</f>
        <v>-1.9539295261036</v>
      </c>
      <c r="O595">
        <v>255.71</v>
      </c>
      <c r="P595">
        <v>255.03776112157701</v>
      </c>
      <c r="Q595">
        <v>245.052384616854</v>
      </c>
      <c r="R595">
        <v>33.817588881961903</v>
      </c>
      <c r="S595" s="2">
        <f>(Table2[[#This Row],[Close Price]]-Table2[[#This Row],[20D EMA]])/Table2[[#This Row],[20D EMA]]</f>
        <v>-4.0319111493488727E-2</v>
      </c>
      <c r="T595" s="2">
        <f>(Table2[[#This Row],[Close Price]]-Table2[[#This Row],[50D EMA]])/Table2[[#This Row],[50D EMA]]</f>
        <v>-3.7789545670386671E-2</v>
      </c>
      <c r="U595" s="2">
        <f>(Table2[[#This Row],[Close Price]]-Table2[[#This Row],[200D EMA]])/Table2[[#This Row],[200D EMA]]</f>
        <v>1.4185349948318711E-3</v>
      </c>
      <c r="V595">
        <v>1.05246820817071</v>
      </c>
      <c r="W595">
        <v>242</v>
      </c>
      <c r="X595">
        <v>246.9</v>
      </c>
      <c r="Y595">
        <v>239.1</v>
      </c>
      <c r="Z595">
        <v>263.75</v>
      </c>
      <c r="AA595">
        <v>239.1</v>
      </c>
      <c r="AB595">
        <v>270.3</v>
      </c>
      <c r="AC595" s="2">
        <f>(Table2[[#This Row],[Close Price]]/Table2[[#This Row],[Day Low]])-1</f>
        <v>1.4049586776859524E-2</v>
      </c>
      <c r="AD595" s="2">
        <f>(Table2[[#This Row],[Day High]]/Table2[[#This Row],[Close Price]])-1</f>
        <v>6.1124694376528677E-3</v>
      </c>
      <c r="AE595" s="2">
        <f>(Table2[[#This Row],[Close Price]]/Table2[[#This Row],[Current Week Low]])-1</f>
        <v>2.634880803011308E-2</v>
      </c>
      <c r="AF595" s="2">
        <f>(Table2[[#This Row],[Current Week High]]/Table2[[#This Row],[Close Price]])-1</f>
        <v>7.4775876120619422E-2</v>
      </c>
      <c r="AG595" s="2">
        <f>(Table2[[#This Row],[Close Price]]/Table2[[#This Row],[Current Month Low]])-1</f>
        <v>2.634880803011308E-2</v>
      </c>
      <c r="AH595" s="2">
        <f>(Table2[[#This Row],[Current Month High]]/Table2[[#This Row],[Close Price]])-1</f>
        <v>0.10146699266503667</v>
      </c>
      <c r="AI595">
        <v>22.5346373268133</v>
      </c>
      <c r="AJ595">
        <v>32.113055181695799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-0.14000000000000001</v>
      </c>
      <c r="AM595" t="s">
        <v>10214</v>
      </c>
      <c r="AN595">
        <v>-3.28</v>
      </c>
      <c r="AO595" t="s">
        <v>10214</v>
      </c>
      <c r="AP595">
        <v>6.7258818688199998E-3</v>
      </c>
      <c r="AQ595">
        <f>(Table2[[#This Row],[Sharpe Ratio]]-AVERAGE(Table2[Sharpe Ratio]))/_xlfn.STDEV.P(Table2[Sharpe Ratio])</f>
        <v>-0.54230907604827661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-5.2258253185642314</v>
      </c>
      <c r="AS595">
        <f>_xlfn.RANK.AVG(Table2[[#This Row],[1Y Return vs Nifty Z-Score]],Table2[1Y Return vs Nifty Z-Score])</f>
        <v>503</v>
      </c>
      <c r="AT595">
        <f>_xlfn.RANK.AVG(Table2[[#This Row],[6M Return vs Nifty Z-Score]],Table2[6M Return vs Nifty Z-Score])</f>
        <v>677</v>
      </c>
      <c r="AU595">
        <f>_xlfn.RANK.AVG(Table2[[#This Row],[Sharpe Ratio Z-Score]],Table2[Sharpe Ratio Z-Score])</f>
        <v>484</v>
      </c>
      <c r="AV595">
        <f>(Table2[[#This Row],[Rank 1Y]]+Table2[[#This Row],[Rank 6M]]+Table2[[#This Row],[Rank Sharpe]])/3</f>
        <v>554.66666666666663</v>
      </c>
    </row>
    <row r="596" spans="1:48" x14ac:dyDescent="0.3">
      <c r="A596" t="s">
        <v>1509</v>
      </c>
      <c r="B596" t="s">
        <v>1510</v>
      </c>
      <c r="C596" t="s">
        <v>10177</v>
      </c>
      <c r="D596" t="s">
        <v>384</v>
      </c>
      <c r="E596">
        <v>6414.618740592</v>
      </c>
      <c r="F596">
        <v>65.27</v>
      </c>
      <c r="G596">
        <v>-34.871671650204497</v>
      </c>
      <c r="H596">
        <f>(Table2[[#This Row],[1Y Return vs Nifty]]-AVERAGE(Table2[1Y Return vs Nifty]))/_xlfn.STDEV.P(Table2[1Y Return vs Nifty])</f>
        <v>-0.96785442108032627</v>
      </c>
      <c r="I596">
        <v>-8.5010125540164907</v>
      </c>
      <c r="J596">
        <f>(Table2[[#This Row],[1M Return vs Nifty]]-AVERAGE(Table2[1M Return vs Nifty]))/_xlfn.STDEV.P(Table2[1M Return vs Nifty])</f>
        <v>-1.0331703957890306</v>
      </c>
      <c r="K596">
        <v>-32.193332092155799</v>
      </c>
      <c r="L596">
        <f>(Table2[[#This Row],[6M Return vs Nifty]]-AVERAGE(Table2[6M Return vs Nifty]))/_xlfn.STDEV.P(Table2[6M Return vs Nifty])</f>
        <v>-1.2608455622678265</v>
      </c>
      <c r="M596">
        <v>1.8991572653397599</v>
      </c>
      <c r="N596">
        <f>(Table2[[#This Row],[1W Return vs Nifty]]-AVERAGE(Table2[1W Return vs Nifty]))/_xlfn.STDEV.P(Table2[1W Return vs Nifty])</f>
        <v>0.35389315806249017</v>
      </c>
      <c r="O596">
        <v>63.62</v>
      </c>
      <c r="P596">
        <v>66.015683561816004</v>
      </c>
      <c r="Q596">
        <v>70.5813865100247</v>
      </c>
      <c r="R596">
        <v>66.095377075917995</v>
      </c>
      <c r="S596" s="2">
        <f>(Table2[[#This Row],[Close Price]]-Table2[[#This Row],[20D EMA]])/Table2[[#This Row],[20D EMA]]</f>
        <v>2.59352404904118E-2</v>
      </c>
      <c r="T596" s="2">
        <f>(Table2[[#This Row],[Close Price]]-Table2[[#This Row],[50D EMA]])/Table2[[#This Row],[50D EMA]]</f>
        <v>-1.1295551626270182E-2</v>
      </c>
      <c r="U596" s="2">
        <f>(Table2[[#This Row],[Close Price]]-Table2[[#This Row],[200D EMA]])/Table2[[#This Row],[200D EMA]]</f>
        <v>-7.5251943503126362E-2</v>
      </c>
      <c r="V596">
        <v>1.50453833992924</v>
      </c>
      <c r="W596">
        <v>63.26</v>
      </c>
      <c r="X596">
        <v>66.36</v>
      </c>
      <c r="Y596">
        <v>62.59</v>
      </c>
      <c r="Z596">
        <v>66.36</v>
      </c>
      <c r="AA596">
        <v>60.55</v>
      </c>
      <c r="AB596">
        <v>66.36</v>
      </c>
      <c r="AC596" s="2">
        <f>(Table2[[#This Row],[Close Price]]/Table2[[#This Row],[Day Low]])-1</f>
        <v>3.1773632627252635E-2</v>
      </c>
      <c r="AD596" s="2">
        <f>(Table2[[#This Row],[Day High]]/Table2[[#This Row],[Close Price]])-1</f>
        <v>1.6699862111230424E-2</v>
      </c>
      <c r="AE596" s="2">
        <f>(Table2[[#This Row],[Close Price]]/Table2[[#This Row],[Current Week Low]])-1</f>
        <v>4.2818341588112929E-2</v>
      </c>
      <c r="AF596" s="2">
        <f>(Table2[[#This Row],[Current Week High]]/Table2[[#This Row],[Close Price]])-1</f>
        <v>1.6699862111230424E-2</v>
      </c>
      <c r="AG596" s="2">
        <f>(Table2[[#This Row],[Close Price]]/Table2[[#This Row],[Current Month Low]])-1</f>
        <v>7.7952105697770335E-2</v>
      </c>
      <c r="AH596" s="2">
        <f>(Table2[[#This Row],[Current Month High]]/Table2[[#This Row],[Close Price]])-1</f>
        <v>1.6699862111230424E-2</v>
      </c>
      <c r="AI596">
        <v>50.145549256932703</v>
      </c>
      <c r="AJ596">
        <v>10.0674536256323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-0.2</v>
      </c>
      <c r="AM596" t="s">
        <v>10214</v>
      </c>
      <c r="AN596">
        <v>8.77</v>
      </c>
      <c r="AO596" t="s">
        <v>10213</v>
      </c>
      <c r="AP596">
        <v>6.8356184052720995E-2</v>
      </c>
      <c r="AQ596">
        <f>(Table2[[#This Row],[Sharpe Ratio]]-AVERAGE(Table2[Sharpe Ratio]))/_xlfn.STDEV.P(Table2[Sharpe Ratio])</f>
        <v>0.15692210648528937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6">
        <f>_xlfn.RANK.AVG(Table2[[#This Row],[1Y Return vs Nifty Z-Score]],Table2[1Y Return vs Nifty Z-Score])</f>
        <v>684</v>
      </c>
      <c r="AT596">
        <f>_xlfn.RANK.AVG(Table2[[#This Row],[6M Return vs Nifty Z-Score]],Table2[6M Return vs Nifty Z-Score])</f>
        <v>693</v>
      </c>
      <c r="AU596">
        <f>_xlfn.RANK.AVG(Table2[[#This Row],[Sharpe Ratio Z-Score]],Table2[Sharpe Ratio Z-Score])</f>
        <v>293</v>
      </c>
      <c r="AV596">
        <f>(Table2[[#This Row],[Rank 1Y]]+Table2[[#This Row],[Rank 6M]]+Table2[[#This Row],[Rank Sharpe]])/3</f>
        <v>556.66666666666663</v>
      </c>
    </row>
    <row r="597" spans="1:48" x14ac:dyDescent="0.3">
      <c r="A597" t="s">
        <v>1889</v>
      </c>
      <c r="B597" t="s">
        <v>1890</v>
      </c>
      <c r="C597" t="s">
        <v>10175</v>
      </c>
      <c r="D597" t="s">
        <v>130</v>
      </c>
      <c r="E597">
        <v>3561.9437002499999</v>
      </c>
      <c r="F597">
        <v>1223.55</v>
      </c>
      <c r="G597">
        <v>-12.7047369335375</v>
      </c>
      <c r="H597">
        <f>(Table2[[#This Row],[1Y Return vs Nifty]]-AVERAGE(Table2[1Y Return vs Nifty]))/_xlfn.STDEV.P(Table2[1Y Return vs Nifty])</f>
        <v>-0.70423489676039897</v>
      </c>
      <c r="I597">
        <v>-2.2721412076587599</v>
      </c>
      <c r="J597">
        <f>(Table2[[#This Row],[1M Return vs Nifty]]-AVERAGE(Table2[1M Return vs Nifty]))/_xlfn.STDEV.P(Table2[1M Return vs Nifty])</f>
        <v>-0.48049373199235845</v>
      </c>
      <c r="K597">
        <v>-11.120724732137299</v>
      </c>
      <c r="L597">
        <f>(Table2[[#This Row],[6M Return vs Nifty]]-AVERAGE(Table2[6M Return vs Nifty]))/_xlfn.STDEV.P(Table2[6M Return vs Nifty])</f>
        <v>-0.63107740328724238</v>
      </c>
      <c r="M597">
        <v>-3.0543982991136698</v>
      </c>
      <c r="N597">
        <f>(Table2[[#This Row],[1W Return vs Nifty]]-AVERAGE(Table2[1W Return vs Nifty]))/_xlfn.STDEV.P(Table2[1W Return vs Nifty])</f>
        <v>-0.62603627664400996</v>
      </c>
      <c r="O597">
        <v>1226.6400000000001</v>
      </c>
      <c r="P597">
        <v>1208.2681027221599</v>
      </c>
      <c r="Q597">
        <v>1135.3483714971901</v>
      </c>
      <c r="R597">
        <v>46.192121235481601</v>
      </c>
      <c r="S597" s="2">
        <f>(Table2[[#This Row],[Close Price]]-Table2[[#This Row],[20D EMA]])/Table2[[#This Row],[20D EMA]]</f>
        <v>-2.5190765016631983E-3</v>
      </c>
      <c r="T597" s="2">
        <f>(Table2[[#This Row],[Close Price]]-Table2[[#This Row],[50D EMA]])/Table2[[#This Row],[50D EMA]]</f>
        <v>1.2647770178994846E-2</v>
      </c>
      <c r="U597" s="2">
        <f>(Table2[[#This Row],[Close Price]]-Table2[[#This Row],[200D EMA]])/Table2[[#This Row],[200D EMA]]</f>
        <v>7.7686841076363089E-2</v>
      </c>
      <c r="V597">
        <v>0.58820633672570599</v>
      </c>
      <c r="W597">
        <v>1207</v>
      </c>
      <c r="X597">
        <v>1242</v>
      </c>
      <c r="Y597">
        <v>1205.5</v>
      </c>
      <c r="Z597">
        <v>1273.7</v>
      </c>
      <c r="AA597">
        <v>1177.0999999999999</v>
      </c>
      <c r="AB597">
        <v>1288.8</v>
      </c>
      <c r="AC597" s="2">
        <f>(Table2[[#This Row],[Close Price]]/Table2[[#This Row],[Day Low]])-1</f>
        <v>1.3711681855840929E-2</v>
      </c>
      <c r="AD597" s="2">
        <f>(Table2[[#This Row],[Day High]]/Table2[[#This Row],[Close Price]])-1</f>
        <v>1.5079073188672298E-2</v>
      </c>
      <c r="AE597" s="2">
        <f>(Table2[[#This Row],[Close Price]]/Table2[[#This Row],[Current Week Low]])-1</f>
        <v>1.4973040232268753E-2</v>
      </c>
      <c r="AF597" s="2">
        <f>(Table2[[#This Row],[Current Week High]]/Table2[[#This Row],[Close Price]])-1</f>
        <v>4.0987291079236821E-2</v>
      </c>
      <c r="AG597" s="2">
        <f>(Table2[[#This Row],[Close Price]]/Table2[[#This Row],[Current Month Low]])-1</f>
        <v>3.9461388157335797E-2</v>
      </c>
      <c r="AH597" s="2">
        <f>(Table2[[#This Row],[Current Month High]]/Table2[[#This Row],[Close Price]])-1</f>
        <v>5.3328429569694746E-2</v>
      </c>
      <c r="AI597">
        <v>11.070246414122799</v>
      </c>
      <c r="AJ597">
        <v>28.1204188481675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-0.03</v>
      </c>
      <c r="AM597" t="s">
        <v>10214</v>
      </c>
      <c r="AN597">
        <v>0.14000000000000001</v>
      </c>
      <c r="AO597" t="s">
        <v>10213</v>
      </c>
      <c r="AP597">
        <v>-4.0688517927740002E-3</v>
      </c>
      <c r="AQ597">
        <f>(Table2[[#This Row],[Sharpe Ratio]]-AVERAGE(Table2[Sharpe Ratio]))/_xlfn.STDEV.P(Table2[Sharpe Ratio])</f>
        <v>-0.66478153060169509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-3.1066238392857048</v>
      </c>
      <c r="AS597">
        <f>_xlfn.RANK.AVG(Table2[[#This Row],[1Y Return vs Nifty Z-Score]],Table2[1Y Return vs Nifty Z-Score])</f>
        <v>584</v>
      </c>
      <c r="AT597">
        <f>_xlfn.RANK.AVG(Table2[[#This Row],[6M Return vs Nifty Z-Score]],Table2[6M Return vs Nifty Z-Score])</f>
        <v>540</v>
      </c>
      <c r="AU597">
        <f>_xlfn.RANK.AVG(Table2[[#This Row],[Sharpe Ratio Z-Score]],Table2[Sharpe Ratio Z-Score])</f>
        <v>546</v>
      </c>
      <c r="AV597">
        <f>(Table2[[#This Row],[Rank 1Y]]+Table2[[#This Row],[Rank 6M]]+Table2[[#This Row],[Rank Sharpe]])/3</f>
        <v>556.66666666666663</v>
      </c>
    </row>
    <row r="598" spans="1:48" x14ac:dyDescent="0.3">
      <c r="A598" t="s">
        <v>684</v>
      </c>
      <c r="B598" t="s">
        <v>685</v>
      </c>
      <c r="C598" t="s">
        <v>10167</v>
      </c>
      <c r="D598" t="s">
        <v>553</v>
      </c>
      <c r="E598">
        <v>25413.672522134999</v>
      </c>
      <c r="F598">
        <v>784.95</v>
      </c>
      <c r="G598">
        <v>3.79513624796488</v>
      </c>
      <c r="H598">
        <f>(Table2[[#This Row],[1Y Return vs Nifty]]-AVERAGE(Table2[1Y Return vs Nifty]))/_xlfn.STDEV.P(Table2[1Y Return vs Nifty])</f>
        <v>-0.50801071082564664</v>
      </c>
      <c r="I598">
        <v>4.0669704986628101</v>
      </c>
      <c r="J598">
        <f>(Table2[[#This Row],[1M Return vs Nifty]]-AVERAGE(Table2[1M Return vs Nifty]))/_xlfn.STDEV.P(Table2[1M Return vs Nifty])</f>
        <v>8.1964362656338746E-2</v>
      </c>
      <c r="K598">
        <v>-11.854784271406899</v>
      </c>
      <c r="L598">
        <f>(Table2[[#This Row],[6M Return vs Nifty]]-AVERAGE(Table2[6M Return vs Nifty]))/_xlfn.STDEV.P(Table2[6M Return vs Nifty])</f>
        <v>-0.65301523550372731</v>
      </c>
      <c r="M598">
        <v>0.78689400894003803</v>
      </c>
      <c r="N598">
        <f>(Table2[[#This Row],[1W Return vs Nifty]]-AVERAGE(Table2[1W Return vs Nifty]))/_xlfn.STDEV.P(Table2[1W Return vs Nifty])</f>
        <v>0.13386140715008199</v>
      </c>
      <c r="O598">
        <v>762.08</v>
      </c>
      <c r="P598">
        <v>747.85360954043097</v>
      </c>
      <c r="Q598">
        <v>714.275261405131</v>
      </c>
      <c r="R598">
        <v>71.719301993994193</v>
      </c>
      <c r="S598" s="2">
        <f>(Table2[[#This Row],[Close Price]]-Table2[[#This Row],[20D EMA]])/Table2[[#This Row],[20D EMA]]</f>
        <v>3.000997270627756E-2</v>
      </c>
      <c r="T598" s="2">
        <f>(Table2[[#This Row],[Close Price]]-Table2[[#This Row],[50D EMA]])/Table2[[#This Row],[50D EMA]]</f>
        <v>4.9603812813533731E-2</v>
      </c>
      <c r="U598" s="2">
        <f>(Table2[[#This Row],[Close Price]]-Table2[[#This Row],[200D EMA]])/Table2[[#This Row],[200D EMA]]</f>
        <v>9.8946082013027903E-2</v>
      </c>
      <c r="V598">
        <v>0.72676816264521604</v>
      </c>
      <c r="W598">
        <v>773.05</v>
      </c>
      <c r="X598">
        <v>790.85</v>
      </c>
      <c r="Y598">
        <v>773.05</v>
      </c>
      <c r="Z598">
        <v>790.85</v>
      </c>
      <c r="AA598">
        <v>749.1</v>
      </c>
      <c r="AB598">
        <v>790.85</v>
      </c>
      <c r="AC598" s="2">
        <f>(Table2[[#This Row],[Close Price]]/Table2[[#This Row],[Day Low]])-1</f>
        <v>1.5393570920380517E-2</v>
      </c>
      <c r="AD598" s="2">
        <f>(Table2[[#This Row],[Day High]]/Table2[[#This Row],[Close Price]])-1</f>
        <v>7.5164023186189421E-3</v>
      </c>
      <c r="AE598" s="2">
        <f>(Table2[[#This Row],[Close Price]]/Table2[[#This Row],[Current Week Low]])-1</f>
        <v>1.5393570920380517E-2</v>
      </c>
      <c r="AF598" s="2">
        <f>(Table2[[#This Row],[Current Week High]]/Table2[[#This Row],[Close Price]])-1</f>
        <v>7.5164023186189421E-3</v>
      </c>
      <c r="AG598" s="2">
        <f>(Table2[[#This Row],[Close Price]]/Table2[[#This Row],[Current Month Low]])-1</f>
        <v>4.7857428914697575E-2</v>
      </c>
      <c r="AH598" s="2">
        <f>(Table2[[#This Row],[Current Month High]]/Table2[[#This Row],[Close Price]])-1</f>
        <v>7.5164023186189421E-3</v>
      </c>
      <c r="AI598">
        <v>10.3828269316516</v>
      </c>
      <c r="AJ598">
        <v>29.797436957420398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-0.02</v>
      </c>
      <c r="AM598" t="s">
        <v>10214</v>
      </c>
      <c r="AN598">
        <v>3.34</v>
      </c>
      <c r="AO598" t="s">
        <v>10213</v>
      </c>
      <c r="AP598">
        <v>-5.2498010195463997E-2</v>
      </c>
      <c r="AQ598">
        <f>(Table2[[#This Row],[Sharpe Ratio]]-AVERAGE(Table2[Sharpe Ratio]))/_xlfn.STDEV.P(Table2[Sharpe Ratio])</f>
        <v>-1.2142381533839863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-2.1594383299069397</v>
      </c>
      <c r="AS598">
        <f>_xlfn.RANK.AVG(Table2[[#This Row],[1Y Return vs Nifty Z-Score]],Table2[1Y Return vs Nifty Z-Score])</f>
        <v>487</v>
      </c>
      <c r="AT598">
        <f>_xlfn.RANK.AVG(Table2[[#This Row],[6M Return vs Nifty Z-Score]],Table2[6M Return vs Nifty Z-Score])</f>
        <v>551</v>
      </c>
      <c r="AU598">
        <f>_xlfn.RANK.AVG(Table2[[#This Row],[Sharpe Ratio Z-Score]],Table2[Sharpe Ratio Z-Score])</f>
        <v>635</v>
      </c>
      <c r="AV598">
        <f>(Table2[[#This Row],[Rank 1Y]]+Table2[[#This Row],[Rank 6M]]+Table2[[#This Row],[Rank Sharpe]])/3</f>
        <v>557.66666666666663</v>
      </c>
    </row>
    <row r="599" spans="1:48" x14ac:dyDescent="0.3">
      <c r="A599" t="s">
        <v>1926</v>
      </c>
      <c r="B599" t="s">
        <v>1927</v>
      </c>
      <c r="C599" t="s">
        <v>10169</v>
      </c>
      <c r="D599" t="s">
        <v>986</v>
      </c>
      <c r="E599">
        <v>3435.4687158349998</v>
      </c>
      <c r="F599">
        <v>424.45</v>
      </c>
      <c r="G599">
        <v>-11.490297135492201</v>
      </c>
      <c r="H599">
        <f>(Table2[[#This Row],[1Y Return vs Nifty]]-AVERAGE(Table2[1Y Return vs Nifty]))/_xlfn.STDEV.P(Table2[1Y Return vs Nifty])</f>
        <v>-0.68979221237629362</v>
      </c>
      <c r="I599">
        <v>2.8038229796690501</v>
      </c>
      <c r="J599">
        <f>(Table2[[#This Row],[1M Return vs Nifty]]-AVERAGE(Table2[1M Return vs Nifty]))/_xlfn.STDEV.P(Table2[1M Return vs Nifty])</f>
        <v>-3.01124676170508E-2</v>
      </c>
      <c r="K599">
        <v>-7.1754052053843704</v>
      </c>
      <c r="L599">
        <f>(Table2[[#This Row],[6M Return vs Nifty]]-AVERAGE(Table2[6M Return vs Nifty]))/_xlfn.STDEV.P(Table2[6M Return vs Nifty])</f>
        <v>-0.51316904137909547</v>
      </c>
      <c r="M599">
        <v>-0.31050372119616698</v>
      </c>
      <c r="N599">
        <f>(Table2[[#This Row],[1W Return vs Nifty]]-AVERAGE(Table2[1W Return vs Nifty]))/_xlfn.STDEV.P(Table2[1W Return vs Nifty])</f>
        <v>-8.3229594121289274E-2</v>
      </c>
      <c r="O599">
        <v>412.06</v>
      </c>
      <c r="P599">
        <v>401.86143892278301</v>
      </c>
      <c r="Q599">
        <v>395.51720456403802</v>
      </c>
      <c r="R599">
        <v>61.038371418350799</v>
      </c>
      <c r="S599" s="2">
        <f>(Table2[[#This Row],[Close Price]]-Table2[[#This Row],[20D EMA]])/Table2[[#This Row],[20D EMA]]</f>
        <v>3.0068436635441408E-2</v>
      </c>
      <c r="T599" s="2">
        <f>(Table2[[#This Row],[Close Price]]-Table2[[#This Row],[50D EMA]])/Table2[[#This Row],[50D EMA]]</f>
        <v>5.6209824803711346E-2</v>
      </c>
      <c r="U599" s="2">
        <f>(Table2[[#This Row],[Close Price]]-Table2[[#This Row],[200D EMA]])/Table2[[#This Row],[200D EMA]]</f>
        <v>7.3151799977584711E-2</v>
      </c>
      <c r="V599">
        <v>1.0218983587911501</v>
      </c>
      <c r="W599">
        <v>415.05</v>
      </c>
      <c r="X599">
        <v>430</v>
      </c>
      <c r="Y599">
        <v>400.7</v>
      </c>
      <c r="Z599">
        <v>430</v>
      </c>
      <c r="AA599">
        <v>396.2</v>
      </c>
      <c r="AB599">
        <v>430</v>
      </c>
      <c r="AC599" s="2">
        <f>(Table2[[#This Row],[Close Price]]/Table2[[#This Row],[Day Low]])-1</f>
        <v>2.2647873750150538E-2</v>
      </c>
      <c r="AD599" s="2">
        <f>(Table2[[#This Row],[Day High]]/Table2[[#This Row],[Close Price]])-1</f>
        <v>1.3075745081870593E-2</v>
      </c>
      <c r="AE599" s="2">
        <f>(Table2[[#This Row],[Close Price]]/Table2[[#This Row],[Current Week Low]])-1</f>
        <v>5.9271275268280466E-2</v>
      </c>
      <c r="AF599" s="2">
        <f>(Table2[[#This Row],[Current Week High]]/Table2[[#This Row],[Close Price]])-1</f>
        <v>1.3075745081870593E-2</v>
      </c>
      <c r="AG599" s="2">
        <f>(Table2[[#This Row],[Close Price]]/Table2[[#This Row],[Current Month Low]])-1</f>
        <v>7.130237253912175E-2</v>
      </c>
      <c r="AH599" s="2">
        <f>(Table2[[#This Row],[Current Month High]]/Table2[[#This Row],[Close Price]])-1</f>
        <v>1.3075745081870593E-2</v>
      </c>
      <c r="AI599">
        <v>15.4435151372364</v>
      </c>
      <c r="AJ599">
        <v>25.558349356604001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</v>
      </c>
      <c r="AM599" t="s">
        <v>10212</v>
      </c>
      <c r="AN599">
        <v>-1.41</v>
      </c>
      <c r="AO599" t="s">
        <v>10214</v>
      </c>
      <c r="AP599">
        <v>-3.3728012181316998E-2</v>
      </c>
      <c r="AQ599">
        <f>(Table2[[#This Row],[Sharpe Ratio]]-AVERAGE(Table2[Sharpe Ratio]))/_xlfn.STDEV.P(Table2[Sharpe Ratio])</f>
        <v>-1.0012817432657657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-2.3175850587594948</v>
      </c>
      <c r="AS599">
        <f>_xlfn.RANK.AVG(Table2[[#This Row],[1Y Return vs Nifty Z-Score]],Table2[1Y Return vs Nifty Z-Score])</f>
        <v>576</v>
      </c>
      <c r="AT599">
        <f>_xlfn.RANK.AVG(Table2[[#This Row],[6M Return vs Nifty Z-Score]],Table2[6M Return vs Nifty Z-Score])</f>
        <v>499</v>
      </c>
      <c r="AU599">
        <f>_xlfn.RANK.AVG(Table2[[#This Row],[Sharpe Ratio Z-Score]],Table2[Sharpe Ratio Z-Score])</f>
        <v>600</v>
      </c>
      <c r="AV599">
        <f>(Table2[[#This Row],[Rank 1Y]]+Table2[[#This Row],[Rank 6M]]+Table2[[#This Row],[Rank Sharpe]])/3</f>
        <v>558.33333333333337</v>
      </c>
    </row>
    <row r="600" spans="1:48" x14ac:dyDescent="0.3">
      <c r="A600" t="s">
        <v>658</v>
      </c>
      <c r="B600" t="s">
        <v>659</v>
      </c>
      <c r="C600" t="s">
        <v>10181</v>
      </c>
      <c r="D600" t="s">
        <v>166</v>
      </c>
      <c r="E600">
        <v>26978.689840200001</v>
      </c>
      <c r="F600">
        <v>1059</v>
      </c>
      <c r="G600">
        <v>-18.3587727027118</v>
      </c>
      <c r="H600">
        <f>(Table2[[#This Row],[1Y Return vs Nifty]]-AVERAGE(Table2[1Y Return vs Nifty]))/_xlfn.STDEV.P(Table2[1Y Return vs Nifty])</f>
        <v>-0.77147532666236851</v>
      </c>
      <c r="I600">
        <v>-5.6887062483091704</v>
      </c>
      <c r="J600">
        <f>(Table2[[#This Row],[1M Return vs Nifty]]-AVERAGE(Table2[1M Return vs Nifty]))/_xlfn.STDEV.P(Table2[1M Return vs Nifty])</f>
        <v>-0.78363946471248425</v>
      </c>
      <c r="K600">
        <v>-16.4782688711263</v>
      </c>
      <c r="L600">
        <f>(Table2[[#This Row],[6M Return vs Nifty]]-AVERAGE(Table2[6M Return vs Nifty]))/_xlfn.STDEV.P(Table2[6M Return vs Nifty])</f>
        <v>-0.79119098825679413</v>
      </c>
      <c r="M600">
        <v>-3.9624823206653401</v>
      </c>
      <c r="N600">
        <f>(Table2[[#This Row],[1W Return vs Nifty]]-AVERAGE(Table2[1W Return vs Nifty]))/_xlfn.STDEV.P(Table2[1W Return vs Nifty])</f>
        <v>-0.80567658759373073</v>
      </c>
      <c r="O600">
        <v>1089.7</v>
      </c>
      <c r="P600">
        <v>1088.0795807658001</v>
      </c>
      <c r="Q600">
        <v>1057.8013235298599</v>
      </c>
      <c r="R600">
        <v>29.2540007985214</v>
      </c>
      <c r="S600" s="2">
        <f>(Table2[[#This Row],[Close Price]]-Table2[[#This Row],[20D EMA]])/Table2[[#This Row],[20D EMA]]</f>
        <v>-2.8172891621547257E-2</v>
      </c>
      <c r="T600" s="2">
        <f>(Table2[[#This Row],[Close Price]]-Table2[[#This Row],[50D EMA]])/Table2[[#This Row],[50D EMA]]</f>
        <v>-2.6725601031253255E-2</v>
      </c>
      <c r="U600" s="2">
        <f>(Table2[[#This Row],[Close Price]]-Table2[[#This Row],[200D EMA]])/Table2[[#This Row],[200D EMA]]</f>
        <v>1.1331773211817454E-3</v>
      </c>
      <c r="V600">
        <v>0.77271598676603304</v>
      </c>
      <c r="W600">
        <v>1053.6500000000001</v>
      </c>
      <c r="X600">
        <v>1073.6500000000001</v>
      </c>
      <c r="Y600">
        <v>1043.25</v>
      </c>
      <c r="Z600">
        <v>1111.1500000000001</v>
      </c>
      <c r="AA600">
        <v>1043.25</v>
      </c>
      <c r="AB600">
        <v>1120</v>
      </c>
      <c r="AC600" s="2">
        <f>(Table2[[#This Row],[Close Price]]/Table2[[#This Row],[Day Low]])-1</f>
        <v>5.0775874341573157E-3</v>
      </c>
      <c r="AD600" s="2">
        <f>(Table2[[#This Row],[Day High]]/Table2[[#This Row],[Close Price]])-1</f>
        <v>1.3833805476864969E-2</v>
      </c>
      <c r="AE600" s="2">
        <f>(Table2[[#This Row],[Close Price]]/Table2[[#This Row],[Current Week Low]])-1</f>
        <v>1.5097052480230078E-2</v>
      </c>
      <c r="AF600" s="2">
        <f>(Table2[[#This Row],[Current Week High]]/Table2[[#This Row],[Close Price]])-1</f>
        <v>4.924457034938623E-2</v>
      </c>
      <c r="AG600" s="2">
        <f>(Table2[[#This Row],[Close Price]]/Table2[[#This Row],[Current Month Low]])-1</f>
        <v>1.5097052480230078E-2</v>
      </c>
      <c r="AH600" s="2">
        <f>(Table2[[#This Row],[Current Month High]]/Table2[[#This Row],[Close Price]])-1</f>
        <v>5.7601510859301319E-2</v>
      </c>
      <c r="AI600">
        <v>27.384324834749702</v>
      </c>
      <c r="AJ600">
        <v>13.5048231511254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-0.13</v>
      </c>
      <c r="AM600" t="s">
        <v>10214</v>
      </c>
      <c r="AN600">
        <v>-3.47</v>
      </c>
      <c r="AO600" t="s">
        <v>10214</v>
      </c>
      <c r="AP600">
        <v>1.0184738562982999E-2</v>
      </c>
      <c r="AQ600">
        <f>(Table2[[#This Row],[Sharpe Ratio]]-AVERAGE(Table2[Sharpe Ratio]))/_xlfn.STDEV.P(Table2[Sharpe Ratio])</f>
        <v>-0.50306635987179316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-3.6550487270971703</v>
      </c>
      <c r="AS600">
        <f>_xlfn.RANK.AVG(Table2[[#This Row],[1Y Return vs Nifty Z-Score]],Table2[1Y Return vs Nifty Z-Score])</f>
        <v>613</v>
      </c>
      <c r="AT600">
        <f>_xlfn.RANK.AVG(Table2[[#This Row],[6M Return vs Nifty Z-Score]],Table2[6M Return vs Nifty Z-Score])</f>
        <v>589</v>
      </c>
      <c r="AU600">
        <f>_xlfn.RANK.AVG(Table2[[#This Row],[Sharpe Ratio Z-Score]],Table2[Sharpe Ratio Z-Score])</f>
        <v>475</v>
      </c>
      <c r="AV600">
        <f>(Table2[[#This Row],[Rank 1Y]]+Table2[[#This Row],[Rank 6M]]+Table2[[#This Row],[Rank Sharpe]])/3</f>
        <v>559</v>
      </c>
    </row>
    <row r="601" spans="1:48" x14ac:dyDescent="0.3">
      <c r="A601" t="s">
        <v>747</v>
      </c>
      <c r="B601" t="s">
        <v>748</v>
      </c>
      <c r="C601" t="s">
        <v>10167</v>
      </c>
      <c r="D601" t="s">
        <v>553</v>
      </c>
      <c r="E601">
        <v>21139.557039784999</v>
      </c>
      <c r="F601">
        <v>498.35</v>
      </c>
      <c r="G601">
        <v>-30.014941986256201</v>
      </c>
      <c r="H601">
        <f>(Table2[[#This Row],[1Y Return vs Nifty]]-AVERAGE(Table2[1Y Return vs Nifty]))/_xlfn.STDEV.P(Table2[1Y Return vs Nifty])</f>
        <v>-0.91009592717372978</v>
      </c>
      <c r="I601">
        <v>-4.9301756951553299</v>
      </c>
      <c r="J601">
        <f>(Table2[[#This Row],[1M Return vs Nifty]]-AVERAGE(Table2[1M Return vs Nifty]))/_xlfn.STDEV.P(Table2[1M Return vs Nifty])</f>
        <v>-0.71633639932648219</v>
      </c>
      <c r="K601">
        <v>-34.041919867545097</v>
      </c>
      <c r="L601">
        <f>(Table2[[#This Row],[6M Return vs Nifty]]-AVERAGE(Table2[6M Return vs Nifty]))/_xlfn.STDEV.P(Table2[6M Return vs Nifty])</f>
        <v>-1.316091773623226</v>
      </c>
      <c r="M601">
        <v>-8.6697911940566499</v>
      </c>
      <c r="N601">
        <f>(Table2[[#This Row],[1W Return vs Nifty]]-AVERAGE(Table2[1W Return vs Nifty]))/_xlfn.STDEV.P(Table2[1W Return vs Nifty])</f>
        <v>-1.7368926531593971</v>
      </c>
      <c r="O601">
        <v>489.6</v>
      </c>
      <c r="P601">
        <v>462.52819853797803</v>
      </c>
      <c r="Q601">
        <v>484.35891346721098</v>
      </c>
      <c r="R601">
        <v>50.648037760543801</v>
      </c>
      <c r="S601" s="2">
        <f>(Table2[[#This Row],[Close Price]]-Table2[[#This Row],[20D EMA]])/Table2[[#This Row],[20D EMA]]</f>
        <v>1.787173202614379E-2</v>
      </c>
      <c r="T601" s="2">
        <f>(Table2[[#This Row],[Close Price]]-Table2[[#This Row],[50D EMA]])/Table2[[#This Row],[50D EMA]]</f>
        <v>7.7447821722550991E-2</v>
      </c>
      <c r="U601" s="2">
        <f>(Table2[[#This Row],[Close Price]]-Table2[[#This Row],[200D EMA]])/Table2[[#This Row],[200D EMA]]</f>
        <v>2.8885783132668989E-2</v>
      </c>
      <c r="V601">
        <v>1.47179479891194</v>
      </c>
      <c r="W601">
        <v>485.95</v>
      </c>
      <c r="X601">
        <v>508.9</v>
      </c>
      <c r="Y601">
        <v>475</v>
      </c>
      <c r="Z601">
        <v>526</v>
      </c>
      <c r="AA601">
        <v>475</v>
      </c>
      <c r="AB601">
        <v>535.6</v>
      </c>
      <c r="AC601" s="2">
        <f>(Table2[[#This Row],[Close Price]]/Table2[[#This Row],[Day Low]])-1</f>
        <v>2.5517028500874561E-2</v>
      </c>
      <c r="AD601" s="2">
        <f>(Table2[[#This Row],[Day High]]/Table2[[#This Row],[Close Price]])-1</f>
        <v>2.1169860539781205E-2</v>
      </c>
      <c r="AE601" s="2">
        <f>(Table2[[#This Row],[Close Price]]/Table2[[#This Row],[Current Week Low]])-1</f>
        <v>4.9157894736842067E-2</v>
      </c>
      <c r="AF601" s="2">
        <f>(Table2[[#This Row],[Current Week High]]/Table2[[#This Row],[Close Price]])-1</f>
        <v>5.5483094210895922E-2</v>
      </c>
      <c r="AG601" s="2">
        <f>(Table2[[#This Row],[Close Price]]/Table2[[#This Row],[Current Month Low]])-1</f>
        <v>4.9157894736842067E-2</v>
      </c>
      <c r="AH601" s="2">
        <f>(Table2[[#This Row],[Current Month High]]/Table2[[#This Row],[Close Price]])-1</f>
        <v>7.4746663991170914E-2</v>
      </c>
      <c r="AI601">
        <v>37.458125974790903</v>
      </c>
      <c r="AJ601">
        <v>63.7800709872486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0.1</v>
      </c>
      <c r="AM601" t="s">
        <v>10213</v>
      </c>
      <c r="AN601">
        <v>8.31</v>
      </c>
      <c r="AO601" t="s">
        <v>10213</v>
      </c>
      <c r="AP601">
        <v>5.6229996328781E-2</v>
      </c>
      <c r="AQ601">
        <f>(Table2[[#This Row],[Sharpe Ratio]]-AVERAGE(Table2[Sharpe Ratio]))/_xlfn.STDEV.P(Table2[Sharpe Ratio])</f>
        <v>1.9343540724996038E-2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661</v>
      </c>
      <c r="AT601">
        <f>_xlfn.RANK.AVG(Table2[[#This Row],[6M Return vs Nifty Z-Score]],Table2[6M Return vs Nifty Z-Score])</f>
        <v>702</v>
      </c>
      <c r="AU601">
        <f>_xlfn.RANK.AVG(Table2[[#This Row],[Sharpe Ratio Z-Score]],Table2[Sharpe Ratio Z-Score])</f>
        <v>326</v>
      </c>
      <c r="AV601">
        <f>(Table2[[#This Row],[Rank 1Y]]+Table2[[#This Row],[Rank 6M]]+Table2[[#This Row],[Rank Sharpe]])/3</f>
        <v>563</v>
      </c>
    </row>
    <row r="602" spans="1:48" x14ac:dyDescent="0.3">
      <c r="A602" t="s">
        <v>974</v>
      </c>
      <c r="B602" t="s">
        <v>975</v>
      </c>
      <c r="C602" t="s">
        <v>10167</v>
      </c>
      <c r="D602" t="s">
        <v>484</v>
      </c>
      <c r="E602">
        <v>14165.215797950001</v>
      </c>
      <c r="F602">
        <v>1789.9</v>
      </c>
      <c r="G602">
        <v>-9.8167168626873806</v>
      </c>
      <c r="H602">
        <f>(Table2[[#This Row],[1Y Return vs Nifty]]-AVERAGE(Table2[1Y Return vs Nifty]))/_xlfn.STDEV.P(Table2[1Y Return vs Nifty])</f>
        <v>-0.66988921536442902</v>
      </c>
      <c r="I602">
        <v>-2.43841878396581</v>
      </c>
      <c r="J602">
        <f>(Table2[[#This Row],[1M Return vs Nifty]]-AVERAGE(Table2[1M Return vs Nifty]))/_xlfn.STDEV.P(Table2[1M Return vs Nifty])</f>
        <v>-0.49524724527391206</v>
      </c>
      <c r="K602">
        <v>1.04612087506972</v>
      </c>
      <c r="L602">
        <f>(Table2[[#This Row],[6M Return vs Nifty]]-AVERAGE(Table2[6M Return vs Nifty]))/_xlfn.STDEV.P(Table2[6M Return vs Nifty])</f>
        <v>-0.2674635501107438</v>
      </c>
      <c r="M602">
        <v>-3.1395539461422302</v>
      </c>
      <c r="N602">
        <f>(Table2[[#This Row],[1W Return vs Nifty]]-AVERAGE(Table2[1W Return vs Nifty]))/_xlfn.STDEV.P(Table2[1W Return vs Nifty])</f>
        <v>-0.6428820602370261</v>
      </c>
      <c r="O602">
        <v>1807.12</v>
      </c>
      <c r="P602">
        <v>1730.04799040746</v>
      </c>
      <c r="Q602">
        <v>1611.8950132448099</v>
      </c>
      <c r="R602">
        <v>39.012819995055601</v>
      </c>
      <c r="S602" s="2">
        <f>(Table2[[#This Row],[Close Price]]-Table2[[#This Row],[20D EMA]])/Table2[[#This Row],[20D EMA]]</f>
        <v>-9.5289742795164681E-3</v>
      </c>
      <c r="T602" s="2">
        <f>(Table2[[#This Row],[Close Price]]-Table2[[#This Row],[50D EMA]])/Table2[[#This Row],[50D EMA]]</f>
        <v>3.4595577651255649E-2</v>
      </c>
      <c r="U602" s="2">
        <f>(Table2[[#This Row],[Close Price]]-Table2[[#This Row],[200D EMA]])/Table2[[#This Row],[200D EMA]]</f>
        <v>0.11043212200083612</v>
      </c>
      <c r="V602">
        <v>1.00524341121653</v>
      </c>
      <c r="W602">
        <v>1785.1</v>
      </c>
      <c r="X602">
        <v>1808.9</v>
      </c>
      <c r="Y602">
        <v>1760</v>
      </c>
      <c r="Z602">
        <v>1827</v>
      </c>
      <c r="AA602">
        <v>1760</v>
      </c>
      <c r="AB602">
        <v>1917.75</v>
      </c>
      <c r="AC602" s="2">
        <f>(Table2[[#This Row],[Close Price]]/Table2[[#This Row],[Day Low]])-1</f>
        <v>2.6889249901966839E-3</v>
      </c>
      <c r="AD602" s="2">
        <f>(Table2[[#This Row],[Day High]]/Table2[[#This Row],[Close Price]])-1</f>
        <v>1.061511816302585E-2</v>
      </c>
      <c r="AE602" s="2">
        <f>(Table2[[#This Row],[Close Price]]/Table2[[#This Row],[Current Week Low]])-1</f>
        <v>1.6988636363636456E-2</v>
      </c>
      <c r="AF602" s="2">
        <f>(Table2[[#This Row],[Current Week High]]/Table2[[#This Row],[Close Price]])-1</f>
        <v>2.0727414939382127E-2</v>
      </c>
      <c r="AG602" s="2">
        <f>(Table2[[#This Row],[Close Price]]/Table2[[#This Row],[Current Month Low]])-1</f>
        <v>1.6988636363636456E-2</v>
      </c>
      <c r="AH602" s="2">
        <f>(Table2[[#This Row],[Current Month High]]/Table2[[#This Row],[Close Price]])-1</f>
        <v>7.1428571428571397E-2</v>
      </c>
      <c r="AI602">
        <v>10.5620425722107</v>
      </c>
      <c r="AJ602">
        <v>36.947207345065003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0.01</v>
      </c>
      <c r="AM602" t="s">
        <v>10213</v>
      </c>
      <c r="AN602">
        <v>-3.52</v>
      </c>
      <c r="AO602" t="s">
        <v>10214</v>
      </c>
      <c r="AP602">
        <v>-0.10646417701758799</v>
      </c>
      <c r="AQ602">
        <f>(Table2[[#This Row],[Sharpe Ratio]]-AVERAGE(Table2[Sharpe Ratio]))/_xlfn.STDEV.P(Table2[Sharpe Ratio])</f>
        <v>-1.8265153174848383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-3.9019973884709493</v>
      </c>
      <c r="AS602">
        <f>_xlfn.RANK.AVG(Table2[[#This Row],[1Y Return vs Nifty Z-Score]],Table2[1Y Return vs Nifty Z-Score])</f>
        <v>566</v>
      </c>
      <c r="AT602">
        <f>_xlfn.RANK.AVG(Table2[[#This Row],[6M Return vs Nifty Z-Score]],Table2[6M Return vs Nifty Z-Score])</f>
        <v>414</v>
      </c>
      <c r="AU602">
        <f>_xlfn.RANK.AVG(Table2[[#This Row],[Sharpe Ratio Z-Score]],Table2[Sharpe Ratio Z-Score])</f>
        <v>710</v>
      </c>
      <c r="AV602">
        <f>(Table2[[#This Row],[Rank 1Y]]+Table2[[#This Row],[Rank 6M]]+Table2[[#This Row],[Rank Sharpe]])/3</f>
        <v>563.33333333333337</v>
      </c>
    </row>
    <row r="603" spans="1:48" x14ac:dyDescent="0.3">
      <c r="A603" t="s">
        <v>237</v>
      </c>
      <c r="B603" t="s">
        <v>238</v>
      </c>
      <c r="C603" t="s">
        <v>10169</v>
      </c>
      <c r="D603" t="s">
        <v>180</v>
      </c>
      <c r="E603">
        <v>111540.416763235</v>
      </c>
      <c r="F603">
        <v>629.35</v>
      </c>
      <c r="G603">
        <v>-16.885099955199902</v>
      </c>
      <c r="H603">
        <f>(Table2[[#This Row],[1Y Return vs Nifty]]-AVERAGE(Table2[1Y Return vs Nifty]))/_xlfn.STDEV.P(Table2[1Y Return vs Nifty])</f>
        <v>-0.75394972316021958</v>
      </c>
      <c r="I603">
        <v>-2.6555219085644501</v>
      </c>
      <c r="J603">
        <f>(Table2[[#This Row],[1M Return vs Nifty]]-AVERAGE(Table2[1M Return vs Nifty]))/_xlfn.STDEV.P(Table2[1M Return vs Nifty])</f>
        <v>-0.51451041895836636</v>
      </c>
      <c r="K603">
        <v>1.68429688801336</v>
      </c>
      <c r="L603">
        <f>(Table2[[#This Row],[6M Return vs Nifty]]-AVERAGE(Table2[6M Return vs Nifty]))/_xlfn.STDEV.P(Table2[6M Return vs Nifty])</f>
        <v>-0.24839125754102484</v>
      </c>
      <c r="M603">
        <v>3.4006533224818001</v>
      </c>
      <c r="N603">
        <f>(Table2[[#This Row],[1W Return vs Nifty]]-AVERAGE(Table2[1W Return vs Nifty]))/_xlfn.STDEV.P(Table2[1W Return vs Nifty])</f>
        <v>0.65092428314922091</v>
      </c>
      <c r="O603">
        <v>608.30999999999995</v>
      </c>
      <c r="P603">
        <v>584.97796785687001</v>
      </c>
      <c r="Q603">
        <v>555.42869224599497</v>
      </c>
      <c r="R603">
        <v>70.456532745980098</v>
      </c>
      <c r="S603" s="2">
        <f>(Table2[[#This Row],[Close Price]]-Table2[[#This Row],[20D EMA]])/Table2[[#This Row],[20D EMA]]</f>
        <v>3.4587628018609061E-2</v>
      </c>
      <c r="T603" s="2">
        <f>(Table2[[#This Row],[Close Price]]-Table2[[#This Row],[50D EMA]])/Table2[[#This Row],[50D EMA]]</f>
        <v>7.5852484334908793E-2</v>
      </c>
      <c r="U603" s="2">
        <f>(Table2[[#This Row],[Close Price]]-Table2[[#This Row],[200D EMA]])/Table2[[#This Row],[200D EMA]]</f>
        <v>0.13308874529885809</v>
      </c>
      <c r="V603">
        <v>0.691487501779109</v>
      </c>
      <c r="W603">
        <v>623.79999999999995</v>
      </c>
      <c r="X603">
        <v>635.79999999999995</v>
      </c>
      <c r="Y603">
        <v>610.4</v>
      </c>
      <c r="Z603">
        <v>637.25</v>
      </c>
      <c r="AA603">
        <v>600.70000000000005</v>
      </c>
      <c r="AB603">
        <v>637.25</v>
      </c>
      <c r="AC603" s="2">
        <f>(Table2[[#This Row],[Close Price]]/Table2[[#This Row],[Day Low]])-1</f>
        <v>8.8970823982046365E-3</v>
      </c>
      <c r="AD603" s="2">
        <f>(Table2[[#This Row],[Day High]]/Table2[[#This Row],[Close Price]])-1</f>
        <v>1.0248669261936794E-2</v>
      </c>
      <c r="AE603" s="2">
        <f>(Table2[[#This Row],[Close Price]]/Table2[[#This Row],[Current Week Low]])-1</f>
        <v>3.1045216251638363E-2</v>
      </c>
      <c r="AF603" s="2">
        <f>(Table2[[#This Row],[Current Week High]]/Table2[[#This Row],[Close Price]])-1</f>
        <v>1.2552633669659086E-2</v>
      </c>
      <c r="AG603" s="2">
        <f>(Table2[[#This Row],[Close Price]]/Table2[[#This Row],[Current Month Low]])-1</f>
        <v>4.7694356583985353E-2</v>
      </c>
      <c r="AH603" s="2">
        <f>(Table2[[#This Row],[Current Month High]]/Table2[[#This Row],[Close Price]])-1</f>
        <v>1.2552633669659086E-2</v>
      </c>
      <c r="AI603">
        <v>1.2552633669658999</v>
      </c>
      <c r="AJ603">
        <v>28.648814390842102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0.12</v>
      </c>
      <c r="AM603" t="s">
        <v>10213</v>
      </c>
      <c r="AN603">
        <v>6.07</v>
      </c>
      <c r="AO603" t="s">
        <v>10213</v>
      </c>
      <c r="AP603">
        <v>-7.3564280787951006E-2</v>
      </c>
      <c r="AQ603">
        <f>(Table2[[#This Row],[Sharpe Ratio]]-AVERAGE(Table2[Sharpe Ratio]))/_xlfn.STDEV.P(Table2[Sharpe Ratio])</f>
        <v>-1.4532470950244607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-2.3191742115348504</v>
      </c>
      <c r="AS603">
        <f>_xlfn.RANK.AVG(Table2[[#This Row],[1Y Return vs Nifty Z-Score]],Table2[1Y Return vs Nifty Z-Score])</f>
        <v>606</v>
      </c>
      <c r="AT603">
        <f>_xlfn.RANK.AVG(Table2[[#This Row],[6M Return vs Nifty Z-Score]],Table2[6M Return vs Nifty Z-Score])</f>
        <v>406</v>
      </c>
      <c r="AU603">
        <f>_xlfn.RANK.AVG(Table2[[#This Row],[Sharpe Ratio Z-Score]],Table2[Sharpe Ratio Z-Score])</f>
        <v>681</v>
      </c>
      <c r="AV603">
        <f>(Table2[[#This Row],[Rank 1Y]]+Table2[[#This Row],[Rank 6M]]+Table2[[#This Row],[Rank Sharpe]])/3</f>
        <v>564.33333333333337</v>
      </c>
    </row>
    <row r="604" spans="1:48" x14ac:dyDescent="0.3">
      <c r="A604" t="s">
        <v>1378</v>
      </c>
      <c r="B604" t="s">
        <v>1379</v>
      </c>
      <c r="C604" t="s">
        <v>10167</v>
      </c>
      <c r="D604" t="s">
        <v>24</v>
      </c>
      <c r="E604">
        <v>7579.4923457100003</v>
      </c>
      <c r="F604">
        <v>478.65</v>
      </c>
      <c r="G604">
        <v>-14.8359943769523</v>
      </c>
      <c r="H604">
        <f>(Table2[[#This Row],[1Y Return vs Nifty]]-AVERAGE(Table2[1Y Return vs Nifty]))/_xlfn.STDEV.P(Table2[1Y Return vs Nifty])</f>
        <v>-0.7295808041047227</v>
      </c>
      <c r="I604">
        <v>-3.5672033599230102</v>
      </c>
      <c r="J604">
        <f>(Table2[[#This Row],[1M Return vs Nifty]]-AVERAGE(Table2[1M Return vs Nifty]))/_xlfn.STDEV.P(Table2[1M Return vs Nifty])</f>
        <v>-0.59540229085050089</v>
      </c>
      <c r="K604">
        <v>-15.2686661329095</v>
      </c>
      <c r="L604">
        <f>(Table2[[#This Row],[6M Return vs Nifty]]-AVERAGE(Table2[6M Return vs Nifty]))/_xlfn.STDEV.P(Table2[6M Return vs Nifty])</f>
        <v>-0.75504124767034964</v>
      </c>
      <c r="M604">
        <v>-1.85496007404955</v>
      </c>
      <c r="N604">
        <f>(Table2[[#This Row],[1W Return vs Nifty]]-AVERAGE(Table2[1W Return vs Nifty]))/_xlfn.STDEV.P(Table2[1W Return vs Nifty])</f>
        <v>-0.38875927297278146</v>
      </c>
      <c r="O604">
        <v>477.58</v>
      </c>
      <c r="P604">
        <v>476.55148187224398</v>
      </c>
      <c r="Q604">
        <v>486.10868540626302</v>
      </c>
      <c r="R604">
        <v>50.216840049164801</v>
      </c>
      <c r="S604" s="2">
        <f>(Table2[[#This Row],[Close Price]]-Table2[[#This Row],[20D EMA]])/Table2[[#This Row],[20D EMA]]</f>
        <v>2.240462330918366E-3</v>
      </c>
      <c r="T604" s="2">
        <f>(Table2[[#This Row],[Close Price]]-Table2[[#This Row],[50D EMA]])/Table2[[#This Row],[50D EMA]]</f>
        <v>4.4035496847297066E-3</v>
      </c>
      <c r="U604" s="2">
        <f>(Table2[[#This Row],[Close Price]]-Table2[[#This Row],[200D EMA]])/Table2[[#This Row],[200D EMA]]</f>
        <v>-1.5343657972351354E-2</v>
      </c>
      <c r="V604">
        <v>1.1151106567775599</v>
      </c>
      <c r="W604">
        <v>476.55</v>
      </c>
      <c r="X604">
        <v>481</v>
      </c>
      <c r="Y604">
        <v>475</v>
      </c>
      <c r="Z604">
        <v>489</v>
      </c>
      <c r="AA604">
        <v>469</v>
      </c>
      <c r="AB604">
        <v>489</v>
      </c>
      <c r="AC604" s="2">
        <f>(Table2[[#This Row],[Close Price]]/Table2[[#This Row],[Day Low]])-1</f>
        <v>4.4066729619136602E-3</v>
      </c>
      <c r="AD604" s="2">
        <f>(Table2[[#This Row],[Day High]]/Table2[[#This Row],[Close Price]])-1</f>
        <v>4.9096417006164739E-3</v>
      </c>
      <c r="AE604" s="2">
        <f>(Table2[[#This Row],[Close Price]]/Table2[[#This Row],[Current Week Low]])-1</f>
        <v>7.6842105263157379E-3</v>
      </c>
      <c r="AF604" s="2">
        <f>(Table2[[#This Row],[Current Week High]]/Table2[[#This Row],[Close Price]])-1</f>
        <v>2.1623315575054924E-2</v>
      </c>
      <c r="AG604" s="2">
        <f>(Table2[[#This Row],[Close Price]]/Table2[[#This Row],[Current Month Low]])-1</f>
        <v>2.0575692963752612E-2</v>
      </c>
      <c r="AH604" s="2">
        <f>(Table2[[#This Row],[Current Month High]]/Table2[[#This Row],[Close Price]])-1</f>
        <v>2.1623315575054924E-2</v>
      </c>
      <c r="AI604">
        <v>27.723806539224899</v>
      </c>
      <c r="AJ604">
        <v>15.0462684773464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-0.11</v>
      </c>
      <c r="AM604" t="s">
        <v>10214</v>
      </c>
      <c r="AN604">
        <v>0.09</v>
      </c>
      <c r="AO604" t="s">
        <v>10213</v>
      </c>
      <c r="AQ604">
        <f>(Table2[[#This Row],[Sharpe Ratio]]-AVERAGE(Table2[Sharpe Ratio]))/_xlfn.STDEV.P(Table2[Sharpe Ratio])</f>
        <v>-0.61861806961255894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599</v>
      </c>
      <c r="AT604">
        <f>_xlfn.RANK.AVG(Table2[[#This Row],[6M Return vs Nifty Z-Score]],Table2[6M Return vs Nifty Z-Score])</f>
        <v>582</v>
      </c>
      <c r="AU604">
        <f>_xlfn.RANK.AVG(Table2[[#This Row],[Sharpe Ratio Z-Score]],Table2[Sharpe Ratio Z-Score])</f>
        <v>516.5</v>
      </c>
      <c r="AV604">
        <f>(Table2[[#This Row],[Rank 1Y]]+Table2[[#This Row],[Rank 6M]]+Table2[[#This Row],[Rank Sharpe]])/3</f>
        <v>565.83333333333337</v>
      </c>
    </row>
    <row r="605" spans="1:48" x14ac:dyDescent="0.3">
      <c r="A605" t="s">
        <v>479</v>
      </c>
      <c r="B605" t="s">
        <v>480</v>
      </c>
      <c r="C605" t="s">
        <v>637</v>
      </c>
      <c r="D605" t="s">
        <v>481</v>
      </c>
      <c r="E605">
        <v>43925.74043184</v>
      </c>
      <c r="F605">
        <v>39381.599999999999</v>
      </c>
      <c r="G605">
        <v>-16.5826031656634</v>
      </c>
      <c r="H605">
        <f>(Table2[[#This Row],[1Y Return vs Nifty]]-AVERAGE(Table2[1Y Return vs Nifty]))/_xlfn.STDEV.P(Table2[1Y Return vs Nifty])</f>
        <v>-0.75035229028169181</v>
      </c>
      <c r="I605">
        <v>-2.0735358627871801</v>
      </c>
      <c r="J605">
        <f>(Table2[[#This Row],[1M Return vs Nifty]]-AVERAGE(Table2[1M Return vs Nifty]))/_xlfn.STDEV.P(Table2[1M Return vs Nifty])</f>
        <v>-0.46287183336701676</v>
      </c>
      <c r="K605">
        <v>-5.3650499104923099</v>
      </c>
      <c r="L605">
        <f>(Table2[[#This Row],[6M Return vs Nifty]]-AVERAGE(Table2[6M Return vs Nifty]))/_xlfn.STDEV.P(Table2[6M Return vs Nifty])</f>
        <v>-0.4590654318121053</v>
      </c>
      <c r="M605">
        <v>2.3656581259101199</v>
      </c>
      <c r="N605">
        <f>(Table2[[#This Row],[1W Return vs Nifty]]-AVERAGE(Table2[1W Return vs Nifty]))/_xlfn.STDEV.P(Table2[1W Return vs Nifty])</f>
        <v>0.44617796614442967</v>
      </c>
      <c r="O605">
        <v>39015.040000000001</v>
      </c>
      <c r="P605">
        <v>37956.274795092402</v>
      </c>
      <c r="Q605">
        <v>37427.771649995797</v>
      </c>
      <c r="R605">
        <v>54.718377174199098</v>
      </c>
      <c r="S605" s="2">
        <f>(Table2[[#This Row],[Close Price]]-Table2[[#This Row],[20D EMA]])/Table2[[#This Row],[20D EMA]]</f>
        <v>9.3953511261297609E-3</v>
      </c>
      <c r="T605" s="2">
        <f>(Table2[[#This Row],[Close Price]]-Table2[[#This Row],[50D EMA]])/Table2[[#This Row],[50D EMA]]</f>
        <v>3.7551767464068561E-2</v>
      </c>
      <c r="U605" s="2">
        <f>(Table2[[#This Row],[Close Price]]-Table2[[#This Row],[200D EMA]])/Table2[[#This Row],[200D EMA]]</f>
        <v>5.2202636274351136E-2</v>
      </c>
      <c r="V605">
        <v>0.60181318169153797</v>
      </c>
      <c r="W605">
        <v>39164.050000000003</v>
      </c>
      <c r="X605">
        <v>39757.599999999999</v>
      </c>
      <c r="Y605">
        <v>38850</v>
      </c>
      <c r="Z605">
        <v>39960</v>
      </c>
      <c r="AA605">
        <v>38300</v>
      </c>
      <c r="AB605">
        <v>39960</v>
      </c>
      <c r="AC605" s="2">
        <f>(Table2[[#This Row],[Close Price]]/Table2[[#This Row],[Day Low]])-1</f>
        <v>5.5548391956397047E-3</v>
      </c>
      <c r="AD605" s="2">
        <f>(Table2[[#This Row],[Day High]]/Table2[[#This Row],[Close Price]])-1</f>
        <v>9.5476059885835074E-3</v>
      </c>
      <c r="AE605" s="2">
        <f>(Table2[[#This Row],[Close Price]]/Table2[[#This Row],[Current Week Low]])-1</f>
        <v>1.3683397683397658E-2</v>
      </c>
      <c r="AF605" s="2">
        <f>(Table2[[#This Row],[Current Week High]]/Table2[[#This Row],[Close Price]])-1</f>
        <v>1.4687061978182703E-2</v>
      </c>
      <c r="AG605" s="2">
        <f>(Table2[[#This Row],[Close Price]]/Table2[[#This Row],[Current Month Low]])-1</f>
        <v>2.8240208877284623E-2</v>
      </c>
      <c r="AH605" s="2">
        <f>(Table2[[#This Row],[Current Month High]]/Table2[[#This Row],[Close Price]])-1</f>
        <v>1.4687061978182703E-2</v>
      </c>
      <c r="AI605">
        <v>8.89603266500092</v>
      </c>
      <c r="AJ605">
        <v>19.0853960003084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0</v>
      </c>
      <c r="AM605" t="s">
        <v>10212</v>
      </c>
      <c r="AN605">
        <v>-2.66</v>
      </c>
      <c r="AO605" t="s">
        <v>10214</v>
      </c>
      <c r="AP605">
        <v>-3.6168423450831003E-2</v>
      </c>
      <c r="AQ605">
        <f>(Table2[[#This Row],[Sharpe Ratio]]-AVERAGE(Table2[Sharpe Ratio]))/_xlfn.STDEV.P(Table2[Sharpe Ratio])</f>
        <v>-1.0289696110415669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-2.2550812003579508</v>
      </c>
      <c r="AS605">
        <f>_xlfn.RANK.AVG(Table2[[#This Row],[1Y Return vs Nifty Z-Score]],Table2[1Y Return vs Nifty Z-Score])</f>
        <v>605</v>
      </c>
      <c r="AT605">
        <f>_xlfn.RANK.AVG(Table2[[#This Row],[6M Return vs Nifty Z-Score]],Table2[6M Return vs Nifty Z-Score])</f>
        <v>482</v>
      </c>
      <c r="AU605">
        <f>_xlfn.RANK.AVG(Table2[[#This Row],[Sharpe Ratio Z-Score]],Table2[Sharpe Ratio Z-Score])</f>
        <v>611</v>
      </c>
      <c r="AV605">
        <f>(Table2[[#This Row],[Rank 1Y]]+Table2[[#This Row],[Rank 6M]]+Table2[[#This Row],[Rank Sharpe]])/3</f>
        <v>566</v>
      </c>
    </row>
    <row r="606" spans="1:48" x14ac:dyDescent="0.3">
      <c r="A606" t="s">
        <v>2187</v>
      </c>
      <c r="B606" t="s">
        <v>2188</v>
      </c>
      <c r="C606" t="s">
        <v>10169</v>
      </c>
      <c r="D606" t="s">
        <v>282</v>
      </c>
      <c r="E606">
        <v>2478.2937647200001</v>
      </c>
      <c r="F606">
        <v>858.4</v>
      </c>
      <c r="G606">
        <v>-56.687501626773702</v>
      </c>
      <c r="H606">
        <f>(Table2[[#This Row],[1Y Return vs Nifty]]-AVERAGE(Table2[1Y Return vs Nifty]))/_xlfn.STDEV.P(Table2[1Y Return vs Nifty])</f>
        <v>-1.2272984441072643</v>
      </c>
      <c r="I606">
        <v>5.2006955357342299</v>
      </c>
      <c r="J606">
        <f>(Table2[[#This Row],[1M Return vs Nifty]]-AVERAGE(Table2[1M Return vs Nifty]))/_xlfn.STDEV.P(Table2[1M Return vs Nifty])</f>
        <v>0.18255776655089484</v>
      </c>
      <c r="K606">
        <v>-9.8083794941466795</v>
      </c>
      <c r="L606">
        <f>(Table2[[#This Row],[6M Return vs Nifty]]-AVERAGE(Table2[6M Return vs Nifty]))/_xlfn.STDEV.P(Table2[6M Return vs Nifty])</f>
        <v>-0.59185713830739117</v>
      </c>
      <c r="M606">
        <v>1.4919683776877799</v>
      </c>
      <c r="N606">
        <f>(Table2[[#This Row],[1W Return vs Nifty]]-AVERAGE(Table2[1W Return vs Nifty]))/_xlfn.STDEV.P(Table2[1W Return vs Nifty])</f>
        <v>0.27334164888817036</v>
      </c>
      <c r="O606">
        <v>812.04</v>
      </c>
      <c r="P606">
        <v>790.02979387247103</v>
      </c>
      <c r="Q606">
        <v>818.29783667114805</v>
      </c>
      <c r="R606">
        <v>71.525614921579205</v>
      </c>
      <c r="S606" s="2">
        <f>(Table2[[#This Row],[Close Price]]-Table2[[#This Row],[20D EMA]])/Table2[[#This Row],[20D EMA]]</f>
        <v>5.7090783705236216E-2</v>
      </c>
      <c r="T606" s="2">
        <f>(Table2[[#This Row],[Close Price]]-Table2[[#This Row],[50D EMA]])/Table2[[#This Row],[50D EMA]]</f>
        <v>8.6541300920311204E-2</v>
      </c>
      <c r="U606" s="2">
        <f>(Table2[[#This Row],[Close Price]]-Table2[[#This Row],[200D EMA]])/Table2[[#This Row],[200D EMA]]</f>
        <v>4.9006805996198562E-2</v>
      </c>
      <c r="V606">
        <v>2.1721542122034898</v>
      </c>
      <c r="W606">
        <v>855</v>
      </c>
      <c r="X606">
        <v>873</v>
      </c>
      <c r="Y606">
        <v>814.85</v>
      </c>
      <c r="Z606">
        <v>879</v>
      </c>
      <c r="AA606">
        <v>769.05</v>
      </c>
      <c r="AB606">
        <v>879</v>
      </c>
      <c r="AC606" s="2">
        <f>(Table2[[#This Row],[Close Price]]/Table2[[#This Row],[Day Low]])-1</f>
        <v>3.9766081871344117E-3</v>
      </c>
      <c r="AD606" s="2">
        <f>(Table2[[#This Row],[Day High]]/Table2[[#This Row],[Close Price]])-1</f>
        <v>1.7008387698042915E-2</v>
      </c>
      <c r="AE606" s="2">
        <f>(Table2[[#This Row],[Close Price]]/Table2[[#This Row],[Current Week Low]])-1</f>
        <v>5.344541940234393E-2</v>
      </c>
      <c r="AF606" s="2">
        <f>(Table2[[#This Row],[Current Week High]]/Table2[[#This Row],[Close Price]])-1</f>
        <v>2.399813606710155E-2</v>
      </c>
      <c r="AG606" s="2">
        <f>(Table2[[#This Row],[Close Price]]/Table2[[#This Row],[Current Month Low]])-1</f>
        <v>0.11618230284116771</v>
      </c>
      <c r="AH606" s="2">
        <f>(Table2[[#This Row],[Current Month High]]/Table2[[#This Row],[Close Price]])-1</f>
        <v>2.399813606710155E-2</v>
      </c>
      <c r="AI606">
        <v>49.580615097856402</v>
      </c>
      <c r="AJ606">
        <v>29.804929683955798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-0.02</v>
      </c>
      <c r="AM606" t="s">
        <v>10214</v>
      </c>
      <c r="AN606">
        <v>8.66</v>
      </c>
      <c r="AO606" t="s">
        <v>10213</v>
      </c>
      <c r="AP606">
        <v>1.5875719073578001E-2</v>
      </c>
      <c r="AQ606">
        <f>(Table2[[#This Row],[Sharpe Ratio]]-AVERAGE(Table2[Sharpe Ratio]))/_xlfn.STDEV.P(Table2[Sharpe Ratio])</f>
        <v>-0.43849891672791885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721</v>
      </c>
      <c r="AT606">
        <f>_xlfn.RANK.AVG(Table2[[#This Row],[6M Return vs Nifty Z-Score]],Table2[6M Return vs Nifty Z-Score])</f>
        <v>526</v>
      </c>
      <c r="AU606">
        <f>_xlfn.RANK.AVG(Table2[[#This Row],[Sharpe Ratio Z-Score]],Table2[Sharpe Ratio Z-Score])</f>
        <v>453</v>
      </c>
      <c r="AV606">
        <f>(Table2[[#This Row],[Rank 1Y]]+Table2[[#This Row],[Rank 6M]]+Table2[[#This Row],[Rank Sharpe]])/3</f>
        <v>566.66666666666663</v>
      </c>
    </row>
    <row r="607" spans="1:48" x14ac:dyDescent="0.3">
      <c r="A607" t="s">
        <v>1613</v>
      </c>
      <c r="B607" t="s">
        <v>1614</v>
      </c>
      <c r="C607" t="s">
        <v>10167</v>
      </c>
      <c r="D607" t="s">
        <v>413</v>
      </c>
      <c r="E607">
        <v>5365.5763578899996</v>
      </c>
      <c r="F607">
        <v>295.7</v>
      </c>
      <c r="G607">
        <v>-8.4543013749281304</v>
      </c>
      <c r="H607">
        <f>(Table2[[#This Row],[1Y Return vs Nifty]]-AVERAGE(Table2[1Y Return vs Nifty]))/_xlfn.STDEV.P(Table2[1Y Return vs Nifty])</f>
        <v>-0.65368673507566144</v>
      </c>
      <c r="I607">
        <v>-6.6033932930775201</v>
      </c>
      <c r="J607">
        <f>(Table2[[#This Row],[1M Return vs Nifty]]-AVERAGE(Table2[1M Return vs Nifty]))/_xlfn.STDEV.P(Table2[1M Return vs Nifty])</f>
        <v>-0.86479801755628483</v>
      </c>
      <c r="K607">
        <v>-11.9720292739523</v>
      </c>
      <c r="L607">
        <f>(Table2[[#This Row],[6M Return vs Nifty]]-AVERAGE(Table2[6M Return vs Nifty]))/_xlfn.STDEV.P(Table2[6M Return vs Nifty])</f>
        <v>-0.65651917633749357</v>
      </c>
      <c r="M607">
        <v>-3.1023240164063899</v>
      </c>
      <c r="N607">
        <f>(Table2[[#This Row],[1W Return vs Nifty]]-AVERAGE(Table2[1W Return vs Nifty]))/_xlfn.STDEV.P(Table2[1W Return vs Nifty])</f>
        <v>-0.63551710721984311</v>
      </c>
      <c r="O607">
        <v>298.02</v>
      </c>
      <c r="P607">
        <v>297.89978575462402</v>
      </c>
      <c r="Q607">
        <v>295.06889102807497</v>
      </c>
      <c r="R607">
        <v>46.508999679788303</v>
      </c>
      <c r="S607" s="2">
        <f>(Table2[[#This Row],[Close Price]]-Table2[[#This Row],[20D EMA]])/Table2[[#This Row],[20D EMA]]</f>
        <v>-7.784712435406997E-3</v>
      </c>
      <c r="T607" s="2">
        <f>(Table2[[#This Row],[Close Price]]-Table2[[#This Row],[50D EMA]])/Table2[[#This Row],[50D EMA]]</f>
        <v>-7.3843146582051071E-3</v>
      </c>
      <c r="U607" s="2">
        <f>(Table2[[#This Row],[Close Price]]-Table2[[#This Row],[200D EMA]])/Table2[[#This Row],[200D EMA]]</f>
        <v>2.1388529632050163E-3</v>
      </c>
      <c r="V607">
        <v>1.4388210072009899</v>
      </c>
      <c r="W607">
        <v>293.39999999999998</v>
      </c>
      <c r="X607">
        <v>298.8</v>
      </c>
      <c r="Y607">
        <v>288</v>
      </c>
      <c r="Z607">
        <v>304.7</v>
      </c>
      <c r="AA607">
        <v>288</v>
      </c>
      <c r="AB607">
        <v>304.7</v>
      </c>
      <c r="AC607" s="2">
        <f>(Table2[[#This Row],[Close Price]]/Table2[[#This Row],[Day Low]])-1</f>
        <v>7.839127471029439E-3</v>
      </c>
      <c r="AD607" s="2">
        <f>(Table2[[#This Row],[Day High]]/Table2[[#This Row],[Close Price]])-1</f>
        <v>1.0483598241461056E-2</v>
      </c>
      <c r="AE607" s="2">
        <f>(Table2[[#This Row],[Close Price]]/Table2[[#This Row],[Current Week Low]])-1</f>
        <v>2.6736111111111072E-2</v>
      </c>
      <c r="AF607" s="2">
        <f>(Table2[[#This Row],[Current Week High]]/Table2[[#This Row],[Close Price]])-1</f>
        <v>3.0436252959080257E-2</v>
      </c>
      <c r="AG607" s="2">
        <f>(Table2[[#This Row],[Close Price]]/Table2[[#This Row],[Current Month Low]])-1</f>
        <v>2.6736111111111072E-2</v>
      </c>
      <c r="AH607" s="2">
        <f>(Table2[[#This Row],[Current Month High]]/Table2[[#This Row],[Close Price]])-1</f>
        <v>3.0436252959080257E-2</v>
      </c>
      <c r="AI607">
        <v>31.197159283057101</v>
      </c>
      <c r="AJ607">
        <v>19.878378378378301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-0.1</v>
      </c>
      <c r="AM607" t="s">
        <v>10214</v>
      </c>
      <c r="AN607">
        <v>-5.87</v>
      </c>
      <c r="AO607" t="s">
        <v>10214</v>
      </c>
      <c r="AP607">
        <v>-2.5160409237134002E-2</v>
      </c>
      <c r="AQ607">
        <f>(Table2[[#This Row],[Sharpe Ratio]]-AVERAGE(Table2[Sharpe Ratio]))/_xlfn.STDEV.P(Table2[Sharpe Ratio])</f>
        <v>-0.90407736610299994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-3.7145984022922827</v>
      </c>
      <c r="AS607">
        <f>_xlfn.RANK.AVG(Table2[[#This Row],[1Y Return vs Nifty Z-Score]],Table2[1Y Return vs Nifty Z-Score])</f>
        <v>559</v>
      </c>
      <c r="AT607">
        <f>_xlfn.RANK.AVG(Table2[[#This Row],[6M Return vs Nifty Z-Score]],Table2[6M Return vs Nifty Z-Score])</f>
        <v>554</v>
      </c>
      <c r="AU607">
        <f>_xlfn.RANK.AVG(Table2[[#This Row],[Sharpe Ratio Z-Score]],Table2[Sharpe Ratio Z-Score])</f>
        <v>590</v>
      </c>
      <c r="AV607">
        <f>(Table2[[#This Row],[Rank 1Y]]+Table2[[#This Row],[Rank 6M]]+Table2[[#This Row],[Rank Sharpe]])/3</f>
        <v>567.66666666666663</v>
      </c>
    </row>
    <row r="608" spans="1:48" x14ac:dyDescent="0.3">
      <c r="A608" t="s">
        <v>1531</v>
      </c>
      <c r="B608" t="s">
        <v>1532</v>
      </c>
      <c r="C608" t="s">
        <v>10169</v>
      </c>
      <c r="D608" t="s">
        <v>938</v>
      </c>
      <c r="E608">
        <v>6239.2969879800003</v>
      </c>
      <c r="F608">
        <v>136.03</v>
      </c>
      <c r="G608">
        <v>-10.292659056128</v>
      </c>
      <c r="H608">
        <f>(Table2[[#This Row],[1Y Return vs Nifty]]-AVERAGE(Table2[1Y Return vs Nifty]))/_xlfn.STDEV.P(Table2[1Y Return vs Nifty])</f>
        <v>-0.67554934186555782</v>
      </c>
      <c r="I608">
        <v>-17.5698349612735</v>
      </c>
      <c r="J608">
        <f>(Table2[[#This Row],[1M Return vs Nifty]]-AVERAGE(Table2[1M Return vs Nifty]))/_xlfn.STDEV.P(Table2[1M Return vs Nifty])</f>
        <v>-1.83783086056779</v>
      </c>
      <c r="K608">
        <v>-35.301204203456699</v>
      </c>
      <c r="L608">
        <f>(Table2[[#This Row],[6M Return vs Nifty]]-AVERAGE(Table2[6M Return vs Nifty]))/_xlfn.STDEV.P(Table2[6M Return vs Nifty])</f>
        <v>-1.3537262800851468</v>
      </c>
      <c r="M608">
        <v>-1.2801598517730901</v>
      </c>
      <c r="N608">
        <f>(Table2[[#This Row],[1W Return vs Nifty]]-AVERAGE(Table2[1W Return vs Nifty]))/_xlfn.STDEV.P(Table2[1W Return vs Nifty])</f>
        <v>-0.27505031189308637</v>
      </c>
      <c r="O608">
        <v>139.66999999999999</v>
      </c>
      <c r="P608">
        <v>146.99095628072499</v>
      </c>
      <c r="Q608">
        <v>158.674493127792</v>
      </c>
      <c r="R608">
        <v>37.599310670005501</v>
      </c>
      <c r="S608" s="2">
        <f>(Table2[[#This Row],[Close Price]]-Table2[[#This Row],[20D EMA]])/Table2[[#This Row],[20D EMA]]</f>
        <v>-2.6061430514784753E-2</v>
      </c>
      <c r="T608" s="2">
        <f>(Table2[[#This Row],[Close Price]]-Table2[[#This Row],[50D EMA]])/Table2[[#This Row],[50D EMA]]</f>
        <v>-7.4568916061690402E-2</v>
      </c>
      <c r="U608" s="2">
        <f>(Table2[[#This Row],[Close Price]]-Table2[[#This Row],[200D EMA]])/Table2[[#This Row],[200D EMA]]</f>
        <v>-0.1427103542694462</v>
      </c>
      <c r="V608">
        <v>1.45127669453021</v>
      </c>
      <c r="W608">
        <v>135.02000000000001</v>
      </c>
      <c r="X608">
        <v>137.5</v>
      </c>
      <c r="Y608">
        <v>132.15</v>
      </c>
      <c r="Z608">
        <v>141.79</v>
      </c>
      <c r="AA608">
        <v>132.15</v>
      </c>
      <c r="AB608">
        <v>141.79</v>
      </c>
      <c r="AC608" s="2">
        <f>(Table2[[#This Row],[Close Price]]/Table2[[#This Row],[Day Low]])-1</f>
        <v>7.4803732780328591E-3</v>
      </c>
      <c r="AD608" s="2">
        <f>(Table2[[#This Row],[Day High]]/Table2[[#This Row],[Close Price]])-1</f>
        <v>1.0806439755936204E-2</v>
      </c>
      <c r="AE608" s="2">
        <f>(Table2[[#This Row],[Close Price]]/Table2[[#This Row],[Current Week Low]])-1</f>
        <v>2.9360575104048436E-2</v>
      </c>
      <c r="AF608" s="2">
        <f>(Table2[[#This Row],[Current Week High]]/Table2[[#This Row],[Close Price]])-1</f>
        <v>4.2343600676321369E-2</v>
      </c>
      <c r="AG608" s="2">
        <f>(Table2[[#This Row],[Close Price]]/Table2[[#This Row],[Current Month Low]])-1</f>
        <v>2.9360575104048436E-2</v>
      </c>
      <c r="AH608" s="2">
        <f>(Table2[[#This Row],[Current Month High]]/Table2[[#This Row],[Close Price]])-1</f>
        <v>4.2343600676321369E-2</v>
      </c>
      <c r="AI608">
        <v>54.818789972800097</v>
      </c>
      <c r="AJ608">
        <v>15.426389478150201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-0.28000000000000003</v>
      </c>
      <c r="AM608" t="s">
        <v>10214</v>
      </c>
      <c r="AN608">
        <v>-2.41</v>
      </c>
      <c r="AO608" t="s">
        <v>10214</v>
      </c>
      <c r="AP608">
        <v>2.4778553736119001E-2</v>
      </c>
      <c r="AQ608">
        <f>(Table2[[#This Row],[Sharpe Ratio]]-AVERAGE(Table2[Sharpe Ratio]))/_xlfn.STDEV.P(Table2[Sharpe Ratio])</f>
        <v>-0.33749114314254952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569</v>
      </c>
      <c r="AT608">
        <f>_xlfn.RANK.AVG(Table2[[#This Row],[6M Return vs Nifty Z-Score]],Table2[6M Return vs Nifty Z-Score])</f>
        <v>706</v>
      </c>
      <c r="AU608">
        <f>_xlfn.RANK.AVG(Table2[[#This Row],[Sharpe Ratio Z-Score]],Table2[Sharpe Ratio Z-Score])</f>
        <v>430</v>
      </c>
      <c r="AV608">
        <f>(Table2[[#This Row],[Rank 1Y]]+Table2[[#This Row],[Rank 6M]]+Table2[[#This Row],[Rank Sharpe]])/3</f>
        <v>568.33333333333337</v>
      </c>
    </row>
    <row r="609" spans="1:48" x14ac:dyDescent="0.3">
      <c r="A609" t="s">
        <v>2079</v>
      </c>
      <c r="B609" t="s">
        <v>2080</v>
      </c>
      <c r="C609" t="s">
        <v>10170</v>
      </c>
      <c r="D609" t="s">
        <v>46</v>
      </c>
      <c r="E609">
        <v>2796.1337281849901</v>
      </c>
      <c r="F609">
        <v>705.35</v>
      </c>
      <c r="G609">
        <v>-28.5617889455111</v>
      </c>
      <c r="H609">
        <f>(Table2[[#This Row],[1Y Return vs Nifty]]-AVERAGE(Table2[1Y Return vs Nifty]))/_xlfn.STDEV.P(Table2[1Y Return vs Nifty])</f>
        <v>-0.89281435359300176</v>
      </c>
      <c r="I609">
        <v>-1.15756920606921</v>
      </c>
      <c r="J609">
        <f>(Table2[[#This Row],[1M Return vs Nifty]]-AVERAGE(Table2[1M Return vs Nifty]))/_xlfn.STDEV.P(Table2[1M Return vs Nifty])</f>
        <v>-0.38159974283332887</v>
      </c>
      <c r="K609">
        <v>-17.675941974036999</v>
      </c>
      <c r="L609">
        <f>(Table2[[#This Row],[6M Return vs Nifty]]-AVERAGE(Table2[6M Return vs Nifty]))/_xlfn.STDEV.P(Table2[6M Return vs Nifty])</f>
        <v>-0.82698420416949125</v>
      </c>
      <c r="M609">
        <v>1.7588789220091601</v>
      </c>
      <c r="N609">
        <f>(Table2[[#This Row],[1W Return vs Nifty]]-AVERAGE(Table2[1W Return vs Nifty]))/_xlfn.STDEV.P(Table2[1W Return vs Nifty])</f>
        <v>0.32614281270087786</v>
      </c>
      <c r="O609">
        <v>681.15</v>
      </c>
      <c r="P609">
        <v>674.23038295025003</v>
      </c>
      <c r="Q609">
        <v>699.54903799634599</v>
      </c>
      <c r="R609">
        <v>69.626778120274096</v>
      </c>
      <c r="S609" s="2">
        <f>(Table2[[#This Row],[Close Price]]-Table2[[#This Row],[20D EMA]])/Table2[[#This Row],[20D EMA]]</f>
        <v>3.5528150921236214E-2</v>
      </c>
      <c r="T609" s="2">
        <f>(Table2[[#This Row],[Close Price]]-Table2[[#This Row],[50D EMA]])/Table2[[#This Row],[50D EMA]]</f>
        <v>4.6155761942348182E-2</v>
      </c>
      <c r="U609" s="2">
        <f>(Table2[[#This Row],[Close Price]]-Table2[[#This Row],[200D EMA]])/Table2[[#This Row],[200D EMA]]</f>
        <v>8.2924308212462099E-3</v>
      </c>
      <c r="V609">
        <v>0.88245253922347</v>
      </c>
      <c r="W609">
        <v>695.1</v>
      </c>
      <c r="X609">
        <v>708</v>
      </c>
      <c r="Y609">
        <v>678.35</v>
      </c>
      <c r="Z609">
        <v>709.65</v>
      </c>
      <c r="AA609">
        <v>659.95</v>
      </c>
      <c r="AB609">
        <v>709.65</v>
      </c>
      <c r="AC609" s="2">
        <f>(Table2[[#This Row],[Close Price]]/Table2[[#This Row],[Day Low]])-1</f>
        <v>1.4746079700762582E-2</v>
      </c>
      <c r="AD609" s="2">
        <f>(Table2[[#This Row],[Day High]]/Table2[[#This Row],[Close Price]])-1</f>
        <v>3.7570000708868623E-3</v>
      </c>
      <c r="AE609" s="2">
        <f>(Table2[[#This Row],[Close Price]]/Table2[[#This Row],[Current Week Low]])-1</f>
        <v>3.9802461855974025E-2</v>
      </c>
      <c r="AF609" s="2">
        <f>(Table2[[#This Row],[Current Week High]]/Table2[[#This Row],[Close Price]])-1</f>
        <v>6.0962642659672106E-3</v>
      </c>
      <c r="AG609" s="2">
        <f>(Table2[[#This Row],[Close Price]]/Table2[[#This Row],[Current Month Low]])-1</f>
        <v>6.8793090385635303E-2</v>
      </c>
      <c r="AH609" s="2">
        <f>(Table2[[#This Row],[Current Month High]]/Table2[[#This Row],[Close Price]])-1</f>
        <v>6.0962642659672106E-3</v>
      </c>
      <c r="AI609">
        <v>19.940455093216102</v>
      </c>
      <c r="AJ609">
        <v>17.577929654942398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-0.13</v>
      </c>
      <c r="AM609" t="s">
        <v>10214</v>
      </c>
      <c r="AN609">
        <v>5.7</v>
      </c>
      <c r="AO609" t="s">
        <v>10213</v>
      </c>
      <c r="AP609">
        <v>1.6163262892620999E-2</v>
      </c>
      <c r="AQ609">
        <f>(Table2[[#This Row],[Sharpe Ratio]]-AVERAGE(Table2[Sharpe Ratio]))/_xlfn.STDEV.P(Table2[Sharpe Ratio])</f>
        <v>-0.43523656691792267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>
        <f>_xlfn.RANK.AVG(Table2[[#This Row],[1Y Return vs Nifty Z-Score]],Table2[1Y Return vs Nifty Z-Score])</f>
        <v>656</v>
      </c>
      <c r="AT609">
        <f>_xlfn.RANK.AVG(Table2[[#This Row],[6M Return vs Nifty Z-Score]],Table2[6M Return vs Nifty Z-Score])</f>
        <v>599</v>
      </c>
      <c r="AU609">
        <f>_xlfn.RANK.AVG(Table2[[#This Row],[Sharpe Ratio Z-Score]],Table2[Sharpe Ratio Z-Score])</f>
        <v>452</v>
      </c>
      <c r="AV609">
        <f>(Table2[[#This Row],[Rank 1Y]]+Table2[[#This Row],[Rank 6M]]+Table2[[#This Row],[Rank Sharpe]])/3</f>
        <v>569</v>
      </c>
    </row>
    <row r="610" spans="1:48" x14ac:dyDescent="0.3">
      <c r="A610" t="s">
        <v>901</v>
      </c>
      <c r="B610" t="s">
        <v>902</v>
      </c>
      <c r="C610" t="s">
        <v>10167</v>
      </c>
      <c r="D610" t="s">
        <v>484</v>
      </c>
      <c r="E610">
        <v>16463.647162994999</v>
      </c>
      <c r="F610">
        <v>329.95</v>
      </c>
      <c r="G610">
        <v>2.3079143925466301</v>
      </c>
      <c r="H610">
        <f>(Table2[[#This Row],[1Y Return vs Nifty]]-AVERAGE(Table2[1Y Return vs Nifty]))/_xlfn.STDEV.P(Table2[1Y Return vs Nifty])</f>
        <v>-0.52569744663710616</v>
      </c>
      <c r="I610">
        <v>-3.1890189437438199</v>
      </c>
      <c r="J610">
        <f>(Table2[[#This Row],[1M Return vs Nifty]]-AVERAGE(Table2[1M Return vs Nifty]))/_xlfn.STDEV.P(Table2[1M Return vs Nifty])</f>
        <v>-0.56184666097607339</v>
      </c>
      <c r="K610">
        <v>-16.426625806067499</v>
      </c>
      <c r="L610">
        <f>(Table2[[#This Row],[6M Return vs Nifty]]-AVERAGE(Table2[6M Return vs Nifty]))/_xlfn.STDEV.P(Table2[6M Return vs Nifty])</f>
        <v>-0.78964760269227663</v>
      </c>
      <c r="M610">
        <v>-6.1189569288896903</v>
      </c>
      <c r="N610">
        <f>(Table2[[#This Row],[1W Return vs Nifty]]-AVERAGE(Table2[1W Return vs Nifty]))/_xlfn.STDEV.P(Table2[1W Return vs Nifty])</f>
        <v>-1.2322778271075094</v>
      </c>
      <c r="O610">
        <v>332.54</v>
      </c>
      <c r="P610">
        <v>328.50828608498</v>
      </c>
      <c r="Q610">
        <v>318.82682966494599</v>
      </c>
      <c r="R610">
        <v>45.330861713293501</v>
      </c>
      <c r="S610" s="2">
        <f>(Table2[[#This Row],[Close Price]]-Table2[[#This Row],[20D EMA]])/Table2[[#This Row],[20D EMA]]</f>
        <v>-7.7885367173874771E-3</v>
      </c>
      <c r="T610" s="2">
        <f>(Table2[[#This Row],[Close Price]]-Table2[[#This Row],[50D EMA]])/Table2[[#This Row],[50D EMA]]</f>
        <v>4.3886683413734036E-3</v>
      </c>
      <c r="U610" s="2">
        <f>(Table2[[#This Row],[Close Price]]-Table2[[#This Row],[200D EMA]])/Table2[[#This Row],[200D EMA]]</f>
        <v>3.4887811501758806E-2</v>
      </c>
      <c r="V610">
        <v>0.36497248750342898</v>
      </c>
      <c r="W610">
        <v>325</v>
      </c>
      <c r="X610">
        <v>338.85</v>
      </c>
      <c r="Y610">
        <v>318.60000000000002</v>
      </c>
      <c r="Z610">
        <v>342.2</v>
      </c>
      <c r="AA610">
        <v>318.60000000000002</v>
      </c>
      <c r="AB610">
        <v>350</v>
      </c>
      <c r="AC610" s="2">
        <f>(Table2[[#This Row],[Close Price]]/Table2[[#This Row],[Day Low]])-1</f>
        <v>1.5230769230769159E-2</v>
      </c>
      <c r="AD610" s="2">
        <f>(Table2[[#This Row],[Day High]]/Table2[[#This Row],[Close Price]])-1</f>
        <v>2.6973783906652615E-2</v>
      </c>
      <c r="AE610" s="2">
        <f>(Table2[[#This Row],[Close Price]]/Table2[[#This Row],[Current Week Low]])-1</f>
        <v>3.5624607658505836E-2</v>
      </c>
      <c r="AF610" s="2">
        <f>(Table2[[#This Row],[Current Week High]]/Table2[[#This Row],[Close Price]])-1</f>
        <v>3.7126837399606094E-2</v>
      </c>
      <c r="AG610" s="2">
        <f>(Table2[[#This Row],[Close Price]]/Table2[[#This Row],[Current Month Low]])-1</f>
        <v>3.5624607658505836E-2</v>
      </c>
      <c r="AH610" s="2">
        <f>(Table2[[#This Row],[Current Month High]]/Table2[[#This Row],[Close Price]])-1</f>
        <v>6.076678284588577E-2</v>
      </c>
      <c r="AI610">
        <v>18.805879678739199</v>
      </c>
      <c r="AJ610">
        <v>32.2179923862953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-0.1</v>
      </c>
      <c r="AM610" t="s">
        <v>10214</v>
      </c>
      <c r="AN610">
        <v>-1.76</v>
      </c>
      <c r="AO610" t="s">
        <v>10214</v>
      </c>
      <c r="AP610">
        <v>-4.2912119322812997E-2</v>
      </c>
      <c r="AQ610">
        <f>(Table2[[#This Row],[Sharpe Ratio]]-AVERAGE(Table2[Sharpe Ratio]))/_xlfn.STDEV.P(Table2[Sharpe Ratio])</f>
        <v>-1.1054807147051873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-4.214950252118153</v>
      </c>
      <c r="AS610">
        <f>_xlfn.RANK.AVG(Table2[[#This Row],[1Y Return vs Nifty Z-Score]],Table2[1Y Return vs Nifty Z-Score])</f>
        <v>497</v>
      </c>
      <c r="AT610">
        <f>_xlfn.RANK.AVG(Table2[[#This Row],[6M Return vs Nifty Z-Score]],Table2[6M Return vs Nifty Z-Score])</f>
        <v>588</v>
      </c>
      <c r="AU610">
        <f>_xlfn.RANK.AVG(Table2[[#This Row],[Sharpe Ratio Z-Score]],Table2[Sharpe Ratio Z-Score])</f>
        <v>624</v>
      </c>
      <c r="AV610">
        <f>(Table2[[#This Row],[Rank 1Y]]+Table2[[#This Row],[Rank 6M]]+Table2[[#This Row],[Rank Sharpe]])/3</f>
        <v>569.66666666666663</v>
      </c>
    </row>
    <row r="611" spans="1:48" x14ac:dyDescent="0.3">
      <c r="A611" t="s">
        <v>1994</v>
      </c>
      <c r="B611" t="s">
        <v>1995</v>
      </c>
      <c r="C611" t="s">
        <v>10180</v>
      </c>
      <c r="D611" t="s">
        <v>140</v>
      </c>
      <c r="E611">
        <v>3128.3414744400002</v>
      </c>
      <c r="F611">
        <v>411.6</v>
      </c>
      <c r="G611">
        <v>-20.5658470566338</v>
      </c>
      <c r="H611">
        <f>(Table2[[#This Row],[1Y Return vs Nifty]]-AVERAGE(Table2[1Y Return vs Nifty]))/_xlfn.STDEV.P(Table2[1Y Return vs Nifty])</f>
        <v>-0.79772288406064784</v>
      </c>
      <c r="I611">
        <v>-12.234023923708101</v>
      </c>
      <c r="J611">
        <f>(Table2[[#This Row],[1M Return vs Nifty]]-AVERAGE(Table2[1M Return vs Nifty]))/_xlfn.STDEV.P(Table2[1M Return vs Nifty])</f>
        <v>-1.3643938478390734</v>
      </c>
      <c r="K611">
        <v>-38.386050668604398</v>
      </c>
      <c r="L611">
        <f>(Table2[[#This Row],[6M Return vs Nifty]]-AVERAGE(Table2[6M Return vs Nifty]))/_xlfn.STDEV.P(Table2[6M Return vs Nifty])</f>
        <v>-1.4459188619475996</v>
      </c>
      <c r="M611">
        <v>-2.9235233231867399</v>
      </c>
      <c r="N611">
        <f>(Table2[[#This Row],[1W Return vs Nifty]]-AVERAGE(Table2[1W Return vs Nifty]))/_xlfn.STDEV.P(Table2[1W Return vs Nifty])</f>
        <v>-0.60014613783187898</v>
      </c>
      <c r="O611">
        <v>433.44</v>
      </c>
      <c r="P611">
        <v>456.34567331109599</v>
      </c>
      <c r="Q611">
        <v>464.667951400969</v>
      </c>
      <c r="R611">
        <v>29.956830324409999</v>
      </c>
      <c r="S611" s="2">
        <f>(Table2[[#This Row],[Close Price]]-Table2[[#This Row],[20D EMA]])/Table2[[#This Row],[20D EMA]]</f>
        <v>-5.038759689922475E-2</v>
      </c>
      <c r="T611" s="2">
        <f>(Table2[[#This Row],[Close Price]]-Table2[[#This Row],[50D EMA]])/Table2[[#This Row],[50D EMA]]</f>
        <v>-9.8052147588988628E-2</v>
      </c>
      <c r="U611" s="2">
        <f>(Table2[[#This Row],[Close Price]]-Table2[[#This Row],[200D EMA]])/Table2[[#This Row],[200D EMA]]</f>
        <v>-0.11420617936091711</v>
      </c>
      <c r="V611">
        <v>0.632970341112708</v>
      </c>
      <c r="W611">
        <v>409.7</v>
      </c>
      <c r="X611">
        <v>421.5</v>
      </c>
      <c r="Y611">
        <v>406.1</v>
      </c>
      <c r="Z611">
        <v>430.05</v>
      </c>
      <c r="AA611">
        <v>406.1</v>
      </c>
      <c r="AB611">
        <v>438.25</v>
      </c>
      <c r="AC611" s="2">
        <f>(Table2[[#This Row],[Close Price]]/Table2[[#This Row],[Day Low]])-1</f>
        <v>4.6375396631681554E-3</v>
      </c>
      <c r="AD611" s="2">
        <f>(Table2[[#This Row],[Day High]]/Table2[[#This Row],[Close Price]])-1</f>
        <v>2.4052478134110711E-2</v>
      </c>
      <c r="AE611" s="2">
        <f>(Table2[[#This Row],[Close Price]]/Table2[[#This Row],[Current Week Low]])-1</f>
        <v>1.3543462201428325E-2</v>
      </c>
      <c r="AF611" s="2">
        <f>(Table2[[#This Row],[Current Week High]]/Table2[[#This Row],[Close Price]])-1</f>
        <v>4.4825072886297335E-2</v>
      </c>
      <c r="AG611" s="2">
        <f>(Table2[[#This Row],[Close Price]]/Table2[[#This Row],[Current Month Low]])-1</f>
        <v>1.3543462201428325E-2</v>
      </c>
      <c r="AH611" s="2">
        <f>(Table2[[#This Row],[Current Month High]]/Table2[[#This Row],[Close Price]])-1</f>
        <v>6.4747327502429508E-2</v>
      </c>
      <c r="AI611">
        <v>42.1282798833819</v>
      </c>
      <c r="AJ611">
        <v>13.764510779436099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-0.36</v>
      </c>
      <c r="AM611" t="s">
        <v>10214</v>
      </c>
      <c r="AN611">
        <v>-7.72</v>
      </c>
      <c r="AO611" t="s">
        <v>10214</v>
      </c>
      <c r="AP611">
        <v>4.2846559270498998E-2</v>
      </c>
      <c r="AQ611">
        <f>(Table2[[#This Row],[Sharpe Ratio]]-AVERAGE(Table2[Sharpe Ratio]))/_xlfn.STDEV.P(Table2[Sharpe Ratio])</f>
        <v>-0.13249924097518184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627</v>
      </c>
      <c r="AT611">
        <f>_xlfn.RANK.AVG(Table2[[#This Row],[6M Return vs Nifty Z-Score]],Table2[6M Return vs Nifty Z-Score])</f>
        <v>712</v>
      </c>
      <c r="AU611">
        <f>_xlfn.RANK.AVG(Table2[[#This Row],[Sharpe Ratio Z-Score]],Table2[Sharpe Ratio Z-Score])</f>
        <v>371</v>
      </c>
      <c r="AV611">
        <f>(Table2[[#This Row],[Rank 1Y]]+Table2[[#This Row],[Rank 6M]]+Table2[[#This Row],[Rank Sharpe]])/3</f>
        <v>570</v>
      </c>
    </row>
    <row r="612" spans="1:48" x14ac:dyDescent="0.3">
      <c r="A612" t="s">
        <v>1630</v>
      </c>
      <c r="B612" t="s">
        <v>1631</v>
      </c>
      <c r="C612" t="s">
        <v>10177</v>
      </c>
      <c r="D612" t="s">
        <v>384</v>
      </c>
      <c r="E612">
        <v>5175.9481916249997</v>
      </c>
      <c r="F612">
        <v>591.75</v>
      </c>
      <c r="G612">
        <v>-40.507904713917704</v>
      </c>
      <c r="H612">
        <f>(Table2[[#This Row],[1Y Return vs Nifty]]-AVERAGE(Table2[1Y Return vs Nifty]))/_xlfn.STDEV.P(Table2[1Y Return vs Nifty])</f>
        <v>-1.034883132907368</v>
      </c>
      <c r="I612">
        <v>-7.1775929435691301</v>
      </c>
      <c r="J612">
        <f>(Table2[[#This Row],[1M Return vs Nifty]]-AVERAGE(Table2[1M Return vs Nifty]))/_xlfn.STDEV.P(Table2[1M Return vs Nifty])</f>
        <v>-0.91574573015793981</v>
      </c>
      <c r="K612">
        <v>-29.583505574629999</v>
      </c>
      <c r="L612">
        <f>(Table2[[#This Row],[6M Return vs Nifty]]-AVERAGE(Table2[6M Return vs Nifty]))/_xlfn.STDEV.P(Table2[6M Return vs Nifty])</f>
        <v>-1.1828492510795232</v>
      </c>
      <c r="M612">
        <v>-1.17904349634422</v>
      </c>
      <c r="N612">
        <f>(Table2[[#This Row],[1W Return vs Nifty]]-AVERAGE(Table2[1W Return vs Nifty]))/_xlfn.STDEV.P(Table2[1W Return vs Nifty])</f>
        <v>-0.25504712595407342</v>
      </c>
      <c r="O612">
        <v>578.48</v>
      </c>
      <c r="P612">
        <v>574.65645822386296</v>
      </c>
      <c r="Q612">
        <v>611.78437421680405</v>
      </c>
      <c r="R612">
        <v>64.1367824718305</v>
      </c>
      <c r="S612" s="2">
        <f>(Table2[[#This Row],[Close Price]]-Table2[[#This Row],[20D EMA]])/Table2[[#This Row],[20D EMA]]</f>
        <v>2.2939427465080868E-2</v>
      </c>
      <c r="T612" s="2">
        <f>(Table2[[#This Row],[Close Price]]-Table2[[#This Row],[50D EMA]])/Table2[[#This Row],[50D EMA]]</f>
        <v>2.9745670707276888E-2</v>
      </c>
      <c r="U612" s="2">
        <f>(Table2[[#This Row],[Close Price]]-Table2[[#This Row],[200D EMA]])/Table2[[#This Row],[200D EMA]]</f>
        <v>-3.2747443480313991E-2</v>
      </c>
      <c r="V612">
        <v>1.1508602890406701</v>
      </c>
      <c r="W612">
        <v>587</v>
      </c>
      <c r="X612">
        <v>600</v>
      </c>
      <c r="Y612">
        <v>574.20000000000005</v>
      </c>
      <c r="Z612">
        <v>600</v>
      </c>
      <c r="AA612">
        <v>563.54999999999995</v>
      </c>
      <c r="AB612">
        <v>603</v>
      </c>
      <c r="AC612" s="2">
        <f>(Table2[[#This Row],[Close Price]]/Table2[[#This Row],[Day Low]])-1</f>
        <v>8.0919931856899829E-3</v>
      </c>
      <c r="AD612" s="2">
        <f>(Table2[[#This Row],[Day High]]/Table2[[#This Row],[Close Price]])-1</f>
        <v>1.3941698352344822E-2</v>
      </c>
      <c r="AE612" s="2">
        <f>(Table2[[#This Row],[Close Price]]/Table2[[#This Row],[Current Week Low]])-1</f>
        <v>3.0564263322883978E-2</v>
      </c>
      <c r="AF612" s="2">
        <f>(Table2[[#This Row],[Current Week High]]/Table2[[#This Row],[Close Price]])-1</f>
        <v>1.3941698352344822E-2</v>
      </c>
      <c r="AG612" s="2">
        <f>(Table2[[#This Row],[Close Price]]/Table2[[#This Row],[Current Month Low]])-1</f>
        <v>5.0039925472451507E-2</v>
      </c>
      <c r="AH612" s="2">
        <f>(Table2[[#This Row],[Current Month High]]/Table2[[#This Row],[Close Price]])-1</f>
        <v>1.9011406844106515E-2</v>
      </c>
      <c r="AI612">
        <v>35.023236163920501</v>
      </c>
      <c r="AJ612">
        <v>15.745721271393601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-0.03</v>
      </c>
      <c r="AM612" t="s">
        <v>10214</v>
      </c>
      <c r="AN612">
        <v>4.99</v>
      </c>
      <c r="AO612" t="s">
        <v>10213</v>
      </c>
      <c r="AP612">
        <v>5.4940183040392998E-2</v>
      </c>
      <c r="AQ612">
        <f>(Table2[[#This Row],[Sharpe Ratio]]-AVERAGE(Table2[Sharpe Ratio]))/_xlfn.STDEV.P(Table2[Sharpe Ratio])</f>
        <v>4.70986801971053E-3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702</v>
      </c>
      <c r="AT612">
        <f>_xlfn.RANK.AVG(Table2[[#This Row],[6M Return vs Nifty Z-Score]],Table2[6M Return vs Nifty Z-Score])</f>
        <v>679</v>
      </c>
      <c r="AU612">
        <f>_xlfn.RANK.AVG(Table2[[#This Row],[Sharpe Ratio Z-Score]],Table2[Sharpe Ratio Z-Score])</f>
        <v>334</v>
      </c>
      <c r="AV612">
        <f>(Table2[[#This Row],[Rank 1Y]]+Table2[[#This Row],[Rank 6M]]+Table2[[#This Row],[Rank Sharpe]])/3</f>
        <v>571.66666666666663</v>
      </c>
    </row>
    <row r="613" spans="1:48" x14ac:dyDescent="0.3">
      <c r="A613" t="s">
        <v>1541</v>
      </c>
      <c r="B613" t="s">
        <v>1542</v>
      </c>
      <c r="C613" t="s">
        <v>10173</v>
      </c>
      <c r="D613" t="s">
        <v>246</v>
      </c>
      <c r="E613">
        <v>6169.4511668699997</v>
      </c>
      <c r="F613">
        <v>2005.7</v>
      </c>
      <c r="G613">
        <v>-22.295389103133498</v>
      </c>
      <c r="H613">
        <f>(Table2[[#This Row],[1Y Return vs Nifty]]-AVERAGE(Table2[1Y Return vs Nifty]))/_xlfn.STDEV.P(Table2[1Y Return vs Nifty])</f>
        <v>-0.81829140458084182</v>
      </c>
      <c r="I613">
        <v>7.9457018407439497</v>
      </c>
      <c r="J613">
        <f>(Table2[[#This Row],[1M Return vs Nifty]]-AVERAGE(Table2[1M Return vs Nifty]))/_xlfn.STDEV.P(Table2[1M Return vs Nifty])</f>
        <v>0.42611728839600593</v>
      </c>
      <c r="K613">
        <v>-19.040012178383598</v>
      </c>
      <c r="L613">
        <f>(Table2[[#This Row],[6M Return vs Nifty]]-AVERAGE(Table2[6M Return vs Nifty]))/_xlfn.STDEV.P(Table2[6M Return vs Nifty])</f>
        <v>-0.86775030238577155</v>
      </c>
      <c r="M613">
        <v>0.46003774532518898</v>
      </c>
      <c r="N613">
        <f>(Table2[[#This Row],[1W Return vs Nifty]]-AVERAGE(Table2[1W Return vs Nifty]))/_xlfn.STDEV.P(Table2[1W Return vs Nifty])</f>
        <v>6.920157453756158E-2</v>
      </c>
      <c r="O613">
        <v>1912.22</v>
      </c>
      <c r="P613">
        <v>1889.93983414587</v>
      </c>
      <c r="Q613">
        <v>1971.3381151705801</v>
      </c>
      <c r="R613">
        <v>70.5004277228647</v>
      </c>
      <c r="S613" s="2">
        <f>(Table2[[#This Row],[Close Price]]-Table2[[#This Row],[20D EMA]])/Table2[[#This Row],[20D EMA]]</f>
        <v>4.8885588478313174E-2</v>
      </c>
      <c r="T613" s="2">
        <f>(Table2[[#This Row],[Close Price]]-Table2[[#This Row],[50D EMA]])/Table2[[#This Row],[50D EMA]]</f>
        <v>6.1250714844288207E-2</v>
      </c>
      <c r="U613" s="2">
        <f>(Table2[[#This Row],[Close Price]]-Table2[[#This Row],[200D EMA]])/Table2[[#This Row],[200D EMA]]</f>
        <v>1.7430741365464159E-2</v>
      </c>
      <c r="V613">
        <v>1.2579074565105699</v>
      </c>
      <c r="W613">
        <v>1948.25</v>
      </c>
      <c r="X613">
        <v>2015</v>
      </c>
      <c r="Y613">
        <v>1905</v>
      </c>
      <c r="Z613">
        <v>2054</v>
      </c>
      <c r="AA613">
        <v>1840</v>
      </c>
      <c r="AB613">
        <v>2075.65</v>
      </c>
      <c r="AC613" s="2">
        <f>(Table2[[#This Row],[Close Price]]/Table2[[#This Row],[Day Low]])-1</f>
        <v>2.9488002053124518E-2</v>
      </c>
      <c r="AD613" s="2">
        <f>(Table2[[#This Row],[Day High]]/Table2[[#This Row],[Close Price]])-1</f>
        <v>4.6367851622874934E-3</v>
      </c>
      <c r="AE613" s="2">
        <f>(Table2[[#This Row],[Close Price]]/Table2[[#This Row],[Current Week Low]])-1</f>
        <v>5.2860892388451486E-2</v>
      </c>
      <c r="AF613" s="2">
        <f>(Table2[[#This Row],[Current Week High]]/Table2[[#This Row],[Close Price]])-1</f>
        <v>2.4081368100912437E-2</v>
      </c>
      <c r="AG613" s="2">
        <f>(Table2[[#This Row],[Close Price]]/Table2[[#This Row],[Current Month Low]])-1</f>
        <v>9.00543478260869E-2</v>
      </c>
      <c r="AH613" s="2">
        <f>(Table2[[#This Row],[Current Month High]]/Table2[[#This Row],[Close Price]])-1</f>
        <v>3.4875604527097703E-2</v>
      </c>
      <c r="AI613">
        <v>45.602532781572499</v>
      </c>
      <c r="AJ613">
        <v>25.356249999999999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-0.02</v>
      </c>
      <c r="AM613" t="s">
        <v>10214</v>
      </c>
      <c r="AN613">
        <v>7.55</v>
      </c>
      <c r="AO613" t="s">
        <v>10213</v>
      </c>
      <c r="AP613">
        <v>1.3060483144104001E-2</v>
      </c>
      <c r="AQ613">
        <f>(Table2[[#This Row],[Sharpe Ratio]]-AVERAGE(Table2[Sharpe Ratio]))/_xlfn.STDEV.P(Table2[Sharpe Ratio])</f>
        <v>-0.47043938559343246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636</v>
      </c>
      <c r="AT613">
        <f>_xlfn.RANK.AVG(Table2[[#This Row],[6M Return vs Nifty Z-Score]],Table2[6M Return vs Nifty Z-Score])</f>
        <v>612</v>
      </c>
      <c r="AU613">
        <f>_xlfn.RANK.AVG(Table2[[#This Row],[Sharpe Ratio Z-Score]],Table2[Sharpe Ratio Z-Score])</f>
        <v>469</v>
      </c>
      <c r="AV613">
        <f>(Table2[[#This Row],[Rank 1Y]]+Table2[[#This Row],[Rank 6M]]+Table2[[#This Row],[Rank Sharpe]])/3</f>
        <v>572.33333333333337</v>
      </c>
    </row>
    <row r="614" spans="1:48" x14ac:dyDescent="0.3">
      <c r="A614" t="s">
        <v>1578</v>
      </c>
      <c r="B614" t="s">
        <v>1579</v>
      </c>
      <c r="C614" t="s">
        <v>10181</v>
      </c>
      <c r="D614" t="s">
        <v>243</v>
      </c>
      <c r="E614">
        <v>5723.2580738639999</v>
      </c>
      <c r="F614">
        <v>170.16</v>
      </c>
      <c r="G614">
        <v>-22.857010434438799</v>
      </c>
      <c r="H614">
        <f>(Table2[[#This Row],[1Y Return vs Nifty]]-AVERAGE(Table2[1Y Return vs Nifty]))/_xlfn.STDEV.P(Table2[1Y Return vs Nifty])</f>
        <v>-0.82497046734251933</v>
      </c>
      <c r="I614">
        <v>-0.668328635780567</v>
      </c>
      <c r="J614">
        <f>(Table2[[#This Row],[1M Return vs Nifty]]-AVERAGE(Table2[1M Return vs Nifty]))/_xlfn.STDEV.P(Table2[1M Return vs Nifty])</f>
        <v>-0.33819029814489154</v>
      </c>
      <c r="K614">
        <v>1.03603944611472</v>
      </c>
      <c r="L614">
        <f>(Table2[[#This Row],[6M Return vs Nifty]]-AVERAGE(Table2[6M Return vs Nifty]))/_xlfn.STDEV.P(Table2[6M Return vs Nifty])</f>
        <v>-0.26776483997224099</v>
      </c>
      <c r="M614">
        <v>2.81321906944205</v>
      </c>
      <c r="N614">
        <f>(Table2[[#This Row],[1W Return vs Nifty]]-AVERAGE(Table2[1W Return vs Nifty]))/_xlfn.STDEV.P(Table2[1W Return vs Nifty])</f>
        <v>0.53471601455942597</v>
      </c>
      <c r="O614">
        <v>166.52</v>
      </c>
      <c r="P614">
        <v>166.68747919519399</v>
      </c>
      <c r="Q614">
        <v>166.07880309878001</v>
      </c>
      <c r="R614">
        <v>59.429921376585803</v>
      </c>
      <c r="S614" s="2">
        <f>(Table2[[#This Row],[Close Price]]-Table2[[#This Row],[20D EMA]])/Table2[[#This Row],[20D EMA]]</f>
        <v>2.1859236127792375E-2</v>
      </c>
      <c r="T614" s="2">
        <f>(Table2[[#This Row],[Close Price]]-Table2[[#This Row],[50D EMA]])/Table2[[#This Row],[50D EMA]]</f>
        <v>2.0832523363915213E-2</v>
      </c>
      <c r="U614" s="2">
        <f>(Table2[[#This Row],[Close Price]]-Table2[[#This Row],[200D EMA]])/Table2[[#This Row],[200D EMA]]</f>
        <v>2.4573857861876429E-2</v>
      </c>
      <c r="V614">
        <v>1.1438312853367101</v>
      </c>
      <c r="W614">
        <v>169.55</v>
      </c>
      <c r="X614">
        <v>174.67</v>
      </c>
      <c r="Y614">
        <v>163.25</v>
      </c>
      <c r="Z614">
        <v>175.49</v>
      </c>
      <c r="AA614">
        <v>160</v>
      </c>
      <c r="AB614">
        <v>175.49</v>
      </c>
      <c r="AC614" s="2">
        <f>(Table2[[#This Row],[Close Price]]/Table2[[#This Row],[Day Low]])-1</f>
        <v>3.5977587732232141E-3</v>
      </c>
      <c r="AD614" s="2">
        <f>(Table2[[#This Row],[Day High]]/Table2[[#This Row],[Close Price]])-1</f>
        <v>2.6504466384579262E-2</v>
      </c>
      <c r="AE614" s="2">
        <f>(Table2[[#This Row],[Close Price]]/Table2[[#This Row],[Current Week Low]])-1</f>
        <v>4.2327718223583499E-2</v>
      </c>
      <c r="AF614" s="2">
        <f>(Table2[[#This Row],[Current Week High]]/Table2[[#This Row],[Close Price]])-1</f>
        <v>3.1323460272684622E-2</v>
      </c>
      <c r="AG614" s="2">
        <f>(Table2[[#This Row],[Close Price]]/Table2[[#This Row],[Current Month Low]])-1</f>
        <v>6.349999999999989E-2</v>
      </c>
      <c r="AH614" s="2">
        <f>(Table2[[#This Row],[Current Month High]]/Table2[[#This Row],[Close Price]])-1</f>
        <v>3.1323460272684622E-2</v>
      </c>
      <c r="AI614">
        <v>29.055007052186099</v>
      </c>
      <c r="AJ614">
        <v>30.8419838523644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-0.11</v>
      </c>
      <c r="AM614" t="s">
        <v>10214</v>
      </c>
      <c r="AN614">
        <v>3.87</v>
      </c>
      <c r="AO614" t="s">
        <v>10213</v>
      </c>
      <c r="AP614">
        <v>-6.5314910764254996E-2</v>
      </c>
      <c r="AQ614">
        <f>(Table2[[#This Row],[Sharpe Ratio]]-AVERAGE(Table2[Sharpe Ratio]))/_xlfn.STDEV.P(Table2[Sharpe Ratio])</f>
        <v>-1.3596532531572907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642</v>
      </c>
      <c r="AT614">
        <f>_xlfn.RANK.AVG(Table2[[#This Row],[6M Return vs Nifty Z-Score]],Table2[6M Return vs Nifty Z-Score])</f>
        <v>415</v>
      </c>
      <c r="AU614">
        <f>_xlfn.RANK.AVG(Table2[[#This Row],[Sharpe Ratio Z-Score]],Table2[Sharpe Ratio Z-Score])</f>
        <v>666</v>
      </c>
      <c r="AV614">
        <f>(Table2[[#This Row],[Rank 1Y]]+Table2[[#This Row],[Rank 6M]]+Table2[[#This Row],[Rank Sharpe]])/3</f>
        <v>574.33333333333337</v>
      </c>
    </row>
    <row r="615" spans="1:48" x14ac:dyDescent="0.3">
      <c r="A615" t="s">
        <v>1877</v>
      </c>
      <c r="B615" t="s">
        <v>1878</v>
      </c>
      <c r="C615" t="s">
        <v>10173</v>
      </c>
      <c r="D615" t="s">
        <v>67</v>
      </c>
      <c r="E615">
        <v>3576.38265</v>
      </c>
      <c r="F615">
        <v>833.85</v>
      </c>
      <c r="G615">
        <v>-59.405154978551103</v>
      </c>
      <c r="H615">
        <f>(Table2[[#This Row],[1Y Return vs Nifty]]-AVERAGE(Table2[1Y Return vs Nifty]))/_xlfn.STDEV.P(Table2[1Y Return vs Nifty])</f>
        <v>-1.2596180450362706</v>
      </c>
      <c r="I615">
        <v>10.3801026601066</v>
      </c>
      <c r="J615">
        <f>(Table2[[#This Row],[1M Return vs Nifty]]-AVERAGE(Table2[1M Return vs Nifty]))/_xlfn.STDEV.P(Table2[1M Return vs Nifty])</f>
        <v>0.64211733854569542</v>
      </c>
      <c r="K615">
        <v>-5.7047668556406599</v>
      </c>
      <c r="L615">
        <f>(Table2[[#This Row],[6M Return vs Nifty]]-AVERAGE(Table2[6M Return vs Nifty]))/_xlfn.STDEV.P(Table2[6M Return vs Nifty])</f>
        <v>-0.46921808693756939</v>
      </c>
      <c r="M615">
        <v>-2.20100224049059</v>
      </c>
      <c r="N615">
        <f>(Table2[[#This Row],[1W Return vs Nifty]]-AVERAGE(Table2[1W Return vs Nifty]))/_xlfn.STDEV.P(Table2[1W Return vs Nifty])</f>
        <v>-0.45721452700859577</v>
      </c>
      <c r="O615">
        <v>787.95</v>
      </c>
      <c r="P615">
        <v>752.45519848887602</v>
      </c>
      <c r="Q615">
        <v>804.79189169457402</v>
      </c>
      <c r="R615">
        <v>65.015718052304905</v>
      </c>
      <c r="S615" s="2">
        <f>(Table2[[#This Row],[Close Price]]-Table2[[#This Row],[20D EMA]])/Table2[[#This Row],[20D EMA]]</f>
        <v>5.8252427184465987E-2</v>
      </c>
      <c r="T615" s="2">
        <f>(Table2[[#This Row],[Close Price]]-Table2[[#This Row],[50D EMA]])/Table2[[#This Row],[50D EMA]]</f>
        <v>0.10817228942611566</v>
      </c>
      <c r="U615" s="2">
        <f>(Table2[[#This Row],[Close Price]]-Table2[[#This Row],[200D EMA]])/Table2[[#This Row],[200D EMA]]</f>
        <v>3.6106363154630075E-2</v>
      </c>
      <c r="V615">
        <v>1.2321174164377799</v>
      </c>
      <c r="W615">
        <v>799.95</v>
      </c>
      <c r="X615">
        <v>843.4</v>
      </c>
      <c r="Y615">
        <v>780</v>
      </c>
      <c r="Z615">
        <v>847.15</v>
      </c>
      <c r="AA615">
        <v>775</v>
      </c>
      <c r="AB615">
        <v>852</v>
      </c>
      <c r="AC615" s="2">
        <f>(Table2[[#This Row],[Close Price]]/Table2[[#This Row],[Day Low]])-1</f>
        <v>4.237764860303761E-2</v>
      </c>
      <c r="AD615" s="2">
        <f>(Table2[[#This Row],[Day High]]/Table2[[#This Row],[Close Price]])-1</f>
        <v>1.1452899202494482E-2</v>
      </c>
      <c r="AE615" s="2">
        <f>(Table2[[#This Row],[Close Price]]/Table2[[#This Row],[Current Week Low]])-1</f>
        <v>6.9038461538461604E-2</v>
      </c>
      <c r="AF615" s="2">
        <f>(Table2[[#This Row],[Current Week High]]/Table2[[#This Row],[Close Price]])-1</f>
        <v>1.5950110931222561E-2</v>
      </c>
      <c r="AG615" s="2">
        <f>(Table2[[#This Row],[Close Price]]/Table2[[#This Row],[Current Month Low]])-1</f>
        <v>7.5935483870967824E-2</v>
      </c>
      <c r="AH615" s="2">
        <f>(Table2[[#This Row],[Current Month High]]/Table2[[#This Row],[Close Price]])-1</f>
        <v>2.1766504767044337E-2</v>
      </c>
      <c r="AI615">
        <v>58.301852851232198</v>
      </c>
      <c r="AJ615">
        <v>34.752747252747199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0.1</v>
      </c>
      <c r="AM615" t="s">
        <v>10213</v>
      </c>
      <c r="AN615">
        <v>4.46</v>
      </c>
      <c r="AO615" t="s">
        <v>10213</v>
      </c>
      <c r="AQ615">
        <f>(Table2[[#This Row],[Sharpe Ratio]]-AVERAGE(Table2[Sharpe Ratio]))/_xlfn.STDEV.P(Table2[Sharpe Ratio])</f>
        <v>-0.61861806961255894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723</v>
      </c>
      <c r="AT615">
        <f>_xlfn.RANK.AVG(Table2[[#This Row],[6M Return vs Nifty Z-Score]],Table2[6M Return vs Nifty Z-Score])</f>
        <v>485</v>
      </c>
      <c r="AU615">
        <f>_xlfn.RANK.AVG(Table2[[#This Row],[Sharpe Ratio Z-Score]],Table2[Sharpe Ratio Z-Score])</f>
        <v>516.5</v>
      </c>
      <c r="AV615">
        <f>(Table2[[#This Row],[Rank 1Y]]+Table2[[#This Row],[Rank 6M]]+Table2[[#This Row],[Rank Sharpe]])/3</f>
        <v>574.83333333333337</v>
      </c>
    </row>
    <row r="616" spans="1:48" x14ac:dyDescent="0.3">
      <c r="A616" t="s">
        <v>1037</v>
      </c>
      <c r="B616" t="s">
        <v>1038</v>
      </c>
      <c r="C616" t="s">
        <v>10173</v>
      </c>
      <c r="D616" t="s">
        <v>78</v>
      </c>
      <c r="E616">
        <v>12375.63046018</v>
      </c>
      <c r="F616">
        <v>599.29999999999995</v>
      </c>
      <c r="G616">
        <v>-29.4351219506812</v>
      </c>
      <c r="H616">
        <f>(Table2[[#This Row],[1Y Return vs Nifty]]-AVERAGE(Table2[1Y Return vs Nifty]))/_xlfn.STDEV.P(Table2[1Y Return vs Nifty])</f>
        <v>-0.90320043693463437</v>
      </c>
      <c r="I616">
        <v>-15.7531045160251</v>
      </c>
      <c r="J616">
        <f>(Table2[[#This Row],[1M Return vs Nifty]]-AVERAGE(Table2[1M Return vs Nifty]))/_xlfn.STDEV.P(Table2[1M Return vs Nifty])</f>
        <v>-1.6766356029253529</v>
      </c>
      <c r="K616">
        <v>-35.5049001027106</v>
      </c>
      <c r="L616">
        <f>(Table2[[#This Row],[6M Return vs Nifty]]-AVERAGE(Table2[6M Return vs Nifty]))/_xlfn.STDEV.P(Table2[6M Return vs Nifty])</f>
        <v>-1.3598138604815062</v>
      </c>
      <c r="M616">
        <v>-5.6089931607737604</v>
      </c>
      <c r="N616">
        <f>(Table2[[#This Row],[1W Return vs Nifty]]-AVERAGE(Table2[1W Return vs Nifty]))/_xlfn.STDEV.P(Table2[1W Return vs Nifty])</f>
        <v>-1.1313950368554575</v>
      </c>
      <c r="O616">
        <v>635.48</v>
      </c>
      <c r="P616">
        <v>644.44187668085499</v>
      </c>
      <c r="Q616">
        <v>661.18083642980901</v>
      </c>
      <c r="R616">
        <v>18.095011344623899</v>
      </c>
      <c r="S616" s="2">
        <f>(Table2[[#This Row],[Close Price]]-Table2[[#This Row],[20D EMA]])/Table2[[#This Row],[20D EMA]]</f>
        <v>-5.6933341725939543E-2</v>
      </c>
      <c r="T616" s="2">
        <f>(Table2[[#This Row],[Close Price]]-Table2[[#This Row],[50D EMA]])/Table2[[#This Row],[50D EMA]]</f>
        <v>-7.0048018780769758E-2</v>
      </c>
      <c r="U616" s="2">
        <f>(Table2[[#This Row],[Close Price]]-Table2[[#This Row],[200D EMA]])/Table2[[#This Row],[200D EMA]]</f>
        <v>-9.3591394396649791E-2</v>
      </c>
      <c r="V616">
        <v>0.48755719156412303</v>
      </c>
      <c r="W616">
        <v>594.04999999999995</v>
      </c>
      <c r="X616">
        <v>612.15</v>
      </c>
      <c r="Y616">
        <v>594.04999999999995</v>
      </c>
      <c r="Z616">
        <v>633.54999999999995</v>
      </c>
      <c r="AA616">
        <v>594.04999999999995</v>
      </c>
      <c r="AB616">
        <v>657.25</v>
      </c>
      <c r="AC616" s="2">
        <f>(Table2[[#This Row],[Close Price]]/Table2[[#This Row],[Day Low]])-1</f>
        <v>8.8376399292988683E-3</v>
      </c>
      <c r="AD616" s="2">
        <f>(Table2[[#This Row],[Day High]]/Table2[[#This Row],[Close Price]])-1</f>
        <v>2.144168196228935E-2</v>
      </c>
      <c r="AE616" s="2">
        <f>(Table2[[#This Row],[Close Price]]/Table2[[#This Row],[Current Week Low]])-1</f>
        <v>8.8376399292988683E-3</v>
      </c>
      <c r="AF616" s="2">
        <f>(Table2[[#This Row],[Current Week High]]/Table2[[#This Row],[Close Price]])-1</f>
        <v>5.7150008343066938E-2</v>
      </c>
      <c r="AG616" s="2">
        <f>(Table2[[#This Row],[Close Price]]/Table2[[#This Row],[Current Month Low]])-1</f>
        <v>8.8376399292988683E-3</v>
      </c>
      <c r="AH616" s="2">
        <f>(Table2[[#This Row],[Current Month High]]/Table2[[#This Row],[Close Price]])-1</f>
        <v>9.6696145503087028E-2</v>
      </c>
      <c r="AI616">
        <v>37.493742699816401</v>
      </c>
      <c r="AJ616">
        <v>18.8497768963807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-0.16</v>
      </c>
      <c r="AM616" t="s">
        <v>10214</v>
      </c>
      <c r="AN616">
        <v>-6.93</v>
      </c>
      <c r="AO616" t="s">
        <v>10214</v>
      </c>
      <c r="AP616">
        <v>4.7036585042626998E-2</v>
      </c>
      <c r="AQ616">
        <f>(Table2[[#This Row],[Sharpe Ratio]]-AVERAGE(Table2[Sharpe Ratio]))/_xlfn.STDEV.P(Table2[Sharpe Ratio])</f>
        <v>-8.4960991580446621E-2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658</v>
      </c>
      <c r="AT616">
        <f>_xlfn.RANK.AVG(Table2[[#This Row],[6M Return vs Nifty Z-Score]],Table2[6M Return vs Nifty Z-Score])</f>
        <v>708</v>
      </c>
      <c r="AU616">
        <f>_xlfn.RANK.AVG(Table2[[#This Row],[Sharpe Ratio Z-Score]],Table2[Sharpe Ratio Z-Score])</f>
        <v>360</v>
      </c>
      <c r="AV616">
        <f>(Table2[[#This Row],[Rank 1Y]]+Table2[[#This Row],[Rank 6M]]+Table2[[#This Row],[Rank Sharpe]])/3</f>
        <v>575.33333333333337</v>
      </c>
    </row>
    <row r="617" spans="1:48" x14ac:dyDescent="0.3">
      <c r="A617" t="s">
        <v>1345</v>
      </c>
      <c r="B617" t="s">
        <v>1346</v>
      </c>
      <c r="C617" t="s">
        <v>10169</v>
      </c>
      <c r="D617" t="s">
        <v>256</v>
      </c>
      <c r="E617">
        <v>8084.1066983999999</v>
      </c>
      <c r="F617">
        <v>607.70000000000005</v>
      </c>
      <c r="G617">
        <v>-41.507308083795301</v>
      </c>
      <c r="H617">
        <f>(Table2[[#This Row],[1Y Return vs Nifty]]-AVERAGE(Table2[1Y Return vs Nifty]))/_xlfn.STDEV.P(Table2[1Y Return vs Nifty])</f>
        <v>-1.0467685038140082</v>
      </c>
      <c r="I617">
        <v>-5.14344364281847</v>
      </c>
      <c r="J617">
        <f>(Table2[[#This Row],[1M Return vs Nifty]]-AVERAGE(Table2[1M Return vs Nifty]))/_xlfn.STDEV.P(Table2[1M Return vs Nifty])</f>
        <v>-0.73525928459014234</v>
      </c>
      <c r="K617">
        <v>-17.545572136960999</v>
      </c>
      <c r="L617">
        <f>(Table2[[#This Row],[6M Return vs Nifty]]-AVERAGE(Table2[6M Return vs Nifty]))/_xlfn.STDEV.P(Table2[6M Return vs Nifty])</f>
        <v>-0.82308801937948151</v>
      </c>
      <c r="M617">
        <v>0.73158532366465601</v>
      </c>
      <c r="N617">
        <f>(Table2[[#This Row],[1W Return vs Nifty]]-AVERAGE(Table2[1W Return vs Nifty]))/_xlfn.STDEV.P(Table2[1W Return vs Nifty])</f>
        <v>0.12292005240174878</v>
      </c>
      <c r="O617">
        <v>594.30999999999995</v>
      </c>
      <c r="P617">
        <v>591.79371642299304</v>
      </c>
      <c r="Q617">
        <v>602.58655872617203</v>
      </c>
      <c r="R617">
        <v>66.073358349385003</v>
      </c>
      <c r="S617" s="2">
        <f>(Table2[[#This Row],[Close Price]]-Table2[[#This Row],[20D EMA]])/Table2[[#This Row],[20D EMA]]</f>
        <v>2.2530329289428247E-2</v>
      </c>
      <c r="T617" s="2">
        <f>(Table2[[#This Row],[Close Price]]-Table2[[#This Row],[50D EMA]])/Table2[[#This Row],[50D EMA]]</f>
        <v>2.687808798165366E-2</v>
      </c>
      <c r="U617" s="2">
        <f>(Table2[[#This Row],[Close Price]]-Table2[[#This Row],[200D EMA]])/Table2[[#This Row],[200D EMA]]</f>
        <v>8.4858203353182851E-3</v>
      </c>
      <c r="V617">
        <v>1.33131088402373</v>
      </c>
      <c r="W617">
        <v>595.1</v>
      </c>
      <c r="X617">
        <v>614.95000000000005</v>
      </c>
      <c r="Y617">
        <v>585.20000000000005</v>
      </c>
      <c r="Z617">
        <v>614.95000000000005</v>
      </c>
      <c r="AA617">
        <v>585</v>
      </c>
      <c r="AB617">
        <v>614.95000000000005</v>
      </c>
      <c r="AC617" s="2">
        <f>(Table2[[#This Row],[Close Price]]/Table2[[#This Row],[Day Low]])-1</f>
        <v>2.1172912115610787E-2</v>
      </c>
      <c r="AD617" s="2">
        <f>(Table2[[#This Row],[Day High]]/Table2[[#This Row],[Close Price]])-1</f>
        <v>1.1930228731281911E-2</v>
      </c>
      <c r="AE617" s="2">
        <f>(Table2[[#This Row],[Close Price]]/Table2[[#This Row],[Current Week Low]])-1</f>
        <v>3.8448393711551621E-2</v>
      </c>
      <c r="AF617" s="2">
        <f>(Table2[[#This Row],[Current Week High]]/Table2[[#This Row],[Close Price]])-1</f>
        <v>1.1930228731281911E-2</v>
      </c>
      <c r="AG617" s="2">
        <f>(Table2[[#This Row],[Close Price]]/Table2[[#This Row],[Current Month Low]])-1</f>
        <v>3.8803418803418976E-2</v>
      </c>
      <c r="AH617" s="2">
        <f>(Table2[[#This Row],[Current Month High]]/Table2[[#This Row],[Close Price]])-1</f>
        <v>1.1930228731281911E-2</v>
      </c>
      <c r="AI617">
        <v>23.3338818495968</v>
      </c>
      <c r="AJ617">
        <v>10.1704133430021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-0.06</v>
      </c>
      <c r="AM617" t="s">
        <v>10214</v>
      </c>
      <c r="AN617">
        <v>2.04</v>
      </c>
      <c r="AO617" t="s">
        <v>10213</v>
      </c>
      <c r="AP617">
        <v>2.6563507462588998E-2</v>
      </c>
      <c r="AQ617">
        <f>(Table2[[#This Row],[Sharpe Ratio]]-AVERAGE(Table2[Sharpe Ratio]))/_xlfn.STDEV.P(Table2[Sharpe Ratio])</f>
        <v>-0.3172398177279333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>
        <f>_xlfn.RANK.AVG(Table2[[#This Row],[1Y Return vs Nifty Z-Score]],Table2[1Y Return vs Nifty Z-Score])</f>
        <v>704</v>
      </c>
      <c r="AT617">
        <f>_xlfn.RANK.AVG(Table2[[#This Row],[6M Return vs Nifty Z-Score]],Table2[6M Return vs Nifty Z-Score])</f>
        <v>598</v>
      </c>
      <c r="AU617">
        <f>_xlfn.RANK.AVG(Table2[[#This Row],[Sharpe Ratio Z-Score]],Table2[Sharpe Ratio Z-Score])</f>
        <v>424</v>
      </c>
      <c r="AV617">
        <f>(Table2[[#This Row],[Rank 1Y]]+Table2[[#This Row],[Rank 6M]]+Table2[[#This Row],[Rank Sharpe]])/3</f>
        <v>575.33333333333337</v>
      </c>
    </row>
    <row r="618" spans="1:48" x14ac:dyDescent="0.3">
      <c r="A618" t="s">
        <v>427</v>
      </c>
      <c r="B618" t="s">
        <v>428</v>
      </c>
      <c r="C618" t="s">
        <v>10169</v>
      </c>
      <c r="D618" t="s">
        <v>180</v>
      </c>
      <c r="E618">
        <v>54906.036514560001</v>
      </c>
      <c r="F618">
        <v>16914.599999999999</v>
      </c>
      <c r="G618">
        <v>-10.1179726811897</v>
      </c>
      <c r="H618">
        <f>(Table2[[#This Row],[1Y Return vs Nifty]]-AVERAGE(Table2[1Y Return vs Nifty]))/_xlfn.STDEV.P(Table2[1Y Return vs Nifty])</f>
        <v>-0.67347189003674079</v>
      </c>
      <c r="I618">
        <v>-5.5429303720321901</v>
      </c>
      <c r="J618">
        <f>(Table2[[#This Row],[1M Return vs Nifty]]-AVERAGE(Table2[1M Return vs Nifty]))/_xlfn.STDEV.P(Table2[1M Return vs Nifty])</f>
        <v>-0.77070503077046548</v>
      </c>
      <c r="K618">
        <v>-13.8611676733361</v>
      </c>
      <c r="L618">
        <f>(Table2[[#This Row],[6M Return vs Nifty]]-AVERAGE(Table2[6M Return vs Nifty]))/_xlfn.STDEV.P(Table2[6M Return vs Nifty])</f>
        <v>-0.71297726866150002</v>
      </c>
      <c r="M618">
        <v>0.94851674116990703</v>
      </c>
      <c r="N618">
        <f>(Table2[[#This Row],[1W Return vs Nifty]]-AVERAGE(Table2[1W Return vs Nifty]))/_xlfn.STDEV.P(Table2[1W Return vs Nifty])</f>
        <v>0.16583417308941203</v>
      </c>
      <c r="O618">
        <v>16584.41</v>
      </c>
      <c r="P618">
        <v>16400.20302212</v>
      </c>
      <c r="Q618">
        <v>16291.7961636899</v>
      </c>
      <c r="R618">
        <v>63.652246774157902</v>
      </c>
      <c r="S618" s="2">
        <f>(Table2[[#This Row],[Close Price]]-Table2[[#This Row],[20D EMA]])/Table2[[#This Row],[20D EMA]]</f>
        <v>1.9909662146558045E-2</v>
      </c>
      <c r="T618" s="2">
        <f>(Table2[[#This Row],[Close Price]]-Table2[[#This Row],[50D EMA]])/Table2[[#This Row],[50D EMA]]</f>
        <v>3.1365281099642379E-2</v>
      </c>
      <c r="U618" s="2">
        <f>(Table2[[#This Row],[Close Price]]-Table2[[#This Row],[200D EMA]])/Table2[[#This Row],[200D EMA]]</f>
        <v>3.8228064607029856E-2</v>
      </c>
      <c r="V618">
        <v>0.81977094299223796</v>
      </c>
      <c r="W618">
        <v>16790</v>
      </c>
      <c r="X618">
        <v>17000</v>
      </c>
      <c r="Y618">
        <v>16500</v>
      </c>
      <c r="Z618">
        <v>17000</v>
      </c>
      <c r="AA618">
        <v>16420.05</v>
      </c>
      <c r="AB618">
        <v>17000</v>
      </c>
      <c r="AC618" s="2">
        <f>(Table2[[#This Row],[Close Price]]/Table2[[#This Row],[Day Low]])-1</f>
        <v>7.4210839785586735E-3</v>
      </c>
      <c r="AD618" s="2">
        <f>(Table2[[#This Row],[Day High]]/Table2[[#This Row],[Close Price]])-1</f>
        <v>5.0488926726024452E-3</v>
      </c>
      <c r="AE618" s="2">
        <f>(Table2[[#This Row],[Close Price]]/Table2[[#This Row],[Current Week Low]])-1</f>
        <v>2.5127272727272665E-2</v>
      </c>
      <c r="AF618" s="2">
        <f>(Table2[[#This Row],[Current Week High]]/Table2[[#This Row],[Close Price]])-1</f>
        <v>5.0488926726024452E-3</v>
      </c>
      <c r="AG618" s="2">
        <f>(Table2[[#This Row],[Close Price]]/Table2[[#This Row],[Current Month Low]])-1</f>
        <v>3.0118665899312003E-2</v>
      </c>
      <c r="AH618" s="2">
        <f>(Table2[[#This Row],[Current Month High]]/Table2[[#This Row],[Close Price]])-1</f>
        <v>5.0488926726024452E-3</v>
      </c>
      <c r="AI618">
        <v>13.807006964397599</v>
      </c>
      <c r="AJ618">
        <v>17.0232564575326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-0.04</v>
      </c>
      <c r="AM618" t="s">
        <v>10214</v>
      </c>
      <c r="AN618">
        <v>4.33</v>
      </c>
      <c r="AO618" t="s">
        <v>10213</v>
      </c>
      <c r="AP618">
        <v>-2.8751470731130001E-2</v>
      </c>
      <c r="AQ618">
        <f>(Table2[[#This Row],[Sharpe Ratio]]-AVERAGE(Table2[Sharpe Ratio]))/_xlfn.STDEV.P(Table2[Sharpe Ratio])</f>
        <v>-0.94482002168020229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-2.9361400380594969</v>
      </c>
      <c r="AS618">
        <f>_xlfn.RANK.AVG(Table2[[#This Row],[1Y Return vs Nifty Z-Score]],Table2[1Y Return vs Nifty Z-Score])</f>
        <v>568</v>
      </c>
      <c r="AT618">
        <f>_xlfn.RANK.AVG(Table2[[#This Row],[6M Return vs Nifty Z-Score]],Table2[6M Return vs Nifty Z-Score])</f>
        <v>572</v>
      </c>
      <c r="AU618">
        <f>_xlfn.RANK.AVG(Table2[[#This Row],[Sharpe Ratio Z-Score]],Table2[Sharpe Ratio Z-Score])</f>
        <v>594</v>
      </c>
      <c r="AV618">
        <f>(Table2[[#This Row],[Rank 1Y]]+Table2[[#This Row],[Rank 6M]]+Table2[[#This Row],[Rank Sharpe]])/3</f>
        <v>578</v>
      </c>
    </row>
    <row r="619" spans="1:48" x14ac:dyDescent="0.3">
      <c r="A619" t="s">
        <v>270</v>
      </c>
      <c r="B619" t="s">
        <v>271</v>
      </c>
      <c r="C619" t="s">
        <v>10176</v>
      </c>
      <c r="D619" t="s">
        <v>78</v>
      </c>
      <c r="E619">
        <v>100205.61819048</v>
      </c>
      <c r="F619">
        <v>27772.6</v>
      </c>
      <c r="G619">
        <v>-8.5964807960793994</v>
      </c>
      <c r="H619">
        <f>(Table2[[#This Row],[1Y Return vs Nifty]]-AVERAGE(Table2[1Y Return vs Nifty]))/_xlfn.STDEV.P(Table2[1Y Return vs Nifty])</f>
        <v>-0.65537759905171666</v>
      </c>
      <c r="I619">
        <v>-1.54754416068476</v>
      </c>
      <c r="J619">
        <f>(Table2[[#This Row],[1M Return vs Nifty]]-AVERAGE(Table2[1M Return vs Nifty]))/_xlfn.STDEV.P(Table2[1M Return vs Nifty])</f>
        <v>-0.41620152618966844</v>
      </c>
      <c r="K619">
        <v>-9.1226926963575501</v>
      </c>
      <c r="L619">
        <f>(Table2[[#This Row],[6M Return vs Nifty]]-AVERAGE(Table2[6M Return vs Nifty]))/_xlfn.STDEV.P(Table2[6M Return vs Nifty])</f>
        <v>-0.57136495597307502</v>
      </c>
      <c r="M619">
        <v>1.3836100669087099</v>
      </c>
      <c r="N619">
        <f>(Table2[[#This Row],[1W Return vs Nifty]]-AVERAGE(Table2[1W Return vs Nifty]))/_xlfn.STDEV.P(Table2[1W Return vs Nifty])</f>
        <v>0.25190583438162578</v>
      </c>
      <c r="O619">
        <v>27403.1</v>
      </c>
      <c r="P619">
        <v>26761.4557097207</v>
      </c>
      <c r="Q619">
        <v>26145.908385559102</v>
      </c>
      <c r="R619">
        <v>56.352842287685696</v>
      </c>
      <c r="S619" s="2">
        <f>(Table2[[#This Row],[Close Price]]-Table2[[#This Row],[20D EMA]])/Table2[[#This Row],[20D EMA]]</f>
        <v>1.348387591184939E-2</v>
      </c>
      <c r="T619" s="2">
        <f>(Table2[[#This Row],[Close Price]]-Table2[[#This Row],[50D EMA]])/Table2[[#This Row],[50D EMA]]</f>
        <v>3.7783605691973463E-2</v>
      </c>
      <c r="U619" s="2">
        <f>(Table2[[#This Row],[Close Price]]-Table2[[#This Row],[200D EMA]])/Table2[[#This Row],[200D EMA]]</f>
        <v>6.2215915027811798E-2</v>
      </c>
      <c r="V619">
        <v>0.82566050352325304</v>
      </c>
      <c r="W619">
        <v>27600.2</v>
      </c>
      <c r="X619">
        <v>28001</v>
      </c>
      <c r="Y619">
        <v>26951.95</v>
      </c>
      <c r="Z619">
        <v>28001</v>
      </c>
      <c r="AA619">
        <v>26951.95</v>
      </c>
      <c r="AB619">
        <v>28614.95</v>
      </c>
      <c r="AC619" s="2">
        <f>(Table2[[#This Row],[Close Price]]/Table2[[#This Row],[Day Low]])-1</f>
        <v>6.2463315483221038E-3</v>
      </c>
      <c r="AD619" s="2">
        <f>(Table2[[#This Row],[Day High]]/Table2[[#This Row],[Close Price]])-1</f>
        <v>8.2239329411002426E-3</v>
      </c>
      <c r="AE619" s="2">
        <f>(Table2[[#This Row],[Close Price]]/Table2[[#This Row],[Current Week Low]])-1</f>
        <v>3.0448631731655684E-2</v>
      </c>
      <c r="AF619" s="2">
        <f>(Table2[[#This Row],[Current Week High]]/Table2[[#This Row],[Close Price]])-1</f>
        <v>8.2239329411002426E-3</v>
      </c>
      <c r="AG619" s="2">
        <f>(Table2[[#This Row],[Close Price]]/Table2[[#This Row],[Current Month Low]])-1</f>
        <v>3.0448631731655684E-2</v>
      </c>
      <c r="AH619" s="2">
        <f>(Table2[[#This Row],[Current Month High]]/Table2[[#This Row],[Close Price]])-1</f>
        <v>3.0330253559263554E-2</v>
      </c>
      <c r="AI619">
        <v>10.676530105211601</v>
      </c>
      <c r="AJ619">
        <v>20.614088421784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0.04</v>
      </c>
      <c r="AM619" t="s">
        <v>10213</v>
      </c>
      <c r="AN619">
        <v>2.04</v>
      </c>
      <c r="AO619" t="s">
        <v>10213</v>
      </c>
      <c r="AP619">
        <v>-6.3127284420786994E-2</v>
      </c>
      <c r="AQ619">
        <f>(Table2[[#This Row],[Sharpe Ratio]]-AVERAGE(Table2[Sharpe Ratio]))/_xlfn.STDEV.P(Table2[Sharpe Ratio])</f>
        <v>-1.334833375582777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-2.7258716224156112</v>
      </c>
      <c r="AS619">
        <f>_xlfn.RANK.AVG(Table2[[#This Row],[1Y Return vs Nifty Z-Score]],Table2[1Y Return vs Nifty Z-Score])</f>
        <v>560</v>
      </c>
      <c r="AT619">
        <f>_xlfn.RANK.AVG(Table2[[#This Row],[6M Return vs Nifty Z-Score]],Table2[6M Return vs Nifty Z-Score])</f>
        <v>518</v>
      </c>
      <c r="AU619">
        <f>_xlfn.RANK.AVG(Table2[[#This Row],[Sharpe Ratio Z-Score]],Table2[Sharpe Ratio Z-Score])</f>
        <v>657</v>
      </c>
      <c r="AV619">
        <f>(Table2[[#This Row],[Rank 1Y]]+Table2[[#This Row],[Rank 6M]]+Table2[[#This Row],[Rank Sharpe]])/3</f>
        <v>578.33333333333337</v>
      </c>
    </row>
    <row r="620" spans="1:48" x14ac:dyDescent="0.3">
      <c r="A620" t="s">
        <v>1133</v>
      </c>
      <c r="B620" t="s">
        <v>1134</v>
      </c>
      <c r="C620" t="s">
        <v>10181</v>
      </c>
      <c r="D620" t="s">
        <v>548</v>
      </c>
      <c r="E620">
        <v>10557.5387768</v>
      </c>
      <c r="F620">
        <v>2977.75</v>
      </c>
      <c r="G620">
        <v>-10.473306484782899</v>
      </c>
      <c r="H620">
        <f>(Table2[[#This Row],[1Y Return vs Nifty]]-AVERAGE(Table2[1Y Return vs Nifty]))/_xlfn.STDEV.P(Table2[1Y Return vs Nifty])</f>
        <v>-0.67769768532487318</v>
      </c>
      <c r="I620">
        <v>5.4302237423670796</v>
      </c>
      <c r="J620">
        <f>(Table2[[#This Row],[1M Return vs Nifty]]-AVERAGE(Table2[1M Return vs Nifty]))/_xlfn.STDEV.P(Table2[1M Return vs Nifty])</f>
        <v>0.20292339564086692</v>
      </c>
      <c r="K620">
        <v>-5.1244528905633997</v>
      </c>
      <c r="L620">
        <f>(Table2[[#This Row],[6M Return vs Nifty]]-AVERAGE(Table2[6M Return vs Nifty]))/_xlfn.STDEV.P(Table2[6M Return vs Nifty])</f>
        <v>-0.45187503815515673</v>
      </c>
      <c r="M620">
        <v>4.5506291413845199</v>
      </c>
      <c r="N620">
        <f>(Table2[[#This Row],[1W Return vs Nifty]]-AVERAGE(Table2[1W Return vs Nifty]))/_xlfn.STDEV.P(Table2[1W Return vs Nifty])</f>
        <v>0.87841646315625532</v>
      </c>
      <c r="O620">
        <v>2827.08</v>
      </c>
      <c r="P620">
        <v>2697.89679939284</v>
      </c>
      <c r="Q620">
        <v>2631.4577986875502</v>
      </c>
      <c r="R620">
        <v>62.801786712238503</v>
      </c>
      <c r="S620" s="2">
        <f>(Table2[[#This Row],[Close Price]]-Table2[[#This Row],[20D EMA]])/Table2[[#This Row],[20D EMA]]</f>
        <v>5.3295272861043928E-2</v>
      </c>
      <c r="T620" s="2">
        <f>(Table2[[#This Row],[Close Price]]-Table2[[#This Row],[50D EMA]])/Table2[[#This Row],[50D EMA]]</f>
        <v>0.10373013551524314</v>
      </c>
      <c r="U620" s="2">
        <f>(Table2[[#This Row],[Close Price]]-Table2[[#This Row],[200D EMA]])/Table2[[#This Row],[200D EMA]]</f>
        <v>0.13159709476821724</v>
      </c>
      <c r="V620">
        <v>1.6336809564822601</v>
      </c>
      <c r="W620">
        <v>2905</v>
      </c>
      <c r="X620">
        <v>2985</v>
      </c>
      <c r="Y620">
        <v>2879.6</v>
      </c>
      <c r="Z620">
        <v>3054.75</v>
      </c>
      <c r="AA620">
        <v>2732</v>
      </c>
      <c r="AB620">
        <v>3208.05</v>
      </c>
      <c r="AC620" s="2">
        <f>(Table2[[#This Row],[Close Price]]/Table2[[#This Row],[Day Low]])-1</f>
        <v>2.5043029259896654E-2</v>
      </c>
      <c r="AD620" s="2">
        <f>(Table2[[#This Row],[Day High]]/Table2[[#This Row],[Close Price]])-1</f>
        <v>2.4347242045168471E-3</v>
      </c>
      <c r="AE620" s="2">
        <f>(Table2[[#This Row],[Close Price]]/Table2[[#This Row],[Current Week Low]])-1</f>
        <v>3.4084595082650493E-2</v>
      </c>
      <c r="AF620" s="2">
        <f>(Table2[[#This Row],[Current Week High]]/Table2[[#This Row],[Close Price]])-1</f>
        <v>2.5858450172109748E-2</v>
      </c>
      <c r="AG620" s="2">
        <f>(Table2[[#This Row],[Close Price]]/Table2[[#This Row],[Current Month Low]])-1</f>
        <v>8.9952415812591502E-2</v>
      </c>
      <c r="AH620" s="2">
        <f>(Table2[[#This Row],[Current Month High]]/Table2[[#This Row],[Close Price]])-1</f>
        <v>7.7340273696583139E-2</v>
      </c>
      <c r="AI620">
        <v>7.7340273696583104</v>
      </c>
      <c r="AJ620">
        <v>32.521139296840197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0.04</v>
      </c>
      <c r="AM620" t="s">
        <v>10213</v>
      </c>
      <c r="AN620">
        <v>11.52</v>
      </c>
      <c r="AO620" t="s">
        <v>10213</v>
      </c>
      <c r="AP620">
        <v>-7.6355805776482003E-2</v>
      </c>
      <c r="AQ620">
        <f>(Table2[[#This Row],[Sharpe Ratio]]-AVERAGE(Table2[Sharpe Ratio]))/_xlfn.STDEV.P(Table2[Sharpe Ratio])</f>
        <v>-1.4849185496439448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-1.5331514143268525</v>
      </c>
      <c r="AS620">
        <f>_xlfn.RANK.AVG(Table2[[#This Row],[1Y Return vs Nifty Z-Score]],Table2[1Y Return vs Nifty Z-Score])</f>
        <v>570</v>
      </c>
      <c r="AT620">
        <f>_xlfn.RANK.AVG(Table2[[#This Row],[6M Return vs Nifty Z-Score]],Table2[6M Return vs Nifty Z-Score])</f>
        <v>480</v>
      </c>
      <c r="AU620">
        <f>_xlfn.RANK.AVG(Table2[[#This Row],[Sharpe Ratio Z-Score]],Table2[Sharpe Ratio Z-Score])</f>
        <v>685</v>
      </c>
      <c r="AV620">
        <f>(Table2[[#This Row],[Rank 1Y]]+Table2[[#This Row],[Rank 6M]]+Table2[[#This Row],[Rank Sharpe]])/3</f>
        <v>578.33333333333337</v>
      </c>
    </row>
    <row r="621" spans="1:48" x14ac:dyDescent="0.3">
      <c r="A621" t="s">
        <v>1266</v>
      </c>
      <c r="B621" t="s">
        <v>1267</v>
      </c>
      <c r="C621" t="s">
        <v>10167</v>
      </c>
      <c r="D621" t="s">
        <v>24</v>
      </c>
      <c r="E621">
        <v>8766.1315506240007</v>
      </c>
      <c r="F621">
        <v>45.36</v>
      </c>
      <c r="G621">
        <v>-17.214326550621699</v>
      </c>
      <c r="H621">
        <f>(Table2[[#This Row],[1Y Return vs Nifty]]-AVERAGE(Table2[1Y Return vs Nifty]))/_xlfn.STDEV.P(Table2[1Y Return vs Nifty])</f>
        <v>-0.75786503935471838</v>
      </c>
      <c r="I621">
        <v>-14.317171328140599</v>
      </c>
      <c r="J621">
        <f>(Table2[[#This Row],[1M Return vs Nifty]]-AVERAGE(Table2[1M Return vs Nifty]))/_xlfn.STDEV.P(Table2[1M Return vs Nifty])</f>
        <v>-1.5492278079033897</v>
      </c>
      <c r="K621">
        <v>-35.964747907770501</v>
      </c>
      <c r="L621">
        <f>(Table2[[#This Row],[6M Return vs Nifty]]-AVERAGE(Table2[6M Return vs Nifty]))/_xlfn.STDEV.P(Table2[6M Return vs Nifty])</f>
        <v>-1.3735567021078963</v>
      </c>
      <c r="M621">
        <v>0.897327063945346</v>
      </c>
      <c r="N621">
        <f>(Table2[[#This Row],[1W Return vs Nifty]]-AVERAGE(Table2[1W Return vs Nifty]))/_xlfn.STDEV.P(Table2[1W Return vs Nifty])</f>
        <v>0.15570765471028347</v>
      </c>
      <c r="O621">
        <v>46.09</v>
      </c>
      <c r="P621">
        <v>48.443785774512598</v>
      </c>
      <c r="Q621">
        <v>49.737108874797499</v>
      </c>
      <c r="R621">
        <v>47.729717378556401</v>
      </c>
      <c r="S621" s="2">
        <f>(Table2[[#This Row],[Close Price]]-Table2[[#This Row],[20D EMA]])/Table2[[#This Row],[20D EMA]]</f>
        <v>-1.5838576697765328E-2</v>
      </c>
      <c r="T621" s="2">
        <f>(Table2[[#This Row],[Close Price]]-Table2[[#This Row],[50D EMA]])/Table2[[#This Row],[50D EMA]]</f>
        <v>-6.3656993878770107E-2</v>
      </c>
      <c r="U621" s="2">
        <f>(Table2[[#This Row],[Close Price]]-Table2[[#This Row],[200D EMA]])/Table2[[#This Row],[200D EMA]]</f>
        <v>-8.8004891595447027E-2</v>
      </c>
      <c r="V621">
        <v>1.6270206017322499</v>
      </c>
      <c r="W621">
        <v>44.9</v>
      </c>
      <c r="X621">
        <v>45.51</v>
      </c>
      <c r="Y621">
        <v>44.2</v>
      </c>
      <c r="Z621">
        <v>45.9</v>
      </c>
      <c r="AA621">
        <v>43.78</v>
      </c>
      <c r="AB621">
        <v>45.9</v>
      </c>
      <c r="AC621" s="2">
        <f>(Table2[[#This Row],[Close Price]]/Table2[[#This Row],[Day Low]])-1</f>
        <v>1.024498886414249E-2</v>
      </c>
      <c r="AD621" s="2">
        <f>(Table2[[#This Row],[Day High]]/Table2[[#This Row],[Close Price]])-1</f>
        <v>3.3068783068783691E-3</v>
      </c>
      <c r="AE621" s="2">
        <f>(Table2[[#This Row],[Close Price]]/Table2[[#This Row],[Current Week Low]])-1</f>
        <v>2.6244343891402622E-2</v>
      </c>
      <c r="AF621" s="2">
        <f>(Table2[[#This Row],[Current Week High]]/Table2[[#This Row],[Close Price]])-1</f>
        <v>1.1904761904761862E-2</v>
      </c>
      <c r="AG621" s="2">
        <f>(Table2[[#This Row],[Close Price]]/Table2[[#This Row],[Current Month Low]])-1</f>
        <v>3.6089538602101401E-2</v>
      </c>
      <c r="AH621" s="2">
        <f>(Table2[[#This Row],[Current Month High]]/Table2[[#This Row],[Close Price]])-1</f>
        <v>1.1904761904761862E-2</v>
      </c>
      <c r="AI621">
        <v>38.8888888888888</v>
      </c>
      <c r="AJ621">
        <v>13.399999999999901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-0.22</v>
      </c>
      <c r="AM621" t="s">
        <v>10214</v>
      </c>
      <c r="AN621">
        <v>0.28999999999999998</v>
      </c>
      <c r="AO621" t="s">
        <v>10213</v>
      </c>
      <c r="AP621">
        <v>2.6309042902247001E-2</v>
      </c>
      <c r="AQ621">
        <f>(Table2[[#This Row],[Sharpe Ratio]]-AVERAGE(Table2[Sharpe Ratio]))/_xlfn.STDEV.P(Table2[Sharpe Ratio])</f>
        <v>-0.32012686434519455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608</v>
      </c>
      <c r="AT621">
        <f>_xlfn.RANK.AVG(Table2[[#This Row],[6M Return vs Nifty Z-Score]],Table2[6M Return vs Nifty Z-Score])</f>
        <v>709</v>
      </c>
      <c r="AU621">
        <f>_xlfn.RANK.AVG(Table2[[#This Row],[Sharpe Ratio Z-Score]],Table2[Sharpe Ratio Z-Score])</f>
        <v>426</v>
      </c>
      <c r="AV621">
        <f>(Table2[[#This Row],[Rank 1Y]]+Table2[[#This Row],[Rank 6M]]+Table2[[#This Row],[Rank Sharpe]])/3</f>
        <v>581</v>
      </c>
    </row>
    <row r="622" spans="1:48" x14ac:dyDescent="0.3">
      <c r="A622" t="s">
        <v>533</v>
      </c>
      <c r="B622" t="s">
        <v>534</v>
      </c>
      <c r="C622" t="s">
        <v>10166</v>
      </c>
      <c r="D622" t="s">
        <v>21</v>
      </c>
      <c r="E622">
        <v>37105.083390300002</v>
      </c>
      <c r="F622">
        <v>5563.5</v>
      </c>
      <c r="G622">
        <v>-6.6367016013779399</v>
      </c>
      <c r="H622">
        <f>(Table2[[#This Row],[1Y Return vs Nifty]]-AVERAGE(Table2[1Y Return vs Nifty]))/_xlfn.STDEV.P(Table2[1Y Return vs Nifty])</f>
        <v>-0.63207099100316055</v>
      </c>
      <c r="I622">
        <v>4.0688320786830401</v>
      </c>
      <c r="J622">
        <f>(Table2[[#This Row],[1M Return vs Nifty]]-AVERAGE(Table2[1M Return vs Nifty]))/_xlfn.STDEV.P(Table2[1M Return vs Nifty])</f>
        <v>8.212953733691275E-2</v>
      </c>
      <c r="K622">
        <v>-23.142574489582302</v>
      </c>
      <c r="L622">
        <f>(Table2[[#This Row],[6M Return vs Nifty]]-AVERAGE(Table2[6M Return vs Nifty]))/_xlfn.STDEV.P(Table2[6M Return vs Nifty])</f>
        <v>-0.99035796406169574</v>
      </c>
      <c r="M622">
        <v>-1.28168479840441</v>
      </c>
      <c r="N622">
        <f>(Table2[[#This Row],[1W Return vs Nifty]]-AVERAGE(Table2[1W Return vs Nifty]))/_xlfn.STDEV.P(Table2[1W Return vs Nifty])</f>
        <v>-0.27535198209158179</v>
      </c>
      <c r="O622">
        <v>5535.21</v>
      </c>
      <c r="P622">
        <v>5385.7707466198399</v>
      </c>
      <c r="Q622">
        <v>5413.72798358216</v>
      </c>
      <c r="R622">
        <v>45.890111754805197</v>
      </c>
      <c r="S622" s="2">
        <f>(Table2[[#This Row],[Close Price]]-Table2[[#This Row],[20D EMA]])/Table2[[#This Row],[20D EMA]]</f>
        <v>5.1109172009733981E-3</v>
      </c>
      <c r="T622" s="2">
        <f>(Table2[[#This Row],[Close Price]]-Table2[[#This Row],[50D EMA]])/Table2[[#This Row],[50D EMA]]</f>
        <v>3.2999780670520493E-2</v>
      </c>
      <c r="U622" s="2">
        <f>(Table2[[#This Row],[Close Price]]-Table2[[#This Row],[200D EMA]])/Table2[[#This Row],[200D EMA]]</f>
        <v>2.7665227523814132E-2</v>
      </c>
      <c r="V622">
        <v>0.84524357995379795</v>
      </c>
      <c r="W622">
        <v>5551.05</v>
      </c>
      <c r="X622">
        <v>5700</v>
      </c>
      <c r="Y622">
        <v>5551.05</v>
      </c>
      <c r="Z622">
        <v>5975.35</v>
      </c>
      <c r="AA622">
        <v>5425.75</v>
      </c>
      <c r="AB622">
        <v>5975.35</v>
      </c>
      <c r="AC622" s="2">
        <f>(Table2[[#This Row],[Close Price]]/Table2[[#This Row],[Day Low]])-1</f>
        <v>2.2428189261489706E-3</v>
      </c>
      <c r="AD622" s="2">
        <f>(Table2[[#This Row],[Day High]]/Table2[[#This Row],[Close Price]])-1</f>
        <v>2.4534915071447783E-2</v>
      </c>
      <c r="AE622" s="2">
        <f>(Table2[[#This Row],[Close Price]]/Table2[[#This Row],[Current Week Low]])-1</f>
        <v>2.2428189261489706E-3</v>
      </c>
      <c r="AF622" s="2">
        <f>(Table2[[#This Row],[Current Week High]]/Table2[[#This Row],[Close Price]])-1</f>
        <v>7.4027141188101053E-2</v>
      </c>
      <c r="AG622" s="2">
        <f>(Table2[[#This Row],[Close Price]]/Table2[[#This Row],[Current Month Low]])-1</f>
        <v>2.5388195180389816E-2</v>
      </c>
      <c r="AH622" s="2">
        <f>(Table2[[#This Row],[Current Month High]]/Table2[[#This Row],[Close Price]])-1</f>
        <v>7.4027141188101053E-2</v>
      </c>
      <c r="AI622">
        <v>23.0780983194032</v>
      </c>
      <c r="AJ622">
        <v>29.768499620969099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-0.04</v>
      </c>
      <c r="AM622" t="s">
        <v>10214</v>
      </c>
      <c r="AN622">
        <v>3.98</v>
      </c>
      <c r="AO622" t="s">
        <v>10213</v>
      </c>
      <c r="AP622">
        <v>-7.6191028865209998E-3</v>
      </c>
      <c r="AQ622">
        <f>(Table2[[#This Row],[Sharpe Ratio]]-AVERAGE(Table2[Sharpe Ratio]))/_xlfn.STDEV.P(Table2[Sharpe Ratio])</f>
        <v>-0.70506116874405456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549</v>
      </c>
      <c r="AT622">
        <f>_xlfn.RANK.AVG(Table2[[#This Row],[6M Return vs Nifty Z-Score]],Table2[6M Return vs Nifty Z-Score])</f>
        <v>641</v>
      </c>
      <c r="AU622">
        <f>_xlfn.RANK.AVG(Table2[[#This Row],[Sharpe Ratio Z-Score]],Table2[Sharpe Ratio Z-Score])</f>
        <v>554</v>
      </c>
      <c r="AV622">
        <f>(Table2[[#This Row],[Rank 1Y]]+Table2[[#This Row],[Rank 6M]]+Table2[[#This Row],[Rank Sharpe]])/3</f>
        <v>581.33333333333337</v>
      </c>
    </row>
    <row r="623" spans="1:48" x14ac:dyDescent="0.3">
      <c r="A623" t="s">
        <v>1102</v>
      </c>
      <c r="B623" t="s">
        <v>1103</v>
      </c>
      <c r="C623" t="s">
        <v>10168</v>
      </c>
      <c r="D623" t="s">
        <v>21</v>
      </c>
      <c r="E623">
        <v>11098.81485898</v>
      </c>
      <c r="F623">
        <v>1767.65</v>
      </c>
      <c r="G623">
        <v>-13.7989782345494</v>
      </c>
      <c r="H623">
        <f>(Table2[[#This Row],[1Y Return vs Nifty]]-AVERAGE(Table2[1Y Return vs Nifty]))/_xlfn.STDEV.P(Table2[1Y Return vs Nifty])</f>
        <v>-0.71724812456798959</v>
      </c>
      <c r="I623">
        <v>9.3610976173321205</v>
      </c>
      <c r="J623">
        <f>(Table2[[#This Row],[1M Return vs Nifty]]-AVERAGE(Table2[1M Return vs Nifty]))/_xlfn.STDEV.P(Table2[1M Return vs Nifty])</f>
        <v>0.55170283548136456</v>
      </c>
      <c r="K623">
        <v>-4.9181636965755402</v>
      </c>
      <c r="L623">
        <f>(Table2[[#This Row],[6M Return vs Nifty]]-AVERAGE(Table2[6M Return vs Nifty]))/_xlfn.STDEV.P(Table2[6M Return vs Nifty])</f>
        <v>-0.44570995551038578</v>
      </c>
      <c r="M623">
        <v>-0.61593409880849104</v>
      </c>
      <c r="N623">
        <f>(Table2[[#This Row],[1W Return vs Nifty]]-AVERAGE(Table2[1W Return vs Nifty]))/_xlfn.STDEV.P(Table2[1W Return vs Nifty])</f>
        <v>-0.14365088411823759</v>
      </c>
      <c r="O623">
        <v>1713.27</v>
      </c>
      <c r="P623">
        <v>1623.62768956017</v>
      </c>
      <c r="Q623">
        <v>1562.82591990792</v>
      </c>
      <c r="R623">
        <v>55.308411046941799</v>
      </c>
      <c r="S623" s="2">
        <f>(Table2[[#This Row],[Close Price]]-Table2[[#This Row],[20D EMA]])/Table2[[#This Row],[20D EMA]]</f>
        <v>3.1740472896858121E-2</v>
      </c>
      <c r="T623" s="2">
        <f>(Table2[[#This Row],[Close Price]]-Table2[[#This Row],[50D EMA]])/Table2[[#This Row],[50D EMA]]</f>
        <v>8.8704024553094923E-2</v>
      </c>
      <c r="U623" s="2">
        <f>(Table2[[#This Row],[Close Price]]-Table2[[#This Row],[200D EMA]])/Table2[[#This Row],[200D EMA]]</f>
        <v>0.13106007360317398</v>
      </c>
      <c r="V623">
        <v>2.9902364136971902</v>
      </c>
      <c r="W623">
        <v>1753.5</v>
      </c>
      <c r="X623">
        <v>1779</v>
      </c>
      <c r="Y623">
        <v>1751.25</v>
      </c>
      <c r="Z623">
        <v>1846.65</v>
      </c>
      <c r="AA623">
        <v>1751.25</v>
      </c>
      <c r="AB623">
        <v>1910.7</v>
      </c>
      <c r="AC623" s="2">
        <f>(Table2[[#This Row],[Close Price]]/Table2[[#This Row],[Day Low]])-1</f>
        <v>8.0695751354433742E-3</v>
      </c>
      <c r="AD623" s="2">
        <f>(Table2[[#This Row],[Day High]]/Table2[[#This Row],[Close Price]])-1</f>
        <v>6.4209543744520037E-3</v>
      </c>
      <c r="AE623" s="2">
        <f>(Table2[[#This Row],[Close Price]]/Table2[[#This Row],[Current Week Low]])-1</f>
        <v>9.3647394718059385E-3</v>
      </c>
      <c r="AF623" s="2">
        <f>(Table2[[#This Row],[Current Week High]]/Table2[[#This Row],[Close Price]])-1</f>
        <v>4.4692105337595045E-2</v>
      </c>
      <c r="AG623" s="2">
        <f>(Table2[[#This Row],[Close Price]]/Table2[[#This Row],[Current Month Low]])-1</f>
        <v>9.3647394718059385E-3</v>
      </c>
      <c r="AH623" s="2">
        <f>(Table2[[#This Row],[Current Month High]]/Table2[[#This Row],[Close Price]])-1</f>
        <v>8.0926654032189571E-2</v>
      </c>
      <c r="AI623">
        <v>9.1845105083019796</v>
      </c>
      <c r="AJ623">
        <v>27.531474333537702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0.05</v>
      </c>
      <c r="AM623" t="s">
        <v>10213</v>
      </c>
      <c r="AN623">
        <v>5.1100000000000003</v>
      </c>
      <c r="AO623" t="s">
        <v>10213</v>
      </c>
      <c r="AP623">
        <v>-7.2902956785659001E-2</v>
      </c>
      <c r="AQ623">
        <f>(Table2[[#This Row],[Sharpe Ratio]]-AVERAGE(Table2[Sharpe Ratio]))/_xlfn.STDEV.P(Table2[Sharpe Ratio])</f>
        <v>-1.4457439943130499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-2.2006501230282982</v>
      </c>
      <c r="AS623">
        <f>_xlfn.RANK.AVG(Table2[[#This Row],[1Y Return vs Nifty Z-Score]],Table2[1Y Return vs Nifty Z-Score])</f>
        <v>590</v>
      </c>
      <c r="AT623">
        <f>_xlfn.RANK.AVG(Table2[[#This Row],[6M Return vs Nifty Z-Score]],Table2[6M Return vs Nifty Z-Score])</f>
        <v>477</v>
      </c>
      <c r="AU623">
        <f>_xlfn.RANK.AVG(Table2[[#This Row],[Sharpe Ratio Z-Score]],Table2[Sharpe Ratio Z-Score])</f>
        <v>680</v>
      </c>
      <c r="AV623">
        <f>(Table2[[#This Row],[Rank 1Y]]+Table2[[#This Row],[Rank 6M]]+Table2[[#This Row],[Rank Sharpe]])/3</f>
        <v>582.33333333333337</v>
      </c>
    </row>
    <row r="624" spans="1:48" x14ac:dyDescent="0.3">
      <c r="A624" t="s">
        <v>1589</v>
      </c>
      <c r="B624" t="s">
        <v>1590</v>
      </c>
      <c r="C624" t="s">
        <v>10179</v>
      </c>
      <c r="D624" t="s">
        <v>330</v>
      </c>
      <c r="E624">
        <v>5630.7260746100001</v>
      </c>
      <c r="F624">
        <v>263.89999999999998</v>
      </c>
      <c r="G624">
        <v>-22.759424868278401</v>
      </c>
      <c r="H624">
        <f>(Table2[[#This Row],[1Y Return vs Nifty]]-AVERAGE(Table2[1Y Return vs Nifty]))/_xlfn.STDEV.P(Table2[1Y Return vs Nifty])</f>
        <v>-0.82380993428458826</v>
      </c>
      <c r="I624">
        <v>1.97792709835216</v>
      </c>
      <c r="J624">
        <f>(Table2[[#This Row],[1M Return vs Nifty]]-AVERAGE(Table2[1M Return vs Nifty]))/_xlfn.STDEV.P(Table2[1M Return vs Nifty])</f>
        <v>-0.10339273862417918</v>
      </c>
      <c r="K624">
        <v>1.5934806109587001</v>
      </c>
      <c r="L624">
        <f>(Table2[[#This Row],[6M Return vs Nifty]]-AVERAGE(Table2[6M Return vs Nifty]))/_xlfn.STDEV.P(Table2[6M Return vs Nifty])</f>
        <v>-0.25110535924799715</v>
      </c>
      <c r="M624">
        <v>-6.9436626340808099</v>
      </c>
      <c r="N624">
        <f>(Table2[[#This Row],[1W Return vs Nifty]]-AVERAGE(Table2[1W Return vs Nifty]))/_xlfn.STDEV.P(Table2[1W Return vs Nifty])</f>
        <v>-1.3954239521427152</v>
      </c>
      <c r="O624">
        <v>261.75</v>
      </c>
      <c r="P624">
        <v>245.77695214526801</v>
      </c>
      <c r="Q624">
        <v>229.87775172577699</v>
      </c>
      <c r="R624">
        <v>48.035826437175203</v>
      </c>
      <c r="S624" s="2">
        <f>(Table2[[#This Row],[Close Price]]-Table2[[#This Row],[20D EMA]])/Table2[[#This Row],[20D EMA]]</f>
        <v>8.2139446036293313E-3</v>
      </c>
      <c r="T624" s="2">
        <f>(Table2[[#This Row],[Close Price]]-Table2[[#This Row],[50D EMA]])/Table2[[#This Row],[50D EMA]]</f>
        <v>7.3737784184174537E-2</v>
      </c>
      <c r="U624" s="2">
        <f>(Table2[[#This Row],[Close Price]]-Table2[[#This Row],[200D EMA]])/Table2[[#This Row],[200D EMA]]</f>
        <v>0.14800148347895972</v>
      </c>
      <c r="V624">
        <v>0.89229637343367196</v>
      </c>
      <c r="W624">
        <v>259.14999999999998</v>
      </c>
      <c r="X624">
        <v>265.55</v>
      </c>
      <c r="Y624">
        <v>258.25</v>
      </c>
      <c r="Z624">
        <v>278.7</v>
      </c>
      <c r="AA624">
        <v>258.25</v>
      </c>
      <c r="AB624">
        <v>287.05</v>
      </c>
      <c r="AC624" s="2">
        <f>(Table2[[#This Row],[Close Price]]/Table2[[#This Row],[Day Low]])-1</f>
        <v>1.8329153000192999E-2</v>
      </c>
      <c r="AD624" s="2">
        <f>(Table2[[#This Row],[Day High]]/Table2[[#This Row],[Close Price]])-1</f>
        <v>6.2523683213340231E-3</v>
      </c>
      <c r="AE624" s="2">
        <f>(Table2[[#This Row],[Close Price]]/Table2[[#This Row],[Current Week Low]])-1</f>
        <v>2.187802516940951E-2</v>
      </c>
      <c r="AF624" s="2">
        <f>(Table2[[#This Row],[Current Week High]]/Table2[[#This Row],[Close Price]])-1</f>
        <v>5.6081849185297461E-2</v>
      </c>
      <c r="AG624" s="2">
        <f>(Table2[[#This Row],[Close Price]]/Table2[[#This Row],[Current Month Low]])-1</f>
        <v>2.187802516940951E-2</v>
      </c>
      <c r="AH624" s="2">
        <f>(Table2[[#This Row],[Current Month High]]/Table2[[#This Row],[Close Price]])-1</f>
        <v>8.7722622205381073E-2</v>
      </c>
      <c r="AI624">
        <v>8.7722622205380993</v>
      </c>
      <c r="AJ624">
        <v>39.629629629629598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0.1</v>
      </c>
      <c r="AM624" t="s">
        <v>10213</v>
      </c>
      <c r="AN624">
        <v>1.35</v>
      </c>
      <c r="AO624" t="s">
        <v>10213</v>
      </c>
      <c r="AP624">
        <v>-9.6511660862730997E-2</v>
      </c>
      <c r="AQ624">
        <f>(Table2[[#This Row],[Sharpe Ratio]]-AVERAGE(Table2[Sharpe Ratio]))/_xlfn.STDEV.P(Table2[Sharpe Ratio])</f>
        <v>-1.7135983043671756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-4.2873302886666549</v>
      </c>
      <c r="AS624">
        <f>_xlfn.RANK.AVG(Table2[[#This Row],[1Y Return vs Nifty Z-Score]],Table2[1Y Return vs Nifty Z-Score])</f>
        <v>639</v>
      </c>
      <c r="AT624">
        <f>_xlfn.RANK.AVG(Table2[[#This Row],[6M Return vs Nifty Z-Score]],Table2[6M Return vs Nifty Z-Score])</f>
        <v>408</v>
      </c>
      <c r="AU624">
        <f>_xlfn.RANK.AVG(Table2[[#This Row],[Sharpe Ratio Z-Score]],Table2[Sharpe Ratio Z-Score])</f>
        <v>701</v>
      </c>
      <c r="AV624">
        <f>(Table2[[#This Row],[Rank 1Y]]+Table2[[#This Row],[Rank 6M]]+Table2[[#This Row],[Rank Sharpe]])/3</f>
        <v>582.66666666666663</v>
      </c>
    </row>
    <row r="625" spans="1:48" x14ac:dyDescent="0.3">
      <c r="A625" t="s">
        <v>774</v>
      </c>
      <c r="B625" t="s">
        <v>775</v>
      </c>
      <c r="C625" t="s">
        <v>10167</v>
      </c>
      <c r="D625" t="s">
        <v>49</v>
      </c>
      <c r="E625">
        <v>20321.775259225</v>
      </c>
      <c r="F625">
        <v>1274.75</v>
      </c>
      <c r="G625">
        <v>-26.4363181545028</v>
      </c>
      <c r="H625">
        <f>(Table2[[#This Row],[1Y Return vs Nifty]]-AVERAGE(Table2[1Y Return vs Nifty]))/_xlfn.STDEV.P(Table2[1Y Return vs Nifty])</f>
        <v>-0.86753726381747143</v>
      </c>
      <c r="I625">
        <v>-20.969791602382401</v>
      </c>
      <c r="J625">
        <f>(Table2[[#This Row],[1M Return vs Nifty]]-AVERAGE(Table2[1M Return vs Nifty]))/_xlfn.STDEV.P(Table2[1M Return vs Nifty])</f>
        <v>-2.1395029595685466</v>
      </c>
      <c r="K625">
        <v>-38.562398506694201</v>
      </c>
      <c r="L625">
        <f>(Table2[[#This Row],[6M Return vs Nifty]]-AVERAGE(Table2[6M Return vs Nifty]))/_xlfn.STDEV.P(Table2[6M Return vs Nifty])</f>
        <v>-1.4511891282908493</v>
      </c>
      <c r="M625">
        <v>-8.1979506091405501</v>
      </c>
      <c r="N625">
        <f>(Table2[[#This Row],[1W Return vs Nifty]]-AVERAGE(Table2[1W Return vs Nifty]))/_xlfn.STDEV.P(Table2[1W Return vs Nifty])</f>
        <v>-1.643551522403466</v>
      </c>
      <c r="O625">
        <v>1347.79</v>
      </c>
      <c r="P625">
        <v>1390.1069510366499</v>
      </c>
      <c r="Q625">
        <v>1426.7093394855899</v>
      </c>
      <c r="R625">
        <v>30.647731142148299</v>
      </c>
      <c r="S625" s="2">
        <f>(Table2[[#This Row],[Close Price]]-Table2[[#This Row],[20D EMA]])/Table2[[#This Row],[20D EMA]]</f>
        <v>-5.4192418700242592E-2</v>
      </c>
      <c r="T625" s="2">
        <f>(Table2[[#This Row],[Close Price]]-Table2[[#This Row],[50D EMA]])/Table2[[#This Row],[50D EMA]]</f>
        <v>-8.2984227185271098E-2</v>
      </c>
      <c r="U625" s="2">
        <f>(Table2[[#This Row],[Close Price]]-Table2[[#This Row],[200D EMA]])/Table2[[#This Row],[200D EMA]]</f>
        <v>-0.10651036989803397</v>
      </c>
      <c r="V625">
        <v>1.4941561434118</v>
      </c>
      <c r="W625">
        <v>1257.45</v>
      </c>
      <c r="X625">
        <v>1303.0999999999999</v>
      </c>
      <c r="Y625">
        <v>1249</v>
      </c>
      <c r="Z625">
        <v>1336.8</v>
      </c>
      <c r="AA625">
        <v>1249</v>
      </c>
      <c r="AB625">
        <v>1407.95</v>
      </c>
      <c r="AC625" s="2">
        <f>(Table2[[#This Row],[Close Price]]/Table2[[#This Row],[Day Low]])-1</f>
        <v>1.375800230625468E-2</v>
      </c>
      <c r="AD625" s="2">
        <f>(Table2[[#This Row],[Day High]]/Table2[[#This Row],[Close Price]])-1</f>
        <v>2.2239654834281142E-2</v>
      </c>
      <c r="AE625" s="2">
        <f>(Table2[[#This Row],[Close Price]]/Table2[[#This Row],[Current Week Low]])-1</f>
        <v>2.0616493194555607E-2</v>
      </c>
      <c r="AF625" s="2">
        <f>(Table2[[#This Row],[Current Week High]]/Table2[[#This Row],[Close Price]])-1</f>
        <v>4.8676211021768889E-2</v>
      </c>
      <c r="AG625" s="2">
        <f>(Table2[[#This Row],[Close Price]]/Table2[[#This Row],[Current Month Low]])-1</f>
        <v>2.0616493194555607E-2</v>
      </c>
      <c r="AH625" s="2">
        <f>(Table2[[#This Row],[Current Month High]]/Table2[[#This Row],[Close Price]])-1</f>
        <v>0.10449107668170243</v>
      </c>
      <c r="AI625">
        <v>40.890370660913902</v>
      </c>
      <c r="AJ625">
        <v>7.1128476598605301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-0.23</v>
      </c>
      <c r="AM625" t="s">
        <v>10214</v>
      </c>
      <c r="AN625">
        <v>-6.21</v>
      </c>
      <c r="AO625" t="s">
        <v>10214</v>
      </c>
      <c r="AP625">
        <v>3.863192875332E-2</v>
      </c>
      <c r="AQ625">
        <f>(Table2[[#This Row],[Sharpe Ratio]]-AVERAGE(Table2[Sharpe Ratio]))/_xlfn.STDEV.P(Table2[Sharpe Ratio])</f>
        <v>-0.18031664533700789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650</v>
      </c>
      <c r="AT625">
        <f>_xlfn.RANK.AVG(Table2[[#This Row],[6M Return vs Nifty Z-Score]],Table2[6M Return vs Nifty Z-Score])</f>
        <v>713</v>
      </c>
      <c r="AU625">
        <f>_xlfn.RANK.AVG(Table2[[#This Row],[Sharpe Ratio Z-Score]],Table2[Sharpe Ratio Z-Score])</f>
        <v>386</v>
      </c>
      <c r="AV625">
        <f>(Table2[[#This Row],[Rank 1Y]]+Table2[[#This Row],[Rank 6M]]+Table2[[#This Row],[Rank Sharpe]])/3</f>
        <v>583</v>
      </c>
    </row>
    <row r="626" spans="1:48" x14ac:dyDescent="0.3">
      <c r="A626" t="s">
        <v>2099</v>
      </c>
      <c r="B626" t="s">
        <v>2100</v>
      </c>
      <c r="C626" t="s">
        <v>10165</v>
      </c>
      <c r="D626" t="s">
        <v>443</v>
      </c>
      <c r="E626">
        <v>2715.7382854819998</v>
      </c>
      <c r="F626">
        <v>81.739999999999995</v>
      </c>
      <c r="G626">
        <v>-19.614940259340202</v>
      </c>
      <c r="H626">
        <f>(Table2[[#This Row],[1Y Return vs Nifty]]-AVERAGE(Table2[1Y Return vs Nifty]))/_xlfn.STDEV.P(Table2[1Y Return vs Nifty])</f>
        <v>-0.78641425700962675</v>
      </c>
      <c r="I626">
        <v>-5.8483514811251602</v>
      </c>
      <c r="J626">
        <f>(Table2[[#This Row],[1M Return vs Nifty]]-AVERAGE(Table2[1M Return vs Nifty]))/_xlfn.STDEV.P(Table2[1M Return vs Nifty])</f>
        <v>-0.79780450196524066</v>
      </c>
      <c r="K626">
        <v>-23.9130246175399</v>
      </c>
      <c r="L626">
        <f>(Table2[[#This Row],[6M Return vs Nifty]]-AVERAGE(Table2[6M Return vs Nifty]))/_xlfn.STDEV.P(Table2[6M Return vs Nifty])</f>
        <v>-1.0133833519684057</v>
      </c>
      <c r="M626">
        <v>-4.5187650749061303</v>
      </c>
      <c r="N626">
        <f>(Table2[[#This Row],[1W Return vs Nifty]]-AVERAGE(Table2[1W Return vs Nifty]))/_xlfn.STDEV.P(Table2[1W Return vs Nifty])</f>
        <v>-0.91572235932422308</v>
      </c>
      <c r="O626">
        <v>81.760000000000005</v>
      </c>
      <c r="P626">
        <v>83.661406598608593</v>
      </c>
      <c r="Q626">
        <v>86.066438507709407</v>
      </c>
      <c r="R626">
        <v>51.169522026526202</v>
      </c>
      <c r="S626" s="2">
        <f>(Table2[[#This Row],[Close Price]]-Table2[[#This Row],[20D EMA]])/Table2[[#This Row],[20D EMA]]</f>
        <v>-2.4461839530345191E-4</v>
      </c>
      <c r="T626" s="2">
        <f>(Table2[[#This Row],[Close Price]]-Table2[[#This Row],[50D EMA]])/Table2[[#This Row],[50D EMA]]</f>
        <v>-2.2966462993231029E-2</v>
      </c>
      <c r="U626" s="2">
        <f>(Table2[[#This Row],[Close Price]]-Table2[[#This Row],[200D EMA]])/Table2[[#This Row],[200D EMA]]</f>
        <v>-5.0268589972174468E-2</v>
      </c>
      <c r="V626">
        <v>0.70353144499738696</v>
      </c>
      <c r="W626">
        <v>80.5</v>
      </c>
      <c r="X626">
        <v>83.4</v>
      </c>
      <c r="Y626">
        <v>79.180000000000007</v>
      </c>
      <c r="Z626">
        <v>84.55</v>
      </c>
      <c r="AA626">
        <v>79.180000000000007</v>
      </c>
      <c r="AB626">
        <v>84.69</v>
      </c>
      <c r="AC626" s="2">
        <f>(Table2[[#This Row],[Close Price]]/Table2[[#This Row],[Day Low]])-1</f>
        <v>1.5403726708074439E-2</v>
      </c>
      <c r="AD626" s="2">
        <f>(Table2[[#This Row],[Day High]]/Table2[[#This Row],[Close Price]])-1</f>
        <v>2.0308294592610743E-2</v>
      </c>
      <c r="AE626" s="2">
        <f>(Table2[[#This Row],[Close Price]]/Table2[[#This Row],[Current Week Low]])-1</f>
        <v>3.2331396817377955E-2</v>
      </c>
      <c r="AF626" s="2">
        <f>(Table2[[#This Row],[Current Week High]]/Table2[[#This Row],[Close Price]])-1</f>
        <v>3.4377293858576019E-2</v>
      </c>
      <c r="AG626" s="2">
        <f>(Table2[[#This Row],[Close Price]]/Table2[[#This Row],[Current Month Low]])-1</f>
        <v>3.2331396817377955E-2</v>
      </c>
      <c r="AH626" s="2">
        <f>(Table2[[#This Row],[Current Month High]]/Table2[[#This Row],[Close Price]])-1</f>
        <v>3.6090041595302269E-2</v>
      </c>
      <c r="AI626">
        <v>46.806948862246102</v>
      </c>
      <c r="AJ626">
        <v>30.679456434852099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-0.17</v>
      </c>
      <c r="AM626" t="s">
        <v>10214</v>
      </c>
      <c r="AN626">
        <v>-1.72</v>
      </c>
      <c r="AO626" t="s">
        <v>10214</v>
      </c>
      <c r="AP626">
        <v>4.2943793919569999E-3</v>
      </c>
      <c r="AQ626">
        <f>(Table2[[#This Row],[Sharpe Ratio]]-AVERAGE(Table2[Sharpe Ratio]))/_xlfn.STDEV.P(Table2[Sharpe Ratio])</f>
        <v>-0.56989586845369056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621</v>
      </c>
      <c r="AT626">
        <f>_xlfn.RANK.AVG(Table2[[#This Row],[6M Return vs Nifty Z-Score]],Table2[6M Return vs Nifty Z-Score])</f>
        <v>644</v>
      </c>
      <c r="AU626">
        <f>_xlfn.RANK.AVG(Table2[[#This Row],[Sharpe Ratio Z-Score]],Table2[Sharpe Ratio Z-Score])</f>
        <v>488</v>
      </c>
      <c r="AV626">
        <f>(Table2[[#This Row],[Rank 1Y]]+Table2[[#This Row],[Rank 6M]]+Table2[[#This Row],[Rank Sharpe]])/3</f>
        <v>584.33333333333337</v>
      </c>
    </row>
    <row r="627" spans="1:48" x14ac:dyDescent="0.3">
      <c r="A627" t="s">
        <v>1539</v>
      </c>
      <c r="B627" t="s">
        <v>1540</v>
      </c>
      <c r="C627" t="s">
        <v>10167</v>
      </c>
      <c r="D627" t="s">
        <v>24</v>
      </c>
      <c r="E627">
        <v>6198.3621137699902</v>
      </c>
      <c r="F627">
        <v>366.9</v>
      </c>
      <c r="G627">
        <v>-0.45954930562357799</v>
      </c>
      <c r="H627">
        <f>(Table2[[#This Row],[1Y Return vs Nifty]]-AVERAGE(Table2[1Y Return vs Nifty]))/_xlfn.STDEV.P(Table2[1Y Return vs Nifty])</f>
        <v>-0.55860941543249187</v>
      </c>
      <c r="I627">
        <v>1.6644724974860501</v>
      </c>
      <c r="J627">
        <f>(Table2[[#This Row],[1M Return vs Nifty]]-AVERAGE(Table2[1M Return vs Nifty]))/_xlfn.STDEV.P(Table2[1M Return vs Nifty])</f>
        <v>-0.13120500724001741</v>
      </c>
      <c r="K627">
        <v>-19.711951102152799</v>
      </c>
      <c r="L627">
        <f>(Table2[[#This Row],[6M Return vs Nifty]]-AVERAGE(Table2[6M Return vs Nifty]))/_xlfn.STDEV.P(Table2[6M Return vs Nifty])</f>
        <v>-0.88783162083582767</v>
      </c>
      <c r="M627">
        <v>-2.8689674419660598</v>
      </c>
      <c r="N627">
        <f>(Table2[[#This Row],[1W Return vs Nifty]]-AVERAGE(Table2[1W Return vs Nifty]))/_xlfn.STDEV.P(Table2[1W Return vs Nifty])</f>
        <v>-0.58935370537626464</v>
      </c>
      <c r="O627">
        <v>364.45</v>
      </c>
      <c r="P627">
        <v>359.74823848888201</v>
      </c>
      <c r="Q627">
        <v>352.99067837181201</v>
      </c>
      <c r="R627">
        <v>49.191944907667697</v>
      </c>
      <c r="S627" s="2">
        <f>(Table2[[#This Row],[Close Price]]-Table2[[#This Row],[20D EMA]])/Table2[[#This Row],[20D EMA]]</f>
        <v>6.7224584991082146E-3</v>
      </c>
      <c r="T627" s="2">
        <f>(Table2[[#This Row],[Close Price]]-Table2[[#This Row],[50D EMA]])/Table2[[#This Row],[50D EMA]]</f>
        <v>1.9879906962599326E-2</v>
      </c>
      <c r="U627" s="2">
        <f>(Table2[[#This Row],[Close Price]]-Table2[[#This Row],[200D EMA]])/Table2[[#This Row],[200D EMA]]</f>
        <v>3.9404217959367771E-2</v>
      </c>
      <c r="V627">
        <v>2.03787910906656</v>
      </c>
      <c r="W627">
        <v>365.7</v>
      </c>
      <c r="X627">
        <v>373</v>
      </c>
      <c r="Y627">
        <v>365</v>
      </c>
      <c r="Z627">
        <v>378.8</v>
      </c>
      <c r="AA627">
        <v>365</v>
      </c>
      <c r="AB627">
        <v>403.2</v>
      </c>
      <c r="AC627" s="2">
        <f>(Table2[[#This Row],[Close Price]]/Table2[[#This Row],[Day Low]])-1</f>
        <v>3.2813781788350038E-3</v>
      </c>
      <c r="AD627" s="2">
        <f>(Table2[[#This Row],[Day High]]/Table2[[#This Row],[Close Price]])-1</f>
        <v>1.6625783592259635E-2</v>
      </c>
      <c r="AE627" s="2">
        <f>(Table2[[#This Row],[Close Price]]/Table2[[#This Row],[Current Week Low]])-1</f>
        <v>5.2054794520546288E-3</v>
      </c>
      <c r="AF627" s="2">
        <f>(Table2[[#This Row],[Current Week High]]/Table2[[#This Row],[Close Price]])-1</f>
        <v>3.2433905696375165E-2</v>
      </c>
      <c r="AG627" s="2">
        <f>(Table2[[#This Row],[Close Price]]/Table2[[#This Row],[Current Month Low]])-1</f>
        <v>5.2054794520546288E-3</v>
      </c>
      <c r="AH627" s="2">
        <f>(Table2[[#This Row],[Current Month High]]/Table2[[#This Row],[Close Price]])-1</f>
        <v>9.893704006541304E-2</v>
      </c>
      <c r="AI627">
        <v>15.085854456255101</v>
      </c>
      <c r="AJ627">
        <v>29.876106194690198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-0.17</v>
      </c>
      <c r="AM627" t="s">
        <v>10214</v>
      </c>
      <c r="AN627">
        <v>3.13</v>
      </c>
      <c r="AO627" t="s">
        <v>10213</v>
      </c>
      <c r="AP627">
        <v>-4.0989822997291002E-2</v>
      </c>
      <c r="AQ627">
        <f>(Table2[[#This Row],[Sharpe Ratio]]-AVERAGE(Table2[Sharpe Ratio]))/_xlfn.STDEV.P(Table2[Sharpe Ratio])</f>
        <v>-1.0836711586062431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-3.2506709074908446</v>
      </c>
      <c r="AS627">
        <f>_xlfn.RANK.AVG(Table2[[#This Row],[1Y Return vs Nifty Z-Score]],Table2[1Y Return vs Nifty Z-Score])</f>
        <v>517</v>
      </c>
      <c r="AT627">
        <f>_xlfn.RANK.AVG(Table2[[#This Row],[6M Return vs Nifty Z-Score]],Table2[6M Return vs Nifty Z-Score])</f>
        <v>619</v>
      </c>
      <c r="AU627">
        <f>_xlfn.RANK.AVG(Table2[[#This Row],[Sharpe Ratio Z-Score]],Table2[Sharpe Ratio Z-Score])</f>
        <v>620</v>
      </c>
      <c r="AV627">
        <f>(Table2[[#This Row],[Rank 1Y]]+Table2[[#This Row],[Rank 6M]]+Table2[[#This Row],[Rank Sharpe]])/3</f>
        <v>585.33333333333337</v>
      </c>
    </row>
    <row r="628" spans="1:48" x14ac:dyDescent="0.3">
      <c r="A628" t="s">
        <v>1628</v>
      </c>
      <c r="B628" t="s">
        <v>1629</v>
      </c>
      <c r="C628" t="s">
        <v>10176</v>
      </c>
      <c r="D628" t="s">
        <v>78</v>
      </c>
      <c r="E628">
        <v>5187.4008383559903</v>
      </c>
      <c r="F628">
        <v>228.91</v>
      </c>
      <c r="G628">
        <v>3.6236787291150199</v>
      </c>
      <c r="H628">
        <f>(Table2[[#This Row],[1Y Return vs Nifty]]-AVERAGE(Table2[1Y Return vs Nifty]))/_xlfn.STDEV.P(Table2[1Y Return vs Nifty])</f>
        <v>-0.51004976359221121</v>
      </c>
      <c r="I628">
        <v>1.3121960200760701</v>
      </c>
      <c r="J628">
        <f>(Table2[[#This Row],[1M Return vs Nifty]]-AVERAGE(Table2[1M Return vs Nifty]))/_xlfn.STDEV.P(Table2[1M Return vs Nifty])</f>
        <v>-0.1624618718376202</v>
      </c>
      <c r="K628">
        <v>-13.190229225932599</v>
      </c>
      <c r="L628">
        <f>(Table2[[#This Row],[6M Return vs Nifty]]-AVERAGE(Table2[6M Return vs Nifty]))/_xlfn.STDEV.P(Table2[6M Return vs Nifty])</f>
        <v>-0.69292585007851637</v>
      </c>
      <c r="M628">
        <v>0.75490056744923895</v>
      </c>
      <c r="N628">
        <f>(Table2[[#This Row],[1W Return vs Nifty]]-AVERAGE(Table2[1W Return vs Nifty]))/_xlfn.STDEV.P(Table2[1W Return vs Nifty])</f>
        <v>0.12753235428563642</v>
      </c>
      <c r="O628">
        <v>223.47</v>
      </c>
      <c r="P628">
        <v>215.07744552966301</v>
      </c>
      <c r="Q628">
        <v>205.435739811057</v>
      </c>
      <c r="R628">
        <v>57.364530384208997</v>
      </c>
      <c r="S628" s="2">
        <f>(Table2[[#This Row],[Close Price]]-Table2[[#This Row],[20D EMA]])/Table2[[#This Row],[20D EMA]]</f>
        <v>2.4343312301427476E-2</v>
      </c>
      <c r="T628" s="2">
        <f>(Table2[[#This Row],[Close Price]]-Table2[[#This Row],[50D EMA]])/Table2[[#This Row],[50D EMA]]</f>
        <v>6.4314295886637868E-2</v>
      </c>
      <c r="U628" s="2">
        <f>(Table2[[#This Row],[Close Price]]-Table2[[#This Row],[200D EMA]])/Table2[[#This Row],[200D EMA]]</f>
        <v>0.11426570766378186</v>
      </c>
      <c r="V628">
        <v>1.67712834703785</v>
      </c>
      <c r="W628">
        <v>227.2</v>
      </c>
      <c r="X628">
        <v>232.95</v>
      </c>
      <c r="Y628">
        <v>224.7</v>
      </c>
      <c r="Z628">
        <v>235.5</v>
      </c>
      <c r="AA628">
        <v>219.25</v>
      </c>
      <c r="AB628">
        <v>235.5</v>
      </c>
      <c r="AC628" s="2">
        <f>(Table2[[#This Row],[Close Price]]/Table2[[#This Row],[Day Low]])-1</f>
        <v>7.5264084507042917E-3</v>
      </c>
      <c r="AD628" s="2">
        <f>(Table2[[#This Row],[Day High]]/Table2[[#This Row],[Close Price]])-1</f>
        <v>1.7648857629636083E-2</v>
      </c>
      <c r="AE628" s="2">
        <f>(Table2[[#This Row],[Close Price]]/Table2[[#This Row],[Current Week Low]])-1</f>
        <v>1.8736092567868345E-2</v>
      </c>
      <c r="AF628" s="2">
        <f>(Table2[[#This Row],[Current Week High]]/Table2[[#This Row],[Close Price]])-1</f>
        <v>2.8788606876064771E-2</v>
      </c>
      <c r="AG628" s="2">
        <f>(Table2[[#This Row],[Close Price]]/Table2[[#This Row],[Current Month Low]])-1</f>
        <v>4.4059293044469872E-2</v>
      </c>
      <c r="AH628" s="2">
        <f>(Table2[[#This Row],[Current Month High]]/Table2[[#This Row],[Close Price]])-1</f>
        <v>2.8788606876064771E-2</v>
      </c>
      <c r="AI628">
        <v>7.9026691712900297</v>
      </c>
      <c r="AJ628">
        <v>32.126984126984098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7.0000000000000007E-2</v>
      </c>
      <c r="AM628" t="s">
        <v>10213</v>
      </c>
      <c r="AN628">
        <v>5.84</v>
      </c>
      <c r="AO628" t="s">
        <v>10213</v>
      </c>
      <c r="AP628">
        <v>-0.100040548595925</v>
      </c>
      <c r="AQ628">
        <f>(Table2[[#This Row],[Sharpe Ratio]]-AVERAGE(Table2[Sharpe Ratio]))/_xlfn.STDEV.P(Table2[Sharpe Ratio])</f>
        <v>-1.7536355629116256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-2.9915406941343372</v>
      </c>
      <c r="AS628">
        <f>_xlfn.RANK.AVG(Table2[[#This Row],[1Y Return vs Nifty Z-Score]],Table2[1Y Return vs Nifty Z-Score])</f>
        <v>488</v>
      </c>
      <c r="AT628">
        <f>_xlfn.RANK.AVG(Table2[[#This Row],[6M Return vs Nifty Z-Score]],Table2[6M Return vs Nifty Z-Score])</f>
        <v>564</v>
      </c>
      <c r="AU628">
        <f>_xlfn.RANK.AVG(Table2[[#This Row],[Sharpe Ratio Z-Score]],Table2[Sharpe Ratio Z-Score])</f>
        <v>705</v>
      </c>
      <c r="AV628">
        <f>(Table2[[#This Row],[Rank 1Y]]+Table2[[#This Row],[Rank 6M]]+Table2[[#This Row],[Rank Sharpe]])/3</f>
        <v>585.66666666666663</v>
      </c>
    </row>
    <row r="629" spans="1:48" x14ac:dyDescent="0.3">
      <c r="A629" t="s">
        <v>1660</v>
      </c>
      <c r="B629" t="s">
        <v>1661</v>
      </c>
      <c r="C629" t="s">
        <v>10172</v>
      </c>
      <c r="D629" t="s">
        <v>62</v>
      </c>
      <c r="E629">
        <v>4963.1109749999996</v>
      </c>
      <c r="F629">
        <v>539.85</v>
      </c>
      <c r="G629">
        <v>-9.6716910050170597</v>
      </c>
      <c r="H629">
        <f>(Table2[[#This Row],[1Y Return vs Nifty]]-AVERAGE(Table2[1Y Return vs Nifty]))/_xlfn.STDEV.P(Table2[1Y Return vs Nifty])</f>
        <v>-0.66816450023796659</v>
      </c>
      <c r="I629">
        <v>-0.28408385946282599</v>
      </c>
      <c r="J629">
        <f>(Table2[[#This Row],[1M Return vs Nifty]]-AVERAGE(Table2[1M Return vs Nifty]))/_xlfn.STDEV.P(Table2[1M Return vs Nifty])</f>
        <v>-0.30409694330609482</v>
      </c>
      <c r="K629">
        <v>-8.1504606897782104</v>
      </c>
      <c r="L629">
        <f>(Table2[[#This Row],[6M Return vs Nifty]]-AVERAGE(Table2[6M Return vs Nifty]))/_xlfn.STDEV.P(Table2[6M Return vs Nifty])</f>
        <v>-0.54230918938354689</v>
      </c>
      <c r="M629">
        <v>-0.42032493647469299</v>
      </c>
      <c r="N629">
        <f>(Table2[[#This Row],[1W Return vs Nifty]]-AVERAGE(Table2[1W Return vs Nifty]))/_xlfn.STDEV.P(Table2[1W Return vs Nifty])</f>
        <v>-0.10495480543796927</v>
      </c>
      <c r="O629">
        <v>527.42999999999995</v>
      </c>
      <c r="P629">
        <v>511.93000634595802</v>
      </c>
      <c r="Q629">
        <v>499.920962504133</v>
      </c>
      <c r="R629">
        <v>56.485857098904098</v>
      </c>
      <c r="S629" s="2">
        <f>(Table2[[#This Row],[Close Price]]-Table2[[#This Row],[20D EMA]])/Table2[[#This Row],[20D EMA]]</f>
        <v>2.3548148569478556E-2</v>
      </c>
      <c r="T629" s="2">
        <f>(Table2[[#This Row],[Close Price]]-Table2[[#This Row],[50D EMA]])/Table2[[#This Row],[50D EMA]]</f>
        <v>5.4538693391560845E-2</v>
      </c>
      <c r="U629" s="2">
        <f>(Table2[[#This Row],[Close Price]]-Table2[[#This Row],[200D EMA]])/Table2[[#This Row],[200D EMA]]</f>
        <v>7.9870700552063592E-2</v>
      </c>
      <c r="V629">
        <v>1.4927422402033701</v>
      </c>
      <c r="W629">
        <v>535.70000000000005</v>
      </c>
      <c r="X629">
        <v>544.85</v>
      </c>
      <c r="Y629">
        <v>530.5</v>
      </c>
      <c r="Z629">
        <v>563.20000000000005</v>
      </c>
      <c r="AA629">
        <v>505</v>
      </c>
      <c r="AB629">
        <v>563.20000000000005</v>
      </c>
      <c r="AC629" s="2">
        <f>(Table2[[#This Row],[Close Price]]/Table2[[#This Row],[Day Low]])-1</f>
        <v>7.7468732499532678E-3</v>
      </c>
      <c r="AD629" s="2">
        <f>(Table2[[#This Row],[Day High]]/Table2[[#This Row],[Close Price]])-1</f>
        <v>9.2618319903676749E-3</v>
      </c>
      <c r="AE629" s="2">
        <f>(Table2[[#This Row],[Close Price]]/Table2[[#This Row],[Current Week Low]])-1</f>
        <v>1.7624882186616508E-2</v>
      </c>
      <c r="AF629" s="2">
        <f>(Table2[[#This Row],[Current Week High]]/Table2[[#This Row],[Close Price]])-1</f>
        <v>4.3252755395017273E-2</v>
      </c>
      <c r="AG629" s="2">
        <f>(Table2[[#This Row],[Close Price]]/Table2[[#This Row],[Current Month Low]])-1</f>
        <v>6.9009900990099071E-2</v>
      </c>
      <c r="AH629" s="2">
        <f>(Table2[[#This Row],[Current Month High]]/Table2[[#This Row],[Close Price]])-1</f>
        <v>4.3252755395017273E-2</v>
      </c>
      <c r="AI629">
        <v>19.616560155598702</v>
      </c>
      <c r="AJ629">
        <v>25.240691335111901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-0.03</v>
      </c>
      <c r="AM629" t="s">
        <v>10214</v>
      </c>
      <c r="AN629">
        <v>4.45</v>
      </c>
      <c r="AO629" t="s">
        <v>10213</v>
      </c>
      <c r="AP629">
        <v>-7.4977379870128993E-2</v>
      </c>
      <c r="AQ629">
        <f>(Table2[[#This Row],[Sharpe Ratio]]-AVERAGE(Table2[Sharpe Ratio]))/_xlfn.STDEV.P(Table2[Sharpe Ratio])</f>
        <v>-1.4692795158832781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-3.088804954248856</v>
      </c>
      <c r="AS629">
        <f>_xlfn.RANK.AVG(Table2[[#This Row],[1Y Return vs Nifty Z-Score]],Table2[1Y Return vs Nifty Z-Score])</f>
        <v>565</v>
      </c>
      <c r="AT629">
        <f>_xlfn.RANK.AVG(Table2[[#This Row],[6M Return vs Nifty Z-Score]],Table2[6M Return vs Nifty Z-Score])</f>
        <v>509</v>
      </c>
      <c r="AU629">
        <f>_xlfn.RANK.AVG(Table2[[#This Row],[Sharpe Ratio Z-Score]],Table2[Sharpe Ratio Z-Score])</f>
        <v>683</v>
      </c>
      <c r="AV629">
        <f>(Table2[[#This Row],[Rank 1Y]]+Table2[[#This Row],[Rank 6M]]+Table2[[#This Row],[Rank Sharpe]])/3</f>
        <v>585.66666666666663</v>
      </c>
    </row>
    <row r="630" spans="1:48" x14ac:dyDescent="0.3">
      <c r="A630" t="s">
        <v>1416</v>
      </c>
      <c r="B630" t="s">
        <v>1417</v>
      </c>
      <c r="C630" t="s">
        <v>10178</v>
      </c>
      <c r="D630" t="s">
        <v>813</v>
      </c>
      <c r="E630">
        <v>7309.6675492499999</v>
      </c>
      <c r="F630">
        <v>41.25</v>
      </c>
      <c r="G630">
        <v>-30.258321794379199</v>
      </c>
      <c r="H630">
        <f>(Table2[[#This Row],[1Y Return vs Nifty]]-AVERAGE(Table2[1Y Return vs Nifty]))/_xlfn.STDEV.P(Table2[1Y Return vs Nifty])</f>
        <v>-0.91299031334243286</v>
      </c>
      <c r="I630">
        <v>-7.4584535545088197</v>
      </c>
      <c r="J630">
        <f>(Table2[[#This Row],[1M Return vs Nifty]]-AVERAGE(Table2[1M Return vs Nifty]))/_xlfn.STDEV.P(Table2[1M Return vs Nifty])</f>
        <v>-0.94066599208256751</v>
      </c>
      <c r="K630">
        <v>-32.695179638202198</v>
      </c>
      <c r="L630">
        <f>(Table2[[#This Row],[6M Return vs Nifty]]-AVERAGE(Table2[6M Return vs Nifty]))/_xlfn.STDEV.P(Table2[6M Return vs Nifty])</f>
        <v>-1.2758435926379177</v>
      </c>
      <c r="M630">
        <v>-2.8255905479471499</v>
      </c>
      <c r="N630">
        <f>(Table2[[#This Row],[1W Return vs Nifty]]-AVERAGE(Table2[1W Return vs Nifty]))/_xlfn.STDEV.P(Table2[1W Return vs Nifty])</f>
        <v>-0.58077273869845081</v>
      </c>
      <c r="O630">
        <v>41.83</v>
      </c>
      <c r="P630">
        <v>42.753552918459299</v>
      </c>
      <c r="Q630">
        <v>43.801083666271403</v>
      </c>
      <c r="R630">
        <v>40.695521450048403</v>
      </c>
      <c r="S630" s="2">
        <f>(Table2[[#This Row],[Close Price]]-Table2[[#This Row],[20D EMA]])/Table2[[#This Row],[20D EMA]]</f>
        <v>-1.3865646665072874E-2</v>
      </c>
      <c r="T630" s="2">
        <f>(Table2[[#This Row],[Close Price]]-Table2[[#This Row],[50D EMA]])/Table2[[#This Row],[50D EMA]]</f>
        <v>-3.5167905725330351E-2</v>
      </c>
      <c r="U630" s="2">
        <f>(Table2[[#This Row],[Close Price]]-Table2[[#This Row],[200D EMA]])/Table2[[#This Row],[200D EMA]]</f>
        <v>-5.8242478330184325E-2</v>
      </c>
      <c r="V630">
        <v>0.58080228143992496</v>
      </c>
      <c r="W630">
        <v>41.15</v>
      </c>
      <c r="X630">
        <v>41.74</v>
      </c>
      <c r="Y630">
        <v>40.700000000000003</v>
      </c>
      <c r="Z630">
        <v>42.2</v>
      </c>
      <c r="AA630">
        <v>40.700000000000003</v>
      </c>
      <c r="AB630">
        <v>42.65</v>
      </c>
      <c r="AC630" s="2">
        <f>(Table2[[#This Row],[Close Price]]/Table2[[#This Row],[Day Low]])-1</f>
        <v>2.430133657351119E-3</v>
      </c>
      <c r="AD630" s="2">
        <f>(Table2[[#This Row],[Day High]]/Table2[[#This Row],[Close Price]])-1</f>
        <v>1.1878787878787822E-2</v>
      </c>
      <c r="AE630" s="2">
        <f>(Table2[[#This Row],[Close Price]]/Table2[[#This Row],[Current Week Low]])-1</f>
        <v>1.3513513513513375E-2</v>
      </c>
      <c r="AF630" s="2">
        <f>(Table2[[#This Row],[Current Week High]]/Table2[[#This Row],[Close Price]])-1</f>
        <v>2.3030303030303179E-2</v>
      </c>
      <c r="AG630" s="2">
        <f>(Table2[[#This Row],[Close Price]]/Table2[[#This Row],[Current Month Low]])-1</f>
        <v>1.3513513513513375E-2</v>
      </c>
      <c r="AH630" s="2">
        <f>(Table2[[#This Row],[Current Month High]]/Table2[[#This Row],[Close Price]])-1</f>
        <v>3.3939393939393936E-2</v>
      </c>
      <c r="AI630">
        <v>30.909090909090899</v>
      </c>
      <c r="AJ630">
        <v>11.486486486486401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-0.2</v>
      </c>
      <c r="AM630" t="s">
        <v>10214</v>
      </c>
      <c r="AN630">
        <v>-2.99</v>
      </c>
      <c r="AO630" t="s">
        <v>10214</v>
      </c>
      <c r="AP630">
        <v>3.5410176410021997E-2</v>
      </c>
      <c r="AQ630">
        <f>(Table2[[#This Row],[Sharpe Ratio]]-AVERAGE(Table2[Sharpe Ratio]))/_xlfn.STDEV.P(Table2[Sharpe Ratio])</f>
        <v>-0.21686927644552467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662</v>
      </c>
      <c r="AT630">
        <f>_xlfn.RANK.AVG(Table2[[#This Row],[6M Return vs Nifty Z-Score]],Table2[6M Return vs Nifty Z-Score])</f>
        <v>698</v>
      </c>
      <c r="AU630">
        <f>_xlfn.RANK.AVG(Table2[[#This Row],[Sharpe Ratio Z-Score]],Table2[Sharpe Ratio Z-Score])</f>
        <v>402</v>
      </c>
      <c r="AV630">
        <f>(Table2[[#This Row],[Rank 1Y]]+Table2[[#This Row],[Rank 6M]]+Table2[[#This Row],[Rank Sharpe]])/3</f>
        <v>587.33333333333337</v>
      </c>
    </row>
    <row r="631" spans="1:48" x14ac:dyDescent="0.3">
      <c r="A631" t="s">
        <v>1256</v>
      </c>
      <c r="B631" t="s">
        <v>1257</v>
      </c>
      <c r="C631" t="s">
        <v>10167</v>
      </c>
      <c r="D631" t="s">
        <v>553</v>
      </c>
      <c r="E631">
        <v>8896.9766037779991</v>
      </c>
      <c r="F631">
        <v>93.09</v>
      </c>
      <c r="G631">
        <v>0.372313022983004</v>
      </c>
      <c r="H631">
        <f>(Table2[[#This Row],[1Y Return vs Nifty]]-AVERAGE(Table2[1Y Return vs Nifty]))/_xlfn.STDEV.P(Table2[1Y Return vs Nifty])</f>
        <v>-0.54871652071475496</v>
      </c>
      <c r="I631">
        <v>13.266875872757</v>
      </c>
      <c r="J631">
        <f>(Table2[[#This Row],[1M Return vs Nifty]]-AVERAGE(Table2[1M Return vs Nifty]))/_xlfn.STDEV.P(Table2[1M Return vs Nifty])</f>
        <v>0.89825558568386255</v>
      </c>
      <c r="K631">
        <v>-17.8207700582089</v>
      </c>
      <c r="L631">
        <f>(Table2[[#This Row],[6M Return vs Nifty]]-AVERAGE(Table2[6M Return vs Nifty]))/_xlfn.STDEV.P(Table2[6M Return vs Nifty])</f>
        <v>-0.83131248279108572</v>
      </c>
      <c r="M631">
        <v>1.3452876611440401</v>
      </c>
      <c r="N631">
        <f>(Table2[[#This Row],[1W Return vs Nifty]]-AVERAGE(Table2[1W Return vs Nifty]))/_xlfn.STDEV.P(Table2[1W Return vs Nifty])</f>
        <v>0.2443247639910871</v>
      </c>
      <c r="O631">
        <v>89.11</v>
      </c>
      <c r="P631">
        <v>85.822101235113095</v>
      </c>
      <c r="Q631">
        <v>85.424165368995702</v>
      </c>
      <c r="R631">
        <v>59.935934286618298</v>
      </c>
      <c r="S631" s="2">
        <f>(Table2[[#This Row],[Close Price]]-Table2[[#This Row],[20D EMA]])/Table2[[#This Row],[20D EMA]]</f>
        <v>4.4663898552351075E-2</v>
      </c>
      <c r="T631" s="2">
        <f>(Table2[[#This Row],[Close Price]]-Table2[[#This Row],[50D EMA]])/Table2[[#This Row],[50D EMA]]</f>
        <v>8.468563062766557E-2</v>
      </c>
      <c r="U631" s="2">
        <f>(Table2[[#This Row],[Close Price]]-Table2[[#This Row],[200D EMA]])/Table2[[#This Row],[200D EMA]]</f>
        <v>8.9738478542824365E-2</v>
      </c>
      <c r="V631">
        <v>1.1674276011689899</v>
      </c>
      <c r="W631">
        <v>92.58</v>
      </c>
      <c r="X631">
        <v>94.8</v>
      </c>
      <c r="Y631">
        <v>92</v>
      </c>
      <c r="Z631">
        <v>101.25</v>
      </c>
      <c r="AA631">
        <v>87.11</v>
      </c>
      <c r="AB631">
        <v>101.25</v>
      </c>
      <c r="AC631" s="2">
        <f>(Table2[[#This Row],[Close Price]]/Table2[[#This Row],[Day Low]])-1</f>
        <v>5.5087491898899721E-3</v>
      </c>
      <c r="AD631" s="2">
        <f>(Table2[[#This Row],[Day High]]/Table2[[#This Row],[Close Price]])-1</f>
        <v>1.8369320012890711E-2</v>
      </c>
      <c r="AE631" s="2">
        <f>(Table2[[#This Row],[Close Price]]/Table2[[#This Row],[Current Week Low]])-1</f>
        <v>1.1847826086956559E-2</v>
      </c>
      <c r="AF631" s="2">
        <f>(Table2[[#This Row],[Current Week High]]/Table2[[#This Row],[Close Price]])-1</f>
        <v>8.7657106026425957E-2</v>
      </c>
      <c r="AG631" s="2">
        <f>(Table2[[#This Row],[Close Price]]/Table2[[#This Row],[Current Month Low]])-1</f>
        <v>6.8648834806566361E-2</v>
      </c>
      <c r="AH631" s="2">
        <f>(Table2[[#This Row],[Current Month High]]/Table2[[#This Row],[Close Price]])-1</f>
        <v>8.7657106026425957E-2</v>
      </c>
      <c r="AI631">
        <v>23.375228273713599</v>
      </c>
      <c r="AJ631">
        <v>34.913043478260803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0.04</v>
      </c>
      <c r="AM631" t="s">
        <v>10213</v>
      </c>
      <c r="AN631">
        <v>12.56</v>
      </c>
      <c r="AO631" t="s">
        <v>10213</v>
      </c>
      <c r="AP631">
        <v>-5.9777728107427999E-2</v>
      </c>
      <c r="AQ631">
        <f>(Table2[[#This Row],[Sharpe Ratio]]-AVERAGE(Table2[Sharpe Ratio]))/_xlfn.STDEV.P(Table2[Sharpe Ratio])</f>
        <v>-1.2968307350154136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-1.5342793888463047</v>
      </c>
      <c r="AS631">
        <f>_xlfn.RANK.AVG(Table2[[#This Row],[1Y Return vs Nifty Z-Score]],Table2[1Y Return vs Nifty Z-Score])</f>
        <v>512</v>
      </c>
      <c r="AT631">
        <f>_xlfn.RANK.AVG(Table2[[#This Row],[6M Return vs Nifty Z-Score]],Table2[6M Return vs Nifty Z-Score])</f>
        <v>600</v>
      </c>
      <c r="AU631">
        <f>_xlfn.RANK.AVG(Table2[[#This Row],[Sharpe Ratio Z-Score]],Table2[Sharpe Ratio Z-Score])</f>
        <v>651</v>
      </c>
      <c r="AV631">
        <f>(Table2[[#This Row],[Rank 1Y]]+Table2[[#This Row],[Rank 6M]]+Table2[[#This Row],[Rank Sharpe]])/3</f>
        <v>587.66666666666663</v>
      </c>
    </row>
    <row r="632" spans="1:48" x14ac:dyDescent="0.3">
      <c r="A632" t="s">
        <v>419</v>
      </c>
      <c r="B632" t="s">
        <v>420</v>
      </c>
      <c r="C632" t="s">
        <v>10167</v>
      </c>
      <c r="D632" t="s">
        <v>24</v>
      </c>
      <c r="E632">
        <v>58492.885017057997</v>
      </c>
      <c r="F632">
        <v>78.22</v>
      </c>
      <c r="G632">
        <v>-30.617308967459302</v>
      </c>
      <c r="H632">
        <f>(Table2[[#This Row],[1Y Return vs Nifty]]-AVERAGE(Table2[1Y Return vs Nifty]))/_xlfn.STDEV.P(Table2[1Y Return vs Nifty])</f>
        <v>-0.91725955620410704</v>
      </c>
      <c r="I632">
        <v>-3.2096843855517001</v>
      </c>
      <c r="J632">
        <f>(Table2[[#This Row],[1M Return vs Nifty]]-AVERAGE(Table2[1M Return vs Nifty]))/_xlfn.STDEV.P(Table2[1M Return vs Nifty])</f>
        <v>-0.56368026883200417</v>
      </c>
      <c r="K632">
        <v>-22.057178270252798</v>
      </c>
      <c r="L632">
        <f>(Table2[[#This Row],[6M Return vs Nifty]]-AVERAGE(Table2[6M Return vs Nifty]))/_xlfn.STDEV.P(Table2[6M Return vs Nifty])</f>
        <v>-0.95792021361470847</v>
      </c>
      <c r="M632">
        <v>-3.6931606487619399</v>
      </c>
      <c r="N632">
        <f>(Table2[[#This Row],[1W Return vs Nifty]]-AVERAGE(Table2[1W Return vs Nifty]))/_xlfn.STDEV.P(Table2[1W Return vs Nifty])</f>
        <v>-0.75239844621254515</v>
      </c>
      <c r="O632">
        <v>80.02</v>
      </c>
      <c r="P632">
        <v>79.822389036558405</v>
      </c>
      <c r="Q632">
        <v>80.274803090665003</v>
      </c>
      <c r="R632">
        <v>32.209663559216203</v>
      </c>
      <c r="S632" s="2">
        <f>(Table2[[#This Row],[Close Price]]-Table2[[#This Row],[20D EMA]])/Table2[[#This Row],[20D EMA]]</f>
        <v>-2.2494376405898492E-2</v>
      </c>
      <c r="T632" s="2">
        <f>(Table2[[#This Row],[Close Price]]-Table2[[#This Row],[50D EMA]])/Table2[[#This Row],[50D EMA]]</f>
        <v>-2.0074430944738042E-2</v>
      </c>
      <c r="U632" s="2">
        <f>(Table2[[#This Row],[Close Price]]-Table2[[#This Row],[200D EMA]])/Table2[[#This Row],[200D EMA]]</f>
        <v>-2.5597111566181507E-2</v>
      </c>
      <c r="V632">
        <v>0.78069230882014995</v>
      </c>
      <c r="W632">
        <v>78.099999999999994</v>
      </c>
      <c r="X632">
        <v>79.09</v>
      </c>
      <c r="Y632">
        <v>77.61</v>
      </c>
      <c r="Z632">
        <v>81.349999999999994</v>
      </c>
      <c r="AA632">
        <v>77.61</v>
      </c>
      <c r="AB632">
        <v>82.2</v>
      </c>
      <c r="AC632" s="2">
        <f>(Table2[[#This Row],[Close Price]]/Table2[[#This Row],[Day Low]])-1</f>
        <v>1.5364916773368265E-3</v>
      </c>
      <c r="AD632" s="2">
        <f>(Table2[[#This Row],[Day High]]/Table2[[#This Row],[Close Price]])-1</f>
        <v>1.1122475070314497E-2</v>
      </c>
      <c r="AE632" s="2">
        <f>(Table2[[#This Row],[Close Price]]/Table2[[#This Row],[Current Week Low]])-1</f>
        <v>7.8598118799124705E-3</v>
      </c>
      <c r="AF632" s="2">
        <f>(Table2[[#This Row],[Current Week High]]/Table2[[#This Row],[Close Price]])-1</f>
        <v>4.001534134492446E-2</v>
      </c>
      <c r="AG632" s="2">
        <f>(Table2[[#This Row],[Close Price]]/Table2[[#This Row],[Current Month Low]])-1</f>
        <v>7.8598118799124705E-3</v>
      </c>
      <c r="AH632" s="2">
        <f>(Table2[[#This Row],[Current Month High]]/Table2[[#This Row],[Close Price]])-1</f>
        <v>5.0882127333162996E-2</v>
      </c>
      <c r="AI632">
        <v>28.7394528253643</v>
      </c>
      <c r="AJ632">
        <v>10.4802259887005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-0.14000000000000001</v>
      </c>
      <c r="AM632" t="s">
        <v>10214</v>
      </c>
      <c r="AN632">
        <v>-5.66</v>
      </c>
      <c r="AO632" t="s">
        <v>10214</v>
      </c>
      <c r="AP632">
        <v>1.3608382240463001E-2</v>
      </c>
      <c r="AQ632">
        <f>(Table2[[#This Row],[Sharpe Ratio]]-AVERAGE(Table2[Sharpe Ratio]))/_xlfn.STDEV.P(Table2[Sharpe Ratio])</f>
        <v>-0.46422315559811295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665</v>
      </c>
      <c r="AT632">
        <f>_xlfn.RANK.AVG(Table2[[#This Row],[6M Return vs Nifty Z-Score]],Table2[6M Return vs Nifty Z-Score])</f>
        <v>638</v>
      </c>
      <c r="AU632">
        <f>_xlfn.RANK.AVG(Table2[[#This Row],[Sharpe Ratio Z-Score]],Table2[Sharpe Ratio Z-Score])</f>
        <v>467</v>
      </c>
      <c r="AV632">
        <f>(Table2[[#This Row],[Rank 1Y]]+Table2[[#This Row],[Rank 6M]]+Table2[[#This Row],[Rank Sharpe]])/3</f>
        <v>590</v>
      </c>
    </row>
    <row r="633" spans="1:48" x14ac:dyDescent="0.3">
      <c r="A633" t="s">
        <v>1895</v>
      </c>
      <c r="B633" t="s">
        <v>1896</v>
      </c>
      <c r="C633" t="s">
        <v>10173</v>
      </c>
      <c r="D633" t="s">
        <v>127</v>
      </c>
      <c r="E633">
        <v>3535.45538304</v>
      </c>
      <c r="F633">
        <v>537.6</v>
      </c>
      <c r="G633">
        <v>-37.550289666992498</v>
      </c>
      <c r="H633">
        <f>(Table2[[#This Row],[1Y Return vs Nifty]]-AVERAGE(Table2[1Y Return vs Nifty]))/_xlfn.STDEV.P(Table2[1Y Return vs Nifty])</f>
        <v>-0.99970979560306117</v>
      </c>
      <c r="I633">
        <v>4.9417604233300096</v>
      </c>
      <c r="J633">
        <f>(Table2[[#This Row],[1M Return vs Nifty]]-AVERAGE(Table2[1M Return vs Nifty]))/_xlfn.STDEV.P(Table2[1M Return vs Nifty])</f>
        <v>0.1595829150720533</v>
      </c>
      <c r="K633">
        <v>-13.677131862929</v>
      </c>
      <c r="L633">
        <f>(Table2[[#This Row],[6M Return vs Nifty]]-AVERAGE(Table2[6M Return vs Nifty]))/_xlfn.STDEV.P(Table2[6M Return vs Nifty])</f>
        <v>-0.70747724241764387</v>
      </c>
      <c r="M633">
        <v>-0.65737801823397002</v>
      </c>
      <c r="N633">
        <f>(Table2[[#This Row],[1W Return vs Nifty]]-AVERAGE(Table2[1W Return vs Nifty]))/_xlfn.STDEV.P(Table2[1W Return vs Nifty])</f>
        <v>-0.1518494630997802</v>
      </c>
      <c r="O633">
        <v>531.73</v>
      </c>
      <c r="P633">
        <v>519.96165748054102</v>
      </c>
      <c r="Q633">
        <v>512.68900212523295</v>
      </c>
      <c r="R633">
        <v>53.407797307211503</v>
      </c>
      <c r="S633" s="2">
        <f>(Table2[[#This Row],[Close Price]]-Table2[[#This Row],[20D EMA]])/Table2[[#This Row],[20D EMA]]</f>
        <v>1.1039437308408411E-2</v>
      </c>
      <c r="T633" s="2">
        <f>(Table2[[#This Row],[Close Price]]-Table2[[#This Row],[50D EMA]])/Table2[[#This Row],[50D EMA]]</f>
        <v>3.3922390748819968E-2</v>
      </c>
      <c r="U633" s="2">
        <f>(Table2[[#This Row],[Close Price]]-Table2[[#This Row],[200D EMA]])/Table2[[#This Row],[200D EMA]]</f>
        <v>4.8588906279448812E-2</v>
      </c>
      <c r="V633">
        <v>0.82608358468870202</v>
      </c>
      <c r="W633">
        <v>533.95000000000005</v>
      </c>
      <c r="X633">
        <v>545</v>
      </c>
      <c r="Y633">
        <v>523.85</v>
      </c>
      <c r="Z633">
        <v>552.6</v>
      </c>
      <c r="AA633">
        <v>523.85</v>
      </c>
      <c r="AB633">
        <v>560</v>
      </c>
      <c r="AC633" s="2">
        <f>(Table2[[#This Row],[Close Price]]/Table2[[#This Row],[Day Low]])-1</f>
        <v>6.8358460530011378E-3</v>
      </c>
      <c r="AD633" s="2">
        <f>(Table2[[#This Row],[Day High]]/Table2[[#This Row],[Close Price]])-1</f>
        <v>1.3764880952380931E-2</v>
      </c>
      <c r="AE633" s="2">
        <f>(Table2[[#This Row],[Close Price]]/Table2[[#This Row],[Current Week Low]])-1</f>
        <v>2.62479717476376E-2</v>
      </c>
      <c r="AF633" s="2">
        <f>(Table2[[#This Row],[Current Week High]]/Table2[[#This Row],[Close Price]])-1</f>
        <v>2.7901785714285809E-2</v>
      </c>
      <c r="AG633" s="2">
        <f>(Table2[[#This Row],[Close Price]]/Table2[[#This Row],[Current Month Low]])-1</f>
        <v>2.62479717476376E-2</v>
      </c>
      <c r="AH633" s="2">
        <f>(Table2[[#This Row],[Current Month High]]/Table2[[#This Row],[Close Price]])-1</f>
        <v>4.1666666666666519E-2</v>
      </c>
      <c r="AI633">
        <v>36.179315476190403</v>
      </c>
      <c r="AJ633">
        <v>19.666110183639301</v>
      </c>
      <c r="AK633" t="str">
        <f>IF(AND(Table2[[#This Row],[20D EMA]]&gt;Table2[[#This Row],[50D EMA]],Table2[[#This Row],[50D EMA]]&gt;Table2[[#This Row],[200D EMA]]),"Uptrend","Downtrend/NoTrend")</f>
        <v>Uptrend</v>
      </c>
      <c r="AL633">
        <v>-0.05</v>
      </c>
      <c r="AM633" t="s">
        <v>10214</v>
      </c>
      <c r="AN633">
        <v>-3.23</v>
      </c>
      <c r="AO633" t="s">
        <v>10214</v>
      </c>
      <c r="AQ633">
        <f>(Table2[[#This Row],[Sharpe Ratio]]-AVERAGE(Table2[Sharpe Ratio]))/_xlfn.STDEV.P(Table2[Sharpe Ratio])</f>
        <v>-0.61861806961255894</v>
      </c>
      <c r="AR6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-2.318071655660991</v>
      </c>
      <c r="AS633">
        <f>_xlfn.RANK.AVG(Table2[[#This Row],[1Y Return vs Nifty Z-Score]],Table2[1Y Return vs Nifty Z-Score])</f>
        <v>691</v>
      </c>
      <c r="AT633">
        <f>_xlfn.RANK.AVG(Table2[[#This Row],[6M Return vs Nifty Z-Score]],Table2[6M Return vs Nifty Z-Score])</f>
        <v>569</v>
      </c>
      <c r="AU633">
        <f>_xlfn.RANK.AVG(Table2[[#This Row],[Sharpe Ratio Z-Score]],Table2[Sharpe Ratio Z-Score])</f>
        <v>516.5</v>
      </c>
      <c r="AV633">
        <f>(Table2[[#This Row],[Rank 1Y]]+Table2[[#This Row],[Rank 6M]]+Table2[[#This Row],[Rank Sharpe]])/3</f>
        <v>592.16666666666663</v>
      </c>
    </row>
    <row r="634" spans="1:48" x14ac:dyDescent="0.3">
      <c r="A634" t="s">
        <v>239</v>
      </c>
      <c r="B634" t="s">
        <v>240</v>
      </c>
      <c r="C634" t="s">
        <v>10167</v>
      </c>
      <c r="D634" t="s">
        <v>24</v>
      </c>
      <c r="E634">
        <v>111338.207589875</v>
      </c>
      <c r="F634">
        <v>1429.75</v>
      </c>
      <c r="G634">
        <v>-21.552108805070201</v>
      </c>
      <c r="H634">
        <f>(Table2[[#This Row],[1Y Return vs Nifty]]-AVERAGE(Table2[1Y Return vs Nifty]))/_xlfn.STDEV.P(Table2[1Y Return vs Nifty])</f>
        <v>-0.80945196867703628</v>
      </c>
      <c r="I634">
        <v>-8.4361741232304901</v>
      </c>
      <c r="J634">
        <f>(Table2[[#This Row],[1M Return vs Nifty]]-AVERAGE(Table2[1M Return vs Nifty]))/_xlfn.STDEV.P(Table2[1M Return vs Nifty])</f>
        <v>-1.0274173972729235</v>
      </c>
      <c r="K634">
        <v>-26.0871682385933</v>
      </c>
      <c r="L634">
        <f>(Table2[[#This Row],[6M Return vs Nifty]]-AVERAGE(Table2[6M Return vs Nifty]))/_xlfn.STDEV.P(Table2[6M Return vs Nifty])</f>
        <v>-1.0783590050614349</v>
      </c>
      <c r="M634">
        <v>-2.04305673465691</v>
      </c>
      <c r="N634">
        <f>(Table2[[#This Row],[1W Return vs Nifty]]-AVERAGE(Table2[1W Return vs Nifty]))/_xlfn.STDEV.P(Table2[1W Return vs Nifty])</f>
        <v>-0.42596920266890442</v>
      </c>
      <c r="O634">
        <v>1458.19</v>
      </c>
      <c r="P634">
        <v>1469.54867393317</v>
      </c>
      <c r="Q634">
        <v>1459.8545998500299</v>
      </c>
      <c r="R634">
        <v>35.1017610742052</v>
      </c>
      <c r="S634" s="2">
        <f>(Table2[[#This Row],[Close Price]]-Table2[[#This Row],[20D EMA]])/Table2[[#This Row],[20D EMA]]</f>
        <v>-1.950363121403936E-2</v>
      </c>
      <c r="T634" s="2">
        <f>(Table2[[#This Row],[Close Price]]-Table2[[#This Row],[50D EMA]])/Table2[[#This Row],[50D EMA]]</f>
        <v>-2.7082242758690617E-2</v>
      </c>
      <c r="U634" s="2">
        <f>(Table2[[#This Row],[Close Price]]-Table2[[#This Row],[200D EMA]])/Table2[[#This Row],[200D EMA]]</f>
        <v>-2.0621642630110237E-2</v>
      </c>
      <c r="V634">
        <v>1.0342659763239801</v>
      </c>
      <c r="W634">
        <v>1415.7</v>
      </c>
      <c r="X634">
        <v>1435.85</v>
      </c>
      <c r="Y634">
        <v>1415.05</v>
      </c>
      <c r="Z634">
        <v>1449.6</v>
      </c>
      <c r="AA634">
        <v>1415.05</v>
      </c>
      <c r="AB634">
        <v>1469</v>
      </c>
      <c r="AC634" s="2">
        <f>(Table2[[#This Row],[Close Price]]/Table2[[#This Row],[Day Low]])-1</f>
        <v>9.9244190153280343E-3</v>
      </c>
      <c r="AD634" s="2">
        <f>(Table2[[#This Row],[Day High]]/Table2[[#This Row],[Close Price]])-1</f>
        <v>4.2664801538729868E-3</v>
      </c>
      <c r="AE634" s="2">
        <f>(Table2[[#This Row],[Close Price]]/Table2[[#This Row],[Current Week Low]])-1</f>
        <v>1.0388325500865658E-2</v>
      </c>
      <c r="AF634" s="2">
        <f>(Table2[[#This Row],[Current Week High]]/Table2[[#This Row],[Close Price]])-1</f>
        <v>1.3883546074488384E-2</v>
      </c>
      <c r="AG634" s="2">
        <f>(Table2[[#This Row],[Close Price]]/Table2[[#This Row],[Current Month Low]])-1</f>
        <v>1.0388325500865658E-2</v>
      </c>
      <c r="AH634" s="2">
        <f>(Table2[[#This Row],[Current Month High]]/Table2[[#This Row],[Close Price]])-1</f>
        <v>2.7452351809756914E-2</v>
      </c>
      <c r="AI634">
        <v>18.5172232907851</v>
      </c>
      <c r="AJ634">
        <v>5.8290155440414404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-0.11</v>
      </c>
      <c r="AM634" t="s">
        <v>10214</v>
      </c>
      <c r="AN634">
        <v>-4.4000000000000004</v>
      </c>
      <c r="AO634" t="s">
        <v>10214</v>
      </c>
      <c r="AP634">
        <v>3.0925598954880001E-3</v>
      </c>
      <c r="AQ634">
        <f>(Table2[[#This Row],[Sharpe Ratio]]-AVERAGE(Table2[Sharpe Ratio]))/_xlfn.STDEV.P(Table2[Sharpe Ratio])</f>
        <v>-0.58353120104057887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632</v>
      </c>
      <c r="AT634">
        <f>_xlfn.RANK.AVG(Table2[[#This Row],[6M Return vs Nifty Z-Score]],Table2[6M Return vs Nifty Z-Score])</f>
        <v>658</v>
      </c>
      <c r="AU634">
        <f>_xlfn.RANK.AVG(Table2[[#This Row],[Sharpe Ratio Z-Score]],Table2[Sharpe Ratio Z-Score])</f>
        <v>492</v>
      </c>
      <c r="AV634">
        <f>(Table2[[#This Row],[Rank 1Y]]+Table2[[#This Row],[Rank 6M]]+Table2[[#This Row],[Rank Sharpe]])/3</f>
        <v>594</v>
      </c>
    </row>
    <row r="635" spans="1:48" x14ac:dyDescent="0.3">
      <c r="A635" t="s">
        <v>1980</v>
      </c>
      <c r="B635" t="s">
        <v>1981</v>
      </c>
      <c r="C635" t="s">
        <v>10176</v>
      </c>
      <c r="D635" t="s">
        <v>78</v>
      </c>
      <c r="E635">
        <v>3193.8389353799998</v>
      </c>
      <c r="F635">
        <v>244.35</v>
      </c>
      <c r="G635">
        <v>-4.0671147272895896</v>
      </c>
      <c r="H635">
        <f>(Table2[[#This Row],[1Y Return vs Nifty]]-AVERAGE(Table2[1Y Return vs Nifty]))/_xlfn.STDEV.P(Table2[1Y Return vs Nifty])</f>
        <v>-0.60151226567175164</v>
      </c>
      <c r="I635">
        <v>-12.629127376140399</v>
      </c>
      <c r="J635">
        <f>(Table2[[#This Row],[1M Return vs Nifty]]-AVERAGE(Table2[1M Return vs Nifty]))/_xlfn.STDEV.P(Table2[1M Return vs Nifty])</f>
        <v>-1.3994506736751884</v>
      </c>
      <c r="K635">
        <v>-26.107495068866299</v>
      </c>
      <c r="L635">
        <f>(Table2[[#This Row],[6M Return vs Nifty]]-AVERAGE(Table2[6M Return vs Nifty]))/_xlfn.STDEV.P(Table2[6M Return vs Nifty])</f>
        <v>-1.0789664852018956</v>
      </c>
      <c r="M635">
        <v>-4.2547530942245304</v>
      </c>
      <c r="N635">
        <f>(Table2[[#This Row],[1W Return vs Nifty]]-AVERAGE(Table2[1W Return vs Nifty]))/_xlfn.STDEV.P(Table2[1W Return vs Nifty])</f>
        <v>-0.86349459936093909</v>
      </c>
      <c r="O635">
        <v>246.47</v>
      </c>
      <c r="P635">
        <v>238.712144002754</v>
      </c>
      <c r="Q635">
        <v>236.17808359268199</v>
      </c>
      <c r="R635">
        <v>43.144090112281198</v>
      </c>
      <c r="S635" s="2">
        <f>(Table2[[#This Row],[Close Price]]-Table2[[#This Row],[20D EMA]])/Table2[[#This Row],[20D EMA]]</f>
        <v>-8.6014525094332151E-3</v>
      </c>
      <c r="T635" s="2">
        <f>(Table2[[#This Row],[Close Price]]-Table2[[#This Row],[50D EMA]])/Table2[[#This Row],[50D EMA]]</f>
        <v>2.3617801351492822E-2</v>
      </c>
      <c r="U635" s="2">
        <f>(Table2[[#This Row],[Close Price]]-Table2[[#This Row],[200D EMA]])/Table2[[#This Row],[200D EMA]]</f>
        <v>3.4600655077765295E-2</v>
      </c>
      <c r="V635">
        <v>1.2102523937749501</v>
      </c>
      <c r="W635">
        <v>243.05</v>
      </c>
      <c r="X635">
        <v>247.95</v>
      </c>
      <c r="Y635">
        <v>234.5</v>
      </c>
      <c r="Z635">
        <v>255.9</v>
      </c>
      <c r="AA635">
        <v>234.5</v>
      </c>
      <c r="AB635">
        <v>267</v>
      </c>
      <c r="AC635" s="2">
        <f>(Table2[[#This Row],[Close Price]]/Table2[[#This Row],[Day Low]])-1</f>
        <v>5.3486936844269195E-3</v>
      </c>
      <c r="AD635" s="2">
        <f>(Table2[[#This Row],[Day High]]/Table2[[#This Row],[Close Price]])-1</f>
        <v>1.4732965009208066E-2</v>
      </c>
      <c r="AE635" s="2">
        <f>(Table2[[#This Row],[Close Price]]/Table2[[#This Row],[Current Week Low]])-1</f>
        <v>4.2004264392323964E-2</v>
      </c>
      <c r="AF635" s="2">
        <f>(Table2[[#This Row],[Current Week High]]/Table2[[#This Row],[Close Price]])-1</f>
        <v>4.7268262737875988E-2</v>
      </c>
      <c r="AG635" s="2">
        <f>(Table2[[#This Row],[Close Price]]/Table2[[#This Row],[Current Month Low]])-1</f>
        <v>4.2004264392323964E-2</v>
      </c>
      <c r="AH635" s="2">
        <f>(Table2[[#This Row],[Current Month High]]/Table2[[#This Row],[Close Price]])-1</f>
        <v>9.2694904849601079E-2</v>
      </c>
      <c r="AI635">
        <v>24.820953550235298</v>
      </c>
      <c r="AJ635">
        <v>28.368794326241101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-0.01</v>
      </c>
      <c r="AM635" t="s">
        <v>10214</v>
      </c>
      <c r="AN635">
        <v>0.25</v>
      </c>
      <c r="AO635" t="s">
        <v>10213</v>
      </c>
      <c r="AP635">
        <v>-2.4866965777287E-2</v>
      </c>
      <c r="AQ635">
        <f>(Table2[[#This Row],[Sharpe Ratio]]-AVERAGE(Table2[Sharpe Ratio]))/_xlfn.STDEV.P(Table2[Sharpe Ratio])</f>
        <v>-0.9007480814789639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-4.8441721053887381</v>
      </c>
      <c r="AS635">
        <f>_xlfn.RANK.AVG(Table2[[#This Row],[1Y Return vs Nifty Z-Score]],Table2[1Y Return vs Nifty Z-Score])</f>
        <v>536</v>
      </c>
      <c r="AT635">
        <f>_xlfn.RANK.AVG(Table2[[#This Row],[6M Return vs Nifty Z-Score]],Table2[6M Return vs Nifty Z-Score])</f>
        <v>659</v>
      </c>
      <c r="AU635">
        <f>_xlfn.RANK.AVG(Table2[[#This Row],[Sharpe Ratio Z-Score]],Table2[Sharpe Ratio Z-Score])</f>
        <v>589</v>
      </c>
      <c r="AV635">
        <f>(Table2[[#This Row],[Rank 1Y]]+Table2[[#This Row],[Rank 6M]]+Table2[[#This Row],[Rank Sharpe]])/3</f>
        <v>594.66666666666663</v>
      </c>
    </row>
    <row r="636" spans="1:48" x14ac:dyDescent="0.3">
      <c r="A636" t="s">
        <v>1326</v>
      </c>
      <c r="B636" t="s">
        <v>1327</v>
      </c>
      <c r="C636" t="s">
        <v>10177</v>
      </c>
      <c r="D636" t="s">
        <v>384</v>
      </c>
      <c r="E636">
        <v>8307.0734761999993</v>
      </c>
      <c r="F636">
        <v>188.69</v>
      </c>
      <c r="G636">
        <v>-31.210286110728401</v>
      </c>
      <c r="H636">
        <f>(Table2[[#This Row],[1Y Return vs Nifty]]-AVERAGE(Table2[1Y Return vs Nifty]))/_xlfn.STDEV.P(Table2[1Y Return vs Nifty])</f>
        <v>-0.92431151690319524</v>
      </c>
      <c r="I636">
        <v>4.54119705664103</v>
      </c>
      <c r="J636">
        <f>(Table2[[#This Row],[1M Return vs Nifty]]-AVERAGE(Table2[1M Return vs Nifty]))/_xlfn.STDEV.P(Table2[1M Return vs Nifty])</f>
        <v>0.12404164076554844</v>
      </c>
      <c r="K636">
        <v>-17.936188173357898</v>
      </c>
      <c r="L636">
        <f>(Table2[[#This Row],[6M Return vs Nifty]]-AVERAGE(Table2[6M Return vs Nifty]))/_xlfn.STDEV.P(Table2[6M Return vs Nifty])</f>
        <v>-0.83476182594300641</v>
      </c>
      <c r="M636">
        <v>-1.4849958345705401</v>
      </c>
      <c r="N636">
        <f>(Table2[[#This Row],[1W Return vs Nifty]]-AVERAGE(Table2[1W Return vs Nifty]))/_xlfn.STDEV.P(Table2[1W Return vs Nifty])</f>
        <v>-0.31557167199867414</v>
      </c>
      <c r="O636">
        <v>183.43</v>
      </c>
      <c r="P636">
        <v>178.74069896486199</v>
      </c>
      <c r="Q636">
        <v>191.16470650256599</v>
      </c>
      <c r="R636">
        <v>59.7702038735613</v>
      </c>
      <c r="S636" s="2">
        <f>(Table2[[#This Row],[Close Price]]-Table2[[#This Row],[20D EMA]])/Table2[[#This Row],[20D EMA]]</f>
        <v>2.86757891293681E-2</v>
      </c>
      <c r="T636" s="2">
        <f>(Table2[[#This Row],[Close Price]]-Table2[[#This Row],[50D EMA]])/Table2[[#This Row],[50D EMA]]</f>
        <v>5.5663321743493373E-2</v>
      </c>
      <c r="U636" s="2">
        <f>(Table2[[#This Row],[Close Price]]-Table2[[#This Row],[200D EMA]])/Table2[[#This Row],[200D EMA]]</f>
        <v>-1.2945415227746424E-2</v>
      </c>
      <c r="V636">
        <v>1.1373614944303401</v>
      </c>
      <c r="W636">
        <v>183.9</v>
      </c>
      <c r="X636">
        <v>190.31</v>
      </c>
      <c r="Y636">
        <v>181.6</v>
      </c>
      <c r="Z636">
        <v>193.38</v>
      </c>
      <c r="AA636">
        <v>180.9</v>
      </c>
      <c r="AB636">
        <v>197.1</v>
      </c>
      <c r="AC636" s="2">
        <f>(Table2[[#This Row],[Close Price]]/Table2[[#This Row],[Day Low]])-1</f>
        <v>2.6046764545948786E-2</v>
      </c>
      <c r="AD636" s="2">
        <f>(Table2[[#This Row],[Day High]]/Table2[[#This Row],[Close Price]])-1</f>
        <v>8.5855106258942993E-3</v>
      </c>
      <c r="AE636" s="2">
        <f>(Table2[[#This Row],[Close Price]]/Table2[[#This Row],[Current Week Low]])-1</f>
        <v>3.9041850220264296E-2</v>
      </c>
      <c r="AF636" s="2">
        <f>(Table2[[#This Row],[Current Week High]]/Table2[[#This Row],[Close Price]])-1</f>
        <v>2.4855583231755851E-2</v>
      </c>
      <c r="AG636" s="2">
        <f>(Table2[[#This Row],[Close Price]]/Table2[[#This Row],[Current Month Low]])-1</f>
        <v>4.3062465450525167E-2</v>
      </c>
      <c r="AH636" s="2">
        <f>(Table2[[#This Row],[Current Month High]]/Table2[[#This Row],[Close Price]])-1</f>
        <v>4.4570459483809444E-2</v>
      </c>
      <c r="AI636">
        <v>36.732206264242897</v>
      </c>
      <c r="AJ636">
        <v>30.131034482758601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-0.02</v>
      </c>
      <c r="AM636" t="s">
        <v>10214</v>
      </c>
      <c r="AN636">
        <v>3.58</v>
      </c>
      <c r="AO636" t="s">
        <v>10213</v>
      </c>
      <c r="AQ636">
        <f>(Table2[[#This Row],[Sharpe Ratio]]-AVERAGE(Table2[Sharpe Ratio]))/_xlfn.STDEV.P(Table2[Sharpe Ratio])</f>
        <v>-0.61861806961255894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668</v>
      </c>
      <c r="AT636">
        <f>_xlfn.RANK.AVG(Table2[[#This Row],[6M Return vs Nifty Z-Score]],Table2[6M Return vs Nifty Z-Score])</f>
        <v>601</v>
      </c>
      <c r="AU636">
        <f>_xlfn.RANK.AVG(Table2[[#This Row],[Sharpe Ratio Z-Score]],Table2[Sharpe Ratio Z-Score])</f>
        <v>516.5</v>
      </c>
      <c r="AV636">
        <f>(Table2[[#This Row],[Rank 1Y]]+Table2[[#This Row],[Rank 6M]]+Table2[[#This Row],[Rank Sharpe]])/3</f>
        <v>595.16666666666663</v>
      </c>
    </row>
    <row r="637" spans="1:48" x14ac:dyDescent="0.3">
      <c r="A637" t="s">
        <v>487</v>
      </c>
      <c r="B637" t="s">
        <v>488</v>
      </c>
      <c r="C637" t="s">
        <v>10166</v>
      </c>
      <c r="D637" t="s">
        <v>299</v>
      </c>
      <c r="E637">
        <v>43328.521747799998</v>
      </c>
      <c r="F637">
        <v>6957.45</v>
      </c>
      <c r="G637">
        <v>-31.7367871597523</v>
      </c>
      <c r="H637">
        <f>(Table2[[#This Row],[1Y Return vs Nifty]]-AVERAGE(Table2[1Y Return vs Nifty]))/_xlfn.STDEV.P(Table2[1Y Return vs Nifty])</f>
        <v>-0.93057291289103405</v>
      </c>
      <c r="I637">
        <v>-4.9027540623263803</v>
      </c>
      <c r="J637">
        <f>(Table2[[#This Row],[1M Return vs Nifty]]-AVERAGE(Table2[1M Return vs Nifty]))/_xlfn.STDEV.P(Table2[1M Return vs Nifty])</f>
        <v>-0.71390332667093237</v>
      </c>
      <c r="K637">
        <v>-32.548432890799603</v>
      </c>
      <c r="L637">
        <f>(Table2[[#This Row],[6M Return vs Nifty]]-AVERAGE(Table2[6M Return vs Nifty]))/_xlfn.STDEV.P(Table2[6M Return vs Nifty])</f>
        <v>-1.2714579735557976</v>
      </c>
      <c r="M637">
        <v>3.0116341615893199E-2</v>
      </c>
      <c r="N637">
        <f>(Table2[[#This Row],[1W Return vs Nifty]]-AVERAGE(Table2[1W Return vs Nifty]))/_xlfn.STDEV.P(Table2[1W Return vs Nifty])</f>
        <v>-1.5846959313205917E-2</v>
      </c>
      <c r="O637">
        <v>7081.81</v>
      </c>
      <c r="P637">
        <v>7180.2606840198496</v>
      </c>
      <c r="Q637">
        <v>7473.9523436841801</v>
      </c>
      <c r="R637">
        <v>37.1664729105212</v>
      </c>
      <c r="S637" s="2">
        <f>(Table2[[#This Row],[Close Price]]-Table2[[#This Row],[20D EMA]])/Table2[[#This Row],[20D EMA]]</f>
        <v>-1.7560482419042671E-2</v>
      </c>
      <c r="T637" s="2">
        <f>(Table2[[#This Row],[Close Price]]-Table2[[#This Row],[50D EMA]])/Table2[[#This Row],[50D EMA]]</f>
        <v>-3.1031002052018784E-2</v>
      </c>
      <c r="U637" s="2">
        <f>(Table2[[#This Row],[Close Price]]-Table2[[#This Row],[200D EMA]])/Table2[[#This Row],[200D EMA]]</f>
        <v>-6.9106989171619157E-2</v>
      </c>
      <c r="V637">
        <v>1.0303516054936901</v>
      </c>
      <c r="W637">
        <v>6931.35</v>
      </c>
      <c r="X637">
        <v>7037.9</v>
      </c>
      <c r="Y637">
        <v>6931.35</v>
      </c>
      <c r="Z637">
        <v>7175</v>
      </c>
      <c r="AA637">
        <v>6931.35</v>
      </c>
      <c r="AB637">
        <v>7175</v>
      </c>
      <c r="AC637" s="2">
        <f>(Table2[[#This Row],[Close Price]]/Table2[[#This Row],[Day Low]])-1</f>
        <v>3.7655002272283244E-3</v>
      </c>
      <c r="AD637" s="2">
        <f>(Table2[[#This Row],[Day High]]/Table2[[#This Row],[Close Price]])-1</f>
        <v>1.1563144542900083E-2</v>
      </c>
      <c r="AE637" s="2">
        <f>(Table2[[#This Row],[Close Price]]/Table2[[#This Row],[Current Week Low]])-1</f>
        <v>3.7655002272283244E-3</v>
      </c>
      <c r="AF637" s="2">
        <f>(Table2[[#This Row],[Current Week High]]/Table2[[#This Row],[Close Price]])-1</f>
        <v>3.1268640090837962E-2</v>
      </c>
      <c r="AG637" s="2">
        <f>(Table2[[#This Row],[Close Price]]/Table2[[#This Row],[Current Month Low]])-1</f>
        <v>3.7655002272283244E-3</v>
      </c>
      <c r="AH637" s="2">
        <f>(Table2[[#This Row],[Current Month High]]/Table2[[#This Row],[Close Price]])-1</f>
        <v>3.1268640090837962E-2</v>
      </c>
      <c r="AI637">
        <v>32.232355245096898</v>
      </c>
      <c r="AJ637">
        <v>8.5202458198153099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-0.15</v>
      </c>
      <c r="AM637" t="s">
        <v>10214</v>
      </c>
      <c r="AN637">
        <v>-2.09</v>
      </c>
      <c r="AO637" t="s">
        <v>10214</v>
      </c>
      <c r="AP637">
        <v>2.9966702194878E-2</v>
      </c>
      <c r="AQ637">
        <f>(Table2[[#This Row],[Sharpe Ratio]]-AVERAGE(Table2[Sharpe Ratio]))/_xlfn.STDEV.P(Table2[Sharpe Ratio])</f>
        <v>-0.27862861848458376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673</v>
      </c>
      <c r="AT637">
        <f>_xlfn.RANK.AVG(Table2[[#This Row],[6M Return vs Nifty Z-Score]],Table2[6M Return vs Nifty Z-Score])</f>
        <v>697</v>
      </c>
      <c r="AU637">
        <f>_xlfn.RANK.AVG(Table2[[#This Row],[Sharpe Ratio Z-Score]],Table2[Sharpe Ratio Z-Score])</f>
        <v>417</v>
      </c>
      <c r="AV637">
        <f>(Table2[[#This Row],[Rank 1Y]]+Table2[[#This Row],[Rank 6M]]+Table2[[#This Row],[Rank Sharpe]])/3</f>
        <v>595.66666666666663</v>
      </c>
    </row>
    <row r="638" spans="1:48" x14ac:dyDescent="0.3">
      <c r="A638" t="s">
        <v>1390</v>
      </c>
      <c r="B638" t="s">
        <v>1391</v>
      </c>
      <c r="C638" t="s">
        <v>10181</v>
      </c>
      <c r="D638" t="s">
        <v>548</v>
      </c>
      <c r="E638">
        <v>7471.0683305499997</v>
      </c>
      <c r="F638">
        <v>270.25</v>
      </c>
      <c r="G638">
        <v>-17.992585235276099</v>
      </c>
      <c r="H638">
        <f>(Table2[[#This Row],[1Y Return vs Nifty]]-AVERAGE(Table2[1Y Return vs Nifty]))/_xlfn.STDEV.P(Table2[1Y Return vs Nifty])</f>
        <v>-0.76712045454264632</v>
      </c>
      <c r="I638">
        <v>3.3445623083395599</v>
      </c>
      <c r="J638">
        <f>(Table2[[#This Row],[1M Return vs Nifty]]-AVERAGE(Table2[1M Return vs Nifty]))/_xlfn.STDEV.P(Table2[1M Return vs Nifty])</f>
        <v>1.7866370206918926E-2</v>
      </c>
      <c r="K638">
        <v>-16.917969443516299</v>
      </c>
      <c r="L638">
        <f>(Table2[[#This Row],[6M Return vs Nifty]]-AVERAGE(Table2[6M Return vs Nifty]))/_xlfn.STDEV.P(Table2[6M Return vs Nifty])</f>
        <v>-0.80433171713034313</v>
      </c>
      <c r="M638">
        <v>1.5703986025893699</v>
      </c>
      <c r="N638">
        <f>(Table2[[#This Row],[1W Return vs Nifty]]-AVERAGE(Table2[1W Return vs Nifty]))/_xlfn.STDEV.P(Table2[1W Return vs Nifty])</f>
        <v>0.28885698629615986</v>
      </c>
      <c r="O638">
        <v>261.3</v>
      </c>
      <c r="P638">
        <v>254.93593983508001</v>
      </c>
      <c r="Q638">
        <v>260.19962334530499</v>
      </c>
      <c r="R638">
        <v>62.093827809196199</v>
      </c>
      <c r="S638" s="2">
        <f>(Table2[[#This Row],[Close Price]]-Table2[[#This Row],[20D EMA]])/Table2[[#This Row],[20D EMA]]</f>
        <v>3.4251817833907343E-2</v>
      </c>
      <c r="T638" s="2">
        <f>(Table2[[#This Row],[Close Price]]-Table2[[#This Row],[50D EMA]])/Table2[[#This Row],[50D EMA]]</f>
        <v>6.0070228524180529E-2</v>
      </c>
      <c r="U638" s="2">
        <f>(Table2[[#This Row],[Close Price]]-Table2[[#This Row],[200D EMA]])/Table2[[#This Row],[200D EMA]]</f>
        <v>3.8625638751818597E-2</v>
      </c>
      <c r="V638">
        <v>1.4170931082725799</v>
      </c>
      <c r="W638">
        <v>268.05</v>
      </c>
      <c r="X638">
        <v>273.45</v>
      </c>
      <c r="Y638">
        <v>262.5</v>
      </c>
      <c r="Z638">
        <v>279.7</v>
      </c>
      <c r="AA638">
        <v>251.4</v>
      </c>
      <c r="AB638">
        <v>279.7</v>
      </c>
      <c r="AC638" s="2">
        <f>(Table2[[#This Row],[Close Price]]/Table2[[#This Row],[Day Low]])-1</f>
        <v>8.207423988061846E-3</v>
      </c>
      <c r="AD638" s="2">
        <f>(Table2[[#This Row],[Day High]]/Table2[[#This Row],[Close Price]])-1</f>
        <v>1.1840888066604993E-2</v>
      </c>
      <c r="AE638" s="2">
        <f>(Table2[[#This Row],[Close Price]]/Table2[[#This Row],[Current Week Low]])-1</f>
        <v>2.9523809523809508E-2</v>
      </c>
      <c r="AF638" s="2">
        <f>(Table2[[#This Row],[Current Week High]]/Table2[[#This Row],[Close Price]])-1</f>
        <v>3.4967622571692836E-2</v>
      </c>
      <c r="AG638" s="2">
        <f>(Table2[[#This Row],[Close Price]]/Table2[[#This Row],[Current Month Low]])-1</f>
        <v>7.498011137629268E-2</v>
      </c>
      <c r="AH638" s="2">
        <f>(Table2[[#This Row],[Current Month High]]/Table2[[#This Row],[Close Price]])-1</f>
        <v>3.4967622571692836E-2</v>
      </c>
      <c r="AI638">
        <v>18.760407030527201</v>
      </c>
      <c r="AJ638">
        <v>22.840909090909101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-0.01</v>
      </c>
      <c r="AM638" t="s">
        <v>10214</v>
      </c>
      <c r="AN638">
        <v>5.16</v>
      </c>
      <c r="AO638" t="s">
        <v>10213</v>
      </c>
      <c r="AP638">
        <v>-2.1417247701483001E-2</v>
      </c>
      <c r="AQ638">
        <f>(Table2[[#This Row],[Sharpe Ratio]]-AVERAGE(Table2[Sharpe Ratio]))/_xlfn.STDEV.P(Table2[Sharpe Ratio])</f>
        <v>-0.8616090481775508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612</v>
      </c>
      <c r="AT638">
        <f>_xlfn.RANK.AVG(Table2[[#This Row],[6M Return vs Nifty Z-Score]],Table2[6M Return vs Nifty Z-Score])</f>
        <v>594</v>
      </c>
      <c r="AU638">
        <f>_xlfn.RANK.AVG(Table2[[#This Row],[Sharpe Ratio Z-Score]],Table2[Sharpe Ratio Z-Score])</f>
        <v>586</v>
      </c>
      <c r="AV638">
        <f>(Table2[[#This Row],[Rank 1Y]]+Table2[[#This Row],[Rank 6M]]+Table2[[#This Row],[Rank Sharpe]])/3</f>
        <v>597.33333333333337</v>
      </c>
    </row>
    <row r="639" spans="1:48" x14ac:dyDescent="0.3">
      <c r="A639" t="s">
        <v>167</v>
      </c>
      <c r="B639" t="s">
        <v>168</v>
      </c>
      <c r="C639" t="s">
        <v>10166</v>
      </c>
      <c r="D639" t="s">
        <v>21</v>
      </c>
      <c r="E639">
        <v>160153.30342044</v>
      </c>
      <c r="F639">
        <v>5407.6</v>
      </c>
      <c r="G639">
        <v>-15.270200025441801</v>
      </c>
      <c r="H639">
        <f>(Table2[[#This Row],[1Y Return vs Nifty]]-AVERAGE(Table2[1Y Return vs Nifty]))/_xlfn.STDEV.P(Table2[1Y Return vs Nifty])</f>
        <v>-0.73474458015111321</v>
      </c>
      <c r="I639">
        <v>4.8754654134294002</v>
      </c>
      <c r="J639">
        <f>(Table2[[#This Row],[1M Return vs Nifty]]-AVERAGE(Table2[1M Return vs Nifty]))/_xlfn.STDEV.P(Table2[1M Return vs Nifty])</f>
        <v>0.15370067688460687</v>
      </c>
      <c r="K639">
        <v>-21.596079470192102</v>
      </c>
      <c r="L639">
        <f>(Table2[[#This Row],[6M Return vs Nifty]]-AVERAGE(Table2[6M Return vs Nifty]))/_xlfn.STDEV.P(Table2[6M Return vs Nifty])</f>
        <v>-0.94413998521386355</v>
      </c>
      <c r="M639">
        <v>-1.8331045362635701</v>
      </c>
      <c r="N639">
        <f>(Table2[[#This Row],[1W Return vs Nifty]]-AVERAGE(Table2[1W Return vs Nifty]))/_xlfn.STDEV.P(Table2[1W Return vs Nifty])</f>
        <v>-0.38443573516056656</v>
      </c>
      <c r="O639">
        <v>5269.21</v>
      </c>
      <c r="P639">
        <v>5100.54471962352</v>
      </c>
      <c r="Q639">
        <v>5141.1766740382</v>
      </c>
      <c r="R639">
        <v>68.050846436129206</v>
      </c>
      <c r="S639" s="2">
        <f>(Table2[[#This Row],[Close Price]]-Table2[[#This Row],[20D EMA]])/Table2[[#This Row],[20D EMA]]</f>
        <v>2.6263899142376243E-2</v>
      </c>
      <c r="T639" s="2">
        <f>(Table2[[#This Row],[Close Price]]-Table2[[#This Row],[50D EMA]])/Table2[[#This Row],[50D EMA]]</f>
        <v>6.0200487841060364E-2</v>
      </c>
      <c r="U639" s="2">
        <f>(Table2[[#This Row],[Close Price]]-Table2[[#This Row],[200D EMA]])/Table2[[#This Row],[200D EMA]]</f>
        <v>5.18214686741226E-2</v>
      </c>
      <c r="V639">
        <v>0.98807384302698198</v>
      </c>
      <c r="W639">
        <v>5338</v>
      </c>
      <c r="X639">
        <v>5424.65</v>
      </c>
      <c r="Y639">
        <v>5320.35</v>
      </c>
      <c r="Z639">
        <v>5459.65</v>
      </c>
      <c r="AA639">
        <v>5320.35</v>
      </c>
      <c r="AB639">
        <v>5550</v>
      </c>
      <c r="AC639" s="2">
        <f>(Table2[[#This Row],[Close Price]]/Table2[[#This Row],[Day Low]])-1</f>
        <v>1.303859123267137E-2</v>
      </c>
      <c r="AD639" s="2">
        <f>(Table2[[#This Row],[Day High]]/Table2[[#This Row],[Close Price]])-1</f>
        <v>3.1529698942227569E-3</v>
      </c>
      <c r="AE639" s="2">
        <f>(Table2[[#This Row],[Close Price]]/Table2[[#This Row],[Current Week Low]])-1</f>
        <v>1.6399297038728555E-2</v>
      </c>
      <c r="AF639" s="2">
        <f>(Table2[[#This Row],[Current Week High]]/Table2[[#This Row],[Close Price]])-1</f>
        <v>9.6253421111027748E-3</v>
      </c>
      <c r="AG639" s="2">
        <f>(Table2[[#This Row],[Close Price]]/Table2[[#This Row],[Current Month Low]])-1</f>
        <v>1.6399297038728555E-2</v>
      </c>
      <c r="AH639" s="2">
        <f>(Table2[[#This Row],[Current Month High]]/Table2[[#This Row],[Close Price]])-1</f>
        <v>2.6333308676677269E-2</v>
      </c>
      <c r="AI639">
        <v>19.128633774687401</v>
      </c>
      <c r="AJ639">
        <v>19.8081332875452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0.03</v>
      </c>
      <c r="AM639" t="s">
        <v>10213</v>
      </c>
      <c r="AN639">
        <v>5.54</v>
      </c>
      <c r="AO639" t="s">
        <v>10213</v>
      </c>
      <c r="AP639">
        <v>-9.5989788250100006E-3</v>
      </c>
      <c r="AQ639">
        <f>(Table2[[#This Row],[Sharpe Ratio]]-AVERAGE(Table2[Sharpe Ratio]))/_xlfn.STDEV.P(Table2[Sharpe Ratio])</f>
        <v>-0.72752399862940031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602</v>
      </c>
      <c r="AT639">
        <f>_xlfn.RANK.AVG(Table2[[#This Row],[6M Return vs Nifty Z-Score]],Table2[6M Return vs Nifty Z-Score])</f>
        <v>633</v>
      </c>
      <c r="AU639">
        <f>_xlfn.RANK.AVG(Table2[[#This Row],[Sharpe Ratio Z-Score]],Table2[Sharpe Ratio Z-Score])</f>
        <v>559</v>
      </c>
      <c r="AV639">
        <f>(Table2[[#This Row],[Rank 1Y]]+Table2[[#This Row],[Rank 6M]]+Table2[[#This Row],[Rank Sharpe]])/3</f>
        <v>598</v>
      </c>
    </row>
    <row r="640" spans="1:48" x14ac:dyDescent="0.3">
      <c r="A640" t="s">
        <v>922</v>
      </c>
      <c r="B640" t="s">
        <v>923</v>
      </c>
      <c r="C640" t="s">
        <v>10181</v>
      </c>
      <c r="D640" t="s">
        <v>548</v>
      </c>
      <c r="E640">
        <v>15958.331345160001</v>
      </c>
      <c r="F640">
        <v>1501.8</v>
      </c>
      <c r="G640">
        <v>-11.6526212457336</v>
      </c>
      <c r="H640">
        <f>(Table2[[#This Row],[1Y Return vs Nifty]]-AVERAGE(Table2[1Y Return vs Nifty]))/_xlfn.STDEV.P(Table2[1Y Return vs Nifty])</f>
        <v>-0.69172264638868408</v>
      </c>
      <c r="I640">
        <v>4.8523403015866</v>
      </c>
      <c r="J640">
        <f>(Table2[[#This Row],[1M Return vs Nifty]]-AVERAGE(Table2[1M Return vs Nifty]))/_xlfn.STDEV.P(Table2[1M Return vs Nifty])</f>
        <v>0.15164882688602294</v>
      </c>
      <c r="K640">
        <v>-14.1298031748626</v>
      </c>
      <c r="L640">
        <f>(Table2[[#This Row],[6M Return vs Nifty]]-AVERAGE(Table2[6M Return vs Nifty]))/_xlfn.STDEV.P(Table2[6M Return vs Nifty])</f>
        <v>-0.72100561002158037</v>
      </c>
      <c r="M640">
        <v>-2.97074213778563</v>
      </c>
      <c r="N640">
        <f>(Table2[[#This Row],[1W Return vs Nifty]]-AVERAGE(Table2[1W Return vs Nifty]))/_xlfn.STDEV.P(Table2[1W Return vs Nifty])</f>
        <v>-0.60948712648040482</v>
      </c>
      <c r="O640">
        <v>1452.46</v>
      </c>
      <c r="P640">
        <v>1404.54935234753</v>
      </c>
      <c r="Q640">
        <v>1397.0388947019801</v>
      </c>
      <c r="R640">
        <v>60.120797786068898</v>
      </c>
      <c r="S640" s="2">
        <f>(Table2[[#This Row],[Close Price]]-Table2[[#This Row],[20D EMA]])/Table2[[#This Row],[20D EMA]]</f>
        <v>3.3969954422152705E-2</v>
      </c>
      <c r="T640" s="2">
        <f>(Table2[[#This Row],[Close Price]]-Table2[[#This Row],[50D EMA]])/Table2[[#This Row],[50D EMA]]</f>
        <v>6.923975116283923E-2</v>
      </c>
      <c r="U640" s="2">
        <f>(Table2[[#This Row],[Close Price]]-Table2[[#This Row],[200D EMA]])/Table2[[#This Row],[200D EMA]]</f>
        <v>7.4987966115551682E-2</v>
      </c>
      <c r="V640">
        <v>1.32898051666499</v>
      </c>
      <c r="W640">
        <v>1440.05</v>
      </c>
      <c r="X640">
        <v>1504.6</v>
      </c>
      <c r="Y640">
        <v>1440.05</v>
      </c>
      <c r="Z640">
        <v>1519.95</v>
      </c>
      <c r="AA640">
        <v>1440.05</v>
      </c>
      <c r="AB640">
        <v>1550</v>
      </c>
      <c r="AC640" s="2">
        <f>(Table2[[#This Row],[Close Price]]/Table2[[#This Row],[Day Low]])-1</f>
        <v>4.2880455539738183E-2</v>
      </c>
      <c r="AD640" s="2">
        <f>(Table2[[#This Row],[Day High]]/Table2[[#This Row],[Close Price]])-1</f>
        <v>1.8644293514449295E-3</v>
      </c>
      <c r="AE640" s="2">
        <f>(Table2[[#This Row],[Close Price]]/Table2[[#This Row],[Current Week Low]])-1</f>
        <v>4.2880455539738183E-2</v>
      </c>
      <c r="AF640" s="2">
        <f>(Table2[[#This Row],[Current Week High]]/Table2[[#This Row],[Close Price]])-1</f>
        <v>1.2085497403116374E-2</v>
      </c>
      <c r="AG640" s="2">
        <f>(Table2[[#This Row],[Close Price]]/Table2[[#This Row],[Current Month Low]])-1</f>
        <v>4.2880455539738183E-2</v>
      </c>
      <c r="AH640" s="2">
        <f>(Table2[[#This Row],[Current Month High]]/Table2[[#This Row],[Close Price]])-1</f>
        <v>3.2094819549873588E-2</v>
      </c>
      <c r="AI640">
        <v>8.0037288587028801</v>
      </c>
      <c r="AJ640">
        <v>20.820595333869601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0.06</v>
      </c>
      <c r="AM640" t="s">
        <v>10213</v>
      </c>
      <c r="AN640">
        <v>2.8</v>
      </c>
      <c r="AO640" t="s">
        <v>10213</v>
      </c>
      <c r="AP640">
        <v>-5.6100822347923997E-2</v>
      </c>
      <c r="AQ640">
        <f>(Table2[[#This Row],[Sharpe Ratio]]-AVERAGE(Table2[Sharpe Ratio]))/_xlfn.STDEV.P(Table2[Sharpe Ratio])</f>
        <v>-1.2551141269317676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-3.1256806829364141</v>
      </c>
      <c r="AS640">
        <f>_xlfn.RANK.AVG(Table2[[#This Row],[1Y Return vs Nifty Z-Score]],Table2[1Y Return vs Nifty Z-Score])</f>
        <v>578</v>
      </c>
      <c r="AT640">
        <f>_xlfn.RANK.AVG(Table2[[#This Row],[6M Return vs Nifty Z-Score]],Table2[6M Return vs Nifty Z-Score])</f>
        <v>574</v>
      </c>
      <c r="AU640">
        <f>_xlfn.RANK.AVG(Table2[[#This Row],[Sharpe Ratio Z-Score]],Table2[Sharpe Ratio Z-Score])</f>
        <v>644</v>
      </c>
      <c r="AV640">
        <f>(Table2[[#This Row],[Rank 1Y]]+Table2[[#This Row],[Rank 6M]]+Table2[[#This Row],[Rank Sharpe]])/3</f>
        <v>598.66666666666663</v>
      </c>
    </row>
    <row r="641" spans="1:48" x14ac:dyDescent="0.3">
      <c r="A641" t="s">
        <v>805</v>
      </c>
      <c r="B641" t="s">
        <v>806</v>
      </c>
      <c r="C641" t="s">
        <v>10178</v>
      </c>
      <c r="D641" t="s">
        <v>526</v>
      </c>
      <c r="E641">
        <v>19634.042937462</v>
      </c>
      <c r="F641">
        <v>162.79</v>
      </c>
      <c r="G641">
        <v>-39.339265915418501</v>
      </c>
      <c r="H641">
        <f>(Table2[[#This Row],[1Y Return vs Nifty]]-AVERAGE(Table2[1Y Return vs Nifty]))/_xlfn.STDEV.P(Table2[1Y Return vs Nifty])</f>
        <v>-1.0209851353673414</v>
      </c>
      <c r="I641">
        <v>-12.8377683669767</v>
      </c>
      <c r="J641">
        <f>(Table2[[#This Row],[1M Return vs Nifty]]-AVERAGE(Table2[1M Return vs Nifty]))/_xlfn.STDEV.P(Table2[1M Return vs Nifty])</f>
        <v>-1.4179630172980928</v>
      </c>
      <c r="K641">
        <v>-24.924357425769301</v>
      </c>
      <c r="L641">
        <f>(Table2[[#This Row],[6M Return vs Nifty]]-AVERAGE(Table2[6M Return vs Nifty]))/_xlfn.STDEV.P(Table2[6M Return vs Nifty])</f>
        <v>-1.0436076706715436</v>
      </c>
      <c r="M641">
        <v>-2.29261024560053</v>
      </c>
      <c r="N641">
        <f>(Table2[[#This Row],[1W Return vs Nifty]]-AVERAGE(Table2[1W Return vs Nifty]))/_xlfn.STDEV.P(Table2[1W Return vs Nifty])</f>
        <v>-0.47533673831599604</v>
      </c>
      <c r="O641">
        <v>166.16</v>
      </c>
      <c r="P641">
        <v>164.60063032807699</v>
      </c>
      <c r="Q641">
        <v>169.803480699798</v>
      </c>
      <c r="R641">
        <v>34.6421939769114</v>
      </c>
      <c r="S641" s="2">
        <f>(Table2[[#This Row],[Close Price]]-Table2[[#This Row],[20D EMA]])/Table2[[#This Row],[20D EMA]]</f>
        <v>-2.0281656234954287E-2</v>
      </c>
      <c r="T641" s="2">
        <f>(Table2[[#This Row],[Close Price]]-Table2[[#This Row],[50D EMA]])/Table2[[#This Row],[50D EMA]]</f>
        <v>-1.100014212866684E-2</v>
      </c>
      <c r="U641" s="2">
        <f>(Table2[[#This Row],[Close Price]]-Table2[[#This Row],[200D EMA]])/Table2[[#This Row],[200D EMA]]</f>
        <v>-4.1303515516253796E-2</v>
      </c>
      <c r="V641">
        <v>0.51895180135327401</v>
      </c>
      <c r="W641">
        <v>162.4</v>
      </c>
      <c r="X641">
        <v>164.5</v>
      </c>
      <c r="Y641">
        <v>162.21</v>
      </c>
      <c r="Z641">
        <v>169.4</v>
      </c>
      <c r="AA641">
        <v>162.21</v>
      </c>
      <c r="AB641">
        <v>170.49</v>
      </c>
      <c r="AC641" s="2">
        <f>(Table2[[#This Row],[Close Price]]/Table2[[#This Row],[Day Low]])-1</f>
        <v>2.4014778325123221E-3</v>
      </c>
      <c r="AD641" s="2">
        <f>(Table2[[#This Row],[Day High]]/Table2[[#This Row],[Close Price]])-1</f>
        <v>1.0504330732846068E-2</v>
      </c>
      <c r="AE641" s="2">
        <f>(Table2[[#This Row],[Close Price]]/Table2[[#This Row],[Current Week Low]])-1</f>
        <v>3.5756118611676158E-3</v>
      </c>
      <c r="AF641" s="2">
        <f>(Table2[[#This Row],[Current Week High]]/Table2[[#This Row],[Close Price]])-1</f>
        <v>4.060445973339899E-2</v>
      </c>
      <c r="AG641" s="2">
        <f>(Table2[[#This Row],[Close Price]]/Table2[[#This Row],[Current Month Low]])-1</f>
        <v>3.5756118611676158E-3</v>
      </c>
      <c r="AH641" s="2">
        <f>(Table2[[#This Row],[Current Month High]]/Table2[[#This Row],[Close Price]])-1</f>
        <v>4.730020271515456E-2</v>
      </c>
      <c r="AI641">
        <v>39.7505989311382</v>
      </c>
      <c r="AJ641">
        <v>14.439367311072001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-0.11</v>
      </c>
      <c r="AM641" t="s">
        <v>10214</v>
      </c>
      <c r="AN641">
        <v>-2.77</v>
      </c>
      <c r="AO641" t="s">
        <v>10214</v>
      </c>
      <c r="AP641">
        <v>1.6451980741179002E-2</v>
      </c>
      <c r="AQ641">
        <f>(Table2[[#This Row],[Sharpe Ratio]]-AVERAGE(Table2[Sharpe Ratio]))/_xlfn.STDEV.P(Table2[Sharpe Ratio])</f>
        <v>-0.43196089706864371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698</v>
      </c>
      <c r="AT641">
        <f>_xlfn.RANK.AVG(Table2[[#This Row],[6M Return vs Nifty Z-Score]],Table2[6M Return vs Nifty Z-Score])</f>
        <v>652</v>
      </c>
      <c r="AU641">
        <f>_xlfn.RANK.AVG(Table2[[#This Row],[Sharpe Ratio Z-Score]],Table2[Sharpe Ratio Z-Score])</f>
        <v>450</v>
      </c>
      <c r="AV641">
        <f>(Table2[[#This Row],[Rank 1Y]]+Table2[[#This Row],[Rank 6M]]+Table2[[#This Row],[Rank Sharpe]])/3</f>
        <v>600</v>
      </c>
    </row>
    <row r="642" spans="1:48" x14ac:dyDescent="0.3">
      <c r="A642" t="s">
        <v>848</v>
      </c>
      <c r="B642" t="s">
        <v>849</v>
      </c>
      <c r="C642" t="s">
        <v>10165</v>
      </c>
      <c r="D642" t="s">
        <v>177</v>
      </c>
      <c r="E642">
        <v>17924.995415519999</v>
      </c>
      <c r="F642">
        <v>317.7</v>
      </c>
      <c r="G642">
        <v>-18.528805871475299</v>
      </c>
      <c r="H642">
        <f>(Table2[[#This Row],[1Y Return vs Nifty]]-AVERAGE(Table2[1Y Return vs Nifty]))/_xlfn.STDEV.P(Table2[1Y Return vs Nifty])</f>
        <v>-0.77349744039351698</v>
      </c>
      <c r="I642">
        <v>2.72375402079046</v>
      </c>
      <c r="J642">
        <f>(Table2[[#This Row],[1M Return vs Nifty]]-AVERAGE(Table2[1M Return vs Nifty]))/_xlfn.STDEV.P(Table2[1M Return vs Nifty])</f>
        <v>-3.7216843772221855E-2</v>
      </c>
      <c r="K642">
        <v>-11.9016417394012</v>
      </c>
      <c r="L642">
        <f>(Table2[[#This Row],[6M Return vs Nifty]]-AVERAGE(Table2[6M Return vs Nifty]))/_xlfn.STDEV.P(Table2[6M Return vs Nifty])</f>
        <v>-0.65441560048225633</v>
      </c>
      <c r="M642">
        <v>4.2206986987371504</v>
      </c>
      <c r="N642">
        <f>(Table2[[#This Row],[1W Return vs Nifty]]-AVERAGE(Table2[1W Return vs Nifty]))/_xlfn.STDEV.P(Table2[1W Return vs Nifty])</f>
        <v>0.8131484858520428</v>
      </c>
      <c r="O642">
        <v>305.81</v>
      </c>
      <c r="P642">
        <v>306.85280699877097</v>
      </c>
      <c r="Q642">
        <v>311.60262306284301</v>
      </c>
      <c r="R642">
        <v>80.149251191405597</v>
      </c>
      <c r="S642" s="2">
        <f>(Table2[[#This Row],[Close Price]]-Table2[[#This Row],[20D EMA]])/Table2[[#This Row],[20D EMA]]</f>
        <v>3.8880350544455662E-2</v>
      </c>
      <c r="T642" s="2">
        <f>(Table2[[#This Row],[Close Price]]-Table2[[#This Row],[50D EMA]])/Table2[[#This Row],[50D EMA]]</f>
        <v>3.5349824912217477E-2</v>
      </c>
      <c r="U642" s="2">
        <f>(Table2[[#This Row],[Close Price]]-Table2[[#This Row],[200D EMA]])/Table2[[#This Row],[200D EMA]]</f>
        <v>1.9567797206659847E-2</v>
      </c>
      <c r="V642">
        <v>0.52788003630621805</v>
      </c>
      <c r="W642">
        <v>316.05</v>
      </c>
      <c r="X642">
        <v>323.39999999999998</v>
      </c>
      <c r="Y642">
        <v>306.45</v>
      </c>
      <c r="Z642">
        <v>323.39999999999998</v>
      </c>
      <c r="AA642">
        <v>295.10000000000002</v>
      </c>
      <c r="AB642">
        <v>323.39999999999998</v>
      </c>
      <c r="AC642" s="2">
        <f>(Table2[[#This Row],[Close Price]]/Table2[[#This Row],[Day Low]])-1</f>
        <v>5.2206929283340475E-3</v>
      </c>
      <c r="AD642" s="2">
        <f>(Table2[[#This Row],[Day High]]/Table2[[#This Row],[Close Price]])-1</f>
        <v>1.7941454202077489E-2</v>
      </c>
      <c r="AE642" s="2">
        <f>(Table2[[#This Row],[Close Price]]/Table2[[#This Row],[Current Week Low]])-1</f>
        <v>3.6710719530102853E-2</v>
      </c>
      <c r="AF642" s="2">
        <f>(Table2[[#This Row],[Current Week High]]/Table2[[#This Row],[Close Price]])-1</f>
        <v>1.7941454202077489E-2</v>
      </c>
      <c r="AG642" s="2">
        <f>(Table2[[#This Row],[Close Price]]/Table2[[#This Row],[Current Month Low]])-1</f>
        <v>7.6584208742799031E-2</v>
      </c>
      <c r="AH642" s="2">
        <f>(Table2[[#This Row],[Current Month High]]/Table2[[#This Row],[Close Price]])-1</f>
        <v>1.7941454202077489E-2</v>
      </c>
      <c r="AI642">
        <v>28.029587661315698</v>
      </c>
      <c r="AJ642">
        <v>24.833005893909601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-0.03</v>
      </c>
      <c r="AM642" t="s">
        <v>10214</v>
      </c>
      <c r="AN642">
        <v>5.46</v>
      </c>
      <c r="AO642" t="s">
        <v>10213</v>
      </c>
      <c r="AP642">
        <v>-5.2631669346357997E-2</v>
      </c>
      <c r="AQ642">
        <f>(Table2[[#This Row],[Sharpe Ratio]]-AVERAGE(Table2[Sharpe Ratio]))/_xlfn.STDEV.P(Table2[Sharpe Ratio])</f>
        <v>-1.2157545932329614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614</v>
      </c>
      <c r="AT642">
        <f>_xlfn.RANK.AVG(Table2[[#This Row],[6M Return vs Nifty Z-Score]],Table2[6M Return vs Nifty Z-Score])</f>
        <v>553</v>
      </c>
      <c r="AU642">
        <f>_xlfn.RANK.AVG(Table2[[#This Row],[Sharpe Ratio Z-Score]],Table2[Sharpe Ratio Z-Score])</f>
        <v>636</v>
      </c>
      <c r="AV642">
        <f>(Table2[[#This Row],[Rank 1Y]]+Table2[[#This Row],[Rank 6M]]+Table2[[#This Row],[Rank Sharpe]])/3</f>
        <v>601</v>
      </c>
    </row>
    <row r="643" spans="1:48" x14ac:dyDescent="0.3">
      <c r="A643" t="s">
        <v>943</v>
      </c>
      <c r="B643" t="s">
        <v>944</v>
      </c>
      <c r="C643" t="s">
        <v>10183</v>
      </c>
      <c r="D643" t="s">
        <v>166</v>
      </c>
      <c r="E643">
        <v>15477.4967904899</v>
      </c>
      <c r="F643">
        <v>1001.7</v>
      </c>
      <c r="G643">
        <v>-14.736142096566301</v>
      </c>
      <c r="H643">
        <f>(Table2[[#This Row],[1Y Return vs Nifty]]-AVERAGE(Table2[1Y Return vs Nifty]))/_xlfn.STDEV.P(Table2[1Y Return vs Nifty])</f>
        <v>-0.72839331422422859</v>
      </c>
      <c r="I643">
        <v>-6.2571918931836299</v>
      </c>
      <c r="J643">
        <f>(Table2[[#This Row],[1M Return vs Nifty]]-AVERAGE(Table2[1M Return vs Nifty]))/_xlfn.STDEV.P(Table2[1M Return vs Nifty])</f>
        <v>-0.83408018376975523</v>
      </c>
      <c r="K643">
        <v>-16.8146774776047</v>
      </c>
      <c r="L643">
        <f>(Table2[[#This Row],[6M Return vs Nifty]]-AVERAGE(Table2[6M Return vs Nifty]))/_xlfn.STDEV.P(Table2[6M Return vs Nifty])</f>
        <v>-0.80124477159492491</v>
      </c>
      <c r="M643">
        <v>-3.1942764120052898</v>
      </c>
      <c r="N643">
        <f>(Table2[[#This Row],[1W Return vs Nifty]]-AVERAGE(Table2[1W Return vs Nifty]))/_xlfn.STDEV.P(Table2[1W Return vs Nifty])</f>
        <v>-0.65370744704074724</v>
      </c>
      <c r="O643">
        <v>1000.75</v>
      </c>
      <c r="P643">
        <v>989.67263329630498</v>
      </c>
      <c r="Q643">
        <v>967.54755719868399</v>
      </c>
      <c r="R643">
        <v>50.184146603996297</v>
      </c>
      <c r="S643" s="2">
        <f>(Table2[[#This Row],[Close Price]]-Table2[[#This Row],[20D EMA]])/Table2[[#This Row],[20D EMA]]</f>
        <v>9.4928803397456454E-4</v>
      </c>
      <c r="T643" s="2">
        <f>(Table2[[#This Row],[Close Price]]-Table2[[#This Row],[50D EMA]])/Table2[[#This Row],[50D EMA]]</f>
        <v>1.2152873888848968E-2</v>
      </c>
      <c r="U643" s="2">
        <f>(Table2[[#This Row],[Close Price]]-Table2[[#This Row],[200D EMA]])/Table2[[#This Row],[200D EMA]]</f>
        <v>3.5297947420999919E-2</v>
      </c>
      <c r="V643">
        <v>0.52898913888703403</v>
      </c>
      <c r="W643">
        <v>984.25</v>
      </c>
      <c r="X643">
        <v>1008.4</v>
      </c>
      <c r="Y643">
        <v>965.05</v>
      </c>
      <c r="Z643">
        <v>1024</v>
      </c>
      <c r="AA643">
        <v>965.05</v>
      </c>
      <c r="AB643">
        <v>1039.9000000000001</v>
      </c>
      <c r="AC643" s="2">
        <f>(Table2[[#This Row],[Close Price]]/Table2[[#This Row],[Day Low]])-1</f>
        <v>1.7729235458471049E-2</v>
      </c>
      <c r="AD643" s="2">
        <f>(Table2[[#This Row],[Day High]]/Table2[[#This Row],[Close Price]])-1</f>
        <v>6.6886293301386957E-3</v>
      </c>
      <c r="AE643" s="2">
        <f>(Table2[[#This Row],[Close Price]]/Table2[[#This Row],[Current Week Low]])-1</f>
        <v>3.797730687529155E-2</v>
      </c>
      <c r="AF643" s="2">
        <f>(Table2[[#This Row],[Current Week High]]/Table2[[#This Row],[Close Price]])-1</f>
        <v>2.2262154337626017E-2</v>
      </c>
      <c r="AG643" s="2">
        <f>(Table2[[#This Row],[Close Price]]/Table2[[#This Row],[Current Month Low]])-1</f>
        <v>3.797730687529155E-2</v>
      </c>
      <c r="AH643" s="2">
        <f>(Table2[[#This Row],[Current Month High]]/Table2[[#This Row],[Close Price]])-1</f>
        <v>3.8135170210642055E-2</v>
      </c>
      <c r="AI643">
        <v>17.3005889987021</v>
      </c>
      <c r="AJ643">
        <v>21.227157206825598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</v>
      </c>
      <c r="AM643">
        <v>0</v>
      </c>
      <c r="AN643">
        <v>0.6</v>
      </c>
      <c r="AO643" t="s">
        <v>10213</v>
      </c>
      <c r="AP643">
        <v>-3.6980642329702003E-2</v>
      </c>
      <c r="AQ643">
        <f>(Table2[[#This Row],[Sharpe Ratio]]-AVERAGE(Table2[Sharpe Ratio]))/_xlfn.STDEV.P(Table2[Sharpe Ratio])</f>
        <v>-1.0381847008111154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-4.0556104174407714</v>
      </c>
      <c r="AS643">
        <f>_xlfn.RANK.AVG(Table2[[#This Row],[1Y Return vs Nifty Z-Score]],Table2[1Y Return vs Nifty Z-Score])</f>
        <v>598</v>
      </c>
      <c r="AT643">
        <f>_xlfn.RANK.AVG(Table2[[#This Row],[6M Return vs Nifty Z-Score]],Table2[6M Return vs Nifty Z-Score])</f>
        <v>593</v>
      </c>
      <c r="AU643">
        <f>_xlfn.RANK.AVG(Table2[[#This Row],[Sharpe Ratio Z-Score]],Table2[Sharpe Ratio Z-Score])</f>
        <v>615</v>
      </c>
      <c r="AV643">
        <f>(Table2[[#This Row],[Rank 1Y]]+Table2[[#This Row],[Rank 6M]]+Table2[[#This Row],[Rank Sharpe]])/3</f>
        <v>602</v>
      </c>
    </row>
    <row r="644" spans="1:48" x14ac:dyDescent="0.3">
      <c r="A644" t="s">
        <v>1264</v>
      </c>
      <c r="B644" t="s">
        <v>1265</v>
      </c>
      <c r="C644" t="s">
        <v>10167</v>
      </c>
      <c r="D644" t="s">
        <v>114</v>
      </c>
      <c r="E644">
        <v>8785.7626733489997</v>
      </c>
      <c r="F644">
        <v>81.93</v>
      </c>
      <c r="G644">
        <v>-35.747513207349499</v>
      </c>
      <c r="H644">
        <f>(Table2[[#This Row],[1Y Return vs Nifty]]-AVERAGE(Table2[1Y Return vs Nifty]))/_xlfn.STDEV.P(Table2[1Y Return vs Nifty])</f>
        <v>-0.9782703372918079</v>
      </c>
      <c r="I644">
        <v>-7.4178920230149599</v>
      </c>
      <c r="J644">
        <f>(Table2[[#This Row],[1M Return vs Nifty]]-AVERAGE(Table2[1M Return vs Nifty]))/_xlfn.STDEV.P(Table2[1M Return vs Nifty])</f>
        <v>-0.93706703961461857</v>
      </c>
      <c r="K644">
        <v>-18.264090356366701</v>
      </c>
      <c r="L644">
        <f>(Table2[[#This Row],[6M Return vs Nifty]]-AVERAGE(Table2[6M Return vs Nifty]))/_xlfn.STDEV.P(Table2[6M Return vs Nifty])</f>
        <v>-0.84456138945174286</v>
      </c>
      <c r="M644">
        <v>-1.8700926840157099</v>
      </c>
      <c r="N644">
        <f>(Table2[[#This Row],[1W Return vs Nifty]]-AVERAGE(Table2[1W Return vs Nifty]))/_xlfn.STDEV.P(Table2[1W Return vs Nifty])</f>
        <v>-0.39175285803240706</v>
      </c>
      <c r="O644">
        <v>83.53</v>
      </c>
      <c r="P644">
        <v>83.884932350790905</v>
      </c>
      <c r="Q644">
        <v>85.596880387133893</v>
      </c>
      <c r="R644">
        <v>34.335525905226497</v>
      </c>
      <c r="S644" s="2">
        <f>(Table2[[#This Row],[Close Price]]-Table2[[#This Row],[20D EMA]])/Table2[[#This Row],[20D EMA]]</f>
        <v>-1.9154794684544407E-2</v>
      </c>
      <c r="T644" s="2">
        <f>(Table2[[#This Row],[Close Price]]-Table2[[#This Row],[50D EMA]])/Table2[[#This Row],[50D EMA]]</f>
        <v>-2.3304928501530417E-2</v>
      </c>
      <c r="U644" s="2">
        <f>(Table2[[#This Row],[Close Price]]-Table2[[#This Row],[200D EMA]])/Table2[[#This Row],[200D EMA]]</f>
        <v>-4.2838948926052882E-2</v>
      </c>
      <c r="V644">
        <v>0.44812192207454998</v>
      </c>
      <c r="W644">
        <v>81.319999999999993</v>
      </c>
      <c r="X644">
        <v>83.14</v>
      </c>
      <c r="Y644">
        <v>81.209999999999994</v>
      </c>
      <c r="Z644">
        <v>84.27</v>
      </c>
      <c r="AA644">
        <v>81.209999999999994</v>
      </c>
      <c r="AB644">
        <v>84.35</v>
      </c>
      <c r="AC644" s="2">
        <f>(Table2[[#This Row],[Close Price]]/Table2[[#This Row],[Day Low]])-1</f>
        <v>7.5012297097887259E-3</v>
      </c>
      <c r="AD644" s="2">
        <f>(Table2[[#This Row],[Day High]]/Table2[[#This Row],[Close Price]])-1</f>
        <v>1.4768704992066395E-2</v>
      </c>
      <c r="AE644" s="2">
        <f>(Table2[[#This Row],[Close Price]]/Table2[[#This Row],[Current Week Low]])-1</f>
        <v>8.8659032138900251E-3</v>
      </c>
      <c r="AF644" s="2">
        <f>(Table2[[#This Row],[Current Week High]]/Table2[[#This Row],[Close Price]])-1</f>
        <v>2.856096667887198E-2</v>
      </c>
      <c r="AG644" s="2">
        <f>(Table2[[#This Row],[Close Price]]/Table2[[#This Row],[Current Month Low]])-1</f>
        <v>8.8659032138900251E-3</v>
      </c>
      <c r="AH644" s="2">
        <f>(Table2[[#This Row],[Current Month High]]/Table2[[#This Row],[Close Price]])-1</f>
        <v>2.9537409984132568E-2</v>
      </c>
      <c r="AI644">
        <v>19.614304894421998</v>
      </c>
      <c r="AJ644">
        <v>13.1629834254143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-0.16</v>
      </c>
      <c r="AM644" t="s">
        <v>10214</v>
      </c>
      <c r="AN644">
        <v>-3.53</v>
      </c>
      <c r="AO644" t="s">
        <v>10214</v>
      </c>
      <c r="AQ644">
        <f>(Table2[[#This Row],[Sharpe Ratio]]-AVERAGE(Table2[Sharpe Ratio]))/_xlfn.STDEV.P(Table2[Sharpe Ratio])</f>
        <v>-0.61861806961255894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687</v>
      </c>
      <c r="AT644">
        <f>_xlfn.RANK.AVG(Table2[[#This Row],[6M Return vs Nifty Z-Score]],Table2[6M Return vs Nifty Z-Score])</f>
        <v>603</v>
      </c>
      <c r="AU644">
        <f>_xlfn.RANK.AVG(Table2[[#This Row],[Sharpe Ratio Z-Score]],Table2[Sharpe Ratio Z-Score])</f>
        <v>516.5</v>
      </c>
      <c r="AV644">
        <f>(Table2[[#This Row],[Rank 1Y]]+Table2[[#This Row],[Rank 6M]]+Table2[[#This Row],[Rank Sharpe]])/3</f>
        <v>602.16666666666663</v>
      </c>
    </row>
    <row r="645" spans="1:48" x14ac:dyDescent="0.3">
      <c r="A645" t="s">
        <v>1601</v>
      </c>
      <c r="B645" t="s">
        <v>1602</v>
      </c>
      <c r="C645" t="s">
        <v>10167</v>
      </c>
      <c r="D645" t="s">
        <v>413</v>
      </c>
      <c r="E645">
        <v>5511.1123087839997</v>
      </c>
      <c r="F645">
        <v>50.08</v>
      </c>
      <c r="G645">
        <v>-20.752574667942401</v>
      </c>
      <c r="H645">
        <f>(Table2[[#This Row],[1Y Return vs Nifty]]-AVERAGE(Table2[1Y Return vs Nifty]))/_xlfn.STDEV.P(Table2[1Y Return vs Nifty])</f>
        <v>-0.7999435358873328</v>
      </c>
      <c r="I645">
        <v>-8.4016554286905905</v>
      </c>
      <c r="J645">
        <f>(Table2[[#This Row],[1M Return vs Nifty]]-AVERAGE(Table2[1M Return vs Nifty]))/_xlfn.STDEV.P(Table2[1M Return vs Nifty])</f>
        <v>-1.024354614968376</v>
      </c>
      <c r="K645">
        <v>-27.5189007828379</v>
      </c>
      <c r="L645">
        <f>(Table2[[#This Row],[6M Return vs Nifty]]-AVERAGE(Table2[6M Return vs Nifty]))/_xlfn.STDEV.P(Table2[6M Return vs Nifty])</f>
        <v>-1.1211472349722835</v>
      </c>
      <c r="M645">
        <v>-1.2460998471061</v>
      </c>
      <c r="N645">
        <f>(Table2[[#This Row],[1W Return vs Nifty]]-AVERAGE(Table2[1W Return vs Nifty]))/_xlfn.STDEV.P(Table2[1W Return vs Nifty])</f>
        <v>-0.26831244437850099</v>
      </c>
      <c r="O645">
        <v>51.47</v>
      </c>
      <c r="P645">
        <v>52.2204079666704</v>
      </c>
      <c r="Q645">
        <v>52.495409628909997</v>
      </c>
      <c r="R645">
        <v>36.335293028527602</v>
      </c>
      <c r="S645" s="2">
        <f>(Table2[[#This Row],[Close Price]]-Table2[[#This Row],[20D EMA]])/Table2[[#This Row],[20D EMA]]</f>
        <v>-2.7006022925976307E-2</v>
      </c>
      <c r="T645" s="2">
        <f>(Table2[[#This Row],[Close Price]]-Table2[[#This Row],[50D EMA]])/Table2[[#This Row],[50D EMA]]</f>
        <v>-4.0987959497300643E-2</v>
      </c>
      <c r="U645" s="2">
        <f>(Table2[[#This Row],[Close Price]]-Table2[[#This Row],[200D EMA]])/Table2[[#This Row],[200D EMA]]</f>
        <v>-4.6011825528832456E-2</v>
      </c>
      <c r="V645">
        <v>0.81240486845184501</v>
      </c>
      <c r="W645">
        <v>50.01</v>
      </c>
      <c r="X645">
        <v>50.84</v>
      </c>
      <c r="Y645">
        <v>50.01</v>
      </c>
      <c r="Z645">
        <v>51.87</v>
      </c>
      <c r="AA645">
        <v>49.81</v>
      </c>
      <c r="AB645">
        <v>53.05</v>
      </c>
      <c r="AC645" s="2">
        <f>(Table2[[#This Row],[Close Price]]/Table2[[#This Row],[Day Low]])-1</f>
        <v>1.3997200559887624E-3</v>
      </c>
      <c r="AD645" s="2">
        <f>(Table2[[#This Row],[Day High]]/Table2[[#This Row],[Close Price]])-1</f>
        <v>1.5175718849840258E-2</v>
      </c>
      <c r="AE645" s="2">
        <f>(Table2[[#This Row],[Close Price]]/Table2[[#This Row],[Current Week Low]])-1</f>
        <v>1.3997200559887624E-3</v>
      </c>
      <c r="AF645" s="2">
        <f>(Table2[[#This Row],[Current Week High]]/Table2[[#This Row],[Close Price]])-1</f>
        <v>3.5742811501597416E-2</v>
      </c>
      <c r="AG645" s="2">
        <f>(Table2[[#This Row],[Close Price]]/Table2[[#This Row],[Current Month Low]])-1</f>
        <v>5.4205982734389924E-3</v>
      </c>
      <c r="AH645" s="2">
        <f>(Table2[[#This Row],[Current Month High]]/Table2[[#This Row],[Close Price]])-1</f>
        <v>5.9305111821086332E-2</v>
      </c>
      <c r="AI645">
        <v>36.381789137380103</v>
      </c>
      <c r="AJ645">
        <v>34.623655913978403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-0.21</v>
      </c>
      <c r="AM645" t="s">
        <v>10214</v>
      </c>
      <c r="AN645">
        <v>-3.77</v>
      </c>
      <c r="AO645" t="s">
        <v>10214</v>
      </c>
      <c r="AQ645">
        <f>(Table2[[#This Row],[Sharpe Ratio]]-AVERAGE(Table2[Sharpe Ratio]))/_xlfn.STDEV.P(Table2[Sharpe Ratio])</f>
        <v>-0.61861806961255894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628</v>
      </c>
      <c r="AT645">
        <f>_xlfn.RANK.AVG(Table2[[#This Row],[6M Return vs Nifty Z-Score]],Table2[6M Return vs Nifty Z-Score])</f>
        <v>664</v>
      </c>
      <c r="AU645">
        <f>_xlfn.RANK.AVG(Table2[[#This Row],[Sharpe Ratio Z-Score]],Table2[Sharpe Ratio Z-Score])</f>
        <v>516.5</v>
      </c>
      <c r="AV645">
        <f>(Table2[[#This Row],[Rank 1Y]]+Table2[[#This Row],[Rank 6M]]+Table2[[#This Row],[Rank Sharpe]])/3</f>
        <v>602.83333333333337</v>
      </c>
    </row>
    <row r="646" spans="1:48" x14ac:dyDescent="0.3">
      <c r="A646" t="s">
        <v>2223</v>
      </c>
      <c r="B646" t="s">
        <v>2224</v>
      </c>
      <c r="C646" t="s">
        <v>10179</v>
      </c>
      <c r="D646" t="s">
        <v>214</v>
      </c>
      <c r="E646">
        <v>2365.1758541049999</v>
      </c>
      <c r="F646">
        <v>306.05</v>
      </c>
      <c r="G646">
        <v>-51.330033799564703</v>
      </c>
      <c r="H646">
        <f>(Table2[[#This Row],[1Y Return vs Nifty]]-AVERAGE(Table2[1Y Return vs Nifty]))/_xlfn.STDEV.P(Table2[1Y Return vs Nifty])</f>
        <v>-1.1635849384638233</v>
      </c>
      <c r="I646">
        <v>3.61050204253563</v>
      </c>
      <c r="J646">
        <f>(Table2[[#This Row],[1M Return vs Nifty]]-AVERAGE(Table2[1M Return vs Nifty]))/_xlfn.STDEV.P(Table2[1M Return vs Nifty])</f>
        <v>4.1462729305329599E-2</v>
      </c>
      <c r="K646">
        <v>-16.131621738010701</v>
      </c>
      <c r="L646">
        <f>(Table2[[#This Row],[6M Return vs Nifty]]-AVERAGE(Table2[6M Return vs Nifty]))/_xlfn.STDEV.P(Table2[6M Return vs Nifty])</f>
        <v>-0.7808312200938704</v>
      </c>
      <c r="M646">
        <v>-1.3081677470427899</v>
      </c>
      <c r="N646">
        <f>(Table2[[#This Row],[1W Return vs Nifty]]-AVERAGE(Table2[1W Return vs Nifty]))/_xlfn.STDEV.P(Table2[1W Return vs Nifty])</f>
        <v>-0.280590930267473</v>
      </c>
      <c r="O646">
        <v>300.37</v>
      </c>
      <c r="P646">
        <v>294.79115016796601</v>
      </c>
      <c r="Q646">
        <v>321.98337696199599</v>
      </c>
      <c r="R646">
        <v>54.717145338170702</v>
      </c>
      <c r="S646" s="2">
        <f>(Table2[[#This Row],[Close Price]]-Table2[[#This Row],[20D EMA]])/Table2[[#This Row],[20D EMA]]</f>
        <v>1.8910010986450069E-2</v>
      </c>
      <c r="T646" s="2">
        <f>(Table2[[#This Row],[Close Price]]-Table2[[#This Row],[50D EMA]])/Table2[[#This Row],[50D EMA]]</f>
        <v>3.8192631717807464E-2</v>
      </c>
      <c r="U646" s="2">
        <f>(Table2[[#This Row],[Close Price]]-Table2[[#This Row],[200D EMA]])/Table2[[#This Row],[200D EMA]]</f>
        <v>-4.948509178433956E-2</v>
      </c>
      <c r="V646">
        <v>0.91316520318918704</v>
      </c>
      <c r="W646">
        <v>301.25</v>
      </c>
      <c r="X646">
        <v>310.95</v>
      </c>
      <c r="Y646">
        <v>296.05</v>
      </c>
      <c r="Z646">
        <v>317.89999999999998</v>
      </c>
      <c r="AA646">
        <v>291.05</v>
      </c>
      <c r="AB646">
        <v>317.89999999999998</v>
      </c>
      <c r="AC646" s="2">
        <f>(Table2[[#This Row],[Close Price]]/Table2[[#This Row],[Day Low]])-1</f>
        <v>1.5933609958506345E-2</v>
      </c>
      <c r="AD646" s="2">
        <f>(Table2[[#This Row],[Day High]]/Table2[[#This Row],[Close Price]])-1</f>
        <v>1.6010455807874413E-2</v>
      </c>
      <c r="AE646" s="2">
        <f>(Table2[[#This Row],[Close Price]]/Table2[[#This Row],[Current Week Low]])-1</f>
        <v>3.3778078027360214E-2</v>
      </c>
      <c r="AF646" s="2">
        <f>(Table2[[#This Row],[Current Week High]]/Table2[[#This Row],[Close Price]])-1</f>
        <v>3.871916353536986E-2</v>
      </c>
      <c r="AG646" s="2">
        <f>(Table2[[#This Row],[Close Price]]/Table2[[#This Row],[Current Month Low]])-1</f>
        <v>5.1537536505755099E-2</v>
      </c>
      <c r="AH646" s="2">
        <f>(Table2[[#This Row],[Current Month High]]/Table2[[#This Row],[Close Price]])-1</f>
        <v>3.871916353536986E-2</v>
      </c>
      <c r="AI646">
        <v>43.015847083809803</v>
      </c>
      <c r="AJ646">
        <v>24.689346099001799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-0.06</v>
      </c>
      <c r="AM646" t="s">
        <v>10214</v>
      </c>
      <c r="AN646">
        <v>0.16</v>
      </c>
      <c r="AO646" t="s">
        <v>10213</v>
      </c>
      <c r="AQ646">
        <f>(Table2[[#This Row],[Sharpe Ratio]]-AVERAGE(Table2[Sharpe Ratio]))/_xlfn.STDEV.P(Table2[Sharpe Ratio])</f>
        <v>-0.61861806961255894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715</v>
      </c>
      <c r="AT646">
        <f>_xlfn.RANK.AVG(Table2[[#This Row],[6M Return vs Nifty Z-Score]],Table2[6M Return vs Nifty Z-Score])</f>
        <v>587</v>
      </c>
      <c r="AU646">
        <f>_xlfn.RANK.AVG(Table2[[#This Row],[Sharpe Ratio Z-Score]],Table2[Sharpe Ratio Z-Score])</f>
        <v>516.5</v>
      </c>
      <c r="AV646">
        <f>(Table2[[#This Row],[Rank 1Y]]+Table2[[#This Row],[Rank 6M]]+Table2[[#This Row],[Rank Sharpe]])/3</f>
        <v>606.16666666666663</v>
      </c>
    </row>
    <row r="647" spans="1:48" x14ac:dyDescent="0.3">
      <c r="A647" t="s">
        <v>1149</v>
      </c>
      <c r="B647" t="s">
        <v>1150</v>
      </c>
      <c r="C647" t="s">
        <v>10167</v>
      </c>
      <c r="D647" t="s">
        <v>24</v>
      </c>
      <c r="E647">
        <v>10377.589292069901</v>
      </c>
      <c r="F647">
        <v>91.3</v>
      </c>
      <c r="G647">
        <v>-27.438849177746299</v>
      </c>
      <c r="H647">
        <f>(Table2[[#This Row],[1Y Return vs Nifty]]-AVERAGE(Table2[1Y Return vs Nifty]))/_xlfn.STDEV.P(Table2[1Y Return vs Nifty])</f>
        <v>-0.87945983023639585</v>
      </c>
      <c r="I647">
        <v>-9.0966348969958108</v>
      </c>
      <c r="J647">
        <f>(Table2[[#This Row],[1M Return vs Nifty]]-AVERAGE(Table2[1M Return vs Nifty]))/_xlfn.STDEV.P(Table2[1M Return vs Nifty])</f>
        <v>-1.0860189057511214</v>
      </c>
      <c r="K647">
        <v>-31.958665961547698</v>
      </c>
      <c r="L647">
        <f>(Table2[[#This Row],[6M Return vs Nifty]]-AVERAGE(Table2[6M Return vs Nifty]))/_xlfn.STDEV.P(Table2[6M Return vs Nifty])</f>
        <v>-1.2538324169781478</v>
      </c>
      <c r="M647">
        <v>-2.4254405291948098</v>
      </c>
      <c r="N647">
        <f>(Table2[[#This Row],[1W Return vs Nifty]]-AVERAGE(Table2[1W Return vs Nifty]))/_xlfn.STDEV.P(Table2[1W Return vs Nifty])</f>
        <v>-0.50161368283005425</v>
      </c>
      <c r="O647">
        <v>95.72</v>
      </c>
      <c r="P647">
        <v>96.745402918909406</v>
      </c>
      <c r="Q647">
        <v>95.384560891287194</v>
      </c>
      <c r="R647">
        <v>26.9130982093181</v>
      </c>
      <c r="S647" s="2">
        <f>(Table2[[#This Row],[Close Price]]-Table2[[#This Row],[20D EMA]])/Table2[[#This Row],[20D EMA]]</f>
        <v>-4.6176347680735495E-2</v>
      </c>
      <c r="T647" s="2">
        <f>(Table2[[#This Row],[Close Price]]-Table2[[#This Row],[50D EMA]])/Table2[[#This Row],[50D EMA]]</f>
        <v>-5.6285908731742697E-2</v>
      </c>
      <c r="U647" s="2">
        <f>(Table2[[#This Row],[Close Price]]-Table2[[#This Row],[200D EMA]])/Table2[[#This Row],[200D EMA]]</f>
        <v>-4.2822033808411618E-2</v>
      </c>
      <c r="V647">
        <v>1.1921310143016699</v>
      </c>
      <c r="W647">
        <v>91.01</v>
      </c>
      <c r="X647">
        <v>93.07</v>
      </c>
      <c r="Y647">
        <v>90.99</v>
      </c>
      <c r="Z647">
        <v>93.3</v>
      </c>
      <c r="AA647">
        <v>90.99</v>
      </c>
      <c r="AB647">
        <v>98.89</v>
      </c>
      <c r="AC647" s="2">
        <f>(Table2[[#This Row],[Close Price]]/Table2[[#This Row],[Day Low]])-1</f>
        <v>3.1864630260409754E-3</v>
      </c>
      <c r="AD647" s="2">
        <f>(Table2[[#This Row],[Day High]]/Table2[[#This Row],[Close Price]])-1</f>
        <v>1.9386637458926659E-2</v>
      </c>
      <c r="AE647" s="2">
        <f>(Table2[[#This Row],[Close Price]]/Table2[[#This Row],[Current Week Low]])-1</f>
        <v>3.4069677986592328E-3</v>
      </c>
      <c r="AF647" s="2">
        <f>(Table2[[#This Row],[Current Week High]]/Table2[[#This Row],[Close Price]])-1</f>
        <v>2.1905805038335169E-2</v>
      </c>
      <c r="AG647" s="2">
        <f>(Table2[[#This Row],[Close Price]]/Table2[[#This Row],[Current Month Low]])-1</f>
        <v>3.4069677986592328E-3</v>
      </c>
      <c r="AH647" s="2">
        <f>(Table2[[#This Row],[Current Month High]]/Table2[[#This Row],[Close Price]])-1</f>
        <v>8.313253012048194E-2</v>
      </c>
      <c r="AI647">
        <v>27.601314348302299</v>
      </c>
      <c r="AJ647">
        <v>11.205846528623599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-0.17</v>
      </c>
      <c r="AM647" t="s">
        <v>10214</v>
      </c>
      <c r="AN647">
        <v>-11.89</v>
      </c>
      <c r="AO647" t="s">
        <v>10214</v>
      </c>
      <c r="AP647">
        <v>9.4836512510609993E-3</v>
      </c>
      <c r="AQ647">
        <f>(Table2[[#This Row],[Sharpe Ratio]]-AVERAGE(Table2[Sharpe Ratio]))/_xlfn.STDEV.P(Table2[Sharpe Ratio])</f>
        <v>-0.51102059817346013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652</v>
      </c>
      <c r="AT647">
        <f>_xlfn.RANK.AVG(Table2[[#This Row],[6M Return vs Nifty Z-Score]],Table2[6M Return vs Nifty Z-Score])</f>
        <v>692</v>
      </c>
      <c r="AU647">
        <f>_xlfn.RANK.AVG(Table2[[#This Row],[Sharpe Ratio Z-Score]],Table2[Sharpe Ratio Z-Score])</f>
        <v>479</v>
      </c>
      <c r="AV647">
        <f>(Table2[[#This Row],[Rank 1Y]]+Table2[[#This Row],[Rank 6M]]+Table2[[#This Row],[Rank Sharpe]])/3</f>
        <v>607.66666666666663</v>
      </c>
    </row>
    <row r="648" spans="1:48" x14ac:dyDescent="0.3">
      <c r="A648" t="s">
        <v>2316</v>
      </c>
      <c r="B648" t="s">
        <v>2317</v>
      </c>
      <c r="C648" t="s">
        <v>10172</v>
      </c>
      <c r="D648" t="s">
        <v>290</v>
      </c>
      <c r="E648">
        <v>2166.6430973000001</v>
      </c>
      <c r="F648">
        <v>671</v>
      </c>
      <c r="G648">
        <v>-9.4401769768939197</v>
      </c>
      <c r="H648">
        <f>(Table2[[#This Row],[1Y Return vs Nifty]]-AVERAGE(Table2[1Y Return vs Nifty]))/_xlfn.STDEV.P(Table2[1Y Return vs Nifty])</f>
        <v>-0.66541122745815717</v>
      </c>
      <c r="I648">
        <v>7.7144669305797899</v>
      </c>
      <c r="J648">
        <f>(Table2[[#This Row],[1M Return vs Nifty]]-AVERAGE(Table2[1M Return vs Nifty]))/_xlfn.STDEV.P(Table2[1M Return vs Nifty])</f>
        <v>0.40560022654055766</v>
      </c>
      <c r="K648">
        <v>-18.508473756865499</v>
      </c>
      <c r="L648">
        <f>(Table2[[#This Row],[6M Return vs Nifty]]-AVERAGE(Table2[6M Return vs Nifty]))/_xlfn.STDEV.P(Table2[6M Return vs Nifty])</f>
        <v>-0.85186494147964942</v>
      </c>
      <c r="M648">
        <v>-2.5876969653188802</v>
      </c>
      <c r="N648">
        <f>(Table2[[#This Row],[1W Return vs Nifty]]-AVERAGE(Table2[1W Return vs Nifty]))/_xlfn.STDEV.P(Table2[1W Return vs Nifty])</f>
        <v>-0.53371181025786185</v>
      </c>
      <c r="O648">
        <v>647.13</v>
      </c>
      <c r="P648">
        <v>625.69067464028205</v>
      </c>
      <c r="Q648">
        <v>621.77859809977099</v>
      </c>
      <c r="R648">
        <v>59.911160152921397</v>
      </c>
      <c r="S648" s="2">
        <f>(Table2[[#This Row],[Close Price]]-Table2[[#This Row],[20D EMA]])/Table2[[#This Row],[20D EMA]]</f>
        <v>3.6885942546319911E-2</v>
      </c>
      <c r="T648" s="2">
        <f>(Table2[[#This Row],[Close Price]]-Table2[[#This Row],[50D EMA]])/Table2[[#This Row],[50D EMA]]</f>
        <v>7.2414896363553583E-2</v>
      </c>
      <c r="U648" s="2">
        <f>(Table2[[#This Row],[Close Price]]-Table2[[#This Row],[200D EMA]])/Table2[[#This Row],[200D EMA]]</f>
        <v>7.9162264591697826E-2</v>
      </c>
      <c r="V648">
        <v>2.14721213177681</v>
      </c>
      <c r="W648">
        <v>666.6</v>
      </c>
      <c r="X648">
        <v>678</v>
      </c>
      <c r="Y648">
        <v>664</v>
      </c>
      <c r="Z648">
        <v>695.9</v>
      </c>
      <c r="AA648">
        <v>604.79999999999995</v>
      </c>
      <c r="AB648">
        <v>705.95</v>
      </c>
      <c r="AC648" s="2">
        <f>(Table2[[#This Row],[Close Price]]/Table2[[#This Row],[Day Low]])-1</f>
        <v>6.6006600660064585E-3</v>
      </c>
      <c r="AD648" s="2">
        <f>(Table2[[#This Row],[Day High]]/Table2[[#This Row],[Close Price]])-1</f>
        <v>1.0432190760059523E-2</v>
      </c>
      <c r="AE648" s="2">
        <f>(Table2[[#This Row],[Close Price]]/Table2[[#This Row],[Current Week Low]])-1</f>
        <v>1.0542168674698704E-2</v>
      </c>
      <c r="AF648" s="2">
        <f>(Table2[[#This Row],[Current Week High]]/Table2[[#This Row],[Close Price]])-1</f>
        <v>3.7108792846497707E-2</v>
      </c>
      <c r="AG648" s="2">
        <f>(Table2[[#This Row],[Close Price]]/Table2[[#This Row],[Current Month Low]])-1</f>
        <v>0.10945767195767209</v>
      </c>
      <c r="AH648" s="2">
        <f>(Table2[[#This Row],[Current Month High]]/Table2[[#This Row],[Close Price]])-1</f>
        <v>5.2086438152012082E-2</v>
      </c>
      <c r="AI648">
        <v>14.441132637853899</v>
      </c>
      <c r="AJ648">
        <v>49.576460098082897</v>
      </c>
      <c r="AK648" t="str">
        <f>IF(AND(Table2[[#This Row],[20D EMA]]&gt;Table2[[#This Row],[50D EMA]],Table2[[#This Row],[50D EMA]]&gt;Table2[[#This Row],[200D EMA]]),"Uptrend","Downtrend/NoTrend")</f>
        <v>Uptrend</v>
      </c>
      <c r="AL648">
        <v>0.06</v>
      </c>
      <c r="AM648" t="s">
        <v>10213</v>
      </c>
      <c r="AN648">
        <v>7.56</v>
      </c>
      <c r="AO648" t="s">
        <v>10213</v>
      </c>
      <c r="AP648">
        <v>-5.9281682532569997E-2</v>
      </c>
      <c r="AQ648">
        <f>(Table2[[#This Row],[Sharpe Ratio]]-AVERAGE(Table2[Sharpe Ratio]))/_xlfn.STDEV.P(Table2[Sharpe Ratio])</f>
        <v>-1.2912028130093924</v>
      </c>
      <c r="AR6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-2.9365905656645035</v>
      </c>
      <c r="AS648">
        <f>_xlfn.RANK.AVG(Table2[[#This Row],[1Y Return vs Nifty Z-Score]],Table2[1Y Return vs Nifty Z-Score])</f>
        <v>564</v>
      </c>
      <c r="AT648">
        <f>_xlfn.RANK.AVG(Table2[[#This Row],[6M Return vs Nifty Z-Score]],Table2[6M Return vs Nifty Z-Score])</f>
        <v>609</v>
      </c>
      <c r="AU648">
        <f>_xlfn.RANK.AVG(Table2[[#This Row],[Sharpe Ratio Z-Score]],Table2[Sharpe Ratio Z-Score])</f>
        <v>650</v>
      </c>
      <c r="AV648">
        <f>(Table2[[#This Row],[Rank 1Y]]+Table2[[#This Row],[Rank 6M]]+Table2[[#This Row],[Rank Sharpe]])/3</f>
        <v>607.66666666666663</v>
      </c>
    </row>
    <row r="649" spans="1:48" x14ac:dyDescent="0.3">
      <c r="A649" t="s">
        <v>1398</v>
      </c>
      <c r="B649" t="s">
        <v>1399</v>
      </c>
      <c r="C649" t="s">
        <v>10179</v>
      </c>
      <c r="D649" t="s">
        <v>95</v>
      </c>
      <c r="E649">
        <v>7414.5876759000002</v>
      </c>
      <c r="F649">
        <v>1557</v>
      </c>
      <c r="G649">
        <v>-17.050937143657102</v>
      </c>
      <c r="H649">
        <f>(Table2[[#This Row],[1Y Return vs Nifty]]-AVERAGE(Table2[1Y Return vs Nifty]))/_xlfn.STDEV.P(Table2[1Y Return vs Nifty])</f>
        <v>-0.75592193633693683</v>
      </c>
      <c r="I649">
        <v>7.42846117823209</v>
      </c>
      <c r="J649">
        <f>(Table2[[#This Row],[1M Return vs Nifty]]-AVERAGE(Table2[1M Return vs Nifty]))/_xlfn.STDEV.P(Table2[1M Return vs Nifty])</f>
        <v>0.38022344537993646</v>
      </c>
      <c r="K649">
        <v>-6.5179867178900999</v>
      </c>
      <c r="L649">
        <f>(Table2[[#This Row],[6M Return vs Nifty]]-AVERAGE(Table2[6M Return vs Nifty]))/_xlfn.STDEV.P(Table2[6M Return vs Nifty])</f>
        <v>-0.49352167532345509</v>
      </c>
      <c r="M649">
        <v>10.3968742777471</v>
      </c>
      <c r="N649">
        <f>(Table2[[#This Row],[1W Return vs Nifty]]-AVERAGE(Table2[1W Return vs Nifty]))/_xlfn.STDEV.P(Table2[1W Return vs Nifty])</f>
        <v>2.0349408257256156</v>
      </c>
      <c r="O649">
        <v>1409.65</v>
      </c>
      <c r="P649">
        <v>1386.40932984712</v>
      </c>
      <c r="Q649">
        <v>1402.4946478791901</v>
      </c>
      <c r="R649">
        <v>88.481513000471907</v>
      </c>
      <c r="S649" s="2">
        <f>(Table2[[#This Row],[Close Price]]-Table2[[#This Row],[20D EMA]])/Table2[[#This Row],[20D EMA]]</f>
        <v>0.10452949313659411</v>
      </c>
      <c r="T649" s="2">
        <f>(Table2[[#This Row],[Close Price]]-Table2[[#This Row],[50D EMA]])/Table2[[#This Row],[50D EMA]]</f>
        <v>0.12304495251174563</v>
      </c>
      <c r="U649" s="2">
        <f>(Table2[[#This Row],[Close Price]]-Table2[[#This Row],[200D EMA]])/Table2[[#This Row],[200D EMA]]</f>
        <v>0.11016466433896786</v>
      </c>
      <c r="V649">
        <v>2.7361309673251699</v>
      </c>
      <c r="W649">
        <v>1525.8</v>
      </c>
      <c r="X649">
        <v>1588</v>
      </c>
      <c r="Y649">
        <v>1382.5</v>
      </c>
      <c r="Z649">
        <v>1588</v>
      </c>
      <c r="AA649">
        <v>1358.5</v>
      </c>
      <c r="AB649">
        <v>1588</v>
      </c>
      <c r="AC649" s="2">
        <f>(Table2[[#This Row],[Close Price]]/Table2[[#This Row],[Day Low]])-1</f>
        <v>2.0448289421942656E-2</v>
      </c>
      <c r="AD649" s="2">
        <f>(Table2[[#This Row],[Day High]]/Table2[[#This Row],[Close Price]])-1</f>
        <v>1.9910083493898556E-2</v>
      </c>
      <c r="AE649" s="2">
        <f>(Table2[[#This Row],[Close Price]]/Table2[[#This Row],[Current Week Low]])-1</f>
        <v>0.12622061482820968</v>
      </c>
      <c r="AF649" s="2">
        <f>(Table2[[#This Row],[Current Week High]]/Table2[[#This Row],[Close Price]])-1</f>
        <v>1.9910083493898556E-2</v>
      </c>
      <c r="AG649" s="2">
        <f>(Table2[[#This Row],[Close Price]]/Table2[[#This Row],[Current Month Low]])-1</f>
        <v>0.146117040853883</v>
      </c>
      <c r="AH649" s="2">
        <f>(Table2[[#This Row],[Current Month High]]/Table2[[#This Row],[Close Price]])-1</f>
        <v>1.9910083493898556E-2</v>
      </c>
      <c r="AI649">
        <v>7.8965960179833097</v>
      </c>
      <c r="AJ649">
        <v>24.56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7.0000000000000007E-2</v>
      </c>
      <c r="AM649" t="s">
        <v>10213</v>
      </c>
      <c r="AN649">
        <v>13.17</v>
      </c>
      <c r="AO649" t="s">
        <v>10213</v>
      </c>
      <c r="AP649">
        <v>-0.13396562780900501</v>
      </c>
      <c r="AQ649">
        <f>(Table2[[#This Row],[Sharpe Ratio]]-AVERAGE(Table2[Sharpe Ratio]))/_xlfn.STDEV.P(Table2[Sharpe Ratio])</f>
        <v>-2.1385350752476748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607</v>
      </c>
      <c r="AT649">
        <f>_xlfn.RANK.AVG(Table2[[#This Row],[6M Return vs Nifty Z-Score]],Table2[6M Return vs Nifty Z-Score])</f>
        <v>494</v>
      </c>
      <c r="AU649">
        <f>_xlfn.RANK.AVG(Table2[[#This Row],[Sharpe Ratio Z-Score]],Table2[Sharpe Ratio Z-Score])</f>
        <v>723</v>
      </c>
      <c r="AV649">
        <f>(Table2[[#This Row],[Rank 1Y]]+Table2[[#This Row],[Rank 6M]]+Table2[[#This Row],[Rank Sharpe]])/3</f>
        <v>608</v>
      </c>
    </row>
    <row r="650" spans="1:48" x14ac:dyDescent="0.3">
      <c r="A650" t="s">
        <v>118</v>
      </c>
      <c r="B650" t="s">
        <v>119</v>
      </c>
      <c r="C650" t="s">
        <v>10167</v>
      </c>
      <c r="D650" t="s">
        <v>37</v>
      </c>
      <c r="E650">
        <v>253061.63402552999</v>
      </c>
      <c r="F650">
        <v>1587.85</v>
      </c>
      <c r="G650">
        <v>-25.371640229359102</v>
      </c>
      <c r="H650">
        <f>(Table2[[#This Row],[1Y Return vs Nifty]]-AVERAGE(Table2[1Y Return vs Nifty]))/_xlfn.STDEV.P(Table2[1Y Return vs Nifty])</f>
        <v>-0.8548756174614115</v>
      </c>
      <c r="I650">
        <v>-3.3319131599179399</v>
      </c>
      <c r="J650">
        <f>(Table2[[#This Row],[1M Return vs Nifty]]-AVERAGE(Table2[1M Return vs Nifty]))/_xlfn.STDEV.P(Table2[1M Return vs Nifty])</f>
        <v>-0.57452541034808158</v>
      </c>
      <c r="K650">
        <v>-17.204825787057601</v>
      </c>
      <c r="L650">
        <f>(Table2[[#This Row],[6M Return vs Nifty]]-AVERAGE(Table2[6M Return vs Nifty]))/_xlfn.STDEV.P(Table2[6M Return vs Nifty])</f>
        <v>-0.81290459984378771</v>
      </c>
      <c r="M650">
        <v>-1.43910329224613</v>
      </c>
      <c r="N650">
        <f>(Table2[[#This Row],[1W Return vs Nifty]]-AVERAGE(Table2[1W Return vs Nifty]))/_xlfn.STDEV.P(Table2[1W Return vs Nifty])</f>
        <v>-0.30649305110262182</v>
      </c>
      <c r="O650">
        <v>1583.15</v>
      </c>
      <c r="P650">
        <v>1586.4647995554201</v>
      </c>
      <c r="Q650">
        <v>1588.0349970013799</v>
      </c>
      <c r="R650">
        <v>54.023762530444102</v>
      </c>
      <c r="S650" s="2">
        <f>(Table2[[#This Row],[Close Price]]-Table2[[#This Row],[20D EMA]])/Table2[[#This Row],[20D EMA]]</f>
        <v>2.9687648043456513E-3</v>
      </c>
      <c r="T650" s="2">
        <f>(Table2[[#This Row],[Close Price]]-Table2[[#This Row],[50D EMA]])/Table2[[#This Row],[50D EMA]]</f>
        <v>8.7313657697794616E-4</v>
      </c>
      <c r="U650" s="2">
        <f>(Table2[[#This Row],[Close Price]]-Table2[[#This Row],[200D EMA]])/Table2[[#This Row],[200D EMA]]</f>
        <v>-1.1649428490513095E-4</v>
      </c>
      <c r="V650">
        <v>1.0791608288026799</v>
      </c>
      <c r="W650">
        <v>1576</v>
      </c>
      <c r="X650">
        <v>1596</v>
      </c>
      <c r="Y650">
        <v>1562</v>
      </c>
      <c r="Z650">
        <v>1596</v>
      </c>
      <c r="AA650">
        <v>1561.1</v>
      </c>
      <c r="AB650">
        <v>1610</v>
      </c>
      <c r="AC650" s="2">
        <f>(Table2[[#This Row],[Close Price]]/Table2[[#This Row],[Day Low]])-1</f>
        <v>7.5190355329948222E-3</v>
      </c>
      <c r="AD650" s="2">
        <f>(Table2[[#This Row],[Day High]]/Table2[[#This Row],[Close Price]])-1</f>
        <v>5.1327266429448404E-3</v>
      </c>
      <c r="AE650" s="2">
        <f>(Table2[[#This Row],[Close Price]]/Table2[[#This Row],[Current Week Low]])-1</f>
        <v>1.654929577464781E-2</v>
      </c>
      <c r="AF650" s="2">
        <f>(Table2[[#This Row],[Current Week High]]/Table2[[#This Row],[Close Price]])-1</f>
        <v>5.1327266429448404E-3</v>
      </c>
      <c r="AG650" s="2">
        <f>(Table2[[#This Row],[Close Price]]/Table2[[#This Row],[Current Month Low]])-1</f>
        <v>1.7135353276535703E-2</v>
      </c>
      <c r="AH650" s="2">
        <f>(Table2[[#This Row],[Current Month High]]/Table2[[#This Row],[Close Price]])-1</f>
        <v>1.3949680385426877E-2</v>
      </c>
      <c r="AI650">
        <v>9.6451176118650999</v>
      </c>
      <c r="AJ650">
        <v>11.8952820548958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-0.11</v>
      </c>
      <c r="AM650" t="s">
        <v>10214</v>
      </c>
      <c r="AN650">
        <v>-0.97</v>
      </c>
      <c r="AO650" t="s">
        <v>10214</v>
      </c>
      <c r="AP650">
        <v>-2.0111399240134002E-2</v>
      </c>
      <c r="AQ650">
        <f>(Table2[[#This Row],[Sharpe Ratio]]-AVERAGE(Table2[Sharpe Ratio]))/_xlfn.STDEV.P(Table2[Sharpe Ratio])</f>
        <v>-0.84679344722342764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646</v>
      </c>
      <c r="AT650">
        <f>_xlfn.RANK.AVG(Table2[[#This Row],[6M Return vs Nifty Z-Score]],Table2[6M Return vs Nifty Z-Score])</f>
        <v>596</v>
      </c>
      <c r="AU650">
        <f>_xlfn.RANK.AVG(Table2[[#This Row],[Sharpe Ratio Z-Score]],Table2[Sharpe Ratio Z-Score])</f>
        <v>583</v>
      </c>
      <c r="AV650">
        <f>(Table2[[#This Row],[Rank 1Y]]+Table2[[#This Row],[Rank 6M]]+Table2[[#This Row],[Rank Sharpe]])/3</f>
        <v>608.33333333333337</v>
      </c>
    </row>
    <row r="651" spans="1:48" x14ac:dyDescent="0.3">
      <c r="A651" t="s">
        <v>1058</v>
      </c>
      <c r="B651" t="s">
        <v>1059</v>
      </c>
      <c r="C651" t="s">
        <v>10181</v>
      </c>
      <c r="D651" t="s">
        <v>548</v>
      </c>
      <c r="E651">
        <v>11922.897056350001</v>
      </c>
      <c r="F651">
        <v>899.5</v>
      </c>
      <c r="G651">
        <v>-39.083422103962398</v>
      </c>
      <c r="H651">
        <f>(Table2[[#This Row],[1Y Return vs Nifty]]-AVERAGE(Table2[1Y Return vs Nifty]))/_xlfn.STDEV.P(Table2[1Y Return vs Nifty])</f>
        <v>-1.0179425214589084</v>
      </c>
      <c r="I651">
        <v>3.8740972705628001</v>
      </c>
      <c r="J651">
        <f>(Table2[[#This Row],[1M Return vs Nifty]]-AVERAGE(Table2[1M Return vs Nifty]))/_xlfn.STDEV.P(Table2[1M Return vs Nifty])</f>
        <v>6.485106454586495E-2</v>
      </c>
      <c r="K651">
        <v>-11.238251657336299</v>
      </c>
      <c r="L651">
        <f>(Table2[[#This Row],[6M Return vs Nifty]]-AVERAGE(Table2[6M Return vs Nifty]))/_xlfn.STDEV.P(Table2[6M Return vs Nifty])</f>
        <v>-0.63458976955728696</v>
      </c>
      <c r="M651">
        <v>-3.1694739921327901</v>
      </c>
      <c r="N651">
        <f>(Table2[[#This Row],[1W Return vs Nifty]]-AVERAGE(Table2[1W Return vs Nifty]))/_xlfn.STDEV.P(Table2[1W Return vs Nifty])</f>
        <v>-0.64880094685744039</v>
      </c>
      <c r="O651">
        <v>890.98</v>
      </c>
      <c r="P651">
        <v>864.98487115547505</v>
      </c>
      <c r="Q651">
        <v>870.22403587004396</v>
      </c>
      <c r="R651">
        <v>50.302588775033897</v>
      </c>
      <c r="S651" s="2">
        <f>(Table2[[#This Row],[Close Price]]-Table2[[#This Row],[20D EMA]])/Table2[[#This Row],[20D EMA]]</f>
        <v>9.5625042088486635E-3</v>
      </c>
      <c r="T651" s="2">
        <f>(Table2[[#This Row],[Close Price]]-Table2[[#This Row],[50D EMA]])/Table2[[#This Row],[50D EMA]]</f>
        <v>3.9902580953142586E-2</v>
      </c>
      <c r="U651" s="2">
        <f>(Table2[[#This Row],[Close Price]]-Table2[[#This Row],[200D EMA]])/Table2[[#This Row],[200D EMA]]</f>
        <v>3.3641870280779057E-2</v>
      </c>
      <c r="V651">
        <v>1.6063770081625399</v>
      </c>
      <c r="W651">
        <v>890.35</v>
      </c>
      <c r="X651">
        <v>920</v>
      </c>
      <c r="Y651">
        <v>880.2</v>
      </c>
      <c r="Z651">
        <v>925</v>
      </c>
      <c r="AA651">
        <v>880.2</v>
      </c>
      <c r="AB651">
        <v>938.4</v>
      </c>
      <c r="AC651" s="2">
        <f>(Table2[[#This Row],[Close Price]]/Table2[[#This Row],[Day Low]])-1</f>
        <v>1.027685741562312E-2</v>
      </c>
      <c r="AD651" s="2">
        <f>(Table2[[#This Row],[Day High]]/Table2[[#This Row],[Close Price]])-1</f>
        <v>2.2790439132851503E-2</v>
      </c>
      <c r="AE651" s="2">
        <f>(Table2[[#This Row],[Close Price]]/Table2[[#This Row],[Current Week Low]])-1</f>
        <v>2.1926834810270357E-2</v>
      </c>
      <c r="AF651" s="2">
        <f>(Table2[[#This Row],[Current Week High]]/Table2[[#This Row],[Close Price]])-1</f>
        <v>2.8349082823790894E-2</v>
      </c>
      <c r="AG651" s="2">
        <f>(Table2[[#This Row],[Close Price]]/Table2[[#This Row],[Current Month Low]])-1</f>
        <v>2.1926834810270357E-2</v>
      </c>
      <c r="AH651" s="2">
        <f>(Table2[[#This Row],[Current Month High]]/Table2[[#This Row],[Close Price]])-1</f>
        <v>4.3246247915508684E-2</v>
      </c>
      <c r="AI651">
        <v>23.4018899388549</v>
      </c>
      <c r="AJ651">
        <v>18.114372004464499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-0.01</v>
      </c>
      <c r="AM651" t="s">
        <v>10214</v>
      </c>
      <c r="AN651">
        <v>1.71</v>
      </c>
      <c r="AO651" t="s">
        <v>10213</v>
      </c>
      <c r="AP651">
        <v>-2.3867639994590999E-2</v>
      </c>
      <c r="AQ651">
        <f>(Table2[[#This Row],[Sharpe Ratio]]-AVERAGE(Table2[Sharpe Ratio]))/_xlfn.STDEV.P(Table2[Sharpe Ratio])</f>
        <v>-0.88941015639974308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696</v>
      </c>
      <c r="AT651">
        <f>_xlfn.RANK.AVG(Table2[[#This Row],[6M Return vs Nifty Z-Score]],Table2[6M Return vs Nifty Z-Score])</f>
        <v>543</v>
      </c>
      <c r="AU651">
        <f>_xlfn.RANK.AVG(Table2[[#This Row],[Sharpe Ratio Z-Score]],Table2[Sharpe Ratio Z-Score])</f>
        <v>587</v>
      </c>
      <c r="AV651">
        <f>(Table2[[#This Row],[Rank 1Y]]+Table2[[#This Row],[Rank 6M]]+Table2[[#This Row],[Rank Sharpe]])/3</f>
        <v>608.66666666666663</v>
      </c>
    </row>
    <row r="652" spans="1:48" x14ac:dyDescent="0.3">
      <c r="A652" t="s">
        <v>892</v>
      </c>
      <c r="B652" t="s">
        <v>893</v>
      </c>
      <c r="C652" t="s">
        <v>10178</v>
      </c>
      <c r="D652" t="s">
        <v>148</v>
      </c>
      <c r="E652">
        <v>16553.102969520001</v>
      </c>
      <c r="F652">
        <v>2761.2</v>
      </c>
      <c r="G652">
        <v>-25.473721634277702</v>
      </c>
      <c r="H652">
        <f>(Table2[[#This Row],[1Y Return vs Nifty]]-AVERAGE(Table2[1Y Return vs Nifty]))/_xlfn.STDEV.P(Table2[1Y Return vs Nifty])</f>
        <v>-0.85608961713031095</v>
      </c>
      <c r="I652">
        <v>1.9698037981055401</v>
      </c>
      <c r="J652">
        <f>(Table2[[#This Row],[1M Return vs Nifty]]-AVERAGE(Table2[1M Return vs Nifty]))/_xlfn.STDEV.P(Table2[1M Return vs Nifty])</f>
        <v>-0.10411350459118632</v>
      </c>
      <c r="K652">
        <v>-6.12429949891568</v>
      </c>
      <c r="L652">
        <f>(Table2[[#This Row],[6M Return vs Nifty]]-AVERAGE(Table2[6M Return vs Nifty]))/_xlfn.STDEV.P(Table2[6M Return vs Nifty])</f>
        <v>-0.48175608453196561</v>
      </c>
      <c r="M652">
        <v>0.84264935975199795</v>
      </c>
      <c r="N652">
        <f>(Table2[[#This Row],[1W Return vs Nifty]]-AVERAGE(Table2[1W Return vs Nifty]))/_xlfn.STDEV.P(Table2[1W Return vs Nifty])</f>
        <v>0.14489112281434041</v>
      </c>
      <c r="O652">
        <v>2670.53</v>
      </c>
      <c r="P652">
        <v>2635.37224614258</v>
      </c>
      <c r="Q652">
        <v>2656.4398255190199</v>
      </c>
      <c r="R652">
        <v>72.121050575116897</v>
      </c>
      <c r="S652" s="2">
        <f>(Table2[[#This Row],[Close Price]]-Table2[[#This Row],[20D EMA]])/Table2[[#This Row],[20D EMA]]</f>
        <v>3.3952061950249433E-2</v>
      </c>
      <c r="T652" s="2">
        <f>(Table2[[#This Row],[Close Price]]-Table2[[#This Row],[50D EMA]])/Table2[[#This Row],[50D EMA]]</f>
        <v>4.7745723224335804E-2</v>
      </c>
      <c r="U652" s="2">
        <f>(Table2[[#This Row],[Close Price]]-Table2[[#This Row],[200D EMA]])/Table2[[#This Row],[200D EMA]]</f>
        <v>3.9436306245149627E-2</v>
      </c>
      <c r="V652">
        <v>0.71256841288357697</v>
      </c>
      <c r="W652">
        <v>2725.05</v>
      </c>
      <c r="X652">
        <v>2798.75</v>
      </c>
      <c r="Y652">
        <v>2631.45</v>
      </c>
      <c r="Z652">
        <v>2798.75</v>
      </c>
      <c r="AA652">
        <v>2631.45</v>
      </c>
      <c r="AB652">
        <v>2798.75</v>
      </c>
      <c r="AC652" s="2">
        <f>(Table2[[#This Row],[Close Price]]/Table2[[#This Row],[Day Low]])-1</f>
        <v>1.326581163648366E-2</v>
      </c>
      <c r="AD652" s="2">
        <f>(Table2[[#This Row],[Day High]]/Table2[[#This Row],[Close Price]])-1</f>
        <v>1.3599159785600445E-2</v>
      </c>
      <c r="AE652" s="2">
        <f>(Table2[[#This Row],[Close Price]]/Table2[[#This Row],[Current Week Low]])-1</f>
        <v>4.9307416063387066E-2</v>
      </c>
      <c r="AF652" s="2">
        <f>(Table2[[#This Row],[Current Week High]]/Table2[[#This Row],[Close Price]])-1</f>
        <v>1.3599159785600445E-2</v>
      </c>
      <c r="AG652" s="2">
        <f>(Table2[[#This Row],[Close Price]]/Table2[[#This Row],[Current Month Low]])-1</f>
        <v>4.9307416063387066E-2</v>
      </c>
      <c r="AH652" s="2">
        <f>(Table2[[#This Row],[Current Month High]]/Table2[[#This Row],[Close Price]])-1</f>
        <v>1.3599159785600445E-2</v>
      </c>
      <c r="AI652">
        <v>20.800738809213399</v>
      </c>
      <c r="AJ652">
        <v>23.820627802690499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-0.05</v>
      </c>
      <c r="AM652" t="s">
        <v>10214</v>
      </c>
      <c r="AN652">
        <v>2.2000000000000002</v>
      </c>
      <c r="AO652" t="s">
        <v>10213</v>
      </c>
      <c r="AP652">
        <v>-8.3147275154935002E-2</v>
      </c>
      <c r="AQ652">
        <f>(Table2[[#This Row],[Sharpe Ratio]]-AVERAGE(Table2[Sharpe Ratio]))/_xlfn.STDEV.P(Table2[Sharpe Ratio])</f>
        <v>-1.5619716711825355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648</v>
      </c>
      <c r="AT652">
        <f>_xlfn.RANK.AVG(Table2[[#This Row],[6M Return vs Nifty Z-Score]],Table2[6M Return vs Nifty Z-Score])</f>
        <v>490</v>
      </c>
      <c r="AU652">
        <f>_xlfn.RANK.AVG(Table2[[#This Row],[Sharpe Ratio Z-Score]],Table2[Sharpe Ratio Z-Score])</f>
        <v>689</v>
      </c>
      <c r="AV652">
        <f>(Table2[[#This Row],[Rank 1Y]]+Table2[[#This Row],[Rank 6M]]+Table2[[#This Row],[Rank Sharpe]])/3</f>
        <v>609</v>
      </c>
    </row>
    <row r="653" spans="1:48" x14ac:dyDescent="0.3">
      <c r="A653" t="s">
        <v>2143</v>
      </c>
      <c r="B653" t="s">
        <v>2144</v>
      </c>
      <c r="C653" t="s">
        <v>10172</v>
      </c>
      <c r="D653" t="s">
        <v>209</v>
      </c>
      <c r="E653">
        <v>2598.9933658149998</v>
      </c>
      <c r="F653">
        <v>165.77</v>
      </c>
      <c r="G653">
        <v>-6.0410246978646098</v>
      </c>
      <c r="H653">
        <f>(Table2[[#This Row],[1Y Return vs Nifty]]-AVERAGE(Table2[1Y Return vs Nifty]))/_xlfn.STDEV.P(Table2[1Y Return vs Nifty])</f>
        <v>-0.62498692349632201</v>
      </c>
      <c r="I653">
        <v>-2.5089644350624698</v>
      </c>
      <c r="J653">
        <f>(Table2[[#This Row],[1M Return vs Nifty]]-AVERAGE(Table2[1M Return vs Nifty]))/_xlfn.STDEV.P(Table2[1M Return vs Nifty])</f>
        <v>-0.50150663528623973</v>
      </c>
      <c r="K653">
        <v>-28.095660694171102</v>
      </c>
      <c r="L653">
        <f>(Table2[[#This Row],[6M Return vs Nifty]]-AVERAGE(Table2[6M Return vs Nifty]))/_xlfn.STDEV.P(Table2[6M Return vs Nifty])</f>
        <v>-1.1383840686174291</v>
      </c>
      <c r="M653">
        <v>-3.1910018312939799</v>
      </c>
      <c r="N653">
        <f>(Table2[[#This Row],[1W Return vs Nifty]]-AVERAGE(Table2[1W Return vs Nifty]))/_xlfn.STDEV.P(Table2[1W Return vs Nifty])</f>
        <v>-0.65305965819825174</v>
      </c>
      <c r="O653">
        <v>171.7</v>
      </c>
      <c r="P653">
        <v>181.97835181600101</v>
      </c>
      <c r="Q653">
        <v>185.44704155916699</v>
      </c>
      <c r="R653">
        <v>35.666939143894702</v>
      </c>
      <c r="S653" s="2">
        <f>(Table2[[#This Row],[Close Price]]-Table2[[#This Row],[20D EMA]])/Table2[[#This Row],[20D EMA]]</f>
        <v>-3.4536983110075588E-2</v>
      </c>
      <c r="T653" s="2">
        <f>(Table2[[#This Row],[Close Price]]-Table2[[#This Row],[50D EMA]])/Table2[[#This Row],[50D EMA]]</f>
        <v>-8.9067472335332076E-2</v>
      </c>
      <c r="U653" s="2">
        <f>(Table2[[#This Row],[Close Price]]-Table2[[#This Row],[200D EMA]])/Table2[[#This Row],[200D EMA]]</f>
        <v>-0.10610598796146882</v>
      </c>
      <c r="V653">
        <v>0.95639393924482496</v>
      </c>
      <c r="W653">
        <v>164.75</v>
      </c>
      <c r="X653">
        <v>169.3</v>
      </c>
      <c r="Y653">
        <v>163.05000000000001</v>
      </c>
      <c r="Z653">
        <v>178</v>
      </c>
      <c r="AA653">
        <v>163.05000000000001</v>
      </c>
      <c r="AB653">
        <v>181.01</v>
      </c>
      <c r="AC653" s="2">
        <f>(Table2[[#This Row],[Close Price]]/Table2[[#This Row],[Day Low]])-1</f>
        <v>6.1911987860394646E-3</v>
      </c>
      <c r="AD653" s="2">
        <f>(Table2[[#This Row],[Day High]]/Table2[[#This Row],[Close Price]])-1</f>
        <v>2.1294564758400192E-2</v>
      </c>
      <c r="AE653" s="2">
        <f>(Table2[[#This Row],[Close Price]]/Table2[[#This Row],[Current Week Low]])-1</f>
        <v>1.6681999386691126E-2</v>
      </c>
      <c r="AF653" s="2">
        <f>(Table2[[#This Row],[Current Week High]]/Table2[[#This Row],[Close Price]])-1</f>
        <v>7.3776919828678178E-2</v>
      </c>
      <c r="AG653" s="2">
        <f>(Table2[[#This Row],[Close Price]]/Table2[[#This Row],[Current Month Low]])-1</f>
        <v>1.6681999386691126E-2</v>
      </c>
      <c r="AH653" s="2">
        <f>(Table2[[#This Row],[Current Month High]]/Table2[[#This Row],[Close Price]])-1</f>
        <v>9.193460819207333E-2</v>
      </c>
      <c r="AI653">
        <v>70.718465343548203</v>
      </c>
      <c r="AJ653">
        <v>24.6390977443609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-0.36</v>
      </c>
      <c r="AM653" t="s">
        <v>10214</v>
      </c>
      <c r="AN653">
        <v>-3.58</v>
      </c>
      <c r="AO653" t="s">
        <v>10214</v>
      </c>
      <c r="AP653">
        <v>-3.6700255016353003E-2</v>
      </c>
      <c r="AQ653">
        <f>(Table2[[#This Row],[Sharpe Ratio]]-AVERAGE(Table2[Sharpe Ratio]))/_xlfn.STDEV.P(Table2[Sharpe Ratio])</f>
        <v>-1.0350035456693572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545</v>
      </c>
      <c r="AT653">
        <f>_xlfn.RANK.AVG(Table2[[#This Row],[6M Return vs Nifty Z-Score]],Table2[6M Return vs Nifty Z-Score])</f>
        <v>668</v>
      </c>
      <c r="AU653">
        <f>_xlfn.RANK.AVG(Table2[[#This Row],[Sharpe Ratio Z-Score]],Table2[Sharpe Ratio Z-Score])</f>
        <v>614</v>
      </c>
      <c r="AV653">
        <f>(Table2[[#This Row],[Rank 1Y]]+Table2[[#This Row],[Rank 6M]]+Table2[[#This Row],[Rank Sharpe]])/3</f>
        <v>609</v>
      </c>
    </row>
    <row r="654" spans="1:48" x14ac:dyDescent="0.3">
      <c r="A654" t="s">
        <v>1767</v>
      </c>
      <c r="B654" t="s">
        <v>1768</v>
      </c>
      <c r="C654" t="s">
        <v>10167</v>
      </c>
      <c r="D654" t="s">
        <v>24</v>
      </c>
      <c r="E654">
        <v>4172.6309797100002</v>
      </c>
      <c r="F654">
        <v>133.22</v>
      </c>
      <c r="G654">
        <v>-20.804107609886302</v>
      </c>
      <c r="H654">
        <f>(Table2[[#This Row],[1Y Return vs Nifty]]-AVERAGE(Table2[1Y Return vs Nifty]))/_xlfn.STDEV.P(Table2[1Y Return vs Nifty])</f>
        <v>-0.80055638966326959</v>
      </c>
      <c r="I654">
        <v>-5.2762897298200899</v>
      </c>
      <c r="J654">
        <f>(Table2[[#This Row],[1M Return vs Nifty]]-AVERAGE(Table2[1M Return vs Nifty]))/_xlfn.STDEV.P(Table2[1M Return vs Nifty])</f>
        <v>-0.74704648135178831</v>
      </c>
      <c r="K654">
        <v>-27.2037836324292</v>
      </c>
      <c r="L654">
        <f>(Table2[[#This Row],[6M Return vs Nifty]]-AVERAGE(Table2[6M Return vs Nifty]))/_xlfn.STDEV.P(Table2[6M Return vs Nifty])</f>
        <v>-1.1117297602248242</v>
      </c>
      <c r="M654">
        <v>-6.0351133599202598</v>
      </c>
      <c r="N654">
        <f>(Table2[[#This Row],[1W Return vs Nifty]]-AVERAGE(Table2[1W Return vs Nifty]))/_xlfn.STDEV.P(Table2[1W Return vs Nifty])</f>
        <v>-1.2156916033183642</v>
      </c>
      <c r="O654">
        <v>136.16999999999999</v>
      </c>
      <c r="P654">
        <v>134.24540310716</v>
      </c>
      <c r="Q654">
        <v>128.86001740213601</v>
      </c>
      <c r="R654">
        <v>38.035803629847699</v>
      </c>
      <c r="S654" s="2">
        <f>(Table2[[#This Row],[Close Price]]-Table2[[#This Row],[20D EMA]])/Table2[[#This Row],[20D EMA]]</f>
        <v>-2.1664096350150465E-2</v>
      </c>
      <c r="T654" s="2">
        <f>(Table2[[#This Row],[Close Price]]-Table2[[#This Row],[50D EMA]])/Table2[[#This Row],[50D EMA]]</f>
        <v>-7.6382735157157306E-3</v>
      </c>
      <c r="U654" s="2">
        <f>(Table2[[#This Row],[Close Price]]-Table2[[#This Row],[200D EMA]])/Table2[[#This Row],[200D EMA]]</f>
        <v>3.3835030335730175E-2</v>
      </c>
      <c r="V654">
        <v>0.61024156168737698</v>
      </c>
      <c r="W654">
        <v>131.25</v>
      </c>
      <c r="X654">
        <v>134.28</v>
      </c>
      <c r="Y654">
        <v>130.6</v>
      </c>
      <c r="Z654">
        <v>137.05000000000001</v>
      </c>
      <c r="AA654">
        <v>130.6</v>
      </c>
      <c r="AB654">
        <v>142.88</v>
      </c>
      <c r="AC654" s="2">
        <f>(Table2[[#This Row],[Close Price]]/Table2[[#This Row],[Day Low]])-1</f>
        <v>1.5009523809523806E-2</v>
      </c>
      <c r="AD654" s="2">
        <f>(Table2[[#This Row],[Day High]]/Table2[[#This Row],[Close Price]])-1</f>
        <v>7.9567632487613782E-3</v>
      </c>
      <c r="AE654" s="2">
        <f>(Table2[[#This Row],[Close Price]]/Table2[[#This Row],[Current Week Low]])-1</f>
        <v>2.0061255742725992E-2</v>
      </c>
      <c r="AF654" s="2">
        <f>(Table2[[#This Row],[Current Week High]]/Table2[[#This Row],[Close Price]])-1</f>
        <v>2.874943702146826E-2</v>
      </c>
      <c r="AG654" s="2">
        <f>(Table2[[#This Row],[Close Price]]/Table2[[#This Row],[Current Month Low]])-1</f>
        <v>2.0061255742725992E-2</v>
      </c>
      <c r="AH654" s="2">
        <f>(Table2[[#This Row],[Current Month High]]/Table2[[#This Row],[Close Price]])-1</f>
        <v>7.2511634889656174E-2</v>
      </c>
      <c r="AI654">
        <v>22.691788019816801</v>
      </c>
      <c r="AJ654">
        <v>21.2192902638762</v>
      </c>
      <c r="AK654" t="str">
        <f>IF(AND(Table2[[#This Row],[20D EMA]]&gt;Table2[[#This Row],[50D EMA]],Table2[[#This Row],[50D EMA]]&gt;Table2[[#This Row],[200D EMA]]),"Uptrend","Downtrend/NoTrend")</f>
        <v>Uptrend</v>
      </c>
      <c r="AL654">
        <v>-0.01</v>
      </c>
      <c r="AM654" t="s">
        <v>10214</v>
      </c>
      <c r="AN654">
        <v>-5.95</v>
      </c>
      <c r="AO654" t="s">
        <v>10214</v>
      </c>
      <c r="AP654">
        <v>-3.43442540499E-4</v>
      </c>
      <c r="AQ654">
        <f>(Table2[[#This Row],[Sharpe Ratio]]-AVERAGE(Table2[Sharpe Ratio]))/_xlfn.STDEV.P(Table2[Sharpe Ratio])</f>
        <v>-0.62251462252915624</v>
      </c>
      <c r="AR6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-4.4975388570874024</v>
      </c>
      <c r="AS654">
        <f>_xlfn.RANK.AVG(Table2[[#This Row],[1Y Return vs Nifty Z-Score]],Table2[1Y Return vs Nifty Z-Score])</f>
        <v>629</v>
      </c>
      <c r="AT654">
        <f>_xlfn.RANK.AVG(Table2[[#This Row],[6M Return vs Nifty Z-Score]],Table2[6M Return vs Nifty Z-Score])</f>
        <v>662</v>
      </c>
      <c r="AU654">
        <f>_xlfn.RANK.AVG(Table2[[#This Row],[Sharpe Ratio Z-Score]],Table2[Sharpe Ratio Z-Score])</f>
        <v>537</v>
      </c>
      <c r="AV654">
        <f>(Table2[[#This Row],[Rank 1Y]]+Table2[[#This Row],[Rank 6M]]+Table2[[#This Row],[Rank Sharpe]])/3</f>
        <v>609.33333333333337</v>
      </c>
    </row>
    <row r="655" spans="1:48" x14ac:dyDescent="0.3">
      <c r="A655" t="s">
        <v>1288</v>
      </c>
      <c r="B655" t="s">
        <v>1289</v>
      </c>
      <c r="C655" t="s">
        <v>10173</v>
      </c>
      <c r="D655" t="s">
        <v>127</v>
      </c>
      <c r="E655">
        <v>8573.8077106799992</v>
      </c>
      <c r="F655">
        <v>482.8</v>
      </c>
      <c r="G655">
        <v>-17.689622827212801</v>
      </c>
      <c r="H655">
        <f>(Table2[[#This Row],[1Y Return vs Nifty]]-AVERAGE(Table2[1Y Return vs Nifty]))/_xlfn.STDEV.P(Table2[1Y Return vs Nifty])</f>
        <v>-0.76351748431147515</v>
      </c>
      <c r="I655">
        <v>1.5040414313799999</v>
      </c>
      <c r="J655">
        <f>(Table2[[#This Row],[1M Return vs Nifty]]-AVERAGE(Table2[1M Return vs Nifty]))/_xlfn.STDEV.P(Table2[1M Return vs Nifty])</f>
        <v>-0.14543977008139186</v>
      </c>
      <c r="K655">
        <v>-34.148479810229603</v>
      </c>
      <c r="L655">
        <f>(Table2[[#This Row],[6M Return vs Nifty]]-AVERAGE(Table2[6M Return vs Nifty]))/_xlfn.STDEV.P(Table2[6M Return vs Nifty])</f>
        <v>-1.3192763847052331</v>
      </c>
      <c r="M655">
        <v>-1.76718143608388</v>
      </c>
      <c r="N655">
        <f>(Table2[[#This Row],[1W Return vs Nifty]]-AVERAGE(Table2[1W Return vs Nifty]))/_xlfn.STDEV.P(Table2[1W Return vs Nifty])</f>
        <v>-0.37139460027217419</v>
      </c>
      <c r="O655">
        <v>487.93</v>
      </c>
      <c r="P655">
        <v>481.14370313990702</v>
      </c>
      <c r="Q655">
        <v>493.91760981767402</v>
      </c>
      <c r="R655">
        <v>40.504504775670298</v>
      </c>
      <c r="S655" s="2">
        <f>(Table2[[#This Row],[Close Price]]-Table2[[#This Row],[20D EMA]])/Table2[[#This Row],[20D EMA]]</f>
        <v>-1.0513803209476759E-2</v>
      </c>
      <c r="T655" s="2">
        <f>(Table2[[#This Row],[Close Price]]-Table2[[#This Row],[50D EMA]])/Table2[[#This Row],[50D EMA]]</f>
        <v>3.4424161623318084E-3</v>
      </c>
      <c r="U655" s="2">
        <f>(Table2[[#This Row],[Close Price]]-Table2[[#This Row],[200D EMA]])/Table2[[#This Row],[200D EMA]]</f>
        <v>-2.2509037128232764E-2</v>
      </c>
      <c r="V655">
        <v>0.51609717766056695</v>
      </c>
      <c r="W655">
        <v>482</v>
      </c>
      <c r="X655">
        <v>494.15</v>
      </c>
      <c r="Y655">
        <v>480</v>
      </c>
      <c r="Z655">
        <v>506</v>
      </c>
      <c r="AA655">
        <v>480</v>
      </c>
      <c r="AB655">
        <v>512.9</v>
      </c>
      <c r="AC655" s="2">
        <f>(Table2[[#This Row],[Close Price]]/Table2[[#This Row],[Day Low]])-1</f>
        <v>1.6597510373443924E-3</v>
      </c>
      <c r="AD655" s="2">
        <f>(Table2[[#This Row],[Day High]]/Table2[[#This Row],[Close Price]])-1</f>
        <v>2.3508699254349619E-2</v>
      </c>
      <c r="AE655" s="2">
        <f>(Table2[[#This Row],[Close Price]]/Table2[[#This Row],[Current Week Low]])-1</f>
        <v>5.833333333333357E-3</v>
      </c>
      <c r="AF655" s="2">
        <f>(Table2[[#This Row],[Current Week High]]/Table2[[#This Row],[Close Price]])-1</f>
        <v>4.8053024026512015E-2</v>
      </c>
      <c r="AG655" s="2">
        <f>(Table2[[#This Row],[Close Price]]/Table2[[#This Row],[Current Month Low]])-1</f>
        <v>5.833333333333357E-3</v>
      </c>
      <c r="AH655" s="2">
        <f>(Table2[[#This Row],[Current Month High]]/Table2[[#This Row],[Close Price]])-1</f>
        <v>6.2344656172327984E-2</v>
      </c>
      <c r="AI655">
        <v>46.064623032311502</v>
      </c>
      <c r="AJ655">
        <v>25.045325045325001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-0.06</v>
      </c>
      <c r="AM655" t="s">
        <v>10214</v>
      </c>
      <c r="AN655">
        <v>-1.73</v>
      </c>
      <c r="AO655" t="s">
        <v>10214</v>
      </c>
      <c r="AQ655">
        <f>(Table2[[#This Row],[Sharpe Ratio]]-AVERAGE(Table2[Sharpe Ratio]))/_xlfn.STDEV.P(Table2[Sharpe Ratio])</f>
        <v>-0.61861806961255894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609</v>
      </c>
      <c r="AT655">
        <f>_xlfn.RANK.AVG(Table2[[#This Row],[6M Return vs Nifty Z-Score]],Table2[6M Return vs Nifty Z-Score])</f>
        <v>703</v>
      </c>
      <c r="AU655">
        <f>_xlfn.RANK.AVG(Table2[[#This Row],[Sharpe Ratio Z-Score]],Table2[Sharpe Ratio Z-Score])</f>
        <v>516.5</v>
      </c>
      <c r="AV655">
        <f>(Table2[[#This Row],[Rank 1Y]]+Table2[[#This Row],[Rank 6M]]+Table2[[#This Row],[Rank Sharpe]])/3</f>
        <v>609.5</v>
      </c>
    </row>
    <row r="656" spans="1:48" x14ac:dyDescent="0.3">
      <c r="A656" t="s">
        <v>971</v>
      </c>
      <c r="B656" t="s">
        <v>972</v>
      </c>
      <c r="C656" t="s">
        <v>10184</v>
      </c>
      <c r="D656" t="s">
        <v>973</v>
      </c>
      <c r="E656">
        <v>14329.591804920001</v>
      </c>
      <c r="F656">
        <v>1460.2</v>
      </c>
      <c r="G656">
        <v>-22.719894471183501</v>
      </c>
      <c r="H656">
        <f>(Table2[[#This Row],[1Y Return vs Nifty]]-AVERAGE(Table2[1Y Return vs Nifty]))/_xlfn.STDEV.P(Table2[1Y Return vs Nifty])</f>
        <v>-0.82333982036890541</v>
      </c>
      <c r="I656">
        <v>2.7472198510472299</v>
      </c>
      <c r="J656">
        <f>(Table2[[#This Row],[1M Return vs Nifty]]-AVERAGE(Table2[1M Return vs Nifty]))/_xlfn.STDEV.P(Table2[1M Return vs Nifty])</f>
        <v>-3.5134762435429748E-2</v>
      </c>
      <c r="K656">
        <v>-16.668519880172301</v>
      </c>
      <c r="L656">
        <f>(Table2[[#This Row],[6M Return vs Nifty]]-AVERAGE(Table2[6M Return vs Nifty]))/_xlfn.STDEV.P(Table2[6M Return vs Nifty])</f>
        <v>-0.79687675963117199</v>
      </c>
      <c r="M656">
        <v>-0.87754651234695202</v>
      </c>
      <c r="N656">
        <f>(Table2[[#This Row],[1W Return vs Nifty]]-AVERAGE(Table2[1W Return vs Nifty]))/_xlfn.STDEV.P(Table2[1W Return vs Nifty])</f>
        <v>-0.19540395343890724</v>
      </c>
      <c r="O656">
        <v>1436.27</v>
      </c>
      <c r="P656">
        <v>1403.16157588751</v>
      </c>
      <c r="Q656">
        <v>1462.33917419207</v>
      </c>
      <c r="R656">
        <v>56.4459849347692</v>
      </c>
      <c r="S656" s="2">
        <f>(Table2[[#This Row],[Close Price]]-Table2[[#This Row],[20D EMA]])/Table2[[#This Row],[20D EMA]]</f>
        <v>1.666121272462703E-2</v>
      </c>
      <c r="T656" s="2">
        <f>(Table2[[#This Row],[Close Price]]-Table2[[#This Row],[50D EMA]])/Table2[[#This Row],[50D EMA]]</f>
        <v>4.0649933045959298E-2</v>
      </c>
      <c r="U656" s="2">
        <f>(Table2[[#This Row],[Close Price]]-Table2[[#This Row],[200D EMA]])/Table2[[#This Row],[200D EMA]]</f>
        <v>-1.4628440718972289E-3</v>
      </c>
      <c r="V656">
        <v>1.07014112886535</v>
      </c>
      <c r="W656">
        <v>1438.1</v>
      </c>
      <c r="X656">
        <v>1475.95</v>
      </c>
      <c r="Y656">
        <v>1421.1</v>
      </c>
      <c r="Z656">
        <v>1477.9</v>
      </c>
      <c r="AA656">
        <v>1421.1</v>
      </c>
      <c r="AB656">
        <v>1513</v>
      </c>
      <c r="AC656" s="2">
        <f>(Table2[[#This Row],[Close Price]]/Table2[[#This Row],[Day Low]])-1</f>
        <v>1.5367498783116718E-2</v>
      </c>
      <c r="AD656" s="2">
        <f>(Table2[[#This Row],[Day High]]/Table2[[#This Row],[Close Price]])-1</f>
        <v>1.0786193672099653E-2</v>
      </c>
      <c r="AE656" s="2">
        <f>(Table2[[#This Row],[Close Price]]/Table2[[#This Row],[Current Week Low]])-1</f>
        <v>2.7513897684892097E-2</v>
      </c>
      <c r="AF656" s="2">
        <f>(Table2[[#This Row],[Current Week High]]/Table2[[#This Row],[Close Price]])-1</f>
        <v>1.2121627174359606E-2</v>
      </c>
      <c r="AG656" s="2">
        <f>(Table2[[#This Row],[Close Price]]/Table2[[#This Row],[Current Month Low]])-1</f>
        <v>2.7513897684892097E-2</v>
      </c>
      <c r="AH656" s="2">
        <f>(Table2[[#This Row],[Current Month High]]/Table2[[#This Row],[Close Price]])-1</f>
        <v>3.6159430215038979E-2</v>
      </c>
      <c r="AI656">
        <v>28.4378852212025</v>
      </c>
      <c r="AJ656">
        <v>21.2589270885235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-0.05</v>
      </c>
      <c r="AM656" t="s">
        <v>10214</v>
      </c>
      <c r="AN656">
        <v>2.25</v>
      </c>
      <c r="AO656" t="s">
        <v>10213</v>
      </c>
      <c r="AP656">
        <v>-3.5051411333086001E-2</v>
      </c>
      <c r="AQ656">
        <f>(Table2[[#This Row],[Sharpe Ratio]]-AVERAGE(Table2[Sharpe Ratio]))/_xlfn.STDEV.P(Table2[Sharpe Ratio])</f>
        <v>-1.0162964668849059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638</v>
      </c>
      <c r="AT656">
        <f>_xlfn.RANK.AVG(Table2[[#This Row],[6M Return vs Nifty Z-Score]],Table2[6M Return vs Nifty Z-Score])</f>
        <v>591</v>
      </c>
      <c r="AU656">
        <f>_xlfn.RANK.AVG(Table2[[#This Row],[Sharpe Ratio Z-Score]],Table2[Sharpe Ratio Z-Score])</f>
        <v>605</v>
      </c>
      <c r="AV656">
        <f>(Table2[[#This Row],[Rank 1Y]]+Table2[[#This Row],[Rank 6M]]+Table2[[#This Row],[Rank Sharpe]])/3</f>
        <v>611.33333333333337</v>
      </c>
    </row>
    <row r="657" spans="1:48" x14ac:dyDescent="0.3">
      <c r="A657" t="s">
        <v>38</v>
      </c>
      <c r="B657" t="s">
        <v>39</v>
      </c>
      <c r="C657" t="s">
        <v>10169</v>
      </c>
      <c r="D657" t="s">
        <v>40</v>
      </c>
      <c r="E657">
        <v>612973.11638687004</v>
      </c>
      <c r="F657">
        <v>2608.85</v>
      </c>
      <c r="G657">
        <v>-27.903937429474599</v>
      </c>
      <c r="H657">
        <f>(Table2[[#This Row],[1Y Return vs Nifty]]-AVERAGE(Table2[1Y Return vs Nifty]))/_xlfn.STDEV.P(Table2[1Y Return vs Nifty])</f>
        <v>-0.88499087660137732</v>
      </c>
      <c r="I657">
        <v>-2.88472556298938</v>
      </c>
      <c r="J657">
        <f>(Table2[[#This Row],[1M Return vs Nifty]]-AVERAGE(Table2[1M Return vs Nifty]))/_xlfn.STDEV.P(Table2[1M Return vs Nifty])</f>
        <v>-0.53484725110880837</v>
      </c>
      <c r="K657">
        <v>-9.4638625459909402</v>
      </c>
      <c r="L657">
        <f>(Table2[[#This Row],[6M Return vs Nifty]]-AVERAGE(Table2[6M Return vs Nifty]))/_xlfn.STDEV.P(Table2[6M Return vs Nifty])</f>
        <v>-0.58156103206525134</v>
      </c>
      <c r="M657">
        <v>3.81687644552858</v>
      </c>
      <c r="N657">
        <f>(Table2[[#This Row],[1W Return vs Nifty]]-AVERAGE(Table2[1W Return vs Nifty]))/_xlfn.STDEV.P(Table2[1W Return vs Nifty])</f>
        <v>0.73326297590677536</v>
      </c>
      <c r="O657">
        <v>2518.0100000000002</v>
      </c>
      <c r="P657">
        <v>2454.3278322148499</v>
      </c>
      <c r="Q657">
        <v>2442.2713275523101</v>
      </c>
      <c r="R657">
        <v>76.932476879800902</v>
      </c>
      <c r="S657" s="2">
        <f>(Table2[[#This Row],[Close Price]]-Table2[[#This Row],[20D EMA]])/Table2[[#This Row],[20D EMA]]</f>
        <v>3.6076107719985102E-2</v>
      </c>
      <c r="T657" s="2">
        <f>(Table2[[#This Row],[Close Price]]-Table2[[#This Row],[50D EMA]])/Table2[[#This Row],[50D EMA]]</f>
        <v>6.2959057774162622E-2</v>
      </c>
      <c r="U657" s="2">
        <f>(Table2[[#This Row],[Close Price]]-Table2[[#This Row],[200D EMA]])/Table2[[#This Row],[200D EMA]]</f>
        <v>6.8206456247692199E-2</v>
      </c>
      <c r="V657">
        <v>0.85259977704925805</v>
      </c>
      <c r="W657">
        <v>2590.0500000000002</v>
      </c>
      <c r="X657">
        <v>2617.0500000000002</v>
      </c>
      <c r="Y657">
        <v>2536.25</v>
      </c>
      <c r="Z657">
        <v>2626</v>
      </c>
      <c r="AA657">
        <v>2450.1</v>
      </c>
      <c r="AB657">
        <v>2626</v>
      </c>
      <c r="AC657" s="2">
        <f>(Table2[[#This Row],[Close Price]]/Table2[[#This Row],[Day Low]])-1</f>
        <v>7.2585471322945683E-3</v>
      </c>
      <c r="AD657" s="2">
        <f>(Table2[[#This Row],[Day High]]/Table2[[#This Row],[Close Price]])-1</f>
        <v>3.1431473637810736E-3</v>
      </c>
      <c r="AE657" s="2">
        <f>(Table2[[#This Row],[Close Price]]/Table2[[#This Row],[Current Week Low]])-1</f>
        <v>2.862493839329705E-2</v>
      </c>
      <c r="AF657" s="2">
        <f>(Table2[[#This Row],[Current Week High]]/Table2[[#This Row],[Close Price]])-1</f>
        <v>6.5737777181518187E-3</v>
      </c>
      <c r="AG657" s="2">
        <f>(Table2[[#This Row],[Close Price]]/Table2[[#This Row],[Current Month Low]])-1</f>
        <v>6.4793273743928737E-2</v>
      </c>
      <c r="AH657" s="2">
        <f>(Table2[[#This Row],[Current Month High]]/Table2[[#This Row],[Close Price]])-1</f>
        <v>6.5737777181518187E-3</v>
      </c>
      <c r="AI657">
        <v>4.4119056289169496</v>
      </c>
      <c r="AJ657">
        <v>20.110034299394499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0.04</v>
      </c>
      <c r="AM657" t="s">
        <v>10213</v>
      </c>
      <c r="AN657">
        <v>7.26</v>
      </c>
      <c r="AO657" t="s">
        <v>10213</v>
      </c>
      <c r="AP657">
        <v>-6.6823687162179998E-2</v>
      </c>
      <c r="AQ657">
        <f>(Table2[[#This Row],[Sharpe Ratio]]-AVERAGE(Table2[Sharpe Ratio]))/_xlfn.STDEV.P(Table2[Sharpe Ratio])</f>
        <v>-1.3767711881262259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-2.6449073719948877</v>
      </c>
      <c r="AS657">
        <f>_xlfn.RANK.AVG(Table2[[#This Row],[1Y Return vs Nifty Z-Score]],Table2[1Y Return vs Nifty Z-Score])</f>
        <v>653</v>
      </c>
      <c r="AT657">
        <f>_xlfn.RANK.AVG(Table2[[#This Row],[6M Return vs Nifty Z-Score]],Table2[6M Return vs Nifty Z-Score])</f>
        <v>522</v>
      </c>
      <c r="AU657">
        <f>_xlfn.RANK.AVG(Table2[[#This Row],[Sharpe Ratio Z-Score]],Table2[Sharpe Ratio Z-Score])</f>
        <v>668</v>
      </c>
      <c r="AV657">
        <f>(Table2[[#This Row],[Rank 1Y]]+Table2[[#This Row],[Rank 6M]]+Table2[[#This Row],[Rank Sharpe]])/3</f>
        <v>614.33333333333337</v>
      </c>
    </row>
    <row r="658" spans="1:48" x14ac:dyDescent="0.3">
      <c r="A658" t="s">
        <v>1757</v>
      </c>
      <c r="B658" t="s">
        <v>1758</v>
      </c>
      <c r="C658" t="s">
        <v>10169</v>
      </c>
      <c r="D658" t="s">
        <v>282</v>
      </c>
      <c r="E658">
        <v>4221.247444435</v>
      </c>
      <c r="F658">
        <v>500.15</v>
      </c>
      <c r="G658">
        <v>-21.115426762319299</v>
      </c>
      <c r="H658">
        <f>(Table2[[#This Row],[1Y Return vs Nifty]]-AVERAGE(Table2[1Y Return vs Nifty]))/_xlfn.STDEV.P(Table2[1Y Return vs Nifty])</f>
        <v>-0.80425874219532101</v>
      </c>
      <c r="I658">
        <v>-7.6830811703465303</v>
      </c>
      <c r="J658">
        <f>(Table2[[#This Row],[1M Return vs Nifty]]-AVERAGE(Table2[1M Return vs Nifty]))/_xlfn.STDEV.P(Table2[1M Return vs Nifty])</f>
        <v>-0.96059680047699347</v>
      </c>
      <c r="K658">
        <v>-33.676080450051302</v>
      </c>
      <c r="L658">
        <f>(Table2[[#This Row],[6M Return vs Nifty]]-AVERAGE(Table2[6M Return vs Nifty]))/_xlfn.STDEV.P(Table2[6M Return vs Nifty])</f>
        <v>-1.3051584319393332</v>
      </c>
      <c r="M658">
        <v>-0.50279709887513901</v>
      </c>
      <c r="N658">
        <f>(Table2[[#This Row],[1W Return vs Nifty]]-AVERAGE(Table2[1W Return vs Nifty]))/_xlfn.STDEV.P(Table2[1W Return vs Nifty])</f>
        <v>-0.12126973285294197</v>
      </c>
      <c r="O658">
        <v>501.64</v>
      </c>
      <c r="P658">
        <v>510.69168858749902</v>
      </c>
      <c r="Q658">
        <v>511.18923852677699</v>
      </c>
      <c r="R658">
        <v>49.488325335249598</v>
      </c>
      <c r="S658" s="2">
        <f>(Table2[[#This Row],[Close Price]]-Table2[[#This Row],[20D EMA]])/Table2[[#This Row],[20D EMA]]</f>
        <v>-2.9702575552189004E-3</v>
      </c>
      <c r="T658" s="2">
        <f>(Table2[[#This Row],[Close Price]]-Table2[[#This Row],[50D EMA]])/Table2[[#This Row],[50D EMA]]</f>
        <v>-2.0641981890592069E-2</v>
      </c>
      <c r="U658" s="2">
        <f>(Table2[[#This Row],[Close Price]]-Table2[[#This Row],[200D EMA]])/Table2[[#This Row],[200D EMA]]</f>
        <v>-2.159520916088056E-2</v>
      </c>
      <c r="V658">
        <v>0.87403412069497699</v>
      </c>
      <c r="W658">
        <v>498.85</v>
      </c>
      <c r="X658">
        <v>510</v>
      </c>
      <c r="Y658">
        <v>491</v>
      </c>
      <c r="Z658">
        <v>514</v>
      </c>
      <c r="AA658">
        <v>491</v>
      </c>
      <c r="AB658">
        <v>514</v>
      </c>
      <c r="AC658" s="2">
        <f>(Table2[[#This Row],[Close Price]]/Table2[[#This Row],[Day Low]])-1</f>
        <v>2.6059937857070281E-3</v>
      </c>
      <c r="AD658" s="2">
        <f>(Table2[[#This Row],[Day High]]/Table2[[#This Row],[Close Price]])-1</f>
        <v>1.9694091772468392E-2</v>
      </c>
      <c r="AE658" s="2">
        <f>(Table2[[#This Row],[Close Price]]/Table2[[#This Row],[Current Week Low]])-1</f>
        <v>1.8635437881873607E-2</v>
      </c>
      <c r="AF658" s="2">
        <f>(Table2[[#This Row],[Current Week High]]/Table2[[#This Row],[Close Price]])-1</f>
        <v>2.769169249225234E-2</v>
      </c>
      <c r="AG658" s="2">
        <f>(Table2[[#This Row],[Close Price]]/Table2[[#This Row],[Current Month Low]])-1</f>
        <v>1.8635437881873607E-2</v>
      </c>
      <c r="AH658" s="2">
        <f>(Table2[[#This Row],[Current Month High]]/Table2[[#This Row],[Close Price]])-1</f>
        <v>2.769169249225234E-2</v>
      </c>
      <c r="AI658">
        <v>39.758072578226503</v>
      </c>
      <c r="AJ658">
        <v>11.890380313199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-0.19</v>
      </c>
      <c r="AM658" t="s">
        <v>10214</v>
      </c>
      <c r="AN658">
        <v>0.28000000000000003</v>
      </c>
      <c r="AO658" t="s">
        <v>10213</v>
      </c>
      <c r="AQ658">
        <f>(Table2[[#This Row],[Sharpe Ratio]]-AVERAGE(Table2[Sharpe Ratio]))/_xlfn.STDEV.P(Table2[Sharpe Ratio])</f>
        <v>-0.61861806961255894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630</v>
      </c>
      <c r="AT658">
        <f>_xlfn.RANK.AVG(Table2[[#This Row],[6M Return vs Nifty Z-Score]],Table2[6M Return vs Nifty Z-Score])</f>
        <v>700</v>
      </c>
      <c r="AU658">
        <f>_xlfn.RANK.AVG(Table2[[#This Row],[Sharpe Ratio Z-Score]],Table2[Sharpe Ratio Z-Score])</f>
        <v>516.5</v>
      </c>
      <c r="AV658">
        <f>(Table2[[#This Row],[Rank 1Y]]+Table2[[#This Row],[Rank 6M]]+Table2[[#This Row],[Rank Sharpe]])/3</f>
        <v>615.5</v>
      </c>
    </row>
    <row r="659" spans="1:48" x14ac:dyDescent="0.3">
      <c r="A659" t="s">
        <v>1670</v>
      </c>
      <c r="B659" t="s">
        <v>1671</v>
      </c>
      <c r="C659" t="s">
        <v>10177</v>
      </c>
      <c r="D659" t="s">
        <v>1224</v>
      </c>
      <c r="E659">
        <v>4788.8948022499999</v>
      </c>
      <c r="F659">
        <v>2856.85</v>
      </c>
      <c r="G659">
        <v>-6.4163890181404204</v>
      </c>
      <c r="H659">
        <f>(Table2[[#This Row],[1Y Return vs Nifty]]-AVERAGE(Table2[1Y Return vs Nifty]))/_xlfn.STDEV.P(Table2[1Y Return vs Nifty])</f>
        <v>-0.62945093102927963</v>
      </c>
      <c r="I659">
        <v>-3.5728685976646002</v>
      </c>
      <c r="J659">
        <f>(Table2[[#This Row],[1M Return vs Nifty]]-AVERAGE(Table2[1M Return vs Nifty]))/_xlfn.STDEV.P(Table2[1M Return vs Nifty])</f>
        <v>-0.59590495730811965</v>
      </c>
      <c r="K659">
        <v>-21.568464329862302</v>
      </c>
      <c r="L659">
        <f>(Table2[[#This Row],[6M Return vs Nifty]]-AVERAGE(Table2[6M Return vs Nifty]))/_xlfn.STDEV.P(Table2[6M Return vs Nifty])</f>
        <v>-0.94331468933147145</v>
      </c>
      <c r="M659">
        <v>2.8878764419896199</v>
      </c>
      <c r="N659">
        <f>(Table2[[#This Row],[1W Return vs Nifty]]-AVERAGE(Table2[1W Return vs Nifty]))/_xlfn.STDEV.P(Table2[1W Return vs Nifty])</f>
        <v>0.5494849933112137</v>
      </c>
      <c r="O659">
        <v>2941.35</v>
      </c>
      <c r="P659">
        <v>2988.7188053555001</v>
      </c>
      <c r="Q659">
        <v>2910.3855111978</v>
      </c>
      <c r="R659">
        <v>37.186487019630498</v>
      </c>
      <c r="S659" s="2">
        <f>(Table2[[#This Row],[Close Price]]-Table2[[#This Row],[20D EMA]])/Table2[[#This Row],[20D EMA]]</f>
        <v>-2.8728305030003232E-2</v>
      </c>
      <c r="T659" s="2">
        <f>(Table2[[#This Row],[Close Price]]-Table2[[#This Row],[50D EMA]])/Table2[[#This Row],[50D EMA]]</f>
        <v>-4.4122185439193475E-2</v>
      </c>
      <c r="U659" s="2">
        <f>(Table2[[#This Row],[Close Price]]-Table2[[#This Row],[200D EMA]])/Table2[[#This Row],[200D EMA]]</f>
        <v>-1.839464599855262E-2</v>
      </c>
      <c r="V659">
        <v>1.0155464384828301</v>
      </c>
      <c r="W659">
        <v>2837</v>
      </c>
      <c r="X659">
        <v>3000</v>
      </c>
      <c r="Y659">
        <v>2837</v>
      </c>
      <c r="Z659">
        <v>3081.7</v>
      </c>
      <c r="AA659">
        <v>2837</v>
      </c>
      <c r="AB659">
        <v>3081.7</v>
      </c>
      <c r="AC659" s="2">
        <f>(Table2[[#This Row],[Close Price]]/Table2[[#This Row],[Day Low]])-1</f>
        <v>6.9968276348255642E-3</v>
      </c>
      <c r="AD659" s="2">
        <f>(Table2[[#This Row],[Day High]]/Table2[[#This Row],[Close Price]])-1</f>
        <v>5.0107636032693303E-2</v>
      </c>
      <c r="AE659" s="2">
        <f>(Table2[[#This Row],[Close Price]]/Table2[[#This Row],[Current Week Low]])-1</f>
        <v>6.9968276348255642E-3</v>
      </c>
      <c r="AF659" s="2">
        <f>(Table2[[#This Row],[Current Week High]]/Table2[[#This Row],[Close Price]])-1</f>
        <v>7.870556732065026E-2</v>
      </c>
      <c r="AG659" s="2">
        <f>(Table2[[#This Row],[Close Price]]/Table2[[#This Row],[Current Month Low]])-1</f>
        <v>6.9968276348255642E-3</v>
      </c>
      <c r="AH659" s="2">
        <f>(Table2[[#This Row],[Current Month High]]/Table2[[#This Row],[Close Price]])-1</f>
        <v>7.870556732065026E-2</v>
      </c>
      <c r="AI659">
        <v>29.5132751106988</v>
      </c>
      <c r="AJ659">
        <v>31.0421540296316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0</v>
      </c>
      <c r="AM659">
        <v>0</v>
      </c>
      <c r="AN659">
        <v>-2.83</v>
      </c>
      <c r="AO659" t="s">
        <v>10214</v>
      </c>
      <c r="AP659">
        <v>-6.9029727491605006E-2</v>
      </c>
      <c r="AQ659">
        <f>(Table2[[#This Row],[Sharpe Ratio]]-AVERAGE(Table2[Sharpe Ratio]))/_xlfn.STDEV.P(Table2[Sharpe Ratio])</f>
        <v>-1.4017999829495542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547</v>
      </c>
      <c r="AT659">
        <f>_xlfn.RANK.AVG(Table2[[#This Row],[6M Return vs Nifty Z-Score]],Table2[6M Return vs Nifty Z-Score])</f>
        <v>632</v>
      </c>
      <c r="AU659">
        <f>_xlfn.RANK.AVG(Table2[[#This Row],[Sharpe Ratio Z-Score]],Table2[Sharpe Ratio Z-Score])</f>
        <v>673</v>
      </c>
      <c r="AV659">
        <f>(Table2[[#This Row],[Rank 1Y]]+Table2[[#This Row],[Rank 6M]]+Table2[[#This Row],[Rank Sharpe]])/3</f>
        <v>617.33333333333337</v>
      </c>
    </row>
    <row r="660" spans="1:48" x14ac:dyDescent="0.3">
      <c r="A660" t="s">
        <v>633</v>
      </c>
      <c r="B660" t="s">
        <v>634</v>
      </c>
      <c r="C660" t="s">
        <v>10172</v>
      </c>
      <c r="D660" t="s">
        <v>209</v>
      </c>
      <c r="E660">
        <v>29533.179235979998</v>
      </c>
      <c r="F660">
        <v>735.95</v>
      </c>
      <c r="G660">
        <v>-28.517216228542502</v>
      </c>
      <c r="H660">
        <f>(Table2[[#This Row],[1Y Return vs Nifty]]-AVERAGE(Table2[1Y Return vs Nifty]))/_xlfn.STDEV.P(Table2[1Y Return vs Nifty])</f>
        <v>-0.89228427405809541</v>
      </c>
      <c r="I660">
        <v>0.57729715978418406</v>
      </c>
      <c r="J660">
        <f>(Table2[[#This Row],[1M Return vs Nifty]]-AVERAGE(Table2[1M Return vs Nifty]))/_xlfn.STDEV.P(Table2[1M Return vs Nifty])</f>
        <v>-0.22766813919319737</v>
      </c>
      <c r="K660">
        <v>-13.2105391535618</v>
      </c>
      <c r="L660">
        <f>(Table2[[#This Row],[6M Return vs Nifty]]-AVERAGE(Table2[6M Return vs Nifty]))/_xlfn.STDEV.P(Table2[6M Return vs Nifty])</f>
        <v>-0.69353282507280867</v>
      </c>
      <c r="M660">
        <v>3.3701735058929101</v>
      </c>
      <c r="N660">
        <f>(Table2[[#This Row],[1W Return vs Nifty]]-AVERAGE(Table2[1W Return vs Nifty]))/_xlfn.STDEV.P(Table2[1W Return vs Nifty])</f>
        <v>0.64489466077973723</v>
      </c>
      <c r="O660">
        <v>717.81</v>
      </c>
      <c r="P660">
        <v>706.51635170656505</v>
      </c>
      <c r="Q660">
        <v>708.34579267361903</v>
      </c>
      <c r="R660">
        <v>64.238231126303006</v>
      </c>
      <c r="S660" s="2">
        <f>(Table2[[#This Row],[Close Price]]-Table2[[#This Row],[20D EMA]])/Table2[[#This Row],[20D EMA]]</f>
        <v>2.5271311349800228E-2</v>
      </c>
      <c r="T660" s="2">
        <f>(Table2[[#This Row],[Close Price]]-Table2[[#This Row],[50D EMA]])/Table2[[#This Row],[50D EMA]]</f>
        <v>4.1660250640114797E-2</v>
      </c>
      <c r="U660" s="2">
        <f>(Table2[[#This Row],[Close Price]]-Table2[[#This Row],[200D EMA]])/Table2[[#This Row],[200D EMA]]</f>
        <v>3.8969960169016021E-2</v>
      </c>
      <c r="V660">
        <v>1.0729353614705399</v>
      </c>
      <c r="W660">
        <v>734.1</v>
      </c>
      <c r="X660">
        <v>750.3</v>
      </c>
      <c r="Y660">
        <v>713.05</v>
      </c>
      <c r="Z660">
        <v>750.3</v>
      </c>
      <c r="AA660">
        <v>706</v>
      </c>
      <c r="AB660">
        <v>750.3</v>
      </c>
      <c r="AC660" s="2">
        <f>(Table2[[#This Row],[Close Price]]/Table2[[#This Row],[Day Low]])-1</f>
        <v>2.5200926304318472E-3</v>
      </c>
      <c r="AD660" s="2">
        <f>(Table2[[#This Row],[Day High]]/Table2[[#This Row],[Close Price]])-1</f>
        <v>1.9498607242339761E-2</v>
      </c>
      <c r="AE660" s="2">
        <f>(Table2[[#This Row],[Close Price]]/Table2[[#This Row],[Current Week Low]])-1</f>
        <v>3.2115559918659331E-2</v>
      </c>
      <c r="AF660" s="2">
        <f>(Table2[[#This Row],[Current Week High]]/Table2[[#This Row],[Close Price]])-1</f>
        <v>1.9498607242339761E-2</v>
      </c>
      <c r="AG660" s="2">
        <f>(Table2[[#This Row],[Close Price]]/Table2[[#This Row],[Current Month Low]])-1</f>
        <v>4.2422096317280555E-2</v>
      </c>
      <c r="AH660" s="2">
        <f>(Table2[[#This Row],[Current Month High]]/Table2[[#This Row],[Close Price]])-1</f>
        <v>1.9498607242339761E-2</v>
      </c>
      <c r="AI660">
        <v>16.8897343569536</v>
      </c>
      <c r="AJ660">
        <v>21.1141281987986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-0.06</v>
      </c>
      <c r="AM660" t="s">
        <v>10214</v>
      </c>
      <c r="AN660">
        <v>4.8099999999999996</v>
      </c>
      <c r="AO660" t="s">
        <v>10213</v>
      </c>
      <c r="AP660">
        <v>-4.7911786336654001E-2</v>
      </c>
      <c r="AQ660">
        <f>(Table2[[#This Row],[Sharpe Ratio]]-AVERAGE(Table2[Sharpe Ratio]))/_xlfn.STDEV.P(Table2[Sharpe Ratio])</f>
        <v>-1.1622048090951593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655</v>
      </c>
      <c r="AT660">
        <f>_xlfn.RANK.AVG(Table2[[#This Row],[6M Return vs Nifty Z-Score]],Table2[6M Return vs Nifty Z-Score])</f>
        <v>566</v>
      </c>
      <c r="AU660">
        <f>_xlfn.RANK.AVG(Table2[[#This Row],[Sharpe Ratio Z-Score]],Table2[Sharpe Ratio Z-Score])</f>
        <v>632</v>
      </c>
      <c r="AV660">
        <f>(Table2[[#This Row],[Rank 1Y]]+Table2[[#This Row],[Rank 6M]]+Table2[[#This Row],[Rank Sharpe]])/3</f>
        <v>617.66666666666663</v>
      </c>
    </row>
    <row r="661" spans="1:48" x14ac:dyDescent="0.3">
      <c r="A661" t="s">
        <v>444</v>
      </c>
      <c r="B661" t="s">
        <v>445</v>
      </c>
      <c r="C661" t="s">
        <v>10178</v>
      </c>
      <c r="D661" t="s">
        <v>446</v>
      </c>
      <c r="E661">
        <v>50834.475672218003</v>
      </c>
      <c r="F661">
        <v>177.94</v>
      </c>
      <c r="G661">
        <v>-3.9146448075406401</v>
      </c>
      <c r="H661">
        <f>(Table2[[#This Row],[1Y Return vs Nifty]]-AVERAGE(Table2[1Y Return vs Nifty]))/_xlfn.STDEV.P(Table2[1Y Return vs Nifty])</f>
        <v>-0.59969902228780758</v>
      </c>
      <c r="I661">
        <v>-1.2480752892393101</v>
      </c>
      <c r="J661">
        <f>(Table2[[#This Row],[1M Return vs Nifty]]-AVERAGE(Table2[1M Return vs Nifty]))/_xlfn.STDEV.P(Table2[1M Return vs Nifty])</f>
        <v>-0.38963018644314984</v>
      </c>
      <c r="K661">
        <v>-20.4172272466135</v>
      </c>
      <c r="L661">
        <f>(Table2[[#This Row],[6M Return vs Nifty]]-AVERAGE(Table2[6M Return vs Nifty]))/_xlfn.STDEV.P(Table2[6M Return vs Nifty])</f>
        <v>-0.90890924314813115</v>
      </c>
      <c r="M661">
        <v>-0.59684777070283501</v>
      </c>
      <c r="N661">
        <f>(Table2[[#This Row],[1W Return vs Nifty]]-AVERAGE(Table2[1W Return vs Nifty]))/_xlfn.STDEV.P(Table2[1W Return vs Nifty])</f>
        <v>-0.13987516090935456</v>
      </c>
      <c r="O661">
        <v>174.52</v>
      </c>
      <c r="P661">
        <v>171.9886284991</v>
      </c>
      <c r="Q661">
        <v>165.322938560338</v>
      </c>
      <c r="R661">
        <v>61.674576835139703</v>
      </c>
      <c r="S661" s="2">
        <f>(Table2[[#This Row],[Close Price]]-Table2[[#This Row],[20D EMA]])/Table2[[#This Row],[20D EMA]]</f>
        <v>1.9596607838643063E-2</v>
      </c>
      <c r="T661" s="2">
        <f>(Table2[[#This Row],[Close Price]]-Table2[[#This Row],[50D EMA]])/Table2[[#This Row],[50D EMA]]</f>
        <v>3.4603284838283004E-2</v>
      </c>
      <c r="U661" s="2">
        <f>(Table2[[#This Row],[Close Price]]-Table2[[#This Row],[200D EMA]])/Table2[[#This Row],[200D EMA]]</f>
        <v>7.6317669825697779E-2</v>
      </c>
      <c r="V661">
        <v>1.1384374717158099</v>
      </c>
      <c r="W661">
        <v>175.79</v>
      </c>
      <c r="X661">
        <v>179.99</v>
      </c>
      <c r="Y661">
        <v>173.2</v>
      </c>
      <c r="Z661">
        <v>182.69</v>
      </c>
      <c r="AA661">
        <v>170.5</v>
      </c>
      <c r="AB661">
        <v>182.69</v>
      </c>
      <c r="AC661" s="2">
        <f>(Table2[[#This Row],[Close Price]]/Table2[[#This Row],[Day Low]])-1</f>
        <v>1.2230502303885338E-2</v>
      </c>
      <c r="AD661" s="2">
        <f>(Table2[[#This Row],[Day High]]/Table2[[#This Row],[Close Price]])-1</f>
        <v>1.1520737327189057E-2</v>
      </c>
      <c r="AE661" s="2">
        <f>(Table2[[#This Row],[Close Price]]/Table2[[#This Row],[Current Week Low]])-1</f>
        <v>2.7367205542725204E-2</v>
      </c>
      <c r="AF661" s="2">
        <f>(Table2[[#This Row],[Current Week High]]/Table2[[#This Row],[Close Price]])-1</f>
        <v>2.6694391367876769E-2</v>
      </c>
      <c r="AG661" s="2">
        <f>(Table2[[#This Row],[Close Price]]/Table2[[#This Row],[Current Month Low]])-1</f>
        <v>4.3636363636363695E-2</v>
      </c>
      <c r="AH661" s="2">
        <f>(Table2[[#This Row],[Current Month High]]/Table2[[#This Row],[Close Price]])-1</f>
        <v>2.6694391367876769E-2</v>
      </c>
      <c r="AI661">
        <v>9.8684949983140307</v>
      </c>
      <c r="AJ661">
        <v>36.771714066103002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-7.0000000000000007E-2</v>
      </c>
      <c r="AM661" t="s">
        <v>10214</v>
      </c>
      <c r="AN661">
        <v>1.36</v>
      </c>
      <c r="AO661" t="s">
        <v>10213</v>
      </c>
      <c r="AP661">
        <v>-9.3703422656427005E-2</v>
      </c>
      <c r="AQ661">
        <f>(Table2[[#This Row],[Sharpe Ratio]]-AVERAGE(Table2[Sharpe Ratio]))/_xlfn.STDEV.P(Table2[Sharpe Ratio])</f>
        <v>-1.6817372286909507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-3.7198508414793934</v>
      </c>
      <c r="AS661">
        <f>_xlfn.RANK.AVG(Table2[[#This Row],[1Y Return vs Nifty Z-Score]],Table2[1Y Return vs Nifty Z-Score])</f>
        <v>534</v>
      </c>
      <c r="AT661">
        <f>_xlfn.RANK.AVG(Table2[[#This Row],[6M Return vs Nifty Z-Score]],Table2[6M Return vs Nifty Z-Score])</f>
        <v>624</v>
      </c>
      <c r="AU661">
        <f>_xlfn.RANK.AVG(Table2[[#This Row],[Sharpe Ratio Z-Score]],Table2[Sharpe Ratio Z-Score])</f>
        <v>698</v>
      </c>
      <c r="AV661">
        <f>(Table2[[#This Row],[Rank 1Y]]+Table2[[#This Row],[Rank 6M]]+Table2[[#This Row],[Rank Sharpe]])/3</f>
        <v>618.66666666666663</v>
      </c>
    </row>
    <row r="662" spans="1:48" x14ac:dyDescent="0.3">
      <c r="A662" t="s">
        <v>1405</v>
      </c>
      <c r="B662" t="s">
        <v>1406</v>
      </c>
      <c r="C662" t="s">
        <v>10184</v>
      </c>
      <c r="D662" t="s">
        <v>591</v>
      </c>
      <c r="E662">
        <v>7378.6061286399899</v>
      </c>
      <c r="F662">
        <v>43.04</v>
      </c>
      <c r="G662">
        <v>-13.2937002090679</v>
      </c>
      <c r="H662">
        <f>(Table2[[#This Row],[1Y Return vs Nifty]]-AVERAGE(Table2[1Y Return vs Nifty]))/_xlfn.STDEV.P(Table2[1Y Return vs Nifty])</f>
        <v>-0.71123912267263079</v>
      </c>
      <c r="I662">
        <v>-4.4255957881052499</v>
      </c>
      <c r="J662">
        <f>(Table2[[#This Row],[1M Return vs Nifty]]-AVERAGE(Table2[1M Return vs Nifty]))/_xlfn.STDEV.P(Table2[1M Return vs Nifty])</f>
        <v>-0.67156592259953252</v>
      </c>
      <c r="K662">
        <v>-46.316114332756598</v>
      </c>
      <c r="L662">
        <f>(Table2[[#This Row],[6M Return vs Nifty]]-AVERAGE(Table2[6M Return vs Nifty]))/_xlfn.STDEV.P(Table2[6M Return vs Nifty])</f>
        <v>-1.6829138151135457</v>
      </c>
      <c r="M662">
        <v>-5.7265802119162998</v>
      </c>
      <c r="N662">
        <f>(Table2[[#This Row],[1W Return vs Nifty]]-AVERAGE(Table2[1W Return vs Nifty]))/_xlfn.STDEV.P(Table2[1W Return vs Nifty])</f>
        <v>-1.1546565125885206</v>
      </c>
      <c r="O662">
        <v>43.49</v>
      </c>
      <c r="P662">
        <v>44.185721729532602</v>
      </c>
      <c r="Q662">
        <v>46.697204489550202</v>
      </c>
      <c r="R662">
        <v>43.675273178365202</v>
      </c>
      <c r="S662" s="2">
        <f>(Table2[[#This Row],[Close Price]]-Table2[[#This Row],[20D EMA]])/Table2[[#This Row],[20D EMA]]</f>
        <v>-1.0347206254311401E-2</v>
      </c>
      <c r="T662" s="2">
        <f>(Table2[[#This Row],[Close Price]]-Table2[[#This Row],[50D EMA]])/Table2[[#This Row],[50D EMA]]</f>
        <v>-2.5929682365397059E-2</v>
      </c>
      <c r="U662" s="2">
        <f>(Table2[[#This Row],[Close Price]]-Table2[[#This Row],[200D EMA]])/Table2[[#This Row],[200D EMA]]</f>
        <v>-7.8317418130856298E-2</v>
      </c>
      <c r="V662">
        <v>1.90108200770354</v>
      </c>
      <c r="W662">
        <v>42.9</v>
      </c>
      <c r="X662">
        <v>43.64</v>
      </c>
      <c r="Y662">
        <v>42.55</v>
      </c>
      <c r="Z662">
        <v>46</v>
      </c>
      <c r="AA662">
        <v>41.24</v>
      </c>
      <c r="AB662">
        <v>47.15</v>
      </c>
      <c r="AC662" s="2">
        <f>(Table2[[#This Row],[Close Price]]/Table2[[#This Row],[Day Low]])-1</f>
        <v>3.2634032634033527E-3</v>
      </c>
      <c r="AD662" s="2">
        <f>(Table2[[#This Row],[Day High]]/Table2[[#This Row],[Close Price]])-1</f>
        <v>1.3940520446096727E-2</v>
      </c>
      <c r="AE662" s="2">
        <f>(Table2[[#This Row],[Close Price]]/Table2[[#This Row],[Current Week Low]])-1</f>
        <v>1.1515863689776751E-2</v>
      </c>
      <c r="AF662" s="2">
        <f>(Table2[[#This Row],[Current Week High]]/Table2[[#This Row],[Close Price]])-1</f>
        <v>6.8773234200743438E-2</v>
      </c>
      <c r="AG662" s="2">
        <f>(Table2[[#This Row],[Close Price]]/Table2[[#This Row],[Current Month Low]])-1</f>
        <v>4.3646944713869873E-2</v>
      </c>
      <c r="AH662" s="2">
        <f>(Table2[[#This Row],[Current Month High]]/Table2[[#This Row],[Close Price]])-1</f>
        <v>9.5492565055762091E-2</v>
      </c>
      <c r="AI662">
        <v>59.618959107806702</v>
      </c>
      <c r="AJ662">
        <v>13.1143232588699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-0.13</v>
      </c>
      <c r="AM662" t="s">
        <v>10214</v>
      </c>
      <c r="AN662">
        <v>2.62</v>
      </c>
      <c r="AO662" t="s">
        <v>10213</v>
      </c>
      <c r="AP662">
        <v>-7.4739004725460001E-3</v>
      </c>
      <c r="AQ662">
        <f>(Table2[[#This Row],[Sharpe Ratio]]-AVERAGE(Table2[Sharpe Ratio]))/_xlfn.STDEV.P(Table2[Sharpe Ratio])</f>
        <v>-0.70341376394426136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588</v>
      </c>
      <c r="AT662">
        <f>_xlfn.RANK.AVG(Table2[[#This Row],[6M Return vs Nifty Z-Score]],Table2[6M Return vs Nifty Z-Score])</f>
        <v>718</v>
      </c>
      <c r="AU662">
        <f>_xlfn.RANK.AVG(Table2[[#This Row],[Sharpe Ratio Z-Score]],Table2[Sharpe Ratio Z-Score])</f>
        <v>552</v>
      </c>
      <c r="AV662">
        <f>(Table2[[#This Row],[Rank 1Y]]+Table2[[#This Row],[Rank 6M]]+Table2[[#This Row],[Rank Sharpe]])/3</f>
        <v>619.33333333333337</v>
      </c>
    </row>
    <row r="663" spans="1:48" x14ac:dyDescent="0.3">
      <c r="A663" t="s">
        <v>1382</v>
      </c>
      <c r="B663" t="s">
        <v>1383</v>
      </c>
      <c r="C663" t="s">
        <v>10181</v>
      </c>
      <c r="D663" t="s">
        <v>548</v>
      </c>
      <c r="E663">
        <v>7536.9586149999996</v>
      </c>
      <c r="F663">
        <v>2326.15</v>
      </c>
      <c r="G663">
        <v>-19.787370135176399</v>
      </c>
      <c r="H663">
        <f>(Table2[[#This Row],[1Y Return vs Nifty]]-AVERAGE(Table2[1Y Return vs Nifty]))/_xlfn.STDEV.P(Table2[1Y Return vs Nifty])</f>
        <v>-0.78846487349889272</v>
      </c>
      <c r="I663">
        <v>1.11624441852971</v>
      </c>
      <c r="J663">
        <f>(Table2[[#This Row],[1M Return vs Nifty]]-AVERAGE(Table2[1M Return vs Nifty]))/_xlfn.STDEV.P(Table2[1M Return vs Nifty])</f>
        <v>-0.17984830854281611</v>
      </c>
      <c r="K663">
        <v>-19.157535333830499</v>
      </c>
      <c r="L663">
        <f>(Table2[[#This Row],[6M Return vs Nifty]]-AVERAGE(Table2[6M Return vs Nifty]))/_xlfn.STDEV.P(Table2[6M Return vs Nifty])</f>
        <v>-0.87126255599439772</v>
      </c>
      <c r="M663">
        <v>-4.0175675409390399</v>
      </c>
      <c r="N663">
        <f>(Table2[[#This Row],[1W Return vs Nifty]]-AVERAGE(Table2[1W Return vs Nifty]))/_xlfn.STDEV.P(Table2[1W Return vs Nifty])</f>
        <v>-0.81657373572523562</v>
      </c>
      <c r="O663">
        <v>2321.66</v>
      </c>
      <c r="P663">
        <v>2267.92363114314</v>
      </c>
      <c r="Q663">
        <v>2257.3989461527499</v>
      </c>
      <c r="R663">
        <v>46.664623697473601</v>
      </c>
      <c r="S663" s="2">
        <f>(Table2[[#This Row],[Close Price]]-Table2[[#This Row],[20D EMA]])/Table2[[#This Row],[20D EMA]]</f>
        <v>1.9339610451143737E-3</v>
      </c>
      <c r="T663" s="2">
        <f>(Table2[[#This Row],[Close Price]]-Table2[[#This Row],[50D EMA]])/Table2[[#This Row],[50D EMA]]</f>
        <v>2.567386664052318E-2</v>
      </c>
      <c r="U663" s="2">
        <f>(Table2[[#This Row],[Close Price]]-Table2[[#This Row],[200D EMA]])/Table2[[#This Row],[200D EMA]]</f>
        <v>3.0455872217191191E-2</v>
      </c>
      <c r="V663">
        <v>0.86619981121706802</v>
      </c>
      <c r="W663">
        <v>2320</v>
      </c>
      <c r="X663">
        <v>2365</v>
      </c>
      <c r="Y663">
        <v>2280</v>
      </c>
      <c r="Z663">
        <v>2400</v>
      </c>
      <c r="AA663">
        <v>2280</v>
      </c>
      <c r="AB663">
        <v>2460</v>
      </c>
      <c r="AC663" s="2">
        <f>(Table2[[#This Row],[Close Price]]/Table2[[#This Row],[Day Low]])-1</f>
        <v>2.6508620689655871E-3</v>
      </c>
      <c r="AD663" s="2">
        <f>(Table2[[#This Row],[Day High]]/Table2[[#This Row],[Close Price]])-1</f>
        <v>1.6701416503664746E-2</v>
      </c>
      <c r="AE663" s="2">
        <f>(Table2[[#This Row],[Close Price]]/Table2[[#This Row],[Current Week Low]])-1</f>
        <v>2.0241228070175588E-2</v>
      </c>
      <c r="AF663" s="2">
        <f>(Table2[[#This Row],[Current Week High]]/Table2[[#This Row],[Close Price]])-1</f>
        <v>3.1747737678137655E-2</v>
      </c>
      <c r="AG663" s="2">
        <f>(Table2[[#This Row],[Close Price]]/Table2[[#This Row],[Current Month Low]])-1</f>
        <v>2.0241228070175588E-2</v>
      </c>
      <c r="AH663" s="2">
        <f>(Table2[[#This Row],[Current Month High]]/Table2[[#This Row],[Close Price]])-1</f>
        <v>5.7541431120091024E-2</v>
      </c>
      <c r="AI663">
        <v>17.576252606237698</v>
      </c>
      <c r="AJ663">
        <v>18.681122448979501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-0.04</v>
      </c>
      <c r="AM663" t="s">
        <v>10214</v>
      </c>
      <c r="AN663">
        <v>-0.1</v>
      </c>
      <c r="AO663" t="s">
        <v>10214</v>
      </c>
      <c r="AP663">
        <v>-5.1682159019534997E-2</v>
      </c>
      <c r="AQ663">
        <f>(Table2[[#This Row],[Sharpe Ratio]]-AVERAGE(Table2[Sharpe Ratio]))/_xlfn.STDEV.P(Table2[Sharpe Ratio])</f>
        <v>-1.2049818531176986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-3.8611313268790406</v>
      </c>
      <c r="AS663">
        <f>_xlfn.RANK.AVG(Table2[[#This Row],[1Y Return vs Nifty Z-Score]],Table2[1Y Return vs Nifty Z-Score])</f>
        <v>622</v>
      </c>
      <c r="AT663">
        <f>_xlfn.RANK.AVG(Table2[[#This Row],[6M Return vs Nifty Z-Score]],Table2[6M Return vs Nifty Z-Score])</f>
        <v>615</v>
      </c>
      <c r="AU663">
        <f>_xlfn.RANK.AVG(Table2[[#This Row],[Sharpe Ratio Z-Score]],Table2[Sharpe Ratio Z-Score])</f>
        <v>633</v>
      </c>
      <c r="AV663">
        <f>(Table2[[#This Row],[Rank 1Y]]+Table2[[#This Row],[Rank 6M]]+Table2[[#This Row],[Rank Sharpe]])/3</f>
        <v>623.33333333333337</v>
      </c>
    </row>
    <row r="664" spans="1:48" x14ac:dyDescent="0.3">
      <c r="A664" t="s">
        <v>840</v>
      </c>
      <c r="B664" t="s">
        <v>841</v>
      </c>
      <c r="C664" t="s">
        <v>10181</v>
      </c>
      <c r="D664" t="s">
        <v>548</v>
      </c>
      <c r="E664">
        <v>18077.859723000001</v>
      </c>
      <c r="F664">
        <v>3645.95</v>
      </c>
      <c r="G664">
        <v>-39.011722878121802</v>
      </c>
      <c r="H664">
        <f>(Table2[[#This Row],[1Y Return vs Nifty]]-AVERAGE(Table2[1Y Return vs Nifty]))/_xlfn.STDEV.P(Table2[1Y Return vs Nifty])</f>
        <v>-1.0170898408311269</v>
      </c>
      <c r="I664">
        <v>2.0339595772007901</v>
      </c>
      <c r="J664">
        <f>(Table2[[#This Row],[1M Return vs Nifty]]-AVERAGE(Table2[1M Return vs Nifty]))/_xlfn.STDEV.P(Table2[1M Return vs Nifty])</f>
        <v>-9.8421076544109629E-2</v>
      </c>
      <c r="K664">
        <v>-9.0846282539634196</v>
      </c>
      <c r="L664">
        <f>(Table2[[#This Row],[6M Return vs Nifty]]-AVERAGE(Table2[6M Return vs Nifty]))/_xlfn.STDEV.P(Table2[6M Return vs Nifty])</f>
        <v>-0.57022737610933893</v>
      </c>
      <c r="M664">
        <v>0.63300543502047901</v>
      </c>
      <c r="N664">
        <f>(Table2[[#This Row],[1W Return vs Nifty]]-AVERAGE(Table2[1W Return vs Nifty]))/_xlfn.STDEV.P(Table2[1W Return vs Nifty])</f>
        <v>0.10341863906428138</v>
      </c>
      <c r="O664">
        <v>3601.73</v>
      </c>
      <c r="P664">
        <v>3487.5189430108198</v>
      </c>
      <c r="Q664">
        <v>3552.6635033613902</v>
      </c>
      <c r="R664">
        <v>53.899633102931297</v>
      </c>
      <c r="S664" s="2">
        <f>(Table2[[#This Row],[Close Price]]-Table2[[#This Row],[20D EMA]])/Table2[[#This Row],[20D EMA]]</f>
        <v>1.22774333445316E-2</v>
      </c>
      <c r="T664" s="2">
        <f>(Table2[[#This Row],[Close Price]]-Table2[[#This Row],[50D EMA]])/Table2[[#This Row],[50D EMA]]</f>
        <v>4.5428013317801344E-2</v>
      </c>
      <c r="U664" s="2">
        <f>(Table2[[#This Row],[Close Price]]-Table2[[#This Row],[200D EMA]])/Table2[[#This Row],[200D EMA]]</f>
        <v>2.6258185316550695E-2</v>
      </c>
      <c r="V664">
        <v>0.76438206201960202</v>
      </c>
      <c r="W664">
        <v>3635.35</v>
      </c>
      <c r="X664">
        <v>3688.95</v>
      </c>
      <c r="Y664">
        <v>3609</v>
      </c>
      <c r="Z664">
        <v>3728</v>
      </c>
      <c r="AA664">
        <v>3569.05</v>
      </c>
      <c r="AB664">
        <v>3728</v>
      </c>
      <c r="AC664" s="2">
        <f>(Table2[[#This Row],[Close Price]]/Table2[[#This Row],[Day Low]])-1</f>
        <v>2.9158127828132763E-3</v>
      </c>
      <c r="AD664" s="2">
        <f>(Table2[[#This Row],[Day High]]/Table2[[#This Row],[Close Price]])-1</f>
        <v>1.1793908309219781E-2</v>
      </c>
      <c r="AE664" s="2">
        <f>(Table2[[#This Row],[Close Price]]/Table2[[#This Row],[Current Week Low]])-1</f>
        <v>1.0238293155998779E-2</v>
      </c>
      <c r="AF664" s="2">
        <f>(Table2[[#This Row],[Current Week High]]/Table2[[#This Row],[Close Price]])-1</f>
        <v>2.2504422715615924E-2</v>
      </c>
      <c r="AG664" s="2">
        <f>(Table2[[#This Row],[Close Price]]/Table2[[#This Row],[Current Month Low]])-1</f>
        <v>2.1546349869012715E-2</v>
      </c>
      <c r="AH664" s="2">
        <f>(Table2[[#This Row],[Current Month High]]/Table2[[#This Row],[Close Price]])-1</f>
        <v>2.2504422715615924E-2</v>
      </c>
      <c r="AI664">
        <v>29.575282162399301</v>
      </c>
      <c r="AJ664">
        <v>26.773761713520699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-0.01</v>
      </c>
      <c r="AM664" t="s">
        <v>10214</v>
      </c>
      <c r="AN664">
        <v>3.08</v>
      </c>
      <c r="AO664" t="s">
        <v>10213</v>
      </c>
      <c r="AP664">
        <v>-6.3429260327175996E-2</v>
      </c>
      <c r="AQ664">
        <f>(Table2[[#This Row],[Sharpe Ratio]]-AVERAGE(Table2[Sharpe Ratio]))/_xlfn.STDEV.P(Table2[Sharpe Ratio])</f>
        <v>-1.3382594657143971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695</v>
      </c>
      <c r="AT664">
        <f>_xlfn.RANK.AVG(Table2[[#This Row],[6M Return vs Nifty Z-Score]],Table2[6M Return vs Nifty Z-Score])</f>
        <v>517</v>
      </c>
      <c r="AU664">
        <f>_xlfn.RANK.AVG(Table2[[#This Row],[Sharpe Ratio Z-Score]],Table2[Sharpe Ratio Z-Score])</f>
        <v>659</v>
      </c>
      <c r="AV664">
        <f>(Table2[[#This Row],[Rank 1Y]]+Table2[[#This Row],[Rank 6M]]+Table2[[#This Row],[Rank Sharpe]])/3</f>
        <v>623.66666666666663</v>
      </c>
    </row>
    <row r="665" spans="1:48" x14ac:dyDescent="0.3">
      <c r="A665" t="s">
        <v>1816</v>
      </c>
      <c r="B665" t="s">
        <v>1817</v>
      </c>
      <c r="C665" t="s">
        <v>10179</v>
      </c>
      <c r="D665" t="s">
        <v>926</v>
      </c>
      <c r="E665">
        <v>3927.1423248750002</v>
      </c>
      <c r="F665">
        <v>320.25</v>
      </c>
      <c r="G665">
        <v>-33.911530777076401</v>
      </c>
      <c r="H665">
        <f>(Table2[[#This Row],[1Y Return vs Nifty]]-AVERAGE(Table2[1Y Return vs Nifty]))/_xlfn.STDEV.P(Table2[1Y Return vs Nifty])</f>
        <v>-0.95643597809353664</v>
      </c>
      <c r="I665">
        <v>-2.2001996049307202</v>
      </c>
      <c r="J665">
        <f>(Table2[[#This Row],[1M Return vs Nifty]]-AVERAGE(Table2[1M Return vs Nifty]))/_xlfn.STDEV.P(Table2[1M Return vs Nifty])</f>
        <v>-0.47411048167732867</v>
      </c>
      <c r="K665">
        <v>-35.019995617212601</v>
      </c>
      <c r="L665">
        <f>(Table2[[#This Row],[6M Return vs Nifty]]-AVERAGE(Table2[6M Return vs Nifty]))/_xlfn.STDEV.P(Table2[6M Return vs Nifty])</f>
        <v>-1.3453221841599086</v>
      </c>
      <c r="M665">
        <v>-3.2376607348814401</v>
      </c>
      <c r="N665">
        <f>(Table2[[#This Row],[1W Return vs Nifty]]-AVERAGE(Table2[1W Return vs Nifty]))/_xlfn.STDEV.P(Table2[1W Return vs Nifty])</f>
        <v>-0.66228988332070471</v>
      </c>
      <c r="O665">
        <v>320.63</v>
      </c>
      <c r="P665">
        <v>317.288711086028</v>
      </c>
      <c r="Q665">
        <v>336.124565173029</v>
      </c>
      <c r="R665">
        <v>43.571694758749899</v>
      </c>
      <c r="S665" s="2">
        <f>(Table2[[#This Row],[Close Price]]-Table2[[#This Row],[20D EMA]])/Table2[[#This Row],[20D EMA]]</f>
        <v>-1.1851667030533496E-3</v>
      </c>
      <c r="T665" s="2">
        <f>(Table2[[#This Row],[Close Price]]-Table2[[#This Row],[50D EMA]])/Table2[[#This Row],[50D EMA]]</f>
        <v>9.3331051830869895E-3</v>
      </c>
      <c r="U665" s="2">
        <f>(Table2[[#This Row],[Close Price]]-Table2[[#This Row],[200D EMA]])/Table2[[#This Row],[200D EMA]]</f>
        <v>-4.7228220778380618E-2</v>
      </c>
      <c r="V665">
        <v>1.010298280869</v>
      </c>
      <c r="W665">
        <v>317.05</v>
      </c>
      <c r="X665">
        <v>324.85000000000002</v>
      </c>
      <c r="Y665">
        <v>312</v>
      </c>
      <c r="Z665">
        <v>334</v>
      </c>
      <c r="AA665">
        <v>312</v>
      </c>
      <c r="AB665">
        <v>335.9</v>
      </c>
      <c r="AC665" s="2">
        <f>(Table2[[#This Row],[Close Price]]/Table2[[#This Row],[Day Low]])-1</f>
        <v>1.0093045260999745E-2</v>
      </c>
      <c r="AD665" s="2">
        <f>(Table2[[#This Row],[Day High]]/Table2[[#This Row],[Close Price]])-1</f>
        <v>1.4363778298204677E-2</v>
      </c>
      <c r="AE665" s="2">
        <f>(Table2[[#This Row],[Close Price]]/Table2[[#This Row],[Current Week Low]])-1</f>
        <v>2.6442307692307709E-2</v>
      </c>
      <c r="AF665" s="2">
        <f>(Table2[[#This Row],[Current Week High]]/Table2[[#This Row],[Close Price]])-1</f>
        <v>4.2935206869633147E-2</v>
      </c>
      <c r="AG665" s="2">
        <f>(Table2[[#This Row],[Close Price]]/Table2[[#This Row],[Current Month Low]])-1</f>
        <v>2.6442307692307709E-2</v>
      </c>
      <c r="AH665" s="2">
        <f>(Table2[[#This Row],[Current Month High]]/Table2[[#This Row],[Close Price]])-1</f>
        <v>4.8868071818891412E-2</v>
      </c>
      <c r="AI665">
        <v>40.483996877439402</v>
      </c>
      <c r="AJ665">
        <v>19.518566896809102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-0.08</v>
      </c>
      <c r="AM665" t="s">
        <v>10214</v>
      </c>
      <c r="AN665">
        <v>1.65</v>
      </c>
      <c r="AO665" t="s">
        <v>10213</v>
      </c>
      <c r="AP665">
        <v>3.9950930120369998E-3</v>
      </c>
      <c r="AQ665">
        <f>(Table2[[#This Row],[Sharpe Ratio]]-AVERAGE(Table2[Sharpe Ratio]))/_xlfn.STDEV.P(Table2[Sharpe Ratio])</f>
        <v>-0.57329144436248947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678</v>
      </c>
      <c r="AT665">
        <f>_xlfn.RANK.AVG(Table2[[#This Row],[6M Return vs Nifty Z-Score]],Table2[6M Return vs Nifty Z-Score])</f>
        <v>705</v>
      </c>
      <c r="AU665">
        <f>_xlfn.RANK.AVG(Table2[[#This Row],[Sharpe Ratio Z-Score]],Table2[Sharpe Ratio Z-Score])</f>
        <v>490</v>
      </c>
      <c r="AV665">
        <f>(Table2[[#This Row],[Rank 1Y]]+Table2[[#This Row],[Rank 6M]]+Table2[[#This Row],[Rank Sharpe]])/3</f>
        <v>624.33333333333337</v>
      </c>
    </row>
    <row r="666" spans="1:48" x14ac:dyDescent="0.3">
      <c r="A666" t="s">
        <v>562</v>
      </c>
      <c r="B666" t="s">
        <v>563</v>
      </c>
      <c r="C666" t="s">
        <v>10167</v>
      </c>
      <c r="D666" t="s">
        <v>37</v>
      </c>
      <c r="E666">
        <v>33890.834176805001</v>
      </c>
      <c r="F666">
        <v>579.04999999999995</v>
      </c>
      <c r="G666">
        <v>-31.327812146353399</v>
      </c>
      <c r="H666">
        <f>(Table2[[#This Row],[1Y Return vs Nifty]]-AVERAGE(Table2[1Y Return vs Nifty]))/_xlfn.STDEV.P(Table2[1Y Return vs Nifty])</f>
        <v>-0.92570919132244522</v>
      </c>
      <c r="I666">
        <v>7.4287128799632303</v>
      </c>
      <c r="J666">
        <f>(Table2[[#This Row],[1M Return vs Nifty]]-AVERAGE(Table2[1M Return vs Nifty]))/_xlfn.STDEV.P(Table2[1M Return vs Nifty])</f>
        <v>0.38024577842637503</v>
      </c>
      <c r="K666">
        <v>-8.0889603290126892</v>
      </c>
      <c r="L666">
        <f>(Table2[[#This Row],[6M Return vs Nifty]]-AVERAGE(Table2[6M Return vs Nifty]))/_xlfn.STDEV.P(Table2[6M Return vs Nifty])</f>
        <v>-0.54047121232099182</v>
      </c>
      <c r="M666">
        <v>-0.96779503781870801</v>
      </c>
      <c r="N666">
        <f>(Table2[[#This Row],[1W Return vs Nifty]]-AVERAGE(Table2[1W Return vs Nifty]))/_xlfn.STDEV.P(Table2[1W Return vs Nifty])</f>
        <v>-0.21325722779869349</v>
      </c>
      <c r="O666">
        <v>557.39</v>
      </c>
      <c r="P666">
        <v>547.03646459497304</v>
      </c>
      <c r="Q666">
        <v>558.67959023827996</v>
      </c>
      <c r="R666">
        <v>67.810552839633104</v>
      </c>
      <c r="S666" s="2">
        <f>(Table2[[#This Row],[Close Price]]-Table2[[#This Row],[20D EMA]])/Table2[[#This Row],[20D EMA]]</f>
        <v>3.8859685319076354E-2</v>
      </c>
      <c r="T666" s="2">
        <f>(Table2[[#This Row],[Close Price]]-Table2[[#This Row],[50D EMA]])/Table2[[#This Row],[50D EMA]]</f>
        <v>5.8521757646868761E-2</v>
      </c>
      <c r="U666" s="2">
        <f>(Table2[[#This Row],[Close Price]]-Table2[[#This Row],[200D EMA]])/Table2[[#This Row],[200D EMA]]</f>
        <v>3.6461703841788644E-2</v>
      </c>
      <c r="V666">
        <v>1.6754180409178101</v>
      </c>
      <c r="W666">
        <v>570.04999999999995</v>
      </c>
      <c r="X666">
        <v>581.85</v>
      </c>
      <c r="Y666">
        <v>562.5</v>
      </c>
      <c r="Z666">
        <v>589.95000000000005</v>
      </c>
      <c r="AA666">
        <v>555.54999999999995</v>
      </c>
      <c r="AB666">
        <v>592.45000000000005</v>
      </c>
      <c r="AC666" s="2">
        <f>(Table2[[#This Row],[Close Price]]/Table2[[#This Row],[Day Low]])-1</f>
        <v>1.5788088764143504E-2</v>
      </c>
      <c r="AD666" s="2">
        <f>(Table2[[#This Row],[Day High]]/Table2[[#This Row],[Close Price]])-1</f>
        <v>4.8355064329506092E-3</v>
      </c>
      <c r="AE666" s="2">
        <f>(Table2[[#This Row],[Close Price]]/Table2[[#This Row],[Current Week Low]])-1</f>
        <v>2.9422222222222238E-2</v>
      </c>
      <c r="AF666" s="2">
        <f>(Table2[[#This Row],[Current Week High]]/Table2[[#This Row],[Close Price]])-1</f>
        <v>1.8823935756843158E-2</v>
      </c>
      <c r="AG666" s="2">
        <f>(Table2[[#This Row],[Close Price]]/Table2[[#This Row],[Current Month Low]])-1</f>
        <v>4.2300423004230092E-2</v>
      </c>
      <c r="AH666" s="2">
        <f>(Table2[[#This Row],[Current Month High]]/Table2[[#This Row],[Close Price]])-1</f>
        <v>2.3141352214834709E-2</v>
      </c>
      <c r="AI666">
        <v>16.570244365771501</v>
      </c>
      <c r="AJ666">
        <v>27.3197009674582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-0.08</v>
      </c>
      <c r="AM666" t="s">
        <v>10214</v>
      </c>
      <c r="AN666">
        <v>10.31</v>
      </c>
      <c r="AO666" t="s">
        <v>10213</v>
      </c>
      <c r="AP666">
        <v>-9.3429484235134003E-2</v>
      </c>
      <c r="AQ666">
        <f>(Table2[[#This Row],[Sharpe Ratio]]-AVERAGE(Table2[Sharpe Ratio]))/_xlfn.STDEV.P(Table2[Sharpe Ratio])</f>
        <v>-1.6786292399342102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669</v>
      </c>
      <c r="AT666">
        <f>_xlfn.RANK.AVG(Table2[[#This Row],[6M Return vs Nifty Z-Score]],Table2[6M Return vs Nifty Z-Score])</f>
        <v>508</v>
      </c>
      <c r="AU666">
        <f>_xlfn.RANK.AVG(Table2[[#This Row],[Sharpe Ratio Z-Score]],Table2[Sharpe Ratio Z-Score])</f>
        <v>697</v>
      </c>
      <c r="AV666">
        <f>(Table2[[#This Row],[Rank 1Y]]+Table2[[#This Row],[Rank 6M]]+Table2[[#This Row],[Rank Sharpe]])/3</f>
        <v>624.66666666666663</v>
      </c>
    </row>
    <row r="667" spans="1:48" x14ac:dyDescent="0.3">
      <c r="A667" t="s">
        <v>68</v>
      </c>
      <c r="B667" t="s">
        <v>69</v>
      </c>
      <c r="C667" t="s">
        <v>10167</v>
      </c>
      <c r="D667" t="s">
        <v>24</v>
      </c>
      <c r="E667">
        <v>366677.61691610003</v>
      </c>
      <c r="F667">
        <v>1844.5</v>
      </c>
      <c r="G667">
        <v>-26.269878857377702</v>
      </c>
      <c r="H667">
        <f>(Table2[[#This Row],[1Y Return vs Nifty]]-AVERAGE(Table2[1Y Return vs Nifty]))/_xlfn.STDEV.P(Table2[1Y Return vs Nifty])</f>
        <v>-0.86555789008370621</v>
      </c>
      <c r="I667">
        <v>0.53412523797852796</v>
      </c>
      <c r="J667">
        <f>(Table2[[#This Row],[1M Return vs Nifty]]-AVERAGE(Table2[1M Return vs Nifty]))/_xlfn.STDEV.P(Table2[1M Return vs Nifty])</f>
        <v>-0.23149870694560293</v>
      </c>
      <c r="K667">
        <v>-11.140683692642799</v>
      </c>
      <c r="L667">
        <f>(Table2[[#This Row],[6M Return vs Nifty]]-AVERAGE(Table2[6M Return vs Nifty]))/_xlfn.STDEV.P(Table2[6M Return vs Nifty])</f>
        <v>-0.63167388940772906</v>
      </c>
      <c r="M667">
        <v>1.2404546970807699</v>
      </c>
      <c r="N667">
        <f>(Table2[[#This Row],[1W Return vs Nifty]]-AVERAGE(Table2[1W Return vs Nifty]))/_xlfn.STDEV.P(Table2[1W Return vs Nifty])</f>
        <v>0.22358634572233754</v>
      </c>
      <c r="O667">
        <v>1800.19</v>
      </c>
      <c r="P667">
        <v>1761.23498105819</v>
      </c>
      <c r="Q667">
        <v>1764.16726233034</v>
      </c>
      <c r="R667">
        <v>63.161714572240903</v>
      </c>
      <c r="S667" s="2">
        <f>(Table2[[#This Row],[Close Price]]-Table2[[#This Row],[20D EMA]])/Table2[[#This Row],[20D EMA]]</f>
        <v>2.4614068514990053E-2</v>
      </c>
      <c r="T667" s="2">
        <f>(Table2[[#This Row],[Close Price]]-Table2[[#This Row],[50D EMA]])/Table2[[#This Row],[50D EMA]]</f>
        <v>4.7276496229811706E-2</v>
      </c>
      <c r="U667" s="2">
        <f>(Table2[[#This Row],[Close Price]]-Table2[[#This Row],[200D EMA]])/Table2[[#This Row],[200D EMA]]</f>
        <v>4.5535783020679191E-2</v>
      </c>
      <c r="V667">
        <v>0.69561603441921804</v>
      </c>
      <c r="W667">
        <v>1821.55</v>
      </c>
      <c r="X667">
        <v>1852</v>
      </c>
      <c r="Y667">
        <v>1820.2</v>
      </c>
      <c r="Z667">
        <v>1870</v>
      </c>
      <c r="AA667">
        <v>1737.1</v>
      </c>
      <c r="AB667">
        <v>1870</v>
      </c>
      <c r="AC667" s="2">
        <f>(Table2[[#This Row],[Close Price]]/Table2[[#This Row],[Day Low]])-1</f>
        <v>1.2599160055996261E-2</v>
      </c>
      <c r="AD667" s="2">
        <f>(Table2[[#This Row],[Day High]]/Table2[[#This Row],[Close Price]])-1</f>
        <v>4.0661425860666345E-3</v>
      </c>
      <c r="AE667" s="2">
        <f>(Table2[[#This Row],[Close Price]]/Table2[[#This Row],[Current Week Low]])-1</f>
        <v>1.3350181298758423E-2</v>
      </c>
      <c r="AF667" s="2">
        <f>(Table2[[#This Row],[Current Week High]]/Table2[[#This Row],[Close Price]])-1</f>
        <v>1.3824884792626779E-2</v>
      </c>
      <c r="AG667" s="2">
        <f>(Table2[[#This Row],[Close Price]]/Table2[[#This Row],[Current Month Low]])-1</f>
        <v>6.1827183236428551E-2</v>
      </c>
      <c r="AH667" s="2">
        <f>(Table2[[#This Row],[Current Month High]]/Table2[[#This Row],[Close Price]])-1</f>
        <v>1.3824884792626779E-2</v>
      </c>
      <c r="AI667">
        <v>7.76633233938737</v>
      </c>
      <c r="AJ667">
        <v>19.474042167309001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-7.0000000000000007E-2</v>
      </c>
      <c r="AM667" t="s">
        <v>10214</v>
      </c>
      <c r="AN667">
        <v>3.51</v>
      </c>
      <c r="AO667" t="s">
        <v>10213</v>
      </c>
      <c r="AP667">
        <v>-7.9094137302338996E-2</v>
      </c>
      <c r="AQ667">
        <f>(Table2[[#This Row],[Sharpe Ratio]]-AVERAGE(Table2[Sharpe Ratio]))/_xlfn.STDEV.P(Table2[Sharpe Ratio])</f>
        <v>-1.5159864938717778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649</v>
      </c>
      <c r="AT667">
        <f>_xlfn.RANK.AVG(Table2[[#This Row],[6M Return vs Nifty Z-Score]],Table2[6M Return vs Nifty Z-Score])</f>
        <v>541</v>
      </c>
      <c r="AU667">
        <f>_xlfn.RANK.AVG(Table2[[#This Row],[Sharpe Ratio Z-Score]],Table2[Sharpe Ratio Z-Score])</f>
        <v>688</v>
      </c>
      <c r="AV667">
        <f>(Table2[[#This Row],[Rank 1Y]]+Table2[[#This Row],[Rank 6M]]+Table2[[#This Row],[Rank Sharpe]])/3</f>
        <v>626</v>
      </c>
    </row>
    <row r="668" spans="1:48" x14ac:dyDescent="0.3">
      <c r="A668" t="s">
        <v>2261</v>
      </c>
      <c r="B668" t="s">
        <v>2262</v>
      </c>
      <c r="C668" t="s">
        <v>10171</v>
      </c>
      <c r="D668" t="s">
        <v>246</v>
      </c>
      <c r="E668">
        <v>2283.0610482699999</v>
      </c>
      <c r="F668">
        <v>510.1</v>
      </c>
      <c r="G668">
        <v>-39.167093785341699</v>
      </c>
      <c r="H668">
        <f>(Table2[[#This Row],[1Y Return vs Nifty]]-AVERAGE(Table2[1Y Return vs Nifty]))/_xlfn.STDEV.P(Table2[1Y Return vs Nifty])</f>
        <v>-1.0189375841108355</v>
      </c>
      <c r="I668">
        <v>-5.9157613784993899</v>
      </c>
      <c r="J668">
        <f>(Table2[[#This Row],[1M Return vs Nifty]]-AVERAGE(Table2[1M Return vs Nifty]))/_xlfn.STDEV.P(Table2[1M Return vs Nifty])</f>
        <v>-0.80378566213311775</v>
      </c>
      <c r="K668">
        <v>-27.551917593660502</v>
      </c>
      <c r="L668">
        <f>(Table2[[#This Row],[6M Return vs Nifty]]-AVERAGE(Table2[6M Return vs Nifty]))/_xlfn.STDEV.P(Table2[6M Return vs Nifty])</f>
        <v>-1.1221339631835541</v>
      </c>
      <c r="M668">
        <v>-3.29442153490464</v>
      </c>
      <c r="N668">
        <f>(Table2[[#This Row],[1W Return vs Nifty]]-AVERAGE(Table2[1W Return vs Nifty]))/_xlfn.STDEV.P(Table2[1W Return vs Nifty])</f>
        <v>-0.67351850041331629</v>
      </c>
      <c r="O668">
        <v>519.38</v>
      </c>
      <c r="P668">
        <v>524.15974120136002</v>
      </c>
      <c r="Q668">
        <v>545.67264208423501</v>
      </c>
      <c r="R668">
        <v>32.706051267772601</v>
      </c>
      <c r="S668" s="2">
        <f>(Table2[[#This Row],[Close Price]]-Table2[[#This Row],[20D EMA]])/Table2[[#This Row],[20D EMA]]</f>
        <v>-1.7867457352997752E-2</v>
      </c>
      <c r="T668" s="2">
        <f>(Table2[[#This Row],[Close Price]]-Table2[[#This Row],[50D EMA]])/Table2[[#This Row],[50D EMA]]</f>
        <v>-2.6823390077871011E-2</v>
      </c>
      <c r="U668" s="2">
        <f>(Table2[[#This Row],[Close Price]]-Table2[[#This Row],[200D EMA]])/Table2[[#This Row],[200D EMA]]</f>
        <v>-6.5190444491339677E-2</v>
      </c>
      <c r="V668">
        <v>1.07503615995089</v>
      </c>
      <c r="W668">
        <v>506.05</v>
      </c>
      <c r="X668">
        <v>516.15</v>
      </c>
      <c r="Y668">
        <v>505.7</v>
      </c>
      <c r="Z668">
        <v>523</v>
      </c>
      <c r="AA668">
        <v>505.7</v>
      </c>
      <c r="AB668">
        <v>533.95000000000005</v>
      </c>
      <c r="AC668" s="2">
        <f>(Table2[[#This Row],[Close Price]]/Table2[[#This Row],[Day Low]])-1</f>
        <v>8.0031617429108248E-3</v>
      </c>
      <c r="AD668" s="2">
        <f>(Table2[[#This Row],[Day High]]/Table2[[#This Row],[Close Price]])-1</f>
        <v>1.1860419525583143E-2</v>
      </c>
      <c r="AE668" s="2">
        <f>(Table2[[#This Row],[Close Price]]/Table2[[#This Row],[Current Week Low]])-1</f>
        <v>8.700810757366062E-3</v>
      </c>
      <c r="AF668" s="2">
        <f>(Table2[[#This Row],[Current Week High]]/Table2[[#This Row],[Close Price]])-1</f>
        <v>2.5289158988433647E-2</v>
      </c>
      <c r="AG668" s="2">
        <f>(Table2[[#This Row],[Close Price]]/Table2[[#This Row],[Current Month Low]])-1</f>
        <v>8.700810757366062E-3</v>
      </c>
      <c r="AH668" s="2">
        <f>(Table2[[#This Row],[Current Month High]]/Table2[[#This Row],[Close Price]])-1</f>
        <v>4.6755538129778618E-2</v>
      </c>
      <c r="AI668">
        <v>41.668300333267901</v>
      </c>
      <c r="AJ668">
        <v>12.3568281938326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-0.16</v>
      </c>
      <c r="AM668" t="s">
        <v>10214</v>
      </c>
      <c r="AN668">
        <v>-4.53</v>
      </c>
      <c r="AO668" t="s">
        <v>10214</v>
      </c>
      <c r="AQ668">
        <f>(Table2[[#This Row],[Sharpe Ratio]]-AVERAGE(Table2[Sharpe Ratio]))/_xlfn.STDEV.P(Table2[Sharpe Ratio])</f>
        <v>-0.61861806961255894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697</v>
      </c>
      <c r="AT668">
        <f>_xlfn.RANK.AVG(Table2[[#This Row],[6M Return vs Nifty Z-Score]],Table2[6M Return vs Nifty Z-Score])</f>
        <v>665</v>
      </c>
      <c r="AU668">
        <f>_xlfn.RANK.AVG(Table2[[#This Row],[Sharpe Ratio Z-Score]],Table2[Sharpe Ratio Z-Score])</f>
        <v>516.5</v>
      </c>
      <c r="AV668">
        <f>(Table2[[#This Row],[Rank 1Y]]+Table2[[#This Row],[Rank 6M]]+Table2[[#This Row],[Rank Sharpe]])/3</f>
        <v>626.16666666666663</v>
      </c>
    </row>
    <row r="669" spans="1:48" x14ac:dyDescent="0.3">
      <c r="A669" t="s">
        <v>1938</v>
      </c>
      <c r="B669" t="s">
        <v>1939</v>
      </c>
      <c r="C669" t="s">
        <v>10179</v>
      </c>
      <c r="D669" t="s">
        <v>1091</v>
      </c>
      <c r="E669">
        <v>3364.6742233</v>
      </c>
      <c r="F669">
        <v>465.4</v>
      </c>
      <c r="G669">
        <v>-39.879024075973597</v>
      </c>
      <c r="H669">
        <f>(Table2[[#This Row],[1Y Return vs Nifty]]-AVERAGE(Table2[1Y Return vs Nifty]))/_xlfn.STDEV.P(Table2[1Y Return vs Nifty])</f>
        <v>-1.0274041911074363</v>
      </c>
      <c r="I669">
        <v>13.159057076462799</v>
      </c>
      <c r="J669">
        <f>(Table2[[#This Row],[1M Return vs Nifty]]-AVERAGE(Table2[1M Return vs Nifty]))/_xlfn.STDEV.P(Table2[1M Return vs Nifty])</f>
        <v>0.88868901586454918</v>
      </c>
      <c r="K669">
        <v>-20.983928923026099</v>
      </c>
      <c r="L669">
        <f>(Table2[[#This Row],[6M Return vs Nifty]]-AVERAGE(Table2[6M Return vs Nifty]))/_xlfn.STDEV.P(Table2[6M Return vs Nifty])</f>
        <v>-0.92584548010012369</v>
      </c>
      <c r="M669">
        <v>-2.4308000861016001</v>
      </c>
      <c r="N669">
        <f>(Table2[[#This Row],[1W Return vs Nifty]]-AVERAGE(Table2[1W Return vs Nifty]))/_xlfn.STDEV.P(Table2[1W Return vs Nifty])</f>
        <v>-0.5026739288496278</v>
      </c>
      <c r="O669">
        <v>436.67</v>
      </c>
      <c r="P669">
        <v>413.26489425216897</v>
      </c>
      <c r="Q669">
        <v>431.07324066057498</v>
      </c>
      <c r="R669">
        <v>66.0069454266566</v>
      </c>
      <c r="S669" s="2">
        <f>(Table2[[#This Row],[Close Price]]-Table2[[#This Row],[20D EMA]])/Table2[[#This Row],[20D EMA]]</f>
        <v>6.5793390890145784E-2</v>
      </c>
      <c r="T669" s="2">
        <f>(Table2[[#This Row],[Close Price]]-Table2[[#This Row],[50D EMA]])/Table2[[#This Row],[50D EMA]]</f>
        <v>0.12615420877249456</v>
      </c>
      <c r="U669" s="2">
        <f>(Table2[[#This Row],[Close Price]]-Table2[[#This Row],[200D EMA]])/Table2[[#This Row],[200D EMA]]</f>
        <v>7.9630921387796663E-2</v>
      </c>
      <c r="V669">
        <v>1.2966865678541399</v>
      </c>
      <c r="W669">
        <v>453.15</v>
      </c>
      <c r="X669">
        <v>475</v>
      </c>
      <c r="Y669">
        <v>426.6</v>
      </c>
      <c r="Z669">
        <v>475</v>
      </c>
      <c r="AA669">
        <v>426.6</v>
      </c>
      <c r="AB669">
        <v>477</v>
      </c>
      <c r="AC669" s="2">
        <f>(Table2[[#This Row],[Close Price]]/Table2[[#This Row],[Day Low]])-1</f>
        <v>2.7032991283239438E-2</v>
      </c>
      <c r="AD669" s="2">
        <f>(Table2[[#This Row],[Day High]]/Table2[[#This Row],[Close Price]])-1</f>
        <v>2.0627417275461912E-2</v>
      </c>
      <c r="AE669" s="2">
        <f>(Table2[[#This Row],[Close Price]]/Table2[[#This Row],[Current Week Low]])-1</f>
        <v>9.0951711204875663E-2</v>
      </c>
      <c r="AF669" s="2">
        <f>(Table2[[#This Row],[Current Week High]]/Table2[[#This Row],[Close Price]])-1</f>
        <v>2.0627417275461912E-2</v>
      </c>
      <c r="AG669" s="2">
        <f>(Table2[[#This Row],[Close Price]]/Table2[[#This Row],[Current Month Low]])-1</f>
        <v>9.0951711204875663E-2</v>
      </c>
      <c r="AH669" s="2">
        <f>(Table2[[#This Row],[Current Month High]]/Table2[[#This Row],[Close Price]])-1</f>
        <v>2.4924795874516681E-2</v>
      </c>
      <c r="AI669">
        <v>42.694456381607203</v>
      </c>
      <c r="AJ669">
        <v>47.746031746031697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0.15</v>
      </c>
      <c r="AM669" t="s">
        <v>10213</v>
      </c>
      <c r="AN669">
        <v>4.4000000000000004</v>
      </c>
      <c r="AO669" t="s">
        <v>10213</v>
      </c>
      <c r="AP669">
        <v>-6.1754969342650004E-3</v>
      </c>
      <c r="AQ669">
        <f>(Table2[[#This Row],[Sharpe Ratio]]-AVERAGE(Table2[Sharpe Ratio]))/_xlfn.STDEV.P(Table2[Sharpe Ratio])</f>
        <v>-0.68868262991916895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701</v>
      </c>
      <c r="AT669">
        <f>_xlfn.RANK.AVG(Table2[[#This Row],[6M Return vs Nifty Z-Score]],Table2[6M Return vs Nifty Z-Score])</f>
        <v>629</v>
      </c>
      <c r="AU669">
        <f>_xlfn.RANK.AVG(Table2[[#This Row],[Sharpe Ratio Z-Score]],Table2[Sharpe Ratio Z-Score])</f>
        <v>549</v>
      </c>
      <c r="AV669">
        <f>(Table2[[#This Row],[Rank 1Y]]+Table2[[#This Row],[Rank 6M]]+Table2[[#This Row],[Rank Sharpe]])/3</f>
        <v>626.33333333333337</v>
      </c>
    </row>
    <row r="670" spans="1:48" x14ac:dyDescent="0.3">
      <c r="A670" t="s">
        <v>2105</v>
      </c>
      <c r="B670" t="s">
        <v>2106</v>
      </c>
      <c r="C670" t="s">
        <v>10169</v>
      </c>
      <c r="D670" t="s">
        <v>416</v>
      </c>
      <c r="E670">
        <v>2706.8816124</v>
      </c>
      <c r="F670">
        <v>1921.5</v>
      </c>
      <c r="G670">
        <v>-12.5826145793371</v>
      </c>
      <c r="H670">
        <f>(Table2[[#This Row],[1Y Return vs Nifty]]-AVERAGE(Table2[1Y Return vs Nifty]))/_xlfn.STDEV.P(Table2[1Y Return vs Nifty])</f>
        <v>-0.7027825607773398</v>
      </c>
      <c r="I670">
        <v>1.45868983786856</v>
      </c>
      <c r="J670">
        <f>(Table2[[#This Row],[1M Return vs Nifty]]-AVERAGE(Table2[1M Return vs Nifty]))/_xlfn.STDEV.P(Table2[1M Return vs Nifty])</f>
        <v>-0.14946373622325507</v>
      </c>
      <c r="K670">
        <v>-15.6296776134631</v>
      </c>
      <c r="L670">
        <f>(Table2[[#This Row],[6M Return vs Nifty]]-AVERAGE(Table2[6M Return vs Nifty]))/_xlfn.STDEV.P(Table2[6M Return vs Nifty])</f>
        <v>-0.76583030341437008</v>
      </c>
      <c r="M670">
        <v>-3.2438249560442101</v>
      </c>
      <c r="N670">
        <f>(Table2[[#This Row],[1W Return vs Nifty]]-AVERAGE(Table2[1W Return vs Nifty]))/_xlfn.STDEV.P(Table2[1W Return vs Nifty])</f>
        <v>-0.66350931079675557</v>
      </c>
      <c r="O670">
        <v>1935.46</v>
      </c>
      <c r="P670">
        <v>1877.4589835960001</v>
      </c>
      <c r="Q670">
        <v>1856.9372485126401</v>
      </c>
      <c r="R670">
        <v>39.879059269960202</v>
      </c>
      <c r="S670" s="2">
        <f>(Table2[[#This Row],[Close Price]]-Table2[[#This Row],[20D EMA]])/Table2[[#This Row],[20D EMA]]</f>
        <v>-7.2127556239860481E-3</v>
      </c>
      <c r="T670" s="2">
        <f>(Table2[[#This Row],[Close Price]]-Table2[[#This Row],[50D EMA]])/Table2[[#This Row],[50D EMA]]</f>
        <v>2.3457778193186292E-2</v>
      </c>
      <c r="U670" s="2">
        <f>(Table2[[#This Row],[Close Price]]-Table2[[#This Row],[200D EMA]])/Table2[[#This Row],[200D EMA]]</f>
        <v>3.4768407784955081E-2</v>
      </c>
      <c r="V670">
        <v>0.59038632407934799</v>
      </c>
      <c r="W670">
        <v>1910.2</v>
      </c>
      <c r="X670">
        <v>1963.1</v>
      </c>
      <c r="Y670">
        <v>1897.3</v>
      </c>
      <c r="Z670">
        <v>1982.45</v>
      </c>
      <c r="AA670">
        <v>1897.3</v>
      </c>
      <c r="AB670">
        <v>2030</v>
      </c>
      <c r="AC670" s="2">
        <f>(Table2[[#This Row],[Close Price]]/Table2[[#This Row],[Day Low]])-1</f>
        <v>5.9156109307925142E-3</v>
      </c>
      <c r="AD670" s="2">
        <f>(Table2[[#This Row],[Day High]]/Table2[[#This Row],[Close Price]])-1</f>
        <v>2.1649752797293642E-2</v>
      </c>
      <c r="AE670" s="2">
        <f>(Table2[[#This Row],[Close Price]]/Table2[[#This Row],[Current Week Low]])-1</f>
        <v>1.2754967585516308E-2</v>
      </c>
      <c r="AF670" s="2">
        <f>(Table2[[#This Row],[Current Week High]]/Table2[[#This Row],[Close Price]])-1</f>
        <v>3.1720010408535115E-2</v>
      </c>
      <c r="AG670" s="2">
        <f>(Table2[[#This Row],[Close Price]]/Table2[[#This Row],[Current Month Low]])-1</f>
        <v>1.2754967585516308E-2</v>
      </c>
      <c r="AH670" s="2">
        <f>(Table2[[#This Row],[Current Month High]]/Table2[[#This Row],[Close Price]])-1</f>
        <v>5.6466302367941701E-2</v>
      </c>
      <c r="AI670">
        <v>20.473588342440699</v>
      </c>
      <c r="AJ670">
        <v>25.506205094709301</v>
      </c>
      <c r="AK670" t="str">
        <f>IF(AND(Table2[[#This Row],[20D EMA]]&gt;Table2[[#This Row],[50D EMA]],Table2[[#This Row],[50D EMA]]&gt;Table2[[#This Row],[200D EMA]]),"Uptrend","Downtrend/NoTrend")</f>
        <v>Uptrend</v>
      </c>
      <c r="AL670">
        <v>-0.01</v>
      </c>
      <c r="AM670" t="s">
        <v>10214</v>
      </c>
      <c r="AN670">
        <v>-3.38</v>
      </c>
      <c r="AO670" t="s">
        <v>10214</v>
      </c>
      <c r="AP670">
        <v>-0.111929758302576</v>
      </c>
      <c r="AQ670">
        <f>(Table2[[#This Row],[Sharpe Ratio]]-AVERAGE(Table2[Sharpe Ratio]))/_xlfn.STDEV.P(Table2[Sharpe Ratio])</f>
        <v>-1.8885254769309461</v>
      </c>
      <c r="AR6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-4.1701113881426668</v>
      </c>
      <c r="AS670">
        <f>_xlfn.RANK.AVG(Table2[[#This Row],[1Y Return vs Nifty Z-Score]],Table2[1Y Return vs Nifty Z-Score])</f>
        <v>583</v>
      </c>
      <c r="AT670">
        <f>_xlfn.RANK.AVG(Table2[[#This Row],[6M Return vs Nifty Z-Score]],Table2[6M Return vs Nifty Z-Score])</f>
        <v>583</v>
      </c>
      <c r="AU670">
        <f>_xlfn.RANK.AVG(Table2[[#This Row],[Sharpe Ratio Z-Score]],Table2[Sharpe Ratio Z-Score])</f>
        <v>714</v>
      </c>
      <c r="AV670">
        <f>(Table2[[#This Row],[Rank 1Y]]+Table2[[#This Row],[Rank 6M]]+Table2[[#This Row],[Rank Sharpe]])/3</f>
        <v>626.66666666666663</v>
      </c>
    </row>
    <row r="671" spans="1:48" x14ac:dyDescent="0.3">
      <c r="A671" t="s">
        <v>1386</v>
      </c>
      <c r="B671" t="s">
        <v>1387</v>
      </c>
      <c r="C671" t="s">
        <v>10173</v>
      </c>
      <c r="D671" t="s">
        <v>387</v>
      </c>
      <c r="E671">
        <v>7513.7309288399902</v>
      </c>
      <c r="F671">
        <v>679.6</v>
      </c>
      <c r="G671">
        <v>-18.640610797109399</v>
      </c>
      <c r="H671">
        <f>(Table2[[#This Row],[1Y Return vs Nifty]]-AVERAGE(Table2[1Y Return vs Nifty]))/_xlfn.STDEV.P(Table2[1Y Return vs Nifty])</f>
        <v>-0.77482707670494277</v>
      </c>
      <c r="I671">
        <v>-0.87269961374443195</v>
      </c>
      <c r="J671">
        <f>(Table2[[#This Row],[1M Return vs Nifty]]-AVERAGE(Table2[1M Return vs Nifty]))/_xlfn.STDEV.P(Table2[1M Return vs Nifty])</f>
        <v>-0.35632377112856117</v>
      </c>
      <c r="K671">
        <v>-19.3153137177902</v>
      </c>
      <c r="L671">
        <f>(Table2[[#This Row],[6M Return vs Nifty]]-AVERAGE(Table2[6M Return vs Nifty]))/_xlfn.STDEV.P(Table2[6M Return vs Nifty])</f>
        <v>-0.87597786249138854</v>
      </c>
      <c r="M671">
        <v>-2.1088710462936899</v>
      </c>
      <c r="N671">
        <f>(Table2[[#This Row],[1W Return vs Nifty]]-AVERAGE(Table2[1W Return vs Nifty]))/_xlfn.STDEV.P(Table2[1W Return vs Nifty])</f>
        <v>-0.43898881663278722</v>
      </c>
      <c r="O671">
        <v>678.26</v>
      </c>
      <c r="P671">
        <v>659.08501843546196</v>
      </c>
      <c r="Q671">
        <v>646.67616018037904</v>
      </c>
      <c r="R671">
        <v>47.129183238990997</v>
      </c>
      <c r="S671" s="2">
        <f>(Table2[[#This Row],[Close Price]]-Table2[[#This Row],[20D EMA]])/Table2[[#This Row],[20D EMA]]</f>
        <v>1.9756435585174298E-3</v>
      </c>
      <c r="T671" s="2">
        <f>(Table2[[#This Row],[Close Price]]-Table2[[#This Row],[50D EMA]])/Table2[[#This Row],[50D EMA]]</f>
        <v>3.1126457119654439E-2</v>
      </c>
      <c r="U671" s="2">
        <f>(Table2[[#This Row],[Close Price]]-Table2[[#This Row],[200D EMA]])/Table2[[#This Row],[200D EMA]]</f>
        <v>5.0912406930908739E-2</v>
      </c>
      <c r="V671">
        <v>0.92287373003124396</v>
      </c>
      <c r="W671">
        <v>674</v>
      </c>
      <c r="X671">
        <v>680.9</v>
      </c>
      <c r="Y671">
        <v>666.95</v>
      </c>
      <c r="Z671">
        <v>700</v>
      </c>
      <c r="AA671">
        <v>666.95</v>
      </c>
      <c r="AB671">
        <v>710.8</v>
      </c>
      <c r="AC671" s="2">
        <f>(Table2[[#This Row],[Close Price]]/Table2[[#This Row],[Day Low]])-1</f>
        <v>8.3086053412462224E-3</v>
      </c>
      <c r="AD671" s="2">
        <f>(Table2[[#This Row],[Day High]]/Table2[[#This Row],[Close Price]])-1</f>
        <v>1.912889935256068E-3</v>
      </c>
      <c r="AE671" s="2">
        <f>(Table2[[#This Row],[Close Price]]/Table2[[#This Row],[Current Week Low]])-1</f>
        <v>1.8966939050903298E-2</v>
      </c>
      <c r="AF671" s="2">
        <f>(Table2[[#This Row],[Current Week High]]/Table2[[#This Row],[Close Price]])-1</f>
        <v>3.0017657445556178E-2</v>
      </c>
      <c r="AG671" s="2">
        <f>(Table2[[#This Row],[Close Price]]/Table2[[#This Row],[Current Month Low]])-1</f>
        <v>1.8966939050903298E-2</v>
      </c>
      <c r="AH671" s="2">
        <f>(Table2[[#This Row],[Current Month High]]/Table2[[#This Row],[Close Price]])-1</f>
        <v>4.5909358446144743E-2</v>
      </c>
      <c r="AI671">
        <v>14.1848145968216</v>
      </c>
      <c r="AJ671">
        <v>30.353888942169299</v>
      </c>
      <c r="AK671" t="str">
        <f>IF(AND(Table2[[#This Row],[20D EMA]]&gt;Table2[[#This Row],[50D EMA]],Table2[[#This Row],[50D EMA]]&gt;Table2[[#This Row],[200D EMA]]),"Uptrend","Downtrend/NoTrend")</f>
        <v>Uptrend</v>
      </c>
      <c r="AL671">
        <v>-0.01</v>
      </c>
      <c r="AM671" t="s">
        <v>10214</v>
      </c>
      <c r="AN671">
        <v>1.36</v>
      </c>
      <c r="AO671" t="s">
        <v>10213</v>
      </c>
      <c r="AP671">
        <v>-5.9087883980721997E-2</v>
      </c>
      <c r="AQ671">
        <f>(Table2[[#This Row],[Sharpe Ratio]]-AVERAGE(Table2[Sharpe Ratio]))/_xlfn.STDEV.P(Table2[Sharpe Ratio])</f>
        <v>-1.2890040571088031</v>
      </c>
      <c r="AR6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-3.7351215840664826</v>
      </c>
      <c r="AS671">
        <f>_xlfn.RANK.AVG(Table2[[#This Row],[1Y Return vs Nifty Z-Score]],Table2[1Y Return vs Nifty Z-Score])</f>
        <v>615</v>
      </c>
      <c r="AT671">
        <f>_xlfn.RANK.AVG(Table2[[#This Row],[6M Return vs Nifty Z-Score]],Table2[6M Return vs Nifty Z-Score])</f>
        <v>617</v>
      </c>
      <c r="AU671">
        <f>_xlfn.RANK.AVG(Table2[[#This Row],[Sharpe Ratio Z-Score]],Table2[Sharpe Ratio Z-Score])</f>
        <v>649</v>
      </c>
      <c r="AV671">
        <f>(Table2[[#This Row],[Rank 1Y]]+Table2[[#This Row],[Rank 6M]]+Table2[[#This Row],[Rank Sharpe]])/3</f>
        <v>627</v>
      </c>
    </row>
    <row r="672" spans="1:48" x14ac:dyDescent="0.3">
      <c r="A672" t="s">
        <v>2165</v>
      </c>
      <c r="B672" t="s">
        <v>2166</v>
      </c>
      <c r="C672" t="s">
        <v>10177</v>
      </c>
      <c r="D672" t="s">
        <v>384</v>
      </c>
      <c r="E672">
        <v>2536.2293709599999</v>
      </c>
      <c r="F672">
        <v>478.3</v>
      </c>
      <c r="G672">
        <v>-52.018385850343797</v>
      </c>
      <c r="H672">
        <f>(Table2[[#This Row],[1Y Return vs Nifty]]-AVERAGE(Table2[1Y Return vs Nifty]))/_xlfn.STDEV.P(Table2[1Y Return vs Nifty])</f>
        <v>-1.1717711420373191</v>
      </c>
      <c r="I672">
        <v>-5.2768891890844198</v>
      </c>
      <c r="J672">
        <f>(Table2[[#This Row],[1M Return vs Nifty]]-AVERAGE(Table2[1M Return vs Nifty]))/_xlfn.STDEV.P(Table2[1M Return vs Nifty])</f>
        <v>-0.74709967030495017</v>
      </c>
      <c r="K672">
        <v>-24.815805367372501</v>
      </c>
      <c r="L672">
        <f>(Table2[[#This Row],[6M Return vs Nifty]]-AVERAGE(Table2[6M Return vs Nifty]))/_xlfn.STDEV.P(Table2[6M Return vs Nifty])</f>
        <v>-1.0403635239552806</v>
      </c>
      <c r="M672">
        <v>-1.6138266315924701</v>
      </c>
      <c r="N672">
        <f>(Table2[[#This Row],[1W Return vs Nifty]]-AVERAGE(Table2[1W Return vs Nifty]))/_xlfn.STDEV.P(Table2[1W Return vs Nifty])</f>
        <v>-0.3410574242943421</v>
      </c>
      <c r="O672">
        <v>482.78</v>
      </c>
      <c r="P672">
        <v>490.48769894638099</v>
      </c>
      <c r="Q672">
        <v>506.47343149653102</v>
      </c>
      <c r="R672">
        <v>42.527894758545301</v>
      </c>
      <c r="S672" s="2">
        <f>(Table2[[#This Row],[Close Price]]-Table2[[#This Row],[20D EMA]])/Table2[[#This Row],[20D EMA]]</f>
        <v>-9.2795890467707066E-3</v>
      </c>
      <c r="T672" s="2">
        <f>(Table2[[#This Row],[Close Price]]-Table2[[#This Row],[50D EMA]])/Table2[[#This Row],[50D EMA]]</f>
        <v>-2.4848123556536549E-2</v>
      </c>
      <c r="U672" s="2">
        <f>(Table2[[#This Row],[Close Price]]-Table2[[#This Row],[200D EMA]])/Table2[[#This Row],[200D EMA]]</f>
        <v>-5.5626672090743179E-2</v>
      </c>
      <c r="V672">
        <v>0.65461860867627497</v>
      </c>
      <c r="W672">
        <v>476</v>
      </c>
      <c r="X672">
        <v>484.9</v>
      </c>
      <c r="Y672">
        <v>470.3</v>
      </c>
      <c r="Z672">
        <v>491.4</v>
      </c>
      <c r="AA672">
        <v>470.3</v>
      </c>
      <c r="AB672">
        <v>494</v>
      </c>
      <c r="AC672" s="2">
        <f>(Table2[[#This Row],[Close Price]]/Table2[[#This Row],[Day Low]])-1</f>
        <v>4.8319327731092265E-3</v>
      </c>
      <c r="AD672" s="2">
        <f>(Table2[[#This Row],[Day High]]/Table2[[#This Row],[Close Price]])-1</f>
        <v>1.3798871001463375E-2</v>
      </c>
      <c r="AE672" s="2">
        <f>(Table2[[#This Row],[Close Price]]/Table2[[#This Row],[Current Week Low]])-1</f>
        <v>1.7010418881564959E-2</v>
      </c>
      <c r="AF672" s="2">
        <f>(Table2[[#This Row],[Current Week High]]/Table2[[#This Row],[Close Price]])-1</f>
        <v>2.7388668199874511E-2</v>
      </c>
      <c r="AG672" s="2">
        <f>(Table2[[#This Row],[Close Price]]/Table2[[#This Row],[Current Month Low]])-1</f>
        <v>1.7010418881564959E-2</v>
      </c>
      <c r="AH672" s="2">
        <f>(Table2[[#This Row],[Current Month High]]/Table2[[#This Row],[Close Price]])-1</f>
        <v>3.2824587079238965E-2</v>
      </c>
      <c r="AI672">
        <v>77.085511185448397</v>
      </c>
      <c r="AJ672">
        <v>8.7045454545454604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-0.17</v>
      </c>
      <c r="AM672" t="s">
        <v>10214</v>
      </c>
      <c r="AN672">
        <v>-2.39</v>
      </c>
      <c r="AO672" t="s">
        <v>10214</v>
      </c>
      <c r="AQ672">
        <f>(Table2[[#This Row],[Sharpe Ratio]]-AVERAGE(Table2[Sharpe Ratio]))/_xlfn.STDEV.P(Table2[Sharpe Ratio])</f>
        <v>-0.61861806961255894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718</v>
      </c>
      <c r="AT672">
        <f>_xlfn.RANK.AVG(Table2[[#This Row],[6M Return vs Nifty Z-Score]],Table2[6M Return vs Nifty Z-Score])</f>
        <v>650</v>
      </c>
      <c r="AU672">
        <f>_xlfn.RANK.AVG(Table2[[#This Row],[Sharpe Ratio Z-Score]],Table2[Sharpe Ratio Z-Score])</f>
        <v>516.5</v>
      </c>
      <c r="AV672">
        <f>(Table2[[#This Row],[Rank 1Y]]+Table2[[#This Row],[Rank 6M]]+Table2[[#This Row],[Rank Sharpe]])/3</f>
        <v>628.16666666666663</v>
      </c>
    </row>
    <row r="673" spans="1:48" x14ac:dyDescent="0.3">
      <c r="A673" t="s">
        <v>1250</v>
      </c>
      <c r="B673" t="s">
        <v>1251</v>
      </c>
      <c r="C673" t="s">
        <v>10179</v>
      </c>
      <c r="D673" t="s">
        <v>481</v>
      </c>
      <c r="E673">
        <v>8969.85998922</v>
      </c>
      <c r="F673">
        <v>293.8</v>
      </c>
      <c r="G673">
        <v>-34.168377442711602</v>
      </c>
      <c r="H673">
        <f>(Table2[[#This Row],[1Y Return vs Nifty]]-AVERAGE(Table2[1Y Return vs Nifty]))/_xlfn.STDEV.P(Table2[1Y Return vs Nifty])</f>
        <v>-0.95949051841150856</v>
      </c>
      <c r="I673">
        <v>-4.0019786689590804</v>
      </c>
      <c r="J673">
        <f>(Table2[[#This Row],[1M Return vs Nifty]]-AVERAGE(Table2[1M Return vs Nifty]))/_xlfn.STDEV.P(Table2[1M Return vs Nifty])</f>
        <v>-0.6339791298856704</v>
      </c>
      <c r="K673">
        <v>-10.2790615899202</v>
      </c>
      <c r="L673">
        <f>(Table2[[#This Row],[6M Return vs Nifty]]-AVERAGE(Table2[6M Return vs Nifty]))/_xlfn.STDEV.P(Table2[6M Return vs Nifty])</f>
        <v>-0.60592376954367655</v>
      </c>
      <c r="M673">
        <v>-3.6267604434003902</v>
      </c>
      <c r="N673">
        <f>(Table2[[#This Row],[1W Return vs Nifty]]-AVERAGE(Table2[1W Return vs Nifty]))/_xlfn.STDEV.P(Table2[1W Return vs Nifty])</f>
        <v>-0.73926292873268451</v>
      </c>
      <c r="O673">
        <v>289.14</v>
      </c>
      <c r="P673">
        <v>277.20052049959997</v>
      </c>
      <c r="Q673">
        <v>276.68086385885499</v>
      </c>
      <c r="R673">
        <v>55.568904869574901</v>
      </c>
      <c r="S673" s="2">
        <f>(Table2[[#This Row],[Close Price]]-Table2[[#This Row],[20D EMA]])/Table2[[#This Row],[20D EMA]]</f>
        <v>1.6116760047036126E-2</v>
      </c>
      <c r="T673" s="2">
        <f>(Table2[[#This Row],[Close Price]]-Table2[[#This Row],[50D EMA]])/Table2[[#This Row],[50D EMA]]</f>
        <v>5.9882569738623527E-2</v>
      </c>
      <c r="U673" s="2">
        <f>(Table2[[#This Row],[Close Price]]-Table2[[#This Row],[200D EMA]])/Table2[[#This Row],[200D EMA]]</f>
        <v>6.1873220657132674E-2</v>
      </c>
      <c r="V673">
        <v>0.77659662679178398</v>
      </c>
      <c r="W673">
        <v>288.8</v>
      </c>
      <c r="X673">
        <v>296.7</v>
      </c>
      <c r="Y673">
        <v>282.8</v>
      </c>
      <c r="Z673">
        <v>296.7</v>
      </c>
      <c r="AA673">
        <v>282.8</v>
      </c>
      <c r="AB673">
        <v>305.60000000000002</v>
      </c>
      <c r="AC673" s="2">
        <f>(Table2[[#This Row],[Close Price]]/Table2[[#This Row],[Day Low]])-1</f>
        <v>1.7313019390581719E-2</v>
      </c>
      <c r="AD673" s="2">
        <f>(Table2[[#This Row],[Day High]]/Table2[[#This Row],[Close Price]])-1</f>
        <v>9.8706603131382131E-3</v>
      </c>
      <c r="AE673" s="2">
        <f>(Table2[[#This Row],[Close Price]]/Table2[[#This Row],[Current Week Low]])-1</f>
        <v>3.8896746817538963E-2</v>
      </c>
      <c r="AF673" s="2">
        <f>(Table2[[#This Row],[Current Week High]]/Table2[[#This Row],[Close Price]])-1</f>
        <v>9.8706603131382131E-3</v>
      </c>
      <c r="AG673" s="2">
        <f>(Table2[[#This Row],[Close Price]]/Table2[[#This Row],[Current Month Low]])-1</f>
        <v>3.8896746817538963E-2</v>
      </c>
      <c r="AH673" s="2">
        <f>(Table2[[#This Row],[Current Month High]]/Table2[[#This Row],[Close Price]])-1</f>
        <v>4.0163376446562316E-2</v>
      </c>
      <c r="AI673">
        <v>10.9257998638529</v>
      </c>
      <c r="AJ673">
        <v>37.934272300469402</v>
      </c>
      <c r="AK673" t="str">
        <f>IF(AND(Table2[[#This Row],[20D EMA]]&gt;Table2[[#This Row],[50D EMA]],Table2[[#This Row],[50D EMA]]&gt;Table2[[#This Row],[200D EMA]]),"Uptrend","Downtrend/NoTrend")</f>
        <v>Uptrend</v>
      </c>
      <c r="AL673">
        <v>0.13</v>
      </c>
      <c r="AM673" t="s">
        <v>10213</v>
      </c>
      <c r="AN673">
        <v>1.78</v>
      </c>
      <c r="AO673" t="s">
        <v>10213</v>
      </c>
      <c r="AP673">
        <v>-7.2224689753836002E-2</v>
      </c>
      <c r="AQ673">
        <f>(Table2[[#This Row],[Sharpe Ratio]]-AVERAGE(Table2[Sharpe Ratio]))/_xlfn.STDEV.P(Table2[Sharpe Ratio])</f>
        <v>-1.4380486651984863</v>
      </c>
      <c r="AR6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-4.3767050117720263</v>
      </c>
      <c r="AS673">
        <f>_xlfn.RANK.AVG(Table2[[#This Row],[1Y Return vs Nifty Z-Score]],Table2[1Y Return vs Nifty Z-Score])</f>
        <v>680</v>
      </c>
      <c r="AT673">
        <f>_xlfn.RANK.AVG(Table2[[#This Row],[6M Return vs Nifty Z-Score]],Table2[6M Return vs Nifty Z-Score])</f>
        <v>531</v>
      </c>
      <c r="AU673">
        <f>_xlfn.RANK.AVG(Table2[[#This Row],[Sharpe Ratio Z-Score]],Table2[Sharpe Ratio Z-Score])</f>
        <v>677</v>
      </c>
      <c r="AV673">
        <f>(Table2[[#This Row],[Rank 1Y]]+Table2[[#This Row],[Rank 6M]]+Table2[[#This Row],[Rank Sharpe]])/3</f>
        <v>629.33333333333337</v>
      </c>
    </row>
    <row r="674" spans="1:48" x14ac:dyDescent="0.3">
      <c r="A674" t="s">
        <v>1911</v>
      </c>
      <c r="B674" t="s">
        <v>1912</v>
      </c>
      <c r="C674" t="s">
        <v>10183</v>
      </c>
      <c r="D674" t="s">
        <v>108</v>
      </c>
      <c r="E674">
        <v>3484.7590427999999</v>
      </c>
      <c r="F674">
        <v>20.54</v>
      </c>
      <c r="G674">
        <v>-33.838643231035</v>
      </c>
      <c r="H674">
        <f>(Table2[[#This Row],[1Y Return vs Nifty]]-AVERAGE(Table2[1Y Return vs Nifty]))/_xlfn.STDEV.P(Table2[1Y Return vs Nifty])</f>
        <v>-0.95556916540780101</v>
      </c>
      <c r="I674">
        <v>-18.218305666819901</v>
      </c>
      <c r="J674">
        <f>(Table2[[#This Row],[1M Return vs Nifty]]-AVERAGE(Table2[1M Return vs Nifty]))/_xlfn.STDEV.P(Table2[1M Return vs Nifty])</f>
        <v>-1.8953685116417405</v>
      </c>
      <c r="K674">
        <v>-33.781539147123901</v>
      </c>
      <c r="L674">
        <f>(Table2[[#This Row],[6M Return vs Nifty]]-AVERAGE(Table2[6M Return vs Nifty]))/_xlfn.STDEV.P(Table2[6M Return vs Nifty])</f>
        <v>-1.3083101316018018</v>
      </c>
      <c r="M674">
        <v>1.51220143250437</v>
      </c>
      <c r="N674">
        <f>(Table2[[#This Row],[1W Return vs Nifty]]-AVERAGE(Table2[1W Return vs Nifty]))/_xlfn.STDEV.P(Table2[1W Return vs Nifty])</f>
        <v>0.27734422152732363</v>
      </c>
      <c r="O674">
        <v>21.39</v>
      </c>
      <c r="P674">
        <v>22.7212361279358</v>
      </c>
      <c r="Q674">
        <v>25.459827344655</v>
      </c>
      <c r="R674">
        <v>40.499942296388298</v>
      </c>
      <c r="S674" s="2">
        <f>(Table2[[#This Row],[Close Price]]-Table2[[#This Row],[20D EMA]])/Table2[[#This Row],[20D EMA]]</f>
        <v>-3.9738195418419886E-2</v>
      </c>
      <c r="T674" s="2">
        <f>(Table2[[#This Row],[Close Price]]-Table2[[#This Row],[50D EMA]])/Table2[[#This Row],[50D EMA]]</f>
        <v>-9.5999888195077876E-2</v>
      </c>
      <c r="U674" s="2">
        <f>(Table2[[#This Row],[Close Price]]-Table2[[#This Row],[200D EMA]])/Table2[[#This Row],[200D EMA]]</f>
        <v>-0.1932388337931075</v>
      </c>
      <c r="V674">
        <v>1.1596297561525</v>
      </c>
      <c r="W674">
        <v>20.399999999999999</v>
      </c>
      <c r="X674">
        <v>21.1</v>
      </c>
      <c r="Y674">
        <v>20</v>
      </c>
      <c r="Z674">
        <v>21.78</v>
      </c>
      <c r="AA674">
        <v>19.38</v>
      </c>
      <c r="AB674">
        <v>21.78</v>
      </c>
      <c r="AC674" s="2">
        <f>(Table2[[#This Row],[Close Price]]/Table2[[#This Row],[Day Low]])-1</f>
        <v>6.8627450980391913E-3</v>
      </c>
      <c r="AD674" s="2">
        <f>(Table2[[#This Row],[Day High]]/Table2[[#This Row],[Close Price]])-1</f>
        <v>2.7263875365141299E-2</v>
      </c>
      <c r="AE674" s="2">
        <f>(Table2[[#This Row],[Close Price]]/Table2[[#This Row],[Current Week Low]])-1</f>
        <v>2.6999999999999913E-2</v>
      </c>
      <c r="AF674" s="2">
        <f>(Table2[[#This Row],[Current Week High]]/Table2[[#This Row],[Close Price]])-1</f>
        <v>6.0370009737098496E-2</v>
      </c>
      <c r="AG674" s="2">
        <f>(Table2[[#This Row],[Close Price]]/Table2[[#This Row],[Current Month Low]])-1</f>
        <v>5.9855521155830704E-2</v>
      </c>
      <c r="AH674" s="2">
        <f>(Table2[[#This Row],[Current Month High]]/Table2[[#This Row],[Close Price]])-1</f>
        <v>6.0370009737098496E-2</v>
      </c>
      <c r="AI674">
        <v>119.81499513145</v>
      </c>
      <c r="AJ674">
        <v>22.994011976047901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-0.26</v>
      </c>
      <c r="AM674" t="s">
        <v>10214</v>
      </c>
      <c r="AN674">
        <v>-6.81</v>
      </c>
      <c r="AO674" t="s">
        <v>10214</v>
      </c>
      <c r="AQ674">
        <f>(Table2[[#This Row],[Sharpe Ratio]]-AVERAGE(Table2[Sharpe Ratio]))/_xlfn.STDEV.P(Table2[Sharpe Ratio])</f>
        <v>-0.61861806961255894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677</v>
      </c>
      <c r="AT674">
        <f>_xlfn.RANK.AVG(Table2[[#This Row],[6M Return vs Nifty Z-Score]],Table2[6M Return vs Nifty Z-Score])</f>
        <v>701</v>
      </c>
      <c r="AU674">
        <f>_xlfn.RANK.AVG(Table2[[#This Row],[Sharpe Ratio Z-Score]],Table2[Sharpe Ratio Z-Score])</f>
        <v>516.5</v>
      </c>
      <c r="AV674">
        <f>(Table2[[#This Row],[Rank 1Y]]+Table2[[#This Row],[Rank 6M]]+Table2[[#This Row],[Rank Sharpe]])/3</f>
        <v>631.5</v>
      </c>
    </row>
    <row r="675" spans="1:48" x14ac:dyDescent="0.3">
      <c r="A675" t="s">
        <v>2085</v>
      </c>
      <c r="B675" t="s">
        <v>2086</v>
      </c>
      <c r="C675" t="s">
        <v>10171</v>
      </c>
      <c r="D675" t="s">
        <v>1584</v>
      </c>
      <c r="E675">
        <v>2763.3238371500001</v>
      </c>
      <c r="F675">
        <v>668.65</v>
      </c>
      <c r="G675">
        <v>-38.467603706956098</v>
      </c>
      <c r="H675">
        <f>(Table2[[#This Row],[1Y Return vs Nifty]]-AVERAGE(Table2[1Y Return vs Nifty]))/_xlfn.STDEV.P(Table2[1Y Return vs Nifty])</f>
        <v>-1.0106189219192663</v>
      </c>
      <c r="I675">
        <v>-6.9455448032563796</v>
      </c>
      <c r="J675">
        <f>(Table2[[#This Row],[1M Return vs Nifty]]-AVERAGE(Table2[1M Return vs Nifty]))/_xlfn.STDEV.P(Table2[1M Return vs Nifty])</f>
        <v>-0.89515651183939737</v>
      </c>
      <c r="K675">
        <v>-30.305567784655199</v>
      </c>
      <c r="L675">
        <f>(Table2[[#This Row],[6M Return vs Nifty]]-AVERAGE(Table2[6M Return vs Nifty]))/_xlfn.STDEV.P(Table2[6M Return vs Nifty])</f>
        <v>-1.2044285355462283</v>
      </c>
      <c r="M675">
        <v>-5.4471656180446901</v>
      </c>
      <c r="N675">
        <f>(Table2[[#This Row],[1W Return vs Nifty]]-AVERAGE(Table2[1W Return vs Nifty]))/_xlfn.STDEV.P(Table2[1W Return vs Nifty])</f>
        <v>-1.0993817545972746</v>
      </c>
      <c r="O675">
        <v>700.23</v>
      </c>
      <c r="P675">
        <v>715.53233980317202</v>
      </c>
      <c r="Q675">
        <v>729.28588352282895</v>
      </c>
      <c r="R675">
        <v>25.316690039249998</v>
      </c>
      <c r="S675" s="2">
        <f>(Table2[[#This Row],[Close Price]]-Table2[[#This Row],[20D EMA]])/Table2[[#This Row],[20D EMA]]</f>
        <v>-4.5099467317881323E-2</v>
      </c>
      <c r="T675" s="2">
        <f>(Table2[[#This Row],[Close Price]]-Table2[[#This Row],[50D EMA]])/Table2[[#This Row],[50D EMA]]</f>
        <v>-6.5520923646956886E-2</v>
      </c>
      <c r="U675" s="2">
        <f>(Table2[[#This Row],[Close Price]]-Table2[[#This Row],[200D EMA]])/Table2[[#This Row],[200D EMA]]</f>
        <v>-8.3144189258026246E-2</v>
      </c>
      <c r="V675">
        <v>0.65064391707723801</v>
      </c>
      <c r="W675">
        <v>667</v>
      </c>
      <c r="X675">
        <v>685</v>
      </c>
      <c r="Y675">
        <v>667</v>
      </c>
      <c r="Z675">
        <v>699.95</v>
      </c>
      <c r="AA675">
        <v>667</v>
      </c>
      <c r="AB675">
        <v>731.4</v>
      </c>
      <c r="AC675" s="2">
        <f>(Table2[[#This Row],[Close Price]]/Table2[[#This Row],[Day Low]])-1</f>
        <v>2.4737631184408304E-3</v>
      </c>
      <c r="AD675" s="2">
        <f>(Table2[[#This Row],[Day High]]/Table2[[#This Row],[Close Price]])-1</f>
        <v>2.4452254542735474E-2</v>
      </c>
      <c r="AE675" s="2">
        <f>(Table2[[#This Row],[Close Price]]/Table2[[#This Row],[Current Week Low]])-1</f>
        <v>2.4737631184408304E-3</v>
      </c>
      <c r="AF675" s="2">
        <f>(Table2[[#This Row],[Current Week High]]/Table2[[#This Row],[Close Price]])-1</f>
        <v>4.6810738054288592E-2</v>
      </c>
      <c r="AG675" s="2">
        <f>(Table2[[#This Row],[Close Price]]/Table2[[#This Row],[Current Month Low]])-1</f>
        <v>2.4737631184408304E-3</v>
      </c>
      <c r="AH675" s="2">
        <f>(Table2[[#This Row],[Current Month High]]/Table2[[#This Row],[Close Price]])-1</f>
        <v>9.3845808719060786E-2</v>
      </c>
      <c r="AI675">
        <v>35.347341658565703</v>
      </c>
      <c r="AJ675">
        <v>4.6400625978090604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-0.24</v>
      </c>
      <c r="AM675" t="s">
        <v>10214</v>
      </c>
      <c r="AN675">
        <v>-7.75</v>
      </c>
      <c r="AO675" t="s">
        <v>10214</v>
      </c>
      <c r="AQ675">
        <f>(Table2[[#This Row],[Sharpe Ratio]]-AVERAGE(Table2[Sharpe Ratio]))/_xlfn.STDEV.P(Table2[Sharpe Ratio])</f>
        <v>-0.61861806961255894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692</v>
      </c>
      <c r="AT675">
        <f>_xlfn.RANK.AVG(Table2[[#This Row],[6M Return vs Nifty Z-Score]],Table2[6M Return vs Nifty Z-Score])</f>
        <v>686</v>
      </c>
      <c r="AU675">
        <f>_xlfn.RANK.AVG(Table2[[#This Row],[Sharpe Ratio Z-Score]],Table2[Sharpe Ratio Z-Score])</f>
        <v>516.5</v>
      </c>
      <c r="AV675">
        <f>(Table2[[#This Row],[Rank 1Y]]+Table2[[#This Row],[Rank 6M]]+Table2[[#This Row],[Rank Sharpe]])/3</f>
        <v>631.5</v>
      </c>
    </row>
    <row r="676" spans="1:48" x14ac:dyDescent="0.3">
      <c r="A676" t="s">
        <v>751</v>
      </c>
      <c r="B676" t="s">
        <v>752</v>
      </c>
      <c r="C676" t="s">
        <v>10167</v>
      </c>
      <c r="D676" t="s">
        <v>413</v>
      </c>
      <c r="E676">
        <v>20965.136724479999</v>
      </c>
      <c r="F676">
        <v>934.4</v>
      </c>
      <c r="G676">
        <v>-25.4643929951453</v>
      </c>
      <c r="H676">
        <f>(Table2[[#This Row],[1Y Return vs Nifty]]-AVERAGE(Table2[1Y Return vs Nifty]))/_xlfn.STDEV.P(Table2[1Y Return vs Nifty])</f>
        <v>-0.85597867660370819</v>
      </c>
      <c r="I676">
        <v>5.9622686201021198</v>
      </c>
      <c r="J676">
        <f>(Table2[[#This Row],[1M Return vs Nifty]]-AVERAGE(Table2[1M Return vs Nifty]))/_xlfn.STDEV.P(Table2[1M Return vs Nifty])</f>
        <v>0.25013079031416552</v>
      </c>
      <c r="K676">
        <v>-12.9347027481647</v>
      </c>
      <c r="L676">
        <f>(Table2[[#This Row],[6M Return vs Nifty]]-AVERAGE(Table2[6M Return vs Nifty]))/_xlfn.STDEV.P(Table2[6M Return vs Nifty])</f>
        <v>-0.68528928015978841</v>
      </c>
      <c r="M676">
        <v>-4.2627891447518298</v>
      </c>
      <c r="N676">
        <f>(Table2[[#This Row],[1W Return vs Nifty]]-AVERAGE(Table2[1W Return vs Nifty]))/_xlfn.STDEV.P(Table2[1W Return vs Nifty])</f>
        <v>-0.86508431857333634</v>
      </c>
      <c r="O676">
        <v>906.01</v>
      </c>
      <c r="P676">
        <v>882.55572728140305</v>
      </c>
      <c r="Q676">
        <v>902.82496197549995</v>
      </c>
      <c r="R676">
        <v>60.097364726951</v>
      </c>
      <c r="S676" s="2">
        <f>(Table2[[#This Row],[Close Price]]-Table2[[#This Row],[20D EMA]])/Table2[[#This Row],[20D EMA]]</f>
        <v>3.1335194975772883E-2</v>
      </c>
      <c r="T676" s="2">
        <f>(Table2[[#This Row],[Close Price]]-Table2[[#This Row],[50D EMA]])/Table2[[#This Row],[50D EMA]]</f>
        <v>5.8743341769812538E-2</v>
      </c>
      <c r="U676" s="2">
        <f>(Table2[[#This Row],[Close Price]]-Table2[[#This Row],[200D EMA]])/Table2[[#This Row],[200D EMA]]</f>
        <v>3.4973598819653465E-2</v>
      </c>
      <c r="V676">
        <v>0.97060020293660298</v>
      </c>
      <c r="W676">
        <v>909.85</v>
      </c>
      <c r="X676">
        <v>937</v>
      </c>
      <c r="Y676">
        <v>905</v>
      </c>
      <c r="Z676">
        <v>945</v>
      </c>
      <c r="AA676">
        <v>902.55</v>
      </c>
      <c r="AB676">
        <v>950.8</v>
      </c>
      <c r="AC676" s="2">
        <f>(Table2[[#This Row],[Close Price]]/Table2[[#This Row],[Day Low]])-1</f>
        <v>2.6982469637852446E-2</v>
      </c>
      <c r="AD676" s="2">
        <f>(Table2[[#This Row],[Day High]]/Table2[[#This Row],[Close Price]])-1</f>
        <v>2.7825342465752634E-3</v>
      </c>
      <c r="AE676" s="2">
        <f>(Table2[[#This Row],[Close Price]]/Table2[[#This Row],[Current Week Low]])-1</f>
        <v>3.2486187845303771E-2</v>
      </c>
      <c r="AF676" s="2">
        <f>(Table2[[#This Row],[Current Week High]]/Table2[[#This Row],[Close Price]])-1</f>
        <v>1.1344178082191902E-2</v>
      </c>
      <c r="AG676" s="2">
        <f>(Table2[[#This Row],[Close Price]]/Table2[[#This Row],[Current Month Low]])-1</f>
        <v>3.5288903661847115E-2</v>
      </c>
      <c r="AH676" s="2">
        <f>(Table2[[#This Row],[Current Month High]]/Table2[[#This Row],[Close Price]])-1</f>
        <v>1.7551369863013644E-2</v>
      </c>
      <c r="AI676">
        <v>21.998073630136901</v>
      </c>
      <c r="AJ676">
        <v>26.853108878631499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-0.02</v>
      </c>
      <c r="AM676" t="s">
        <v>10214</v>
      </c>
      <c r="AN676">
        <v>6.13</v>
      </c>
      <c r="AO676" t="s">
        <v>10213</v>
      </c>
      <c r="AP676">
        <v>-8.3907762203933006E-2</v>
      </c>
      <c r="AQ676">
        <f>(Table2[[#This Row],[Sharpe Ratio]]-AVERAGE(Table2[Sharpe Ratio]))/_xlfn.STDEV.P(Table2[Sharpe Ratio])</f>
        <v>-1.5705998336242124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647</v>
      </c>
      <c r="AT676">
        <f>_xlfn.RANK.AVG(Table2[[#This Row],[6M Return vs Nifty Z-Score]],Table2[6M Return vs Nifty Z-Score])</f>
        <v>561</v>
      </c>
      <c r="AU676">
        <f>_xlfn.RANK.AVG(Table2[[#This Row],[Sharpe Ratio Z-Score]],Table2[Sharpe Ratio Z-Score])</f>
        <v>690</v>
      </c>
      <c r="AV676">
        <f>(Table2[[#This Row],[Rank 1Y]]+Table2[[#This Row],[Rank 6M]]+Table2[[#This Row],[Rank Sharpe]])/3</f>
        <v>632.66666666666663</v>
      </c>
    </row>
    <row r="677" spans="1:48" x14ac:dyDescent="0.3">
      <c r="A677" t="s">
        <v>1861</v>
      </c>
      <c r="B677" t="s">
        <v>1862</v>
      </c>
      <c r="C677" t="s">
        <v>10179</v>
      </c>
      <c r="D677" t="s">
        <v>1474</v>
      </c>
      <c r="E677">
        <v>3680.76</v>
      </c>
      <c r="F677">
        <v>331.6</v>
      </c>
      <c r="G677">
        <v>-51.828424294217299</v>
      </c>
      <c r="H677">
        <f>(Table2[[#This Row],[1Y Return vs Nifty]]-AVERAGE(Table2[1Y Return vs Nifty]))/_xlfn.STDEV.P(Table2[1Y Return vs Nifty])</f>
        <v>-1.1695120306308384</v>
      </c>
      <c r="I677">
        <v>-0.17082833301713299</v>
      </c>
      <c r="J677">
        <f>(Table2[[#This Row],[1M Return vs Nifty]]-AVERAGE(Table2[1M Return vs Nifty]))/_xlfn.STDEV.P(Table2[1M Return vs Nifty])</f>
        <v>-0.29404798210076466</v>
      </c>
      <c r="K677">
        <v>-20.255636805073401</v>
      </c>
      <c r="L677">
        <f>(Table2[[#This Row],[6M Return vs Nifty]]-AVERAGE(Table2[6M Return vs Nifty]))/_xlfn.STDEV.P(Table2[6M Return vs Nifty])</f>
        <v>-0.90408001090653167</v>
      </c>
      <c r="M677">
        <v>-1.1286159001748901</v>
      </c>
      <c r="N677">
        <f>(Table2[[#This Row],[1W Return vs Nifty]]-AVERAGE(Table2[1W Return vs Nifty]))/_xlfn.STDEV.P(Table2[1W Return vs Nifty])</f>
        <v>-0.24507136507588256</v>
      </c>
      <c r="O677">
        <v>331.65</v>
      </c>
      <c r="P677">
        <v>328.06628441009599</v>
      </c>
      <c r="Q677">
        <v>350.04433382020397</v>
      </c>
      <c r="R677">
        <v>46.182664097772701</v>
      </c>
      <c r="S677" s="2">
        <f>(Table2[[#This Row],[Close Price]]-Table2[[#This Row],[20D EMA]])/Table2[[#This Row],[20D EMA]]</f>
        <v>-1.5076134479105843E-4</v>
      </c>
      <c r="T677" s="2">
        <f>(Table2[[#This Row],[Close Price]]-Table2[[#This Row],[50D EMA]])/Table2[[#This Row],[50D EMA]]</f>
        <v>1.0771346395007016E-2</v>
      </c>
      <c r="U677" s="2">
        <f>(Table2[[#This Row],[Close Price]]-Table2[[#This Row],[200D EMA]])/Table2[[#This Row],[200D EMA]]</f>
        <v>-5.2691422309031462E-2</v>
      </c>
      <c r="V677">
        <v>1.2120678369770299</v>
      </c>
      <c r="W677">
        <v>330.2</v>
      </c>
      <c r="X677">
        <v>337.85</v>
      </c>
      <c r="Y677">
        <v>327.3</v>
      </c>
      <c r="Z677">
        <v>352.95</v>
      </c>
      <c r="AA677">
        <v>322.05</v>
      </c>
      <c r="AB677">
        <v>352.95</v>
      </c>
      <c r="AC677" s="2">
        <f>(Table2[[#This Row],[Close Price]]/Table2[[#This Row],[Day Low]])-1</f>
        <v>4.2398546335555842E-3</v>
      </c>
      <c r="AD677" s="2">
        <f>(Table2[[#This Row],[Day High]]/Table2[[#This Row],[Close Price]])-1</f>
        <v>1.8848009650180853E-2</v>
      </c>
      <c r="AE677" s="2">
        <f>(Table2[[#This Row],[Close Price]]/Table2[[#This Row],[Current Week Low]])-1</f>
        <v>1.3137794072716202E-2</v>
      </c>
      <c r="AF677" s="2">
        <f>(Table2[[#This Row],[Current Week High]]/Table2[[#This Row],[Close Price]])-1</f>
        <v>6.4384800965018085E-2</v>
      </c>
      <c r="AG677" s="2">
        <f>(Table2[[#This Row],[Close Price]]/Table2[[#This Row],[Current Month Low]])-1</f>
        <v>2.9653780468871238E-2</v>
      </c>
      <c r="AH677" s="2">
        <f>(Table2[[#This Row],[Current Month High]]/Table2[[#This Row],[Close Price]])-1</f>
        <v>6.4384800965018085E-2</v>
      </c>
      <c r="AI677">
        <v>44.677322074788897</v>
      </c>
      <c r="AJ677">
        <v>14.187327823691399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-0.05</v>
      </c>
      <c r="AM677" t="s">
        <v>10214</v>
      </c>
      <c r="AN677">
        <v>0.99</v>
      </c>
      <c r="AO677" t="s">
        <v>10213</v>
      </c>
      <c r="AP677">
        <v>-1.0791810289443E-2</v>
      </c>
      <c r="AQ677">
        <f>(Table2[[#This Row],[Sharpe Ratio]]-AVERAGE(Table2[Sharpe Ratio]))/_xlfn.STDEV.P(Table2[Sharpe Ratio])</f>
        <v>-0.74105735682955853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716</v>
      </c>
      <c r="AT677">
        <f>_xlfn.RANK.AVG(Table2[[#This Row],[6M Return vs Nifty Z-Score]],Table2[6M Return vs Nifty Z-Score])</f>
        <v>622</v>
      </c>
      <c r="AU677">
        <f>_xlfn.RANK.AVG(Table2[[#This Row],[Sharpe Ratio Z-Score]],Table2[Sharpe Ratio Z-Score])</f>
        <v>562</v>
      </c>
      <c r="AV677">
        <f>(Table2[[#This Row],[Rank 1Y]]+Table2[[#This Row],[Rank 6M]]+Table2[[#This Row],[Rank Sharpe]])/3</f>
        <v>633.33333333333337</v>
      </c>
    </row>
    <row r="678" spans="1:48" x14ac:dyDescent="0.3">
      <c r="A678" t="s">
        <v>1027</v>
      </c>
      <c r="B678" t="s">
        <v>1028</v>
      </c>
      <c r="C678" t="s">
        <v>10176</v>
      </c>
      <c r="D678" t="s">
        <v>78</v>
      </c>
      <c r="E678">
        <v>12680.829212265</v>
      </c>
      <c r="F678">
        <v>355.05</v>
      </c>
      <c r="G678">
        <v>-24.647435582605301</v>
      </c>
      <c r="H678">
        <f>(Table2[[#This Row],[1Y Return vs Nifty]]-AVERAGE(Table2[1Y Return vs Nifty]))/_xlfn.STDEV.P(Table2[1Y Return vs Nifty])</f>
        <v>-0.84626303809815051</v>
      </c>
      <c r="I678">
        <v>-3.6487810385697599</v>
      </c>
      <c r="J678">
        <f>(Table2[[#This Row],[1M Return vs Nifty]]-AVERAGE(Table2[1M Return vs Nifty]))/_xlfn.STDEV.P(Table2[1M Return vs Nifty])</f>
        <v>-0.60264053302436216</v>
      </c>
      <c r="K678">
        <v>-11.2753032980185</v>
      </c>
      <c r="L678">
        <f>(Table2[[#This Row],[6M Return vs Nifty]]-AVERAGE(Table2[6M Return vs Nifty]))/_xlfn.STDEV.P(Table2[6M Return vs Nifty])</f>
        <v>-0.63569708120320656</v>
      </c>
      <c r="M678">
        <v>-0.91471889946582396</v>
      </c>
      <c r="N678">
        <f>(Table2[[#This Row],[1W Return vs Nifty]]-AVERAGE(Table2[1W Return vs Nifty]))/_xlfn.STDEV.P(Table2[1W Return vs Nifty])</f>
        <v>-0.20275752317727483</v>
      </c>
      <c r="O678">
        <v>354.66</v>
      </c>
      <c r="P678">
        <v>343.63450823373199</v>
      </c>
      <c r="Q678">
        <v>342.31916619506001</v>
      </c>
      <c r="R678">
        <v>46.841414642345299</v>
      </c>
      <c r="S678" s="2">
        <f>(Table2[[#This Row],[Close Price]]-Table2[[#This Row],[20D EMA]])/Table2[[#This Row],[20D EMA]]</f>
        <v>1.0996447301640623E-3</v>
      </c>
      <c r="T678" s="2">
        <f>(Table2[[#This Row],[Close Price]]-Table2[[#This Row],[50D EMA]])/Table2[[#This Row],[50D EMA]]</f>
        <v>3.3219864398785798E-2</v>
      </c>
      <c r="U678" s="2">
        <f>(Table2[[#This Row],[Close Price]]-Table2[[#This Row],[200D EMA]])/Table2[[#This Row],[200D EMA]]</f>
        <v>3.7189953301316858E-2</v>
      </c>
      <c r="V678">
        <v>1.53751464494482</v>
      </c>
      <c r="W678">
        <v>353.55</v>
      </c>
      <c r="X678">
        <v>365.75</v>
      </c>
      <c r="Y678">
        <v>351.3</v>
      </c>
      <c r="Z678">
        <v>376</v>
      </c>
      <c r="AA678">
        <v>351.3</v>
      </c>
      <c r="AB678">
        <v>376.5</v>
      </c>
      <c r="AC678" s="2">
        <f>(Table2[[#This Row],[Close Price]]/Table2[[#This Row],[Day Low]])-1</f>
        <v>4.2426813746287984E-3</v>
      </c>
      <c r="AD678" s="2">
        <f>(Table2[[#This Row],[Day High]]/Table2[[#This Row],[Close Price]])-1</f>
        <v>3.0136600478805731E-2</v>
      </c>
      <c r="AE678" s="2">
        <f>(Table2[[#This Row],[Close Price]]/Table2[[#This Row],[Current Week Low]])-1</f>
        <v>1.0674637062339842E-2</v>
      </c>
      <c r="AF678" s="2">
        <f>(Table2[[#This Row],[Current Week High]]/Table2[[#This Row],[Close Price]])-1</f>
        <v>5.9005773834671205E-2</v>
      </c>
      <c r="AG678" s="2">
        <f>(Table2[[#This Row],[Close Price]]/Table2[[#This Row],[Current Month Low]])-1</f>
        <v>1.0674637062339842E-2</v>
      </c>
      <c r="AH678" s="2">
        <f>(Table2[[#This Row],[Current Month High]]/Table2[[#This Row],[Close Price]])-1</f>
        <v>6.0414026193493786E-2</v>
      </c>
      <c r="AI678">
        <v>12.096887762286901</v>
      </c>
      <c r="AJ678">
        <v>21.8846549948506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-0.06</v>
      </c>
      <c r="AM678" t="s">
        <v>10214</v>
      </c>
      <c r="AN678">
        <v>1.43</v>
      </c>
      <c r="AO678" t="s">
        <v>10213</v>
      </c>
      <c r="AP678">
        <v>-0.10735217144394001</v>
      </c>
      <c r="AQ678">
        <f>(Table2[[#This Row],[Sharpe Ratio]]-AVERAGE(Table2[Sharpe Ratio]))/_xlfn.STDEV.P(Table2[Sharpe Ratio])</f>
        <v>-1.8365901243707201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-4.1239482998737138</v>
      </c>
      <c r="AS678">
        <f>_xlfn.RANK.AVG(Table2[[#This Row],[1Y Return vs Nifty Z-Score]],Table2[1Y Return vs Nifty Z-Score])</f>
        <v>645</v>
      </c>
      <c r="AT678">
        <f>_xlfn.RANK.AVG(Table2[[#This Row],[6M Return vs Nifty Z-Score]],Table2[6M Return vs Nifty Z-Score])</f>
        <v>545</v>
      </c>
      <c r="AU678">
        <f>_xlfn.RANK.AVG(Table2[[#This Row],[Sharpe Ratio Z-Score]],Table2[Sharpe Ratio Z-Score])</f>
        <v>711</v>
      </c>
      <c r="AV678">
        <f>(Table2[[#This Row],[Rank 1Y]]+Table2[[#This Row],[Rank 6M]]+Table2[[#This Row],[Rank Sharpe]])/3</f>
        <v>633.66666666666663</v>
      </c>
    </row>
    <row r="679" spans="1:48" x14ac:dyDescent="0.3">
      <c r="A679" t="s">
        <v>2193</v>
      </c>
      <c r="B679" t="s">
        <v>2194</v>
      </c>
      <c r="C679" t="s">
        <v>10172</v>
      </c>
      <c r="D679" t="s">
        <v>243</v>
      </c>
      <c r="E679">
        <v>2468.8598866099901</v>
      </c>
      <c r="F679">
        <v>420.55</v>
      </c>
      <c r="G679">
        <v>-13.386040803400499</v>
      </c>
      <c r="H679">
        <f>(Table2[[#This Row],[1Y Return vs Nifty]]-AVERAGE(Table2[1Y Return vs Nifty]))/_xlfn.STDEV.P(Table2[1Y Return vs Nifty])</f>
        <v>-0.71233728007980157</v>
      </c>
      <c r="I679">
        <v>5.20949970597621</v>
      </c>
      <c r="J679">
        <f>(Table2[[#This Row],[1M Return vs Nifty]]-AVERAGE(Table2[1M Return vs Nifty]))/_xlfn.STDEV.P(Table2[1M Return vs Nifty])</f>
        <v>0.18333894490027283</v>
      </c>
      <c r="K679">
        <v>-22.178330680838801</v>
      </c>
      <c r="L679">
        <f>(Table2[[#This Row],[6M Return vs Nifty]]-AVERAGE(Table2[6M Return vs Nifty]))/_xlfn.STDEV.P(Table2[6M Return vs Nifty])</f>
        <v>-0.96154092980171302</v>
      </c>
      <c r="M679">
        <v>-3.56632806102599</v>
      </c>
      <c r="N679">
        <f>(Table2[[#This Row],[1W Return vs Nifty]]-AVERAGE(Table2[1W Return vs Nifty]))/_xlfn.STDEV.P(Table2[1W Return vs Nifty])</f>
        <v>-0.72730798656486662</v>
      </c>
      <c r="O679">
        <v>413.7</v>
      </c>
      <c r="P679">
        <v>400.28060023350997</v>
      </c>
      <c r="Q679">
        <v>405.58363956467002</v>
      </c>
      <c r="R679">
        <v>51.734546954011599</v>
      </c>
      <c r="S679" s="2">
        <f>(Table2[[#This Row],[Close Price]]-Table2[[#This Row],[20D EMA]])/Table2[[#This Row],[20D EMA]]</f>
        <v>1.6557892192410013E-2</v>
      </c>
      <c r="T679" s="2">
        <f>(Table2[[#This Row],[Close Price]]-Table2[[#This Row],[50D EMA]])/Table2[[#This Row],[50D EMA]]</f>
        <v>5.0637976845906513E-2</v>
      </c>
      <c r="U679" s="2">
        <f>(Table2[[#This Row],[Close Price]]-Table2[[#This Row],[200D EMA]])/Table2[[#This Row],[200D EMA]]</f>
        <v>3.6900799182614991E-2</v>
      </c>
      <c r="V679">
        <v>1.76012063372326</v>
      </c>
      <c r="W679">
        <v>418.7</v>
      </c>
      <c r="X679">
        <v>429</v>
      </c>
      <c r="Y679">
        <v>415.4</v>
      </c>
      <c r="Z679">
        <v>444.25</v>
      </c>
      <c r="AA679">
        <v>403.05</v>
      </c>
      <c r="AB679">
        <v>448.9</v>
      </c>
      <c r="AC679" s="2">
        <f>(Table2[[#This Row],[Close Price]]/Table2[[#This Row],[Day Low]])-1</f>
        <v>4.4184380224505659E-3</v>
      </c>
      <c r="AD679" s="2">
        <f>(Table2[[#This Row],[Day High]]/Table2[[#This Row],[Close Price]])-1</f>
        <v>2.0092735703245657E-2</v>
      </c>
      <c r="AE679" s="2">
        <f>(Table2[[#This Row],[Close Price]]/Table2[[#This Row],[Current Week Low]])-1</f>
        <v>1.2397688974482568E-2</v>
      </c>
      <c r="AF679" s="2">
        <f>(Table2[[#This Row],[Current Week High]]/Table2[[#This Row],[Close Price]])-1</f>
        <v>5.6354773510878475E-2</v>
      </c>
      <c r="AG679" s="2">
        <f>(Table2[[#This Row],[Close Price]]/Table2[[#This Row],[Current Month Low]])-1</f>
        <v>4.341893065376512E-2</v>
      </c>
      <c r="AH679" s="2">
        <f>(Table2[[#This Row],[Current Month High]]/Table2[[#This Row],[Close Price]])-1</f>
        <v>6.7411722744025626E-2</v>
      </c>
      <c r="AI679">
        <v>27.428367613839001</v>
      </c>
      <c r="AJ679">
        <v>27.111984282907599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-0.05</v>
      </c>
      <c r="AM679" t="s">
        <v>10214</v>
      </c>
      <c r="AN679">
        <v>3.89</v>
      </c>
      <c r="AO679" t="s">
        <v>10213</v>
      </c>
      <c r="AP679">
        <v>-7.2559739930854003E-2</v>
      </c>
      <c r="AQ679">
        <f>(Table2[[#This Row],[Sharpe Ratio]]-AVERAGE(Table2[Sharpe Ratio]))/_xlfn.STDEV.P(Table2[Sharpe Ratio])</f>
        <v>-1.4418500019302991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589</v>
      </c>
      <c r="AT679">
        <f>_xlfn.RANK.AVG(Table2[[#This Row],[6M Return vs Nifty Z-Score]],Table2[6M Return vs Nifty Z-Score])</f>
        <v>639</v>
      </c>
      <c r="AU679">
        <f>_xlfn.RANK.AVG(Table2[[#This Row],[Sharpe Ratio Z-Score]],Table2[Sharpe Ratio Z-Score])</f>
        <v>678</v>
      </c>
      <c r="AV679">
        <f>(Table2[[#This Row],[Rank 1Y]]+Table2[[#This Row],[Rank 6M]]+Table2[[#This Row],[Rank Sharpe]])/3</f>
        <v>635.33333333333337</v>
      </c>
    </row>
    <row r="680" spans="1:48" x14ac:dyDescent="0.3">
      <c r="A680" t="s">
        <v>784</v>
      </c>
      <c r="B680" t="s">
        <v>785</v>
      </c>
      <c r="C680" t="s">
        <v>10181</v>
      </c>
      <c r="D680" t="s">
        <v>166</v>
      </c>
      <c r="E680">
        <v>20116.667938850002</v>
      </c>
      <c r="F680">
        <v>6832.7</v>
      </c>
      <c r="G680">
        <v>-20.263368554943401</v>
      </c>
      <c r="H680">
        <f>(Table2[[#This Row],[1Y Return vs Nifty]]-AVERAGE(Table2[1Y Return vs Nifty]))/_xlfn.STDEV.P(Table2[1Y Return vs Nifty])</f>
        <v>-0.79412566866971379</v>
      </c>
      <c r="I680">
        <v>8.7996055633452794</v>
      </c>
      <c r="J680">
        <f>(Table2[[#This Row],[1M Return vs Nifty]]-AVERAGE(Table2[1M Return vs Nifty]))/_xlfn.STDEV.P(Table2[1M Return vs Nifty])</f>
        <v>0.5018826452911711</v>
      </c>
      <c r="K680">
        <v>-12.7597265327478</v>
      </c>
      <c r="L680">
        <f>(Table2[[#This Row],[6M Return vs Nifty]]-AVERAGE(Table2[6M Return vs Nifty]))/_xlfn.STDEV.P(Table2[6M Return vs Nifty])</f>
        <v>-0.68006000562504021</v>
      </c>
      <c r="M680">
        <v>3.4231860819290398</v>
      </c>
      <c r="N680">
        <f>(Table2[[#This Row],[1W Return vs Nifty]]-AVERAGE(Table2[1W Return vs Nifty]))/_xlfn.STDEV.P(Table2[1W Return vs Nifty])</f>
        <v>0.65538179128458141</v>
      </c>
      <c r="O680">
        <v>6533.88</v>
      </c>
      <c r="P680">
        <v>6291.9733984776904</v>
      </c>
      <c r="Q680">
        <v>6411.4172388442203</v>
      </c>
      <c r="R680">
        <v>78.428403421898906</v>
      </c>
      <c r="S680" s="2">
        <f>(Table2[[#This Row],[Close Price]]-Table2[[#This Row],[20D EMA]])/Table2[[#This Row],[20D EMA]]</f>
        <v>4.5733928385584016E-2</v>
      </c>
      <c r="T680" s="2">
        <f>(Table2[[#This Row],[Close Price]]-Table2[[#This Row],[50D EMA]])/Table2[[#This Row],[50D EMA]]</f>
        <v>8.5939111194134318E-2</v>
      </c>
      <c r="U680" s="2">
        <f>(Table2[[#This Row],[Close Price]]-Table2[[#This Row],[200D EMA]])/Table2[[#This Row],[200D EMA]]</f>
        <v>6.5708211688890766E-2</v>
      </c>
      <c r="V680">
        <v>0.97909754185833198</v>
      </c>
      <c r="W680">
        <v>6782.05</v>
      </c>
      <c r="X680">
        <v>6875</v>
      </c>
      <c r="Y680">
        <v>6637.7</v>
      </c>
      <c r="Z680">
        <v>6875</v>
      </c>
      <c r="AA680">
        <v>6500</v>
      </c>
      <c r="AB680">
        <v>6875</v>
      </c>
      <c r="AC680" s="2">
        <f>(Table2[[#This Row],[Close Price]]/Table2[[#This Row],[Day Low]])-1</f>
        <v>7.4682433777397694E-3</v>
      </c>
      <c r="AD680" s="2">
        <f>(Table2[[#This Row],[Day High]]/Table2[[#This Row],[Close Price]])-1</f>
        <v>6.1908176855416386E-3</v>
      </c>
      <c r="AE680" s="2">
        <f>(Table2[[#This Row],[Close Price]]/Table2[[#This Row],[Current Week Low]])-1</f>
        <v>2.9377645871310865E-2</v>
      </c>
      <c r="AF680" s="2">
        <f>(Table2[[#This Row],[Current Week High]]/Table2[[#This Row],[Close Price]])-1</f>
        <v>6.1908176855416386E-3</v>
      </c>
      <c r="AG680" s="2">
        <f>(Table2[[#This Row],[Close Price]]/Table2[[#This Row],[Current Month Low]])-1</f>
        <v>5.1184615384615384E-2</v>
      </c>
      <c r="AH680" s="2">
        <f>(Table2[[#This Row],[Current Month High]]/Table2[[#This Row],[Close Price]])-1</f>
        <v>6.1908176855416386E-3</v>
      </c>
      <c r="AI680">
        <v>11.0820027222035</v>
      </c>
      <c r="AJ680">
        <v>32.0366773916152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0.06</v>
      </c>
      <c r="AM680" t="s">
        <v>10213</v>
      </c>
      <c r="AN680">
        <v>7.29</v>
      </c>
      <c r="AO680" t="s">
        <v>10213</v>
      </c>
      <c r="AP680">
        <v>-0.129924989597901</v>
      </c>
      <c r="AQ680">
        <f>(Table2[[#This Row],[Sharpe Ratio]]-AVERAGE(Table2[Sharpe Ratio]))/_xlfn.STDEV.P(Table2[Sharpe Ratio])</f>
        <v>-2.0926917135502112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625</v>
      </c>
      <c r="AT680">
        <f>_xlfn.RANK.AVG(Table2[[#This Row],[6M Return vs Nifty Z-Score]],Table2[6M Return vs Nifty Z-Score])</f>
        <v>560</v>
      </c>
      <c r="AU680">
        <f>_xlfn.RANK.AVG(Table2[[#This Row],[Sharpe Ratio Z-Score]],Table2[Sharpe Ratio Z-Score])</f>
        <v>722</v>
      </c>
      <c r="AV680">
        <f>(Table2[[#This Row],[Rank 1Y]]+Table2[[#This Row],[Rank 6M]]+Table2[[#This Row],[Rank Sharpe]])/3</f>
        <v>635.66666666666663</v>
      </c>
    </row>
    <row r="681" spans="1:48" x14ac:dyDescent="0.3">
      <c r="A681" t="s">
        <v>2081</v>
      </c>
      <c r="B681" t="s">
        <v>2082</v>
      </c>
      <c r="C681" t="s">
        <v>10184</v>
      </c>
      <c r="D681" t="s">
        <v>1783</v>
      </c>
      <c r="E681">
        <v>2782.1380486939902</v>
      </c>
      <c r="F681">
        <v>15.11</v>
      </c>
      <c r="G681">
        <v>-42.063929979297697</v>
      </c>
      <c r="H681">
        <f>(Table2[[#This Row],[1Y Return vs Nifty]]-AVERAGE(Table2[1Y Return vs Nifty]))/_xlfn.STDEV.P(Table2[1Y Return vs Nifty])</f>
        <v>-1.0533881109538294</v>
      </c>
      <c r="I681">
        <v>-1.9145032459320299</v>
      </c>
      <c r="J681">
        <f>(Table2[[#This Row],[1M Return vs Nifty]]-AVERAGE(Table2[1M Return vs Nifty]))/_xlfn.STDEV.P(Table2[1M Return vs Nifty])</f>
        <v>-0.44876115243767728</v>
      </c>
      <c r="K681">
        <v>-48.840989313423698</v>
      </c>
      <c r="L681">
        <f>(Table2[[#This Row],[6M Return vs Nifty]]-AVERAGE(Table2[6M Return vs Nifty]))/_xlfn.STDEV.P(Table2[6M Return vs Nifty])</f>
        <v>-1.758371296053838</v>
      </c>
      <c r="M681">
        <v>-3.3798264941070899</v>
      </c>
      <c r="N681">
        <f>(Table2[[#This Row],[1W Return vs Nifty]]-AVERAGE(Table2[1W Return vs Nifty]))/_xlfn.STDEV.P(Table2[1W Return vs Nifty])</f>
        <v>-0.69041360379985173</v>
      </c>
      <c r="O681">
        <v>15.62</v>
      </c>
      <c r="P681">
        <v>16.1537979156139</v>
      </c>
      <c r="Q681">
        <v>17.6122511539699</v>
      </c>
      <c r="R681">
        <v>34.0126307882256</v>
      </c>
      <c r="S681" s="2">
        <f>(Table2[[#This Row],[Close Price]]-Table2[[#This Row],[20D EMA]])/Table2[[#This Row],[20D EMA]]</f>
        <v>-3.2650448143405876E-2</v>
      </c>
      <c r="T681" s="2">
        <f>(Table2[[#This Row],[Close Price]]-Table2[[#This Row],[50D EMA]])/Table2[[#This Row],[50D EMA]]</f>
        <v>-6.461625439829162E-2</v>
      </c>
      <c r="U681" s="2">
        <f>(Table2[[#This Row],[Close Price]]-Table2[[#This Row],[200D EMA]])/Table2[[#This Row],[200D EMA]]</f>
        <v>-0.14207446464933471</v>
      </c>
      <c r="V681">
        <v>0.70865959242662702</v>
      </c>
      <c r="W681">
        <v>15.08</v>
      </c>
      <c r="X681">
        <v>15.49</v>
      </c>
      <c r="Y681">
        <v>15</v>
      </c>
      <c r="Z681">
        <v>15.72</v>
      </c>
      <c r="AA681">
        <v>15</v>
      </c>
      <c r="AB681">
        <v>16.25</v>
      </c>
      <c r="AC681" s="2">
        <f>(Table2[[#This Row],[Close Price]]/Table2[[#This Row],[Day Low]])-1</f>
        <v>1.9893899204244114E-3</v>
      </c>
      <c r="AD681" s="2">
        <f>(Table2[[#This Row],[Day High]]/Table2[[#This Row],[Close Price]])-1</f>
        <v>2.5148908007941895E-2</v>
      </c>
      <c r="AE681" s="2">
        <f>(Table2[[#This Row],[Close Price]]/Table2[[#This Row],[Current Week Low]])-1</f>
        <v>7.3333333333331918E-3</v>
      </c>
      <c r="AF681" s="2">
        <f>(Table2[[#This Row],[Current Week High]]/Table2[[#This Row],[Close Price]])-1</f>
        <v>4.0370615486432948E-2</v>
      </c>
      <c r="AG681" s="2">
        <f>(Table2[[#This Row],[Close Price]]/Table2[[#This Row],[Current Month Low]])-1</f>
        <v>7.3333333333331918E-3</v>
      </c>
      <c r="AH681" s="2">
        <f>(Table2[[#This Row],[Current Month High]]/Table2[[#This Row],[Close Price]])-1</f>
        <v>7.544672402382524E-2</v>
      </c>
      <c r="AI681">
        <v>72.402382528127006</v>
      </c>
      <c r="AJ681">
        <v>17.587548638132301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-0.23</v>
      </c>
      <c r="AM681" t="s">
        <v>10214</v>
      </c>
      <c r="AN681">
        <v>-5.03</v>
      </c>
      <c r="AO681" t="s">
        <v>10214</v>
      </c>
      <c r="AP681">
        <v>6.3844119554829996E-3</v>
      </c>
      <c r="AQ681">
        <f>(Table2[[#This Row],[Sharpe Ratio]]-AVERAGE(Table2[Sharpe Ratio]))/_xlfn.STDEV.P(Table2[Sharpe Ratio])</f>
        <v>-0.54618324837652188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706</v>
      </c>
      <c r="AT681">
        <f>_xlfn.RANK.AVG(Table2[[#This Row],[6M Return vs Nifty Z-Score]],Table2[6M Return vs Nifty Z-Score])</f>
        <v>719</v>
      </c>
      <c r="AU681">
        <f>_xlfn.RANK.AVG(Table2[[#This Row],[Sharpe Ratio Z-Score]],Table2[Sharpe Ratio Z-Score])</f>
        <v>486</v>
      </c>
      <c r="AV681">
        <f>(Table2[[#This Row],[Rank 1Y]]+Table2[[#This Row],[Rank 6M]]+Table2[[#This Row],[Rank Sharpe]])/3</f>
        <v>637</v>
      </c>
    </row>
    <row r="682" spans="1:48" x14ac:dyDescent="0.3">
      <c r="A682" t="s">
        <v>2131</v>
      </c>
      <c r="B682" t="s">
        <v>2132</v>
      </c>
      <c r="C682" t="s">
        <v>10169</v>
      </c>
      <c r="D682" t="s">
        <v>416</v>
      </c>
      <c r="E682">
        <v>2626.5374436500001</v>
      </c>
      <c r="F682">
        <v>52.45</v>
      </c>
      <c r="G682">
        <v>-35.702813250082798</v>
      </c>
      <c r="H682">
        <f>(Table2[[#This Row],[1Y Return vs Nifty]]-AVERAGE(Table2[1Y Return vs Nifty]))/_xlfn.STDEV.P(Table2[1Y Return vs Nifty])</f>
        <v>-0.97773874455594334</v>
      </c>
      <c r="I682">
        <v>-14.0238729851706</v>
      </c>
      <c r="J682">
        <f>(Table2[[#This Row],[1M Return vs Nifty]]-AVERAGE(Table2[1M Return vs Nifty]))/_xlfn.STDEV.P(Table2[1M Return vs Nifty])</f>
        <v>-1.5232039681616143</v>
      </c>
      <c r="K682">
        <v>-40.821908470452499</v>
      </c>
      <c r="L682">
        <f>(Table2[[#This Row],[6M Return vs Nifty]]-AVERAGE(Table2[6M Return vs Nifty]))/_xlfn.STDEV.P(Table2[6M Return vs Nifty])</f>
        <v>-1.5187160083661728</v>
      </c>
      <c r="M682">
        <v>-1.4803851533249699</v>
      </c>
      <c r="N682">
        <f>(Table2[[#This Row],[1W Return vs Nifty]]-AVERAGE(Table2[1W Return vs Nifty]))/_xlfn.STDEV.P(Table2[1W Return vs Nifty])</f>
        <v>-0.31465957114348125</v>
      </c>
      <c r="O682">
        <v>53.92</v>
      </c>
      <c r="P682">
        <v>55.350211339442602</v>
      </c>
      <c r="Q682">
        <v>62.285918332100103</v>
      </c>
      <c r="R682">
        <v>27.600643089515401</v>
      </c>
      <c r="S682" s="2">
        <f>(Table2[[#This Row],[Close Price]]-Table2[[#This Row],[20D EMA]])/Table2[[#This Row],[20D EMA]]</f>
        <v>-2.7262611275964369E-2</v>
      </c>
      <c r="T682" s="2">
        <f>(Table2[[#This Row],[Close Price]]-Table2[[#This Row],[50D EMA]])/Table2[[#This Row],[50D EMA]]</f>
        <v>-5.23974754433486E-2</v>
      </c>
      <c r="U682" s="2">
        <f>(Table2[[#This Row],[Close Price]]-Table2[[#This Row],[200D EMA]])/Table2[[#This Row],[200D EMA]]</f>
        <v>-0.15791560268335952</v>
      </c>
      <c r="V682">
        <v>0.90182123645226797</v>
      </c>
      <c r="W682">
        <v>52.3</v>
      </c>
      <c r="X682">
        <v>53.38</v>
      </c>
      <c r="Y682">
        <v>52.3</v>
      </c>
      <c r="Z682">
        <v>54.34</v>
      </c>
      <c r="AA682">
        <v>52.3</v>
      </c>
      <c r="AB682">
        <v>55.52</v>
      </c>
      <c r="AC682" s="2">
        <f>(Table2[[#This Row],[Close Price]]/Table2[[#This Row],[Day Low]])-1</f>
        <v>2.8680688336522042E-3</v>
      </c>
      <c r="AD682" s="2">
        <f>(Table2[[#This Row],[Day High]]/Table2[[#This Row],[Close Price]])-1</f>
        <v>1.7731172545281115E-2</v>
      </c>
      <c r="AE682" s="2">
        <f>(Table2[[#This Row],[Close Price]]/Table2[[#This Row],[Current Week Low]])-1</f>
        <v>2.8680688336522042E-3</v>
      </c>
      <c r="AF682" s="2">
        <f>(Table2[[#This Row],[Current Week High]]/Table2[[#This Row],[Close Price]])-1</f>
        <v>3.6034318398474818E-2</v>
      </c>
      <c r="AG682" s="2">
        <f>(Table2[[#This Row],[Close Price]]/Table2[[#This Row],[Current Month Low]])-1</f>
        <v>2.8680688336522042E-3</v>
      </c>
      <c r="AH682" s="2">
        <f>(Table2[[#This Row],[Current Month High]]/Table2[[#This Row],[Close Price]])-1</f>
        <v>5.8531935176358463E-2</v>
      </c>
      <c r="AI682">
        <v>60.2478551000953</v>
      </c>
      <c r="AJ682">
        <v>9.0436590436590407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-0.25</v>
      </c>
      <c r="AM682" t="s">
        <v>10214</v>
      </c>
      <c r="AN682">
        <v>-3.74</v>
      </c>
      <c r="AO682" t="s">
        <v>10214</v>
      </c>
      <c r="AQ682">
        <f>(Table2[[#This Row],[Sharpe Ratio]]-AVERAGE(Table2[Sharpe Ratio]))/_xlfn.STDEV.P(Table2[Sharpe Ratio])</f>
        <v>-0.61861806961255894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686</v>
      </c>
      <c r="AT682">
        <f>_xlfn.RANK.AVG(Table2[[#This Row],[6M Return vs Nifty Z-Score]],Table2[6M Return vs Nifty Z-Score])</f>
        <v>714</v>
      </c>
      <c r="AU682">
        <f>_xlfn.RANK.AVG(Table2[[#This Row],[Sharpe Ratio Z-Score]],Table2[Sharpe Ratio Z-Score])</f>
        <v>516.5</v>
      </c>
      <c r="AV682">
        <f>(Table2[[#This Row],[Rank 1Y]]+Table2[[#This Row],[Rank 6M]]+Table2[[#This Row],[Rank Sharpe]])/3</f>
        <v>638.83333333333337</v>
      </c>
    </row>
    <row r="683" spans="1:48" x14ac:dyDescent="0.3">
      <c r="A683" t="s">
        <v>485</v>
      </c>
      <c r="B683" t="s">
        <v>486</v>
      </c>
      <c r="C683" t="s">
        <v>10169</v>
      </c>
      <c r="D683" t="s">
        <v>122</v>
      </c>
      <c r="E683">
        <v>43435.258979099999</v>
      </c>
      <c r="F683">
        <v>334.2</v>
      </c>
      <c r="G683">
        <v>-41.9515796430668</v>
      </c>
      <c r="H683">
        <f>(Table2[[#This Row],[1Y Return vs Nifty]]-AVERAGE(Table2[1Y Return vs Nifty]))/_xlfn.STDEV.P(Table2[1Y Return vs Nifty])</f>
        <v>-1.0520519883652559</v>
      </c>
      <c r="I683">
        <v>-7.6271574766392503</v>
      </c>
      <c r="J683">
        <f>(Table2[[#This Row],[1M Return vs Nifty]]-AVERAGE(Table2[1M Return vs Nifty]))/_xlfn.STDEV.P(Table2[1M Return vs Nifty])</f>
        <v>-0.95563479070881951</v>
      </c>
      <c r="K683">
        <v>-21.845102831038702</v>
      </c>
      <c r="L683">
        <f>(Table2[[#This Row],[6M Return vs Nifty]]-AVERAGE(Table2[6M Return vs Nifty]))/_xlfn.STDEV.P(Table2[6M Return vs Nifty])</f>
        <v>-0.95158220538264393</v>
      </c>
      <c r="M683">
        <v>-0.62521403924236996</v>
      </c>
      <c r="N683">
        <f>(Table2[[#This Row],[1W Return vs Nifty]]-AVERAGE(Table2[1W Return vs Nifty]))/_xlfn.STDEV.P(Table2[1W Return vs Nifty])</f>
        <v>-0.14548667391915088</v>
      </c>
      <c r="O683">
        <v>336.9</v>
      </c>
      <c r="P683">
        <v>339.77494658923399</v>
      </c>
      <c r="Q683">
        <v>357.39668868929499</v>
      </c>
      <c r="R683">
        <v>43.078298313121003</v>
      </c>
      <c r="S683" s="2">
        <f>(Table2[[#This Row],[Close Price]]-Table2[[#This Row],[20D EMA]])/Table2[[#This Row],[20D EMA]]</f>
        <v>-8.0142475512021034E-3</v>
      </c>
      <c r="T683" s="2">
        <f>(Table2[[#This Row],[Close Price]]-Table2[[#This Row],[50D EMA]])/Table2[[#This Row],[50D EMA]]</f>
        <v>-1.6407762388595867E-2</v>
      </c>
      <c r="U683" s="2">
        <f>(Table2[[#This Row],[Close Price]]-Table2[[#This Row],[200D EMA]])/Table2[[#This Row],[200D EMA]]</f>
        <v>-6.4904598792914908E-2</v>
      </c>
      <c r="V683">
        <v>0.75100197235183697</v>
      </c>
      <c r="W683">
        <v>333.8</v>
      </c>
      <c r="X683">
        <v>336.95</v>
      </c>
      <c r="Y683">
        <v>332.5</v>
      </c>
      <c r="Z683">
        <v>347</v>
      </c>
      <c r="AA683">
        <v>331.15</v>
      </c>
      <c r="AB683">
        <v>347</v>
      </c>
      <c r="AC683" s="2">
        <f>(Table2[[#This Row],[Close Price]]/Table2[[#This Row],[Day Low]])-1</f>
        <v>1.1983223487117556E-3</v>
      </c>
      <c r="AD683" s="2">
        <f>(Table2[[#This Row],[Day High]]/Table2[[#This Row],[Close Price]])-1</f>
        <v>8.2286056253739748E-3</v>
      </c>
      <c r="AE683" s="2">
        <f>(Table2[[#This Row],[Close Price]]/Table2[[#This Row],[Current Week Low]])-1</f>
        <v>5.112781954887291E-3</v>
      </c>
      <c r="AF683" s="2">
        <f>(Table2[[#This Row],[Current Week High]]/Table2[[#This Row],[Close Price]])-1</f>
        <v>3.8300418910831802E-2</v>
      </c>
      <c r="AG683" s="2">
        <f>(Table2[[#This Row],[Close Price]]/Table2[[#This Row],[Current Month Low]])-1</f>
        <v>9.2103276460817618E-3</v>
      </c>
      <c r="AH683" s="2">
        <f>(Table2[[#This Row],[Current Month High]]/Table2[[#This Row],[Close Price]])-1</f>
        <v>3.8300418910831802E-2</v>
      </c>
      <c r="AI683">
        <v>26.4811490125673</v>
      </c>
      <c r="AJ683">
        <v>16.9349195241427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-0.12</v>
      </c>
      <c r="AM683" t="s">
        <v>10214</v>
      </c>
      <c r="AN683">
        <v>-0.3</v>
      </c>
      <c r="AO683" t="s">
        <v>10214</v>
      </c>
      <c r="AP683">
        <v>-1.4139902032928E-2</v>
      </c>
      <c r="AQ683">
        <f>(Table2[[#This Row],[Sharpe Ratio]]-AVERAGE(Table2[Sharpe Ratio]))/_xlfn.STDEV.P(Table2[Sharpe Ratio])</f>
        <v>-0.77904338101036208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705</v>
      </c>
      <c r="AT683">
        <f>_xlfn.RANK.AVG(Table2[[#This Row],[6M Return vs Nifty Z-Score]],Table2[6M Return vs Nifty Z-Score])</f>
        <v>637</v>
      </c>
      <c r="AU683">
        <f>_xlfn.RANK.AVG(Table2[[#This Row],[Sharpe Ratio Z-Score]],Table2[Sharpe Ratio Z-Score])</f>
        <v>575</v>
      </c>
      <c r="AV683">
        <f>(Table2[[#This Row],[Rank 1Y]]+Table2[[#This Row],[Rank 6M]]+Table2[[#This Row],[Rank Sharpe]])/3</f>
        <v>639</v>
      </c>
    </row>
    <row r="684" spans="1:48" x14ac:dyDescent="0.3">
      <c r="A684" t="s">
        <v>1714</v>
      </c>
      <c r="B684" t="s">
        <v>1715</v>
      </c>
      <c r="C684" t="s">
        <v>10181</v>
      </c>
      <c r="D684" t="s">
        <v>548</v>
      </c>
      <c r="E684">
        <v>4468.4150500799997</v>
      </c>
      <c r="F684">
        <v>808.8</v>
      </c>
      <c r="G684">
        <v>-30.948912213867299</v>
      </c>
      <c r="H684">
        <f>(Table2[[#This Row],[1Y Return vs Nifty]]-AVERAGE(Table2[1Y Return vs Nifty]))/_xlfn.STDEV.P(Table2[1Y Return vs Nifty])</f>
        <v>-0.92120313664039044</v>
      </c>
      <c r="I684">
        <v>10.6380328005298</v>
      </c>
      <c r="J684">
        <f>(Table2[[#This Row],[1M Return vs Nifty]]-AVERAGE(Table2[1M Return vs Nifty]))/_xlfn.STDEV.P(Table2[1M Return vs Nifty])</f>
        <v>0.66500302065005568</v>
      </c>
      <c r="K684">
        <v>-10.7650013367676</v>
      </c>
      <c r="L684">
        <f>(Table2[[#This Row],[6M Return vs Nifty]]-AVERAGE(Table2[6M Return vs Nifty]))/_xlfn.STDEV.P(Table2[6M Return vs Nifty])</f>
        <v>-0.62044638530351914</v>
      </c>
      <c r="M684">
        <v>-2.8295682501658899</v>
      </c>
      <c r="N684">
        <f>(Table2[[#This Row],[1W Return vs Nifty]]-AVERAGE(Table2[1W Return vs Nifty]))/_xlfn.STDEV.P(Table2[1W Return vs Nifty])</f>
        <v>-0.58155962146092788</v>
      </c>
      <c r="O684">
        <v>799.95</v>
      </c>
      <c r="P684">
        <v>766.57792325573996</v>
      </c>
      <c r="Q684">
        <v>759.38264306125905</v>
      </c>
      <c r="R684">
        <v>48.917038841215103</v>
      </c>
      <c r="S684" s="2">
        <f>(Table2[[#This Row],[Close Price]]-Table2[[#This Row],[20D EMA]])/Table2[[#This Row],[20D EMA]]</f>
        <v>1.1063191449465477E-2</v>
      </c>
      <c r="T684" s="2">
        <f>(Table2[[#This Row],[Close Price]]-Table2[[#This Row],[50D EMA]])/Table2[[#This Row],[50D EMA]]</f>
        <v>5.5078649493241642E-2</v>
      </c>
      <c r="U684" s="2">
        <f>(Table2[[#This Row],[Close Price]]-Table2[[#This Row],[200D EMA]])/Table2[[#This Row],[200D EMA]]</f>
        <v>6.5075699833653466E-2</v>
      </c>
      <c r="V684">
        <v>1.2576474635966399</v>
      </c>
      <c r="W684">
        <v>804</v>
      </c>
      <c r="X684">
        <v>823.8</v>
      </c>
      <c r="Y684">
        <v>785.55</v>
      </c>
      <c r="Z684">
        <v>827.9</v>
      </c>
      <c r="AA684">
        <v>785.55</v>
      </c>
      <c r="AB684">
        <v>868.9</v>
      </c>
      <c r="AC684" s="2">
        <f>(Table2[[#This Row],[Close Price]]/Table2[[#This Row],[Day Low]])-1</f>
        <v>5.9701492537311829E-3</v>
      </c>
      <c r="AD684" s="2">
        <f>(Table2[[#This Row],[Day High]]/Table2[[#This Row],[Close Price]])-1</f>
        <v>1.8545994065281901E-2</v>
      </c>
      <c r="AE684" s="2">
        <f>(Table2[[#This Row],[Close Price]]/Table2[[#This Row],[Current Week Low]])-1</f>
        <v>2.9597097574947551E-2</v>
      </c>
      <c r="AF684" s="2">
        <f>(Table2[[#This Row],[Current Week High]]/Table2[[#This Row],[Close Price]])-1</f>
        <v>2.3615232443125578E-2</v>
      </c>
      <c r="AG684" s="2">
        <f>(Table2[[#This Row],[Close Price]]/Table2[[#This Row],[Current Month Low]])-1</f>
        <v>2.9597097574947551E-2</v>
      </c>
      <c r="AH684" s="2">
        <f>(Table2[[#This Row],[Current Month High]]/Table2[[#This Row],[Close Price]])-1</f>
        <v>7.4307616221562789E-2</v>
      </c>
      <c r="AI684">
        <v>11.751978239366901</v>
      </c>
      <c r="AJ684">
        <v>23.114392267295798</v>
      </c>
      <c r="AK684" t="str">
        <f>IF(AND(Table2[[#This Row],[20D EMA]]&gt;Table2[[#This Row],[50D EMA]],Table2[[#This Row],[50D EMA]]&gt;Table2[[#This Row],[200D EMA]]),"Uptrend","Downtrend/NoTrend")</f>
        <v>Uptrend</v>
      </c>
      <c r="AL684">
        <v>-0.02</v>
      </c>
      <c r="AM684" t="s">
        <v>10214</v>
      </c>
      <c r="AN684">
        <v>-0.69</v>
      </c>
      <c r="AO684" t="s">
        <v>10214</v>
      </c>
      <c r="AP684">
        <v>-0.121497676932356</v>
      </c>
      <c r="AQ684">
        <f>(Table2[[#This Row],[Sharpe Ratio]]-AVERAGE(Table2[Sharpe Ratio]))/_xlfn.STDEV.P(Table2[Sharpe Ratio])</f>
        <v>-1.9970790101900058</v>
      </c>
      <c r="AR6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-3.455285132944788</v>
      </c>
      <c r="AS684">
        <f>_xlfn.RANK.AVG(Table2[[#This Row],[1Y Return vs Nifty Z-Score]],Table2[1Y Return vs Nifty Z-Score])</f>
        <v>667</v>
      </c>
      <c r="AT684">
        <f>_xlfn.RANK.AVG(Table2[[#This Row],[6M Return vs Nifty Z-Score]],Table2[6M Return vs Nifty Z-Score])</f>
        <v>536</v>
      </c>
      <c r="AU684">
        <f>_xlfn.RANK.AVG(Table2[[#This Row],[Sharpe Ratio Z-Score]],Table2[Sharpe Ratio Z-Score])</f>
        <v>717</v>
      </c>
      <c r="AV684">
        <f>(Table2[[#This Row],[Rank 1Y]]+Table2[[#This Row],[Rank 6M]]+Table2[[#This Row],[Rank Sharpe]])/3</f>
        <v>640</v>
      </c>
    </row>
    <row r="685" spans="1:48" x14ac:dyDescent="0.3">
      <c r="A685" t="s">
        <v>1412</v>
      </c>
      <c r="B685" t="s">
        <v>1413</v>
      </c>
      <c r="C685" t="s">
        <v>10169</v>
      </c>
      <c r="D685" t="s">
        <v>416</v>
      </c>
      <c r="E685">
        <v>7329.0543418399902</v>
      </c>
      <c r="F685">
        <v>320.2</v>
      </c>
      <c r="G685">
        <v>-33.534800067036997</v>
      </c>
      <c r="H685">
        <f>(Table2[[#This Row],[1Y Return vs Nifty]]-AVERAGE(Table2[1Y Return vs Nifty]))/_xlfn.STDEV.P(Table2[1Y Return vs Nifty])</f>
        <v>-0.95195572081634872</v>
      </c>
      <c r="I685">
        <v>7.9513774730184004</v>
      </c>
      <c r="J685">
        <f>(Table2[[#This Row],[1M Return vs Nifty]]-AVERAGE(Table2[1M Return vs Nifty]))/_xlfn.STDEV.P(Table2[1M Return vs Nifty])</f>
        <v>0.42662087714201752</v>
      </c>
      <c r="K685">
        <v>-28.615965970753301</v>
      </c>
      <c r="L685">
        <f>(Table2[[#This Row],[6M Return vs Nifty]]-AVERAGE(Table2[6M Return vs Nifty]))/_xlfn.STDEV.P(Table2[6M Return vs Nifty])</f>
        <v>-1.1539337199037125</v>
      </c>
      <c r="M685">
        <v>2.6890691492566399</v>
      </c>
      <c r="N685">
        <f>(Table2[[#This Row],[1W Return vs Nifty]]-AVERAGE(Table2[1W Return vs Nifty]))/_xlfn.STDEV.P(Table2[1W Return vs Nifty])</f>
        <v>0.510156249452689</v>
      </c>
      <c r="O685">
        <v>305.32</v>
      </c>
      <c r="P685">
        <v>298.140179399781</v>
      </c>
      <c r="Q685">
        <v>323.05079426944701</v>
      </c>
      <c r="R685">
        <v>61.437365666453204</v>
      </c>
      <c r="S685" s="2">
        <f>(Table2[[#This Row],[Close Price]]-Table2[[#This Row],[20D EMA]])/Table2[[#This Row],[20D EMA]]</f>
        <v>4.873575265295426E-2</v>
      </c>
      <c r="T685" s="2">
        <f>(Table2[[#This Row],[Close Price]]-Table2[[#This Row],[50D EMA]])/Table2[[#This Row],[50D EMA]]</f>
        <v>7.399143800285507E-2</v>
      </c>
      <c r="U685" s="2">
        <f>(Table2[[#This Row],[Close Price]]-Table2[[#This Row],[200D EMA]])/Table2[[#This Row],[200D EMA]]</f>
        <v>-8.8246007130050874E-3</v>
      </c>
      <c r="V685">
        <v>2.1482883361663898</v>
      </c>
      <c r="W685">
        <v>319.25</v>
      </c>
      <c r="X685">
        <v>326.7</v>
      </c>
      <c r="Y685">
        <v>307.8</v>
      </c>
      <c r="Z685">
        <v>348.7</v>
      </c>
      <c r="AA685">
        <v>283</v>
      </c>
      <c r="AB685">
        <v>348.7</v>
      </c>
      <c r="AC685" s="2">
        <f>(Table2[[#This Row],[Close Price]]/Table2[[#This Row],[Day Low]])-1</f>
        <v>2.9757243539545453E-3</v>
      </c>
      <c r="AD685" s="2">
        <f>(Table2[[#This Row],[Day High]]/Table2[[#This Row],[Close Price]])-1</f>
        <v>2.0299812617114332E-2</v>
      </c>
      <c r="AE685" s="2">
        <f>(Table2[[#This Row],[Close Price]]/Table2[[#This Row],[Current Week Low]])-1</f>
        <v>4.0285899935022629E-2</v>
      </c>
      <c r="AF685" s="2">
        <f>(Table2[[#This Row],[Current Week High]]/Table2[[#This Row],[Close Price]])-1</f>
        <v>8.9006870705808927E-2</v>
      </c>
      <c r="AG685" s="2">
        <f>(Table2[[#This Row],[Close Price]]/Table2[[#This Row],[Current Month Low]])-1</f>
        <v>0.13144876325088339</v>
      </c>
      <c r="AH685" s="2">
        <f>(Table2[[#This Row],[Current Month High]]/Table2[[#This Row],[Close Price]])-1</f>
        <v>8.9006870705808927E-2</v>
      </c>
      <c r="AI685">
        <v>47.064334790755701</v>
      </c>
      <c r="AJ685">
        <v>24.036412938214202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-0.03</v>
      </c>
      <c r="AM685" t="s">
        <v>10214</v>
      </c>
      <c r="AN685">
        <v>8.25</v>
      </c>
      <c r="AO685" t="s">
        <v>10213</v>
      </c>
      <c r="AP685">
        <v>-1.4022842991069E-2</v>
      </c>
      <c r="AQ685">
        <f>(Table2[[#This Row],[Sharpe Ratio]]-AVERAGE(Table2[Sharpe Ratio]))/_xlfn.STDEV.P(Table2[Sharpe Ratio])</f>
        <v>-0.77771527893451831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675</v>
      </c>
      <c r="AT685">
        <f>_xlfn.RANK.AVG(Table2[[#This Row],[6M Return vs Nifty Z-Score]],Table2[6M Return vs Nifty Z-Score])</f>
        <v>672</v>
      </c>
      <c r="AU685">
        <f>_xlfn.RANK.AVG(Table2[[#This Row],[Sharpe Ratio Z-Score]],Table2[Sharpe Ratio Z-Score])</f>
        <v>574</v>
      </c>
      <c r="AV685">
        <f>(Table2[[#This Row],[Rank 1Y]]+Table2[[#This Row],[Rank 6M]]+Table2[[#This Row],[Rank Sharpe]])/3</f>
        <v>640.33333333333337</v>
      </c>
    </row>
    <row r="686" spans="1:48" x14ac:dyDescent="0.3">
      <c r="A686" t="s">
        <v>1364</v>
      </c>
      <c r="B686" t="s">
        <v>1365</v>
      </c>
      <c r="C686" t="s">
        <v>10172</v>
      </c>
      <c r="D686" t="s">
        <v>62</v>
      </c>
      <c r="E686">
        <v>7716.7988410520002</v>
      </c>
      <c r="F686">
        <v>237.79</v>
      </c>
      <c r="G686">
        <v>-21.811206589766499</v>
      </c>
      <c r="H686">
        <f>(Table2[[#This Row],[1Y Return vs Nifty]]-AVERAGE(Table2[1Y Return vs Nifty]))/_xlfn.STDEV.P(Table2[1Y Return vs Nifty])</f>
        <v>-0.81253328035260264</v>
      </c>
      <c r="I686">
        <v>4.6420874067167404</v>
      </c>
      <c r="J686">
        <f>(Table2[[#This Row],[1M Return vs Nifty]]-AVERAGE(Table2[1M Return vs Nifty]))/_xlfn.STDEV.P(Table2[1M Return vs Nifty])</f>
        <v>0.13299346188828312</v>
      </c>
      <c r="K686">
        <v>-50.660853151074903</v>
      </c>
      <c r="L686">
        <f>(Table2[[#This Row],[6M Return vs Nifty]]-AVERAGE(Table2[6M Return vs Nifty]))/_xlfn.STDEV.P(Table2[6M Return vs Nifty])</f>
        <v>-1.8127590744171098</v>
      </c>
      <c r="M686">
        <v>-0.88644681850298701</v>
      </c>
      <c r="N686">
        <f>(Table2[[#This Row],[1W Return vs Nifty]]-AVERAGE(Table2[1W Return vs Nifty]))/_xlfn.STDEV.P(Table2[1W Return vs Nifty])</f>
        <v>-0.19716464267852826</v>
      </c>
      <c r="O686">
        <v>238.62</v>
      </c>
      <c r="P686">
        <v>247.52218591404301</v>
      </c>
      <c r="Q686">
        <v>275.36795742056802</v>
      </c>
      <c r="R686">
        <v>45.268923706077302</v>
      </c>
      <c r="S686" s="2">
        <f>(Table2[[#This Row],[Close Price]]-Table2[[#This Row],[20D EMA]])/Table2[[#This Row],[20D EMA]]</f>
        <v>-3.4783337524097414E-3</v>
      </c>
      <c r="T686" s="2">
        <f>(Table2[[#This Row],[Close Price]]-Table2[[#This Row],[50D EMA]])/Table2[[#This Row],[50D EMA]]</f>
        <v>-3.9318438781979367E-2</v>
      </c>
      <c r="U686" s="2">
        <f>(Table2[[#This Row],[Close Price]]-Table2[[#This Row],[200D EMA]])/Table2[[#This Row],[200D EMA]]</f>
        <v>-0.13646452467661446</v>
      </c>
      <c r="V686">
        <v>0.62111203755866495</v>
      </c>
      <c r="W686">
        <v>235.1</v>
      </c>
      <c r="X686">
        <v>244</v>
      </c>
      <c r="Y686">
        <v>235.1</v>
      </c>
      <c r="Z686">
        <v>253.19</v>
      </c>
      <c r="AA686">
        <v>233.1</v>
      </c>
      <c r="AB686">
        <v>258</v>
      </c>
      <c r="AC686" s="2">
        <f>(Table2[[#This Row],[Close Price]]/Table2[[#This Row],[Day Low]])-1</f>
        <v>1.1441939600170148E-2</v>
      </c>
      <c r="AD686" s="2">
        <f>(Table2[[#This Row],[Day High]]/Table2[[#This Row],[Close Price]])-1</f>
        <v>2.6115480045418193E-2</v>
      </c>
      <c r="AE686" s="2">
        <f>(Table2[[#This Row],[Close Price]]/Table2[[#This Row],[Current Week Low]])-1</f>
        <v>1.1441939600170148E-2</v>
      </c>
      <c r="AF686" s="2">
        <f>(Table2[[#This Row],[Current Week High]]/Table2[[#This Row],[Close Price]])-1</f>
        <v>6.4763026199587959E-2</v>
      </c>
      <c r="AG686" s="2">
        <f>(Table2[[#This Row],[Close Price]]/Table2[[#This Row],[Current Month Low]])-1</f>
        <v>2.0120120120120211E-2</v>
      </c>
      <c r="AH686" s="2">
        <f>(Table2[[#This Row],[Current Month High]]/Table2[[#This Row],[Close Price]])-1</f>
        <v>8.4990958408679873E-2</v>
      </c>
      <c r="AI686">
        <v>98.830901215358097</v>
      </c>
      <c r="AJ686">
        <v>21.2595614482406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-0.28999999999999998</v>
      </c>
      <c r="AM686" t="s">
        <v>10214</v>
      </c>
      <c r="AN686">
        <v>-1.1100000000000001</v>
      </c>
      <c r="AO686" t="s">
        <v>10214</v>
      </c>
      <c r="AP686">
        <v>-1.2322801985145E-2</v>
      </c>
      <c r="AQ686">
        <f>(Table2[[#This Row],[Sharpe Ratio]]-AVERAGE(Table2[Sharpe Ratio]))/_xlfn.STDEV.P(Table2[Sharpe Ratio])</f>
        <v>-0.75842733711361476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633</v>
      </c>
      <c r="AT686">
        <f>_xlfn.RANK.AVG(Table2[[#This Row],[6M Return vs Nifty Z-Score]],Table2[6M Return vs Nifty Z-Score])</f>
        <v>721</v>
      </c>
      <c r="AU686">
        <f>_xlfn.RANK.AVG(Table2[[#This Row],[Sharpe Ratio Z-Score]],Table2[Sharpe Ratio Z-Score])</f>
        <v>568</v>
      </c>
      <c r="AV686">
        <f>(Table2[[#This Row],[Rank 1Y]]+Table2[[#This Row],[Rank 6M]]+Table2[[#This Row],[Rank Sharpe]])/3</f>
        <v>640.66666666666663</v>
      </c>
    </row>
    <row r="687" spans="1:48" x14ac:dyDescent="0.3">
      <c r="A687" t="s">
        <v>1626</v>
      </c>
      <c r="B687" t="s">
        <v>1627</v>
      </c>
      <c r="C687" t="s">
        <v>10167</v>
      </c>
      <c r="D687" t="s">
        <v>49</v>
      </c>
      <c r="E687">
        <v>5190.30143176</v>
      </c>
      <c r="F687">
        <v>727.9</v>
      </c>
      <c r="G687">
        <v>-24.1848822180764</v>
      </c>
      <c r="H687">
        <f>(Table2[[#This Row],[1Y Return vs Nifty]]-AVERAGE(Table2[1Y Return vs Nifty]))/_xlfn.STDEV.P(Table2[1Y Return vs Nifty])</f>
        <v>-0.84076213779378839</v>
      </c>
      <c r="I687">
        <v>-9.9801054780909393</v>
      </c>
      <c r="J687">
        <f>(Table2[[#This Row],[1M Return vs Nifty]]-AVERAGE(Table2[1M Return vs Nifty]))/_xlfn.STDEV.P(Table2[1M Return vs Nifty])</f>
        <v>-1.1644076773554146</v>
      </c>
      <c r="K687">
        <v>-52.878857972811701</v>
      </c>
      <c r="L687">
        <f>(Table2[[#This Row],[6M Return vs Nifty]]-AVERAGE(Table2[6M Return vs Nifty]))/_xlfn.STDEV.P(Table2[6M Return vs Nifty])</f>
        <v>-1.8790455471506871</v>
      </c>
      <c r="M687">
        <v>-1.1941441674851601</v>
      </c>
      <c r="N687">
        <f>(Table2[[#This Row],[1W Return vs Nifty]]-AVERAGE(Table2[1W Return vs Nifty]))/_xlfn.STDEV.P(Table2[1W Return vs Nifty])</f>
        <v>-0.25803439276521356</v>
      </c>
      <c r="O687">
        <v>741.55</v>
      </c>
      <c r="P687">
        <v>774.16168391854501</v>
      </c>
      <c r="Q687">
        <v>837.69838498170498</v>
      </c>
      <c r="R687">
        <v>43.202290853384397</v>
      </c>
      <c r="S687" s="2">
        <f>(Table2[[#This Row],[Close Price]]-Table2[[#This Row],[20D EMA]])/Table2[[#This Row],[20D EMA]]</f>
        <v>-1.8407389926505265E-2</v>
      </c>
      <c r="T687" s="2">
        <f>(Table2[[#This Row],[Close Price]]-Table2[[#This Row],[50D EMA]])/Table2[[#This Row],[50D EMA]]</f>
        <v>-5.9757134561845025E-2</v>
      </c>
      <c r="U687" s="2">
        <f>(Table2[[#This Row],[Close Price]]-Table2[[#This Row],[200D EMA]])/Table2[[#This Row],[200D EMA]]</f>
        <v>-0.1310715013305212</v>
      </c>
      <c r="V687">
        <v>0.92749665596539799</v>
      </c>
      <c r="W687">
        <v>725.25</v>
      </c>
      <c r="X687">
        <v>741.4</v>
      </c>
      <c r="Y687">
        <v>716.2</v>
      </c>
      <c r="Z687">
        <v>750</v>
      </c>
      <c r="AA687">
        <v>710.15</v>
      </c>
      <c r="AB687">
        <v>750</v>
      </c>
      <c r="AC687" s="2">
        <f>(Table2[[#This Row],[Close Price]]/Table2[[#This Row],[Day Low]])-1</f>
        <v>3.6539124439847193E-3</v>
      </c>
      <c r="AD687" s="2">
        <f>(Table2[[#This Row],[Day High]]/Table2[[#This Row],[Close Price]])-1</f>
        <v>1.8546503640610057E-2</v>
      </c>
      <c r="AE687" s="2">
        <f>(Table2[[#This Row],[Close Price]]/Table2[[#This Row],[Current Week Low]])-1</f>
        <v>1.6336218933258762E-2</v>
      </c>
      <c r="AF687" s="2">
        <f>(Table2[[#This Row],[Current Week High]]/Table2[[#This Row],[Close Price]])-1</f>
        <v>3.0361313367220699E-2</v>
      </c>
      <c r="AG687" s="2">
        <f>(Table2[[#This Row],[Close Price]]/Table2[[#This Row],[Current Month Low]])-1</f>
        <v>2.4994719425473599E-2</v>
      </c>
      <c r="AH687" s="2">
        <f>(Table2[[#This Row],[Current Month High]]/Table2[[#This Row],[Close Price]])-1</f>
        <v>3.0361313367220699E-2</v>
      </c>
      <c r="AI687">
        <v>70.792691303750502</v>
      </c>
      <c r="AJ687">
        <v>7.3519651943072004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-0.25</v>
      </c>
      <c r="AM687" t="s">
        <v>10214</v>
      </c>
      <c r="AN687">
        <v>-0.21</v>
      </c>
      <c r="AO687" t="s">
        <v>10214</v>
      </c>
      <c r="AP687">
        <v>-9.3350412155910004E-3</v>
      </c>
      <c r="AQ687">
        <f>(Table2[[#This Row],[Sharpe Ratio]]-AVERAGE(Table2[Sharpe Ratio]))/_xlfn.STDEV.P(Table2[Sharpe Ratio])</f>
        <v>-0.72452947482845531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643</v>
      </c>
      <c r="AT687">
        <f>_xlfn.RANK.AVG(Table2[[#This Row],[6M Return vs Nifty Z-Score]],Table2[6M Return vs Nifty Z-Score])</f>
        <v>722</v>
      </c>
      <c r="AU687">
        <f>_xlfn.RANK.AVG(Table2[[#This Row],[Sharpe Ratio Z-Score]],Table2[Sharpe Ratio Z-Score])</f>
        <v>558</v>
      </c>
      <c r="AV687">
        <f>(Table2[[#This Row],[Rank 1Y]]+Table2[[#This Row],[Rank 6M]]+Table2[[#This Row],[Rank Sharpe]])/3</f>
        <v>641</v>
      </c>
    </row>
    <row r="688" spans="1:48" x14ac:dyDescent="0.3">
      <c r="A688" t="s">
        <v>1029</v>
      </c>
      <c r="B688" t="s">
        <v>1030</v>
      </c>
      <c r="C688" t="s">
        <v>10166</v>
      </c>
      <c r="D688" t="s">
        <v>299</v>
      </c>
      <c r="E688">
        <v>12565.946216300001</v>
      </c>
      <c r="F688">
        <v>934.55</v>
      </c>
      <c r="G688">
        <v>-33.941420753019003</v>
      </c>
      <c r="H688">
        <f>(Table2[[#This Row],[1Y Return vs Nifty]]-AVERAGE(Table2[1Y Return vs Nifty]))/_xlfn.STDEV.P(Table2[1Y Return vs Nifty])</f>
        <v>-0.95679144362544877</v>
      </c>
      <c r="I688">
        <v>-2.8984093236007999</v>
      </c>
      <c r="J688">
        <f>(Table2[[#This Row],[1M Return vs Nifty]]-AVERAGE(Table2[1M Return vs Nifty]))/_xlfn.STDEV.P(Table2[1M Return vs Nifty])</f>
        <v>-0.53606138682335236</v>
      </c>
      <c r="K688">
        <v>-33.639376567116898</v>
      </c>
      <c r="L688">
        <f>(Table2[[#This Row],[6M Return vs Nifty]]-AVERAGE(Table2[6M Return vs Nifty]))/_xlfn.STDEV.P(Table2[6M Return vs Nifty])</f>
        <v>-1.3040615132529967</v>
      </c>
      <c r="M688">
        <v>-4.0608668774062</v>
      </c>
      <c r="N688">
        <f>(Table2[[#This Row],[1W Return vs Nifty]]-AVERAGE(Table2[1W Return vs Nifty]))/_xlfn.STDEV.P(Table2[1W Return vs Nifty])</f>
        <v>-0.82513935970085217</v>
      </c>
      <c r="O688">
        <v>943.23</v>
      </c>
      <c r="P688">
        <v>933.01653627155804</v>
      </c>
      <c r="Q688">
        <v>946.31825571023205</v>
      </c>
      <c r="R688">
        <v>37.904995778407702</v>
      </c>
      <c r="S688" s="2">
        <f>(Table2[[#This Row],[Close Price]]-Table2[[#This Row],[20D EMA]])/Table2[[#This Row],[20D EMA]]</f>
        <v>-9.2024214666624939E-3</v>
      </c>
      <c r="T688" s="2">
        <f>(Table2[[#This Row],[Close Price]]-Table2[[#This Row],[50D EMA]])/Table2[[#This Row],[50D EMA]]</f>
        <v>1.6435547161573515E-3</v>
      </c>
      <c r="U688" s="2">
        <f>(Table2[[#This Row],[Close Price]]-Table2[[#This Row],[200D EMA]])/Table2[[#This Row],[200D EMA]]</f>
        <v>-1.2435832912680914E-2</v>
      </c>
      <c r="V688">
        <v>0.63930946722857496</v>
      </c>
      <c r="W688">
        <v>930.45</v>
      </c>
      <c r="X688">
        <v>944.95</v>
      </c>
      <c r="Y688">
        <v>925</v>
      </c>
      <c r="Z688">
        <v>962.45</v>
      </c>
      <c r="AA688">
        <v>925</v>
      </c>
      <c r="AB688">
        <v>1005.45</v>
      </c>
      <c r="AC688" s="2">
        <f>(Table2[[#This Row],[Close Price]]/Table2[[#This Row],[Day Low]])-1</f>
        <v>4.4064699876402713E-3</v>
      </c>
      <c r="AD688" s="2">
        <f>(Table2[[#This Row],[Day High]]/Table2[[#This Row],[Close Price]])-1</f>
        <v>1.1128350543042176E-2</v>
      </c>
      <c r="AE688" s="2">
        <f>(Table2[[#This Row],[Close Price]]/Table2[[#This Row],[Current Week Low]])-1</f>
        <v>1.0324324324324285E-2</v>
      </c>
      <c r="AF688" s="2">
        <f>(Table2[[#This Row],[Current Week High]]/Table2[[#This Row],[Close Price]])-1</f>
        <v>2.9853940399122703E-2</v>
      </c>
      <c r="AG688" s="2">
        <f>(Table2[[#This Row],[Close Price]]/Table2[[#This Row],[Current Month Low]])-1</f>
        <v>1.0324324324324285E-2</v>
      </c>
      <c r="AH688" s="2">
        <f>(Table2[[#This Row],[Current Month High]]/Table2[[#This Row],[Close Price]])-1</f>
        <v>7.5865389759777635E-2</v>
      </c>
      <c r="AI688">
        <v>41.025092290407102</v>
      </c>
      <c r="AJ688">
        <v>19.5000319672655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-0.09</v>
      </c>
      <c r="AM688" t="s">
        <v>10214</v>
      </c>
      <c r="AN688">
        <v>-1.4</v>
      </c>
      <c r="AO688" t="s">
        <v>10214</v>
      </c>
      <c r="AP688">
        <v>-5.6010163260690003E-3</v>
      </c>
      <c r="AQ688">
        <f>(Table2[[#This Row],[Sharpe Ratio]]-AVERAGE(Table2[Sharpe Ratio]))/_xlfn.STDEV.P(Table2[Sharpe Ratio])</f>
        <v>-0.68216481740199419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679</v>
      </c>
      <c r="AT688">
        <f>_xlfn.RANK.AVG(Table2[[#This Row],[6M Return vs Nifty Z-Score]],Table2[6M Return vs Nifty Z-Score])</f>
        <v>699</v>
      </c>
      <c r="AU688">
        <f>_xlfn.RANK.AVG(Table2[[#This Row],[Sharpe Ratio Z-Score]],Table2[Sharpe Ratio Z-Score])</f>
        <v>548</v>
      </c>
      <c r="AV688">
        <f>(Table2[[#This Row],[Rank 1Y]]+Table2[[#This Row],[Rank 6M]]+Table2[[#This Row],[Rank Sharpe]])/3</f>
        <v>642</v>
      </c>
    </row>
    <row r="689" spans="1:48" x14ac:dyDescent="0.3">
      <c r="A689" t="s">
        <v>22</v>
      </c>
      <c r="B689" t="s">
        <v>23</v>
      </c>
      <c r="C689" t="s">
        <v>10167</v>
      </c>
      <c r="D689" t="s">
        <v>24</v>
      </c>
      <c r="E689">
        <v>1233959.4025828301</v>
      </c>
      <c r="F689">
        <v>1621.9</v>
      </c>
      <c r="G689">
        <v>-26.693527511103401</v>
      </c>
      <c r="H689">
        <f>(Table2[[#This Row],[1Y Return vs Nifty]]-AVERAGE(Table2[1Y Return vs Nifty]))/_xlfn.STDEV.P(Table2[1Y Return vs Nifty])</f>
        <v>-0.87059611742553056</v>
      </c>
      <c r="I689">
        <v>6.1098068178888597E-2</v>
      </c>
      <c r="J689">
        <f>(Table2[[#This Row],[1M Return vs Nifty]]-AVERAGE(Table2[1M Return vs Nifty]))/_xlfn.STDEV.P(Table2[1M Return vs Nifty])</f>
        <v>-0.2734695654772879</v>
      </c>
      <c r="K689">
        <v>-13.9718045261067</v>
      </c>
      <c r="L689">
        <f>(Table2[[#This Row],[6M Return vs Nifty]]-AVERAGE(Table2[6M Return vs Nifty]))/_xlfn.STDEV.P(Table2[6M Return vs Nifty])</f>
        <v>-0.71628372077225988</v>
      </c>
      <c r="M689">
        <v>-7.2007697395107702</v>
      </c>
      <c r="N689">
        <f>(Table2[[#This Row],[1W Return vs Nifty]]-AVERAGE(Table2[1W Return vs Nifty]))/_xlfn.STDEV.P(Table2[1W Return vs Nifty])</f>
        <v>-1.4462857658853467</v>
      </c>
      <c r="O689">
        <v>1649.03</v>
      </c>
      <c r="P689">
        <v>1596.8851553245399</v>
      </c>
      <c r="Q689">
        <v>1550.39475695534</v>
      </c>
      <c r="R689">
        <v>36.493493923835302</v>
      </c>
      <c r="S689" s="2">
        <f>(Table2[[#This Row],[Close Price]]-Table2[[#This Row],[20D EMA]])/Table2[[#This Row],[20D EMA]]</f>
        <v>-1.6452096080726175E-2</v>
      </c>
      <c r="T689" s="2">
        <f>(Table2[[#This Row],[Close Price]]-Table2[[#This Row],[50D EMA]])/Table2[[#This Row],[50D EMA]]</f>
        <v>1.5664773757870089E-2</v>
      </c>
      <c r="U689" s="2">
        <f>(Table2[[#This Row],[Close Price]]-Table2[[#This Row],[200D EMA]])/Table2[[#This Row],[200D EMA]]</f>
        <v>4.6120668767663971E-2</v>
      </c>
      <c r="V689">
        <v>1.28392645707438</v>
      </c>
      <c r="W689">
        <v>1601</v>
      </c>
      <c r="X689">
        <v>1625.85</v>
      </c>
      <c r="Y689">
        <v>1601</v>
      </c>
      <c r="Z689">
        <v>1654.95</v>
      </c>
      <c r="AA689">
        <v>1601</v>
      </c>
      <c r="AB689">
        <v>1794</v>
      </c>
      <c r="AC689" s="2">
        <f>(Table2[[#This Row],[Close Price]]/Table2[[#This Row],[Day Low]])-1</f>
        <v>1.3054341036851991E-2</v>
      </c>
      <c r="AD689" s="2">
        <f>(Table2[[#This Row],[Day High]]/Table2[[#This Row],[Close Price]])-1</f>
        <v>2.4354152537147122E-3</v>
      </c>
      <c r="AE689" s="2">
        <f>(Table2[[#This Row],[Close Price]]/Table2[[#This Row],[Current Week Low]])-1</f>
        <v>1.3054341036851991E-2</v>
      </c>
      <c r="AF689" s="2">
        <f>(Table2[[#This Row],[Current Week High]]/Table2[[#This Row],[Close Price]])-1</f>
        <v>2.0377335224119886E-2</v>
      </c>
      <c r="AG689" s="2">
        <f>(Table2[[#This Row],[Close Price]]/Table2[[#This Row],[Current Month Low]])-1</f>
        <v>1.3054341036851991E-2</v>
      </c>
      <c r="AH689" s="2">
        <f>(Table2[[#This Row],[Current Month High]]/Table2[[#This Row],[Close Price]])-1</f>
        <v>0.10611011776311718</v>
      </c>
      <c r="AI689">
        <v>10.611011776311701</v>
      </c>
      <c r="AJ689">
        <v>18.946866634886799</v>
      </c>
      <c r="AK689" t="str">
        <f>IF(AND(Table2[[#This Row],[20D EMA]]&gt;Table2[[#This Row],[50D EMA]],Table2[[#This Row],[50D EMA]]&gt;Table2[[#This Row],[200D EMA]]),"Uptrend","Downtrend/NoTrend")</f>
        <v>Uptrend</v>
      </c>
      <c r="AL689">
        <v>-0.01</v>
      </c>
      <c r="AM689" t="s">
        <v>10214</v>
      </c>
      <c r="AN689">
        <v>-5.23</v>
      </c>
      <c r="AO689" t="s">
        <v>10214</v>
      </c>
      <c r="AP689">
        <v>-9.8754247486546001E-2</v>
      </c>
      <c r="AQ689">
        <f>(Table2[[#This Row],[Sharpe Ratio]]-AVERAGE(Table2[Sharpe Ratio]))/_xlfn.STDEV.P(Table2[Sharpe Ratio])</f>
        <v>-1.7390417378948102</v>
      </c>
      <c r="AR6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-5.0456769074552357</v>
      </c>
      <c r="AS689">
        <f>_xlfn.RANK.AVG(Table2[[#This Row],[1Y Return vs Nifty Z-Score]],Table2[1Y Return vs Nifty Z-Score])</f>
        <v>651</v>
      </c>
      <c r="AT689">
        <f>_xlfn.RANK.AVG(Table2[[#This Row],[6M Return vs Nifty Z-Score]],Table2[6M Return vs Nifty Z-Score])</f>
        <v>573</v>
      </c>
      <c r="AU689">
        <f>_xlfn.RANK.AVG(Table2[[#This Row],[Sharpe Ratio Z-Score]],Table2[Sharpe Ratio Z-Score])</f>
        <v>703</v>
      </c>
      <c r="AV689">
        <f>(Table2[[#This Row],[Rank 1Y]]+Table2[[#This Row],[Rank 6M]]+Table2[[#This Row],[Rank Sharpe]])/3</f>
        <v>642.33333333333337</v>
      </c>
    </row>
    <row r="690" spans="1:48" x14ac:dyDescent="0.3">
      <c r="A690" t="s">
        <v>47</v>
      </c>
      <c r="B690" t="s">
        <v>48</v>
      </c>
      <c r="C690" t="s">
        <v>10167</v>
      </c>
      <c r="D690" t="s">
        <v>49</v>
      </c>
      <c r="E690">
        <v>429534.09398472903</v>
      </c>
      <c r="F690">
        <v>6950.3</v>
      </c>
      <c r="G690">
        <v>-31.718094997514299</v>
      </c>
      <c r="H690">
        <f>(Table2[[#This Row],[1Y Return vs Nifty]]-AVERAGE(Table2[1Y Return vs Nifty]))/_xlfn.STDEV.P(Table2[1Y Return vs Nifty])</f>
        <v>-0.93035061698135246</v>
      </c>
      <c r="I690">
        <v>-4.9055550221849202</v>
      </c>
      <c r="J690">
        <f>(Table2[[#This Row],[1M Return vs Nifty]]-AVERAGE(Table2[1M Return vs Nifty]))/_xlfn.STDEV.P(Table2[1M Return vs Nifty])</f>
        <v>-0.71415185085195454</v>
      </c>
      <c r="K690">
        <v>-21.7087421709473</v>
      </c>
      <c r="L690">
        <f>(Table2[[#This Row],[6M Return vs Nifty]]-AVERAGE(Table2[6M Return vs Nifty]))/_xlfn.STDEV.P(Table2[6M Return vs Nifty])</f>
        <v>-0.94750698106910836</v>
      </c>
      <c r="M690">
        <v>-3.4463493891652299</v>
      </c>
      <c r="N690">
        <f>(Table2[[#This Row],[1W Return vs Nifty]]-AVERAGE(Table2[1W Return vs Nifty]))/_xlfn.STDEV.P(Table2[1W Return vs Nifty])</f>
        <v>-0.70357339217835468</v>
      </c>
      <c r="O690">
        <v>7096.16</v>
      </c>
      <c r="P690">
        <v>7031.3086110978802</v>
      </c>
      <c r="Q690">
        <v>7018.4071652593902</v>
      </c>
      <c r="R690">
        <v>33.367507239062903</v>
      </c>
      <c r="S690" s="2">
        <f>(Table2[[#This Row],[Close Price]]-Table2[[#This Row],[20D EMA]])/Table2[[#This Row],[20D EMA]]</f>
        <v>-2.05547789226849E-2</v>
      </c>
      <c r="T690" s="2">
        <f>(Table2[[#This Row],[Close Price]]-Table2[[#This Row],[50D EMA]])/Table2[[#This Row],[50D EMA]]</f>
        <v>-1.1521128651645288E-2</v>
      </c>
      <c r="U690" s="2">
        <f>(Table2[[#This Row],[Close Price]]-Table2[[#This Row],[200D EMA]])/Table2[[#This Row],[200D EMA]]</f>
        <v>-9.704077243696492E-3</v>
      </c>
      <c r="V690">
        <v>0.80306344600182</v>
      </c>
      <c r="W690">
        <v>6930</v>
      </c>
      <c r="X690">
        <v>7087.9</v>
      </c>
      <c r="Y690">
        <v>6930</v>
      </c>
      <c r="Z690">
        <v>7147.65</v>
      </c>
      <c r="AA690">
        <v>6930</v>
      </c>
      <c r="AB690">
        <v>7325</v>
      </c>
      <c r="AC690" s="2">
        <f>(Table2[[#This Row],[Close Price]]/Table2[[#This Row],[Day Low]])-1</f>
        <v>2.9292929292930037E-3</v>
      </c>
      <c r="AD690" s="2">
        <f>(Table2[[#This Row],[Day High]]/Table2[[#This Row],[Close Price]])-1</f>
        <v>1.9797706573816853E-2</v>
      </c>
      <c r="AE690" s="2">
        <f>(Table2[[#This Row],[Close Price]]/Table2[[#This Row],[Current Week Low]])-1</f>
        <v>2.9292929292930037E-3</v>
      </c>
      <c r="AF690" s="2">
        <f>(Table2[[#This Row],[Current Week High]]/Table2[[#This Row],[Close Price]])-1</f>
        <v>2.8394457793188721E-2</v>
      </c>
      <c r="AG690" s="2">
        <f>(Table2[[#This Row],[Close Price]]/Table2[[#This Row],[Current Month Low]])-1</f>
        <v>2.9292929292930037E-3</v>
      </c>
      <c r="AH690" s="2">
        <f>(Table2[[#This Row],[Current Month High]]/Table2[[#This Row],[Close Price]])-1</f>
        <v>5.39113419564623E-2</v>
      </c>
      <c r="AI690">
        <v>17.865415881328801</v>
      </c>
      <c r="AJ690">
        <v>12.322634862148099</v>
      </c>
      <c r="AK690" t="str">
        <f>IF(AND(Table2[[#This Row],[20D EMA]]&gt;Table2[[#This Row],[50D EMA]],Table2[[#This Row],[50D EMA]]&gt;Table2[[#This Row],[200D EMA]]),"Uptrend","Downtrend/NoTrend")</f>
        <v>Uptrend</v>
      </c>
      <c r="AL690">
        <v>-0.13</v>
      </c>
      <c r="AM690" t="s">
        <v>10214</v>
      </c>
      <c r="AN690">
        <v>-1.75</v>
      </c>
      <c r="AO690" t="s">
        <v>10214</v>
      </c>
      <c r="AP690">
        <v>-4.2636142652679003E-2</v>
      </c>
      <c r="AQ690">
        <f>(Table2[[#This Row],[Sharpe Ratio]]-AVERAGE(Table2[Sharpe Ratio]))/_xlfn.STDEV.P(Table2[Sharpe Ratio])</f>
        <v>-1.1023496008444496</v>
      </c>
      <c r="AR6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-4.397932441925219</v>
      </c>
      <c r="AS690">
        <f>_xlfn.RANK.AVG(Table2[[#This Row],[1Y Return vs Nifty Z-Score]],Table2[1Y Return vs Nifty Z-Score])</f>
        <v>672</v>
      </c>
      <c r="AT690">
        <f>_xlfn.RANK.AVG(Table2[[#This Row],[6M Return vs Nifty Z-Score]],Table2[6M Return vs Nifty Z-Score])</f>
        <v>635</v>
      </c>
      <c r="AU690">
        <f>_xlfn.RANK.AVG(Table2[[#This Row],[Sharpe Ratio Z-Score]],Table2[Sharpe Ratio Z-Score])</f>
        <v>622</v>
      </c>
      <c r="AV690">
        <f>(Table2[[#This Row],[Rank 1Y]]+Table2[[#This Row],[Rank 6M]]+Table2[[#This Row],[Rank Sharpe]])/3</f>
        <v>643</v>
      </c>
    </row>
    <row r="691" spans="1:48" x14ac:dyDescent="0.3">
      <c r="A691" t="s">
        <v>189</v>
      </c>
      <c r="B691" t="s">
        <v>190</v>
      </c>
      <c r="C691" t="s">
        <v>10167</v>
      </c>
      <c r="D691" t="s">
        <v>37</v>
      </c>
      <c r="E691">
        <v>136425.86508347499</v>
      </c>
      <c r="F691">
        <v>634.25</v>
      </c>
      <c r="G691">
        <v>-30.780651886488702</v>
      </c>
      <c r="H691">
        <f>(Table2[[#This Row],[1Y Return vs Nifty]]-AVERAGE(Table2[1Y Return vs Nifty]))/_xlfn.STDEV.P(Table2[1Y Return vs Nifty])</f>
        <v>-0.91920210636568556</v>
      </c>
      <c r="I691">
        <v>6.6077718587268901</v>
      </c>
      <c r="J691">
        <f>(Table2[[#This Row],[1M Return vs Nifty]]-AVERAGE(Table2[1M Return vs Nifty]))/_xlfn.STDEV.P(Table2[1M Return vs Nifty])</f>
        <v>0.30740514333185853</v>
      </c>
      <c r="K691">
        <v>-13.8423594266864</v>
      </c>
      <c r="L691">
        <f>(Table2[[#This Row],[6M Return vs Nifty]]-AVERAGE(Table2[6M Return vs Nifty]))/_xlfn.STDEV.P(Table2[6M Return vs Nifty])</f>
        <v>-0.71241517235021445</v>
      </c>
      <c r="M691">
        <v>6.2176767947220704</v>
      </c>
      <c r="N691">
        <f>(Table2[[#This Row],[1W Return vs Nifty]]-AVERAGE(Table2[1W Return vs Nifty]))/_xlfn.STDEV.P(Table2[1W Return vs Nifty])</f>
        <v>1.2081975755932393</v>
      </c>
      <c r="O691">
        <v>602.08000000000004</v>
      </c>
      <c r="P691">
        <v>590.85848410107303</v>
      </c>
      <c r="Q691">
        <v>600.38219327639695</v>
      </c>
      <c r="R691">
        <v>82.382195579274196</v>
      </c>
      <c r="S691" s="2">
        <f>(Table2[[#This Row],[Close Price]]-Table2[[#This Row],[20D EMA]])/Table2[[#This Row],[20D EMA]]</f>
        <v>5.3431437682699902E-2</v>
      </c>
      <c r="T691" s="2">
        <f>(Table2[[#This Row],[Close Price]]-Table2[[#This Row],[50D EMA]])/Table2[[#This Row],[50D EMA]]</f>
        <v>7.3438085542500836E-2</v>
      </c>
      <c r="U691" s="2">
        <f>(Table2[[#This Row],[Close Price]]-Table2[[#This Row],[200D EMA]])/Table2[[#This Row],[200D EMA]]</f>
        <v>5.6410411739195913E-2</v>
      </c>
      <c r="V691">
        <v>0.75986793938653896</v>
      </c>
      <c r="W691">
        <v>629.29999999999995</v>
      </c>
      <c r="X691">
        <v>636.6</v>
      </c>
      <c r="Y691">
        <v>608.6</v>
      </c>
      <c r="Z691">
        <v>640.75</v>
      </c>
      <c r="AA691">
        <v>586.5</v>
      </c>
      <c r="AB691">
        <v>640.75</v>
      </c>
      <c r="AC691" s="2">
        <f>(Table2[[#This Row],[Close Price]]/Table2[[#This Row],[Day Low]])-1</f>
        <v>7.8658827268394127E-3</v>
      </c>
      <c r="AD691" s="2">
        <f>(Table2[[#This Row],[Day High]]/Table2[[#This Row],[Close Price]])-1</f>
        <v>3.7051635790303905E-3</v>
      </c>
      <c r="AE691" s="2">
        <f>(Table2[[#This Row],[Close Price]]/Table2[[#This Row],[Current Week Low]])-1</f>
        <v>4.2145908642786667E-2</v>
      </c>
      <c r="AF691" s="2">
        <f>(Table2[[#This Row],[Current Week High]]/Table2[[#This Row],[Close Price]])-1</f>
        <v>1.0248324793062702E-2</v>
      </c>
      <c r="AG691" s="2">
        <f>(Table2[[#This Row],[Close Price]]/Table2[[#This Row],[Current Month Low]])-1</f>
        <v>8.1415174765558485E-2</v>
      </c>
      <c r="AH691" s="2">
        <f>(Table2[[#This Row],[Current Month High]]/Table2[[#This Row],[Close Price]])-1</f>
        <v>1.0248324793062702E-2</v>
      </c>
      <c r="AI691">
        <v>12.037839968466701</v>
      </c>
      <c r="AJ691">
        <v>24.022291748142301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-0.05</v>
      </c>
      <c r="AM691" t="s">
        <v>10214</v>
      </c>
      <c r="AN691">
        <v>7.33</v>
      </c>
      <c r="AO691" t="s">
        <v>10213</v>
      </c>
      <c r="AP691">
        <v>-8.8514437011855004E-2</v>
      </c>
      <c r="AQ691">
        <f>(Table2[[#This Row],[Sharpe Ratio]]-AVERAGE(Table2[Sharpe Ratio]))/_xlfn.STDEV.P(Table2[Sharpe Ratio])</f>
        <v>-1.6228652056790054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666</v>
      </c>
      <c r="AT691">
        <f>_xlfn.RANK.AVG(Table2[[#This Row],[6M Return vs Nifty Z-Score]],Table2[6M Return vs Nifty Z-Score])</f>
        <v>571</v>
      </c>
      <c r="AU691">
        <f>_xlfn.RANK.AVG(Table2[[#This Row],[Sharpe Ratio Z-Score]],Table2[Sharpe Ratio Z-Score])</f>
        <v>694</v>
      </c>
      <c r="AV691">
        <f>(Table2[[#This Row],[Rank 1Y]]+Table2[[#This Row],[Rank 6M]]+Table2[[#This Row],[Rank Sharpe]])/3</f>
        <v>643.66666666666663</v>
      </c>
    </row>
    <row r="692" spans="1:48" x14ac:dyDescent="0.3">
      <c r="A692" t="s">
        <v>1513</v>
      </c>
      <c r="B692" t="s">
        <v>1514</v>
      </c>
      <c r="C692" t="s">
        <v>10173</v>
      </c>
      <c r="D692" t="s">
        <v>246</v>
      </c>
      <c r="E692">
        <v>6384.3753802399997</v>
      </c>
      <c r="F692">
        <v>1420.1</v>
      </c>
      <c r="G692">
        <v>-29.777183169060901</v>
      </c>
      <c r="H692">
        <f>(Table2[[#This Row],[1Y Return vs Nifty]]-AVERAGE(Table2[1Y Return vs Nifty]))/_xlfn.STDEV.P(Table2[1Y Return vs Nifty])</f>
        <v>-0.90726838845026503</v>
      </c>
      <c r="I692">
        <v>5.2407803228211298</v>
      </c>
      <c r="J692">
        <f>(Table2[[#This Row],[1M Return vs Nifty]]-AVERAGE(Table2[1M Return vs Nifty]))/_xlfn.STDEV.P(Table2[1M Return vs Nifty])</f>
        <v>0.18611441833647749</v>
      </c>
      <c r="K692">
        <v>-18.940688220376099</v>
      </c>
      <c r="L692">
        <f>(Table2[[#This Row],[6M Return vs Nifty]]-AVERAGE(Table2[6M Return vs Nifty]))/_xlfn.STDEV.P(Table2[6M Return vs Nifty])</f>
        <v>-0.86478194326872537</v>
      </c>
      <c r="M692">
        <v>0.26645136269708702</v>
      </c>
      <c r="N692">
        <f>(Table2[[#This Row],[1W Return vs Nifty]]-AVERAGE(Table2[1W Return vs Nifty]))/_xlfn.STDEV.P(Table2[1W Return vs Nifty])</f>
        <v>3.0905649110395488E-2</v>
      </c>
      <c r="O692">
        <v>1370.17</v>
      </c>
      <c r="P692">
        <v>1352.11228186475</v>
      </c>
      <c r="Q692">
        <v>1428.5664938145301</v>
      </c>
      <c r="R692">
        <v>72.9200266443749</v>
      </c>
      <c r="S692" s="2">
        <f>(Table2[[#This Row],[Close Price]]-Table2[[#This Row],[20D EMA]])/Table2[[#This Row],[20D EMA]]</f>
        <v>3.6440733631593038E-2</v>
      </c>
      <c r="T692" s="2">
        <f>(Table2[[#This Row],[Close Price]]-Table2[[#This Row],[50D EMA]])/Table2[[#This Row],[50D EMA]]</f>
        <v>5.0282597863459559E-2</v>
      </c>
      <c r="U692" s="2">
        <f>(Table2[[#This Row],[Close Price]]-Table2[[#This Row],[200D EMA]])/Table2[[#This Row],[200D EMA]]</f>
        <v>-5.9265661424853268E-3</v>
      </c>
      <c r="V692">
        <v>0.86997976509865405</v>
      </c>
      <c r="W692">
        <v>1402.35</v>
      </c>
      <c r="X692">
        <v>1431</v>
      </c>
      <c r="Y692">
        <v>1384.65</v>
      </c>
      <c r="Z692">
        <v>1431</v>
      </c>
      <c r="AA692">
        <v>1317</v>
      </c>
      <c r="AB692">
        <v>1439.9</v>
      </c>
      <c r="AC692" s="2">
        <f>(Table2[[#This Row],[Close Price]]/Table2[[#This Row],[Day Low]])-1</f>
        <v>1.265732520412155E-2</v>
      </c>
      <c r="AD692" s="2">
        <f>(Table2[[#This Row],[Day High]]/Table2[[#This Row],[Close Price]])-1</f>
        <v>7.6755158087460362E-3</v>
      </c>
      <c r="AE692" s="2">
        <f>(Table2[[#This Row],[Close Price]]/Table2[[#This Row],[Current Week Low]])-1</f>
        <v>2.5602137724334506E-2</v>
      </c>
      <c r="AF692" s="2">
        <f>(Table2[[#This Row],[Current Week High]]/Table2[[#This Row],[Close Price]])-1</f>
        <v>7.6755158087460362E-3</v>
      </c>
      <c r="AG692" s="2">
        <f>(Table2[[#This Row],[Close Price]]/Table2[[#This Row],[Current Month Low]])-1</f>
        <v>7.8283978739559501E-2</v>
      </c>
      <c r="AH692" s="2">
        <f>(Table2[[#This Row],[Current Month High]]/Table2[[#This Row],[Close Price]])-1</f>
        <v>1.3942680092951409E-2</v>
      </c>
      <c r="AI692">
        <v>33.649038800084497</v>
      </c>
      <c r="AJ692">
        <v>24.232350625492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-0.09</v>
      </c>
      <c r="AM692" t="s">
        <v>10214</v>
      </c>
      <c r="AN692">
        <v>6.71</v>
      </c>
      <c r="AO692" t="s">
        <v>10213</v>
      </c>
      <c r="AP692">
        <v>-6.4544854666251997E-2</v>
      </c>
      <c r="AQ692">
        <f>(Table2[[#This Row],[Sharpe Ratio]]-AVERAGE(Table2[Sharpe Ratio]))/_xlfn.STDEV.P(Table2[Sharpe Ratio])</f>
        <v>-1.3509165243575987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660</v>
      </c>
      <c r="AT692">
        <f>_xlfn.RANK.AVG(Table2[[#This Row],[6M Return vs Nifty Z-Score]],Table2[6M Return vs Nifty Z-Score])</f>
        <v>611</v>
      </c>
      <c r="AU692">
        <f>_xlfn.RANK.AVG(Table2[[#This Row],[Sharpe Ratio Z-Score]],Table2[Sharpe Ratio Z-Score])</f>
        <v>661</v>
      </c>
      <c r="AV692">
        <f>(Table2[[#This Row],[Rank 1Y]]+Table2[[#This Row],[Rank 6M]]+Table2[[#This Row],[Rank Sharpe]])/3</f>
        <v>644</v>
      </c>
    </row>
    <row r="693" spans="1:48" x14ac:dyDescent="0.3">
      <c r="A693" t="s">
        <v>676</v>
      </c>
      <c r="B693" t="s">
        <v>677</v>
      </c>
      <c r="C693" t="s">
        <v>10178</v>
      </c>
      <c r="D693" t="s">
        <v>637</v>
      </c>
      <c r="E693">
        <v>25510.46343426</v>
      </c>
      <c r="F693">
        <v>1050.3499999999999</v>
      </c>
      <c r="G693">
        <v>-38.587513864736103</v>
      </c>
      <c r="H693">
        <f>(Table2[[#This Row],[1Y Return vs Nifty]]-AVERAGE(Table2[1Y Return vs Nifty]))/_xlfn.STDEV.P(Table2[1Y Return vs Nifty])</f>
        <v>-1.0120449494309243</v>
      </c>
      <c r="I693">
        <v>-9.9058473223237709</v>
      </c>
      <c r="J693">
        <f>(Table2[[#This Row],[1M Return vs Nifty]]-AVERAGE(Table2[1M Return vs Nifty]))/_xlfn.STDEV.P(Table2[1M Return vs Nifty])</f>
        <v>-1.1578188834139422</v>
      </c>
      <c r="K693">
        <v>-26.861115464701999</v>
      </c>
      <c r="L693">
        <f>(Table2[[#This Row],[6M Return vs Nifty]]-AVERAGE(Table2[6M Return vs Nifty]))/_xlfn.STDEV.P(Table2[6M Return vs Nifty])</f>
        <v>-1.1014889059516006</v>
      </c>
      <c r="M693">
        <v>-7.5225934295080696</v>
      </c>
      <c r="N693">
        <f>(Table2[[#This Row],[1W Return vs Nifty]]-AVERAGE(Table2[1W Return vs Nifty]))/_xlfn.STDEV.P(Table2[1W Return vs Nifty])</f>
        <v>-1.5099500374395531</v>
      </c>
      <c r="O693">
        <v>1083.05</v>
      </c>
      <c r="P693">
        <v>1061.43862771097</v>
      </c>
      <c r="Q693">
        <v>1097.7453506597401</v>
      </c>
      <c r="R693">
        <v>34.868762940747999</v>
      </c>
      <c r="S693" s="2">
        <f>(Table2[[#This Row],[Close Price]]-Table2[[#This Row],[20D EMA]])/Table2[[#This Row],[20D EMA]]</f>
        <v>-3.0192511887724524E-2</v>
      </c>
      <c r="T693" s="2">
        <f>(Table2[[#This Row],[Close Price]]-Table2[[#This Row],[50D EMA]])/Table2[[#This Row],[50D EMA]]</f>
        <v>-1.0446791195910288E-2</v>
      </c>
      <c r="U693" s="2">
        <f>(Table2[[#This Row],[Close Price]]-Table2[[#This Row],[200D EMA]])/Table2[[#This Row],[200D EMA]]</f>
        <v>-4.3175177768920443E-2</v>
      </c>
      <c r="V693">
        <v>0.50186245593595802</v>
      </c>
      <c r="W693">
        <v>1044.45</v>
      </c>
      <c r="X693">
        <v>1072.1500000000001</v>
      </c>
      <c r="Y693">
        <v>1040</v>
      </c>
      <c r="Z693">
        <v>1094.6500000000001</v>
      </c>
      <c r="AA693">
        <v>1040</v>
      </c>
      <c r="AB693">
        <v>1145</v>
      </c>
      <c r="AC693" s="2">
        <f>(Table2[[#This Row],[Close Price]]/Table2[[#This Row],[Day Low]])-1</f>
        <v>5.6489061228397475E-3</v>
      </c>
      <c r="AD693" s="2">
        <f>(Table2[[#This Row],[Day High]]/Table2[[#This Row],[Close Price]])-1</f>
        <v>2.0754986433093814E-2</v>
      </c>
      <c r="AE693" s="2">
        <f>(Table2[[#This Row],[Close Price]]/Table2[[#This Row],[Current Week Low]])-1</f>
        <v>9.9519230769229416E-3</v>
      </c>
      <c r="AF693" s="2">
        <f>(Table2[[#This Row],[Current Week High]]/Table2[[#This Row],[Close Price]])-1</f>
        <v>4.2176417384681475E-2</v>
      </c>
      <c r="AG693" s="2">
        <f>(Table2[[#This Row],[Close Price]]/Table2[[#This Row],[Current Month Low]])-1</f>
        <v>9.9519230769229416E-3</v>
      </c>
      <c r="AH693" s="2">
        <f>(Table2[[#This Row],[Current Month High]]/Table2[[#This Row],[Close Price]])-1</f>
        <v>9.0112819536345201E-2</v>
      </c>
      <c r="AI693">
        <v>41.657542723853901</v>
      </c>
      <c r="AJ693">
        <v>18.542971615597299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0.04</v>
      </c>
      <c r="AM693" t="s">
        <v>10213</v>
      </c>
      <c r="AN693">
        <v>-5.16</v>
      </c>
      <c r="AO693" t="s">
        <v>10214</v>
      </c>
      <c r="AP693">
        <v>-1.5999818030239001E-2</v>
      </c>
      <c r="AQ693">
        <f>(Table2[[#This Row],[Sharpe Ratio]]-AVERAGE(Table2[Sharpe Ratio]))/_xlfn.STDEV.P(Table2[Sharpe Ratio])</f>
        <v>-0.80014519645063398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694</v>
      </c>
      <c r="AT693">
        <f>_xlfn.RANK.AVG(Table2[[#This Row],[6M Return vs Nifty Z-Score]],Table2[6M Return vs Nifty Z-Score])</f>
        <v>661</v>
      </c>
      <c r="AU693">
        <f>_xlfn.RANK.AVG(Table2[[#This Row],[Sharpe Ratio Z-Score]],Table2[Sharpe Ratio Z-Score])</f>
        <v>578</v>
      </c>
      <c r="AV693">
        <f>(Table2[[#This Row],[Rank 1Y]]+Table2[[#This Row],[Rank 6M]]+Table2[[#This Row],[Rank Sharpe]])/3</f>
        <v>644.33333333333337</v>
      </c>
    </row>
    <row r="694" spans="1:48" x14ac:dyDescent="0.3">
      <c r="A694" t="s">
        <v>1572</v>
      </c>
      <c r="B694" t="s">
        <v>1573</v>
      </c>
      <c r="C694" t="s">
        <v>10178</v>
      </c>
      <c r="D694" t="s">
        <v>526</v>
      </c>
      <c r="E694">
        <v>5753.8504821360002</v>
      </c>
      <c r="F694">
        <v>115.53</v>
      </c>
      <c r="G694">
        <v>-21.980151642507298</v>
      </c>
      <c r="H694">
        <f>(Table2[[#This Row],[1Y Return vs Nifty]]-AVERAGE(Table2[1Y Return vs Nifty]))/_xlfn.STDEV.P(Table2[1Y Return vs Nifty])</f>
        <v>-0.81454245370060963</v>
      </c>
      <c r="I694">
        <v>-3.21002899423527</v>
      </c>
      <c r="J694">
        <f>(Table2[[#This Row],[1M Return vs Nifty]]-AVERAGE(Table2[1M Return vs Nifty]))/_xlfn.STDEV.P(Table2[1M Return vs Nifty])</f>
        <v>-0.56371084534690707</v>
      </c>
      <c r="K694">
        <v>-18.706017982914201</v>
      </c>
      <c r="L694">
        <f>(Table2[[#This Row],[6M Return vs Nifty]]-AVERAGE(Table2[6M Return vs Nifty]))/_xlfn.STDEV.P(Table2[6M Return vs Nifty])</f>
        <v>-0.85776867524313138</v>
      </c>
      <c r="M694">
        <v>4.8162808307532199</v>
      </c>
      <c r="N694">
        <f>(Table2[[#This Row],[1W Return vs Nifty]]-AVERAGE(Table2[1W Return vs Nifty]))/_xlfn.STDEV.P(Table2[1W Return vs Nifty])</f>
        <v>0.93096859594344861</v>
      </c>
      <c r="O694">
        <v>108.9</v>
      </c>
      <c r="P694">
        <v>106.563048335239</v>
      </c>
      <c r="Q694">
        <v>108.682791911461</v>
      </c>
      <c r="R694">
        <v>69.583708804922694</v>
      </c>
      <c r="S694" s="2">
        <f>(Table2[[#This Row],[Close Price]]-Table2[[#This Row],[20D EMA]])/Table2[[#This Row],[20D EMA]]</f>
        <v>6.088154269972447E-2</v>
      </c>
      <c r="T694" s="2">
        <f>(Table2[[#This Row],[Close Price]]-Table2[[#This Row],[50D EMA]])/Table2[[#This Row],[50D EMA]]</f>
        <v>8.4146914008612725E-2</v>
      </c>
      <c r="U694" s="2">
        <f>(Table2[[#This Row],[Close Price]]-Table2[[#This Row],[200D EMA]])/Table2[[#This Row],[200D EMA]]</f>
        <v>6.3001768431907051E-2</v>
      </c>
      <c r="V694">
        <v>2.5979728712262302</v>
      </c>
      <c r="W694">
        <v>112.4</v>
      </c>
      <c r="X694">
        <v>116.94</v>
      </c>
      <c r="Y694">
        <v>110.21</v>
      </c>
      <c r="Z694">
        <v>118.9</v>
      </c>
      <c r="AA694">
        <v>99.46</v>
      </c>
      <c r="AB694">
        <v>118.9</v>
      </c>
      <c r="AC694" s="2">
        <f>(Table2[[#This Row],[Close Price]]/Table2[[#This Row],[Day Low]])-1</f>
        <v>2.7846975088967829E-2</v>
      </c>
      <c r="AD694" s="2">
        <f>(Table2[[#This Row],[Day High]]/Table2[[#This Row],[Close Price]])-1</f>
        <v>1.2204622176058111E-2</v>
      </c>
      <c r="AE694" s="2">
        <f>(Table2[[#This Row],[Close Price]]/Table2[[#This Row],[Current Week Low]])-1</f>
        <v>4.8271481716722686E-2</v>
      </c>
      <c r="AF694" s="2">
        <f>(Table2[[#This Row],[Current Week High]]/Table2[[#This Row],[Close Price]])-1</f>
        <v>2.916991257681989E-2</v>
      </c>
      <c r="AG694" s="2">
        <f>(Table2[[#This Row],[Close Price]]/Table2[[#This Row],[Current Month Low]])-1</f>
        <v>0.16157249145385078</v>
      </c>
      <c r="AH694" s="2">
        <f>(Table2[[#This Row],[Current Month High]]/Table2[[#This Row],[Close Price]])-1</f>
        <v>2.916991257681989E-2</v>
      </c>
      <c r="AI694">
        <v>19.189820825759501</v>
      </c>
      <c r="AJ694">
        <v>26.262295081967199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0.05</v>
      </c>
      <c r="AM694" t="s">
        <v>10213</v>
      </c>
      <c r="AN694">
        <v>10.66</v>
      </c>
      <c r="AO694" t="s">
        <v>10213</v>
      </c>
      <c r="AP694">
        <v>-9.6356172861811001E-2</v>
      </c>
      <c r="AQ694">
        <f>(Table2[[#This Row],[Sharpe Ratio]]-AVERAGE(Table2[Sharpe Ratio]))/_xlfn.STDEV.P(Table2[Sharpe Ratio])</f>
        <v>-1.7118342036748142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634</v>
      </c>
      <c r="AT694">
        <f>_xlfn.RANK.AVG(Table2[[#This Row],[6M Return vs Nifty Z-Score]],Table2[6M Return vs Nifty Z-Score])</f>
        <v>610</v>
      </c>
      <c r="AU694">
        <f>_xlfn.RANK.AVG(Table2[[#This Row],[Sharpe Ratio Z-Score]],Table2[Sharpe Ratio Z-Score])</f>
        <v>700</v>
      </c>
      <c r="AV694">
        <f>(Table2[[#This Row],[Rank 1Y]]+Table2[[#This Row],[Rank 6M]]+Table2[[#This Row],[Rank Sharpe]])/3</f>
        <v>648</v>
      </c>
    </row>
    <row r="695" spans="1:48" x14ac:dyDescent="0.3">
      <c r="A695" t="s">
        <v>1726</v>
      </c>
      <c r="B695" t="s">
        <v>1727</v>
      </c>
      <c r="C695" t="s">
        <v>10167</v>
      </c>
      <c r="D695" t="s">
        <v>49</v>
      </c>
      <c r="E695">
        <v>4412.1872192500005</v>
      </c>
      <c r="F695">
        <v>438.5</v>
      </c>
      <c r="G695">
        <v>-51.8499998593133</v>
      </c>
      <c r="H695">
        <f>(Table2[[#This Row],[1Y Return vs Nifty]]-AVERAGE(Table2[1Y Return vs Nifty]))/_xlfn.STDEV.P(Table2[1Y Return vs Nifty])</f>
        <v>-1.1697686173118673</v>
      </c>
      <c r="I695">
        <v>-10.500880523897999</v>
      </c>
      <c r="J695">
        <f>(Table2[[#This Row],[1M Return vs Nifty]]-AVERAGE(Table2[1M Return vs Nifty]))/_xlfn.STDEV.P(Table2[1M Return vs Nifty])</f>
        <v>-1.2106151199081501</v>
      </c>
      <c r="K695">
        <v>-42.747298901683003</v>
      </c>
      <c r="L695">
        <f>(Table2[[#This Row],[6M Return vs Nifty]]-AVERAGE(Table2[6M Return vs Nifty]))/_xlfn.STDEV.P(Table2[6M Return vs Nifty])</f>
        <v>-1.5762575155218304</v>
      </c>
      <c r="M695">
        <v>-4.81870396047076</v>
      </c>
      <c r="N695">
        <f>(Table2[[#This Row],[1W Return vs Nifty]]-AVERAGE(Table2[1W Return vs Nifty]))/_xlfn.STDEV.P(Table2[1W Return vs Nifty])</f>
        <v>-0.97505730343729591</v>
      </c>
      <c r="O695">
        <v>454.9</v>
      </c>
      <c r="P695">
        <v>467.41758477786902</v>
      </c>
      <c r="Q695">
        <v>505.83323076716698</v>
      </c>
      <c r="R695">
        <v>27.6997829160014</v>
      </c>
      <c r="S695" s="2">
        <f>(Table2[[#This Row],[Close Price]]-Table2[[#This Row],[20D EMA]])/Table2[[#This Row],[20D EMA]]</f>
        <v>-3.6051879533963459E-2</v>
      </c>
      <c r="T695" s="2">
        <f>(Table2[[#This Row],[Close Price]]-Table2[[#This Row],[50D EMA]])/Table2[[#This Row],[50D EMA]]</f>
        <v>-6.1866702750628298E-2</v>
      </c>
      <c r="U695" s="2">
        <f>(Table2[[#This Row],[Close Price]]-Table2[[#This Row],[200D EMA]])/Table2[[#This Row],[200D EMA]]</f>
        <v>-0.13311349802986785</v>
      </c>
      <c r="V695">
        <v>0.81606616740321303</v>
      </c>
      <c r="W695">
        <v>437.55</v>
      </c>
      <c r="X695">
        <v>443.85</v>
      </c>
      <c r="Y695">
        <v>435.6</v>
      </c>
      <c r="Z695">
        <v>454.45</v>
      </c>
      <c r="AA695">
        <v>435.6</v>
      </c>
      <c r="AB695">
        <v>466.6</v>
      </c>
      <c r="AC695" s="2">
        <f>(Table2[[#This Row],[Close Price]]/Table2[[#This Row],[Day Low]])-1</f>
        <v>2.1711804365214249E-3</v>
      </c>
      <c r="AD695" s="2">
        <f>(Table2[[#This Row],[Day High]]/Table2[[#This Row],[Close Price]])-1</f>
        <v>1.2200684150513119E-2</v>
      </c>
      <c r="AE695" s="2">
        <f>(Table2[[#This Row],[Close Price]]/Table2[[#This Row],[Current Week Low]])-1</f>
        <v>6.6574839302111499E-3</v>
      </c>
      <c r="AF695" s="2">
        <f>(Table2[[#This Row],[Current Week High]]/Table2[[#This Row],[Close Price]])-1</f>
        <v>3.6374002280501694E-2</v>
      </c>
      <c r="AG695" s="2">
        <f>(Table2[[#This Row],[Close Price]]/Table2[[#This Row],[Current Month Low]])-1</f>
        <v>6.6574839302111499E-3</v>
      </c>
      <c r="AH695" s="2">
        <f>(Table2[[#This Row],[Current Month High]]/Table2[[#This Row],[Close Price]])-1</f>
        <v>6.40820980615735E-2</v>
      </c>
      <c r="AI695">
        <v>57.582668187001097</v>
      </c>
      <c r="AJ695">
        <v>5.3580009610764101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-0.2</v>
      </c>
      <c r="AM695" t="s">
        <v>10214</v>
      </c>
      <c r="AN695">
        <v>-4.4800000000000004</v>
      </c>
      <c r="AO695" t="s">
        <v>10214</v>
      </c>
      <c r="AQ695">
        <f>(Table2[[#This Row],[Sharpe Ratio]]-AVERAGE(Table2[Sharpe Ratio]))/_xlfn.STDEV.P(Table2[Sharpe Ratio])</f>
        <v>-0.61861806961255894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717</v>
      </c>
      <c r="AT695">
        <f>_xlfn.RANK.AVG(Table2[[#This Row],[6M Return vs Nifty Z-Score]],Table2[6M Return vs Nifty Z-Score])</f>
        <v>716</v>
      </c>
      <c r="AU695">
        <f>_xlfn.RANK.AVG(Table2[[#This Row],[Sharpe Ratio Z-Score]],Table2[Sharpe Ratio Z-Score])</f>
        <v>516.5</v>
      </c>
      <c r="AV695">
        <f>(Table2[[#This Row],[Rank 1Y]]+Table2[[#This Row],[Rank 6M]]+Table2[[#This Row],[Rank Sharpe]])/3</f>
        <v>649.83333333333337</v>
      </c>
    </row>
    <row r="696" spans="1:48" x14ac:dyDescent="0.3">
      <c r="A696" t="s">
        <v>1820</v>
      </c>
      <c r="B696" t="s">
        <v>1821</v>
      </c>
      <c r="C696" t="s">
        <v>10178</v>
      </c>
      <c r="D696" t="s">
        <v>1445</v>
      </c>
      <c r="E696">
        <v>3911.0646427820002</v>
      </c>
      <c r="F696">
        <v>146.06</v>
      </c>
      <c r="G696">
        <v>-65.880395232730905</v>
      </c>
      <c r="H696">
        <f>(Table2[[#This Row],[1Y Return vs Nifty]]-AVERAGE(Table2[1Y Return vs Nifty]))/_xlfn.STDEV.P(Table2[1Y Return vs Nifty])</f>
        <v>-1.3366246216100111</v>
      </c>
      <c r="I696">
        <v>16.142978153914701</v>
      </c>
      <c r="J696">
        <f>(Table2[[#This Row],[1M Return vs Nifty]]-AVERAGE(Table2[1M Return vs Nifty]))/_xlfn.STDEV.P(Table2[1M Return vs Nifty])</f>
        <v>1.1534470200707219</v>
      </c>
      <c r="K696">
        <v>-18.3991238212461</v>
      </c>
      <c r="L696">
        <f>(Table2[[#This Row],[6M Return vs Nifty]]-AVERAGE(Table2[6M Return vs Nifty]))/_xlfn.STDEV.P(Table2[6M Return vs Nifty])</f>
        <v>-0.8485969496994612</v>
      </c>
      <c r="M696">
        <v>10.152212243411</v>
      </c>
      <c r="N696">
        <f>(Table2[[#This Row],[1W Return vs Nifty]]-AVERAGE(Table2[1W Return vs Nifty]))/_xlfn.STDEV.P(Table2[1W Return vs Nifty])</f>
        <v>1.9865409388400082</v>
      </c>
      <c r="O696">
        <v>135.71</v>
      </c>
      <c r="P696">
        <v>130.03231669934399</v>
      </c>
      <c r="Q696">
        <v>140.853197963193</v>
      </c>
      <c r="R696">
        <v>72.441395500801605</v>
      </c>
      <c r="S696" s="2">
        <f>(Table2[[#This Row],[Close Price]]-Table2[[#This Row],[20D EMA]])/Table2[[#This Row],[20D EMA]]</f>
        <v>7.6265566281040406E-2</v>
      </c>
      <c r="T696" s="2">
        <f>(Table2[[#This Row],[Close Price]]-Table2[[#This Row],[50D EMA]])/Table2[[#This Row],[50D EMA]]</f>
        <v>0.12325923053201179</v>
      </c>
      <c r="U696" s="2">
        <f>(Table2[[#This Row],[Close Price]]-Table2[[#This Row],[200D EMA]])/Table2[[#This Row],[200D EMA]]</f>
        <v>3.6966161309078822E-2</v>
      </c>
      <c r="V696">
        <v>1.48450088431007</v>
      </c>
      <c r="W696">
        <v>143.30000000000001</v>
      </c>
      <c r="X696">
        <v>147.69999999999999</v>
      </c>
      <c r="Y696">
        <v>133.75</v>
      </c>
      <c r="Z696">
        <v>149.28</v>
      </c>
      <c r="AA696">
        <v>129.16999999999999</v>
      </c>
      <c r="AB696">
        <v>149.28</v>
      </c>
      <c r="AC696" s="2">
        <f>(Table2[[#This Row],[Close Price]]/Table2[[#This Row],[Day Low]])-1</f>
        <v>1.9260293091416525E-2</v>
      </c>
      <c r="AD696" s="2">
        <f>(Table2[[#This Row],[Day High]]/Table2[[#This Row],[Close Price]])-1</f>
        <v>1.1228262357934948E-2</v>
      </c>
      <c r="AE696" s="2">
        <f>(Table2[[#This Row],[Close Price]]/Table2[[#This Row],[Current Week Low]])-1</f>
        <v>9.2037383177570042E-2</v>
      </c>
      <c r="AF696" s="2">
        <f>(Table2[[#This Row],[Current Week High]]/Table2[[#This Row],[Close Price]])-1</f>
        <v>2.2045734629604352E-2</v>
      </c>
      <c r="AG696" s="2">
        <f>(Table2[[#This Row],[Close Price]]/Table2[[#This Row],[Current Month Low]])-1</f>
        <v>0.1307579159247505</v>
      </c>
      <c r="AH696" s="2">
        <f>(Table2[[#This Row],[Current Month High]]/Table2[[#This Row],[Close Price]])-1</f>
        <v>2.2045734629604352E-2</v>
      </c>
      <c r="AI696">
        <v>69.793235656579398</v>
      </c>
      <c r="AJ696">
        <v>39.837242699856297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0.09</v>
      </c>
      <c r="AM696" t="s">
        <v>10213</v>
      </c>
      <c r="AN696">
        <v>9.4499999999999993</v>
      </c>
      <c r="AO696" t="s">
        <v>10213</v>
      </c>
      <c r="AP696">
        <v>-3.9961169444963002E-2</v>
      </c>
      <c r="AQ696">
        <f>(Table2[[#This Row],[Sharpe Ratio]]-AVERAGE(Table2[Sharpe Ratio]))/_xlfn.STDEV.P(Table2[Sharpe Ratio])</f>
        <v>-1.0720004931328624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725</v>
      </c>
      <c r="AT696">
        <f>_xlfn.RANK.AVG(Table2[[#This Row],[6M Return vs Nifty Z-Score]],Table2[6M Return vs Nifty Z-Score])</f>
        <v>607</v>
      </c>
      <c r="AU696">
        <f>_xlfn.RANK.AVG(Table2[[#This Row],[Sharpe Ratio Z-Score]],Table2[Sharpe Ratio Z-Score])</f>
        <v>619</v>
      </c>
      <c r="AV696">
        <f>(Table2[[#This Row],[Rank 1Y]]+Table2[[#This Row],[Rank 6M]]+Table2[[#This Row],[Rank Sharpe]])/3</f>
        <v>650.33333333333337</v>
      </c>
    </row>
    <row r="697" spans="1:48" x14ac:dyDescent="0.3">
      <c r="A697" t="s">
        <v>799</v>
      </c>
      <c r="B697" t="s">
        <v>800</v>
      </c>
      <c r="C697" t="s">
        <v>10179</v>
      </c>
      <c r="D697" t="s">
        <v>543</v>
      </c>
      <c r="E697">
        <v>19723.193650699999</v>
      </c>
      <c r="F697">
        <v>1534.55</v>
      </c>
      <c r="G697">
        <v>-34.634698193135698</v>
      </c>
      <c r="H697">
        <f>(Table2[[#This Row],[1Y Return vs Nifty]]-AVERAGE(Table2[1Y Return vs Nifty]))/_xlfn.STDEV.P(Table2[1Y Return vs Nifty])</f>
        <v>-0.96503622222570717</v>
      </c>
      <c r="I697">
        <v>-0.93790193106874997</v>
      </c>
      <c r="J697">
        <f>(Table2[[#This Row],[1M Return vs Nifty]]-AVERAGE(Table2[1M Return vs Nifty]))/_xlfn.STDEV.P(Table2[1M Return vs Nifty])</f>
        <v>-0.36210905664929804</v>
      </c>
      <c r="K697">
        <v>-14.9831673213942</v>
      </c>
      <c r="L697">
        <f>(Table2[[#This Row],[6M Return vs Nifty]]-AVERAGE(Table2[6M Return vs Nifty]))/_xlfn.STDEV.P(Table2[6M Return vs Nifty])</f>
        <v>-0.74650893565753862</v>
      </c>
      <c r="M697">
        <v>3.1450674554352198</v>
      </c>
      <c r="N697">
        <f>(Table2[[#This Row],[1W Return vs Nifty]]-AVERAGE(Table2[1W Return vs Nifty]))/_xlfn.STDEV.P(Table2[1W Return vs Nifty])</f>
        <v>0.60036340602669669</v>
      </c>
      <c r="O697">
        <v>1487.29</v>
      </c>
      <c r="P697">
        <v>1444.02183911004</v>
      </c>
      <c r="Q697">
        <v>1477.40326552427</v>
      </c>
      <c r="R697">
        <v>67.165929022274895</v>
      </c>
      <c r="S697" s="2">
        <f>(Table2[[#This Row],[Close Price]]-Table2[[#This Row],[20D EMA]])/Table2[[#This Row],[20D EMA]]</f>
        <v>3.1775914582899092E-2</v>
      </c>
      <c r="T697" s="2">
        <f>(Table2[[#This Row],[Close Price]]-Table2[[#This Row],[50D EMA]])/Table2[[#This Row],[50D EMA]]</f>
        <v>6.2691684043887488E-2</v>
      </c>
      <c r="U697" s="2">
        <f>(Table2[[#This Row],[Close Price]]-Table2[[#This Row],[200D EMA]])/Table2[[#This Row],[200D EMA]]</f>
        <v>3.8680525357747172E-2</v>
      </c>
      <c r="V697">
        <v>1.17056731513998</v>
      </c>
      <c r="W697">
        <v>1523.3</v>
      </c>
      <c r="X697">
        <v>1545</v>
      </c>
      <c r="Y697">
        <v>1487.1</v>
      </c>
      <c r="Z697">
        <v>1550</v>
      </c>
      <c r="AA697">
        <v>1482.75</v>
      </c>
      <c r="AB697">
        <v>1550</v>
      </c>
      <c r="AC697" s="2">
        <f>(Table2[[#This Row],[Close Price]]/Table2[[#This Row],[Day Low]])-1</f>
        <v>7.3852819536532888E-3</v>
      </c>
      <c r="AD697" s="2">
        <f>(Table2[[#This Row],[Day High]]/Table2[[#This Row],[Close Price]])-1</f>
        <v>6.8098139519729983E-3</v>
      </c>
      <c r="AE697" s="2">
        <f>(Table2[[#This Row],[Close Price]]/Table2[[#This Row],[Current Week Low]])-1</f>
        <v>3.1907739896442688E-2</v>
      </c>
      <c r="AF697" s="2">
        <f>(Table2[[#This Row],[Current Week High]]/Table2[[#This Row],[Close Price]])-1</f>
        <v>1.006809813951981E-2</v>
      </c>
      <c r="AG697" s="2">
        <f>(Table2[[#This Row],[Close Price]]/Table2[[#This Row],[Current Month Low]])-1</f>
        <v>3.4935086831900053E-2</v>
      </c>
      <c r="AH697" s="2">
        <f>(Table2[[#This Row],[Current Month High]]/Table2[[#This Row],[Close Price]])-1</f>
        <v>1.006809813951981E-2</v>
      </c>
      <c r="AI697">
        <v>15.4377504805969</v>
      </c>
      <c r="AJ697">
        <v>20.925925925925899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0.03</v>
      </c>
      <c r="AM697" t="s">
        <v>10213</v>
      </c>
      <c r="AN697">
        <v>5.16</v>
      </c>
      <c r="AO697" t="s">
        <v>10213</v>
      </c>
      <c r="AP697">
        <v>-9.0969531052594005E-2</v>
      </c>
      <c r="AQ697">
        <f>(Table2[[#This Row],[Sharpe Ratio]]-AVERAGE(Table2[Sharpe Ratio]))/_xlfn.STDEV.P(Table2[Sharpe Ratio])</f>
        <v>-1.6507196579290457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681</v>
      </c>
      <c r="AT697">
        <f>_xlfn.RANK.AVG(Table2[[#This Row],[6M Return vs Nifty Z-Score]],Table2[6M Return vs Nifty Z-Score])</f>
        <v>578</v>
      </c>
      <c r="AU697">
        <f>_xlfn.RANK.AVG(Table2[[#This Row],[Sharpe Ratio Z-Score]],Table2[Sharpe Ratio Z-Score])</f>
        <v>696</v>
      </c>
      <c r="AV697">
        <f>(Table2[[#This Row],[Rank 1Y]]+Table2[[#This Row],[Rank 6M]]+Table2[[#This Row],[Rank Sharpe]])/3</f>
        <v>651.66666666666663</v>
      </c>
    </row>
    <row r="698" spans="1:48" x14ac:dyDescent="0.3">
      <c r="A698" t="s">
        <v>1574</v>
      </c>
      <c r="B698" t="s">
        <v>1575</v>
      </c>
      <c r="C698" t="s">
        <v>10178</v>
      </c>
      <c r="D698" t="s">
        <v>481</v>
      </c>
      <c r="E698">
        <v>5744.39553824</v>
      </c>
      <c r="F698">
        <v>1063.5999999999999</v>
      </c>
      <c r="G698">
        <v>-30.3289032349164</v>
      </c>
      <c r="H698">
        <f>(Table2[[#This Row],[1Y Return vs Nifty]]-AVERAGE(Table2[1Y Return vs Nifty]))/_xlfn.STDEV.P(Table2[1Y Return vs Nifty])</f>
        <v>-0.91382970074615177</v>
      </c>
      <c r="I698">
        <v>-6.4554745409920997</v>
      </c>
      <c r="J698">
        <f>(Table2[[#This Row],[1M Return vs Nifty]]-AVERAGE(Table2[1M Return vs Nifty]))/_xlfn.STDEV.P(Table2[1M Return vs Nifty])</f>
        <v>-0.85167345005926298</v>
      </c>
      <c r="K698">
        <v>-21.635568240709802</v>
      </c>
      <c r="L698">
        <f>(Table2[[#This Row],[6M Return vs Nifty]]-AVERAGE(Table2[6M Return vs Nifty]))/_xlfn.STDEV.P(Table2[6M Return vs Nifty])</f>
        <v>-0.94532013202172949</v>
      </c>
      <c r="M698">
        <v>-1.7476979800508601</v>
      </c>
      <c r="N698">
        <f>(Table2[[#This Row],[1W Return vs Nifty]]-AVERAGE(Table2[1W Return vs Nifty]))/_xlfn.STDEV.P(Table2[1W Return vs Nifty])</f>
        <v>-0.36754031584795721</v>
      </c>
      <c r="O698">
        <v>1039.8599999999999</v>
      </c>
      <c r="P698">
        <v>1046.11649261497</v>
      </c>
      <c r="Q698">
        <v>1115.6257397345701</v>
      </c>
      <c r="R698">
        <v>60.311815552278098</v>
      </c>
      <c r="S698" s="2">
        <f>(Table2[[#This Row],[Close Price]]-Table2[[#This Row],[20D EMA]])/Table2[[#This Row],[20D EMA]]</f>
        <v>2.2829996345661928E-2</v>
      </c>
      <c r="T698" s="2">
        <f>(Table2[[#This Row],[Close Price]]-Table2[[#This Row],[50D EMA]])/Table2[[#This Row],[50D EMA]]</f>
        <v>1.6712772916261508E-2</v>
      </c>
      <c r="U698" s="2">
        <f>(Table2[[#This Row],[Close Price]]-Table2[[#This Row],[200D EMA]])/Table2[[#This Row],[200D EMA]]</f>
        <v>-4.6633685367413739E-2</v>
      </c>
      <c r="V698">
        <v>0.85873334371235499</v>
      </c>
      <c r="W698">
        <v>1023</v>
      </c>
      <c r="X698">
        <v>1069.2</v>
      </c>
      <c r="Y698">
        <v>1012.3</v>
      </c>
      <c r="Z698">
        <v>1069.2</v>
      </c>
      <c r="AA698">
        <v>1012.3</v>
      </c>
      <c r="AB698">
        <v>1076</v>
      </c>
      <c r="AC698" s="2">
        <f>(Table2[[#This Row],[Close Price]]/Table2[[#This Row],[Day Low]])-1</f>
        <v>3.9687194525904079E-2</v>
      </c>
      <c r="AD698" s="2">
        <f>(Table2[[#This Row],[Day High]]/Table2[[#This Row],[Close Price]])-1</f>
        <v>5.2651372696503884E-3</v>
      </c>
      <c r="AE698" s="2">
        <f>(Table2[[#This Row],[Close Price]]/Table2[[#This Row],[Current Week Low]])-1</f>
        <v>5.0676676874444215E-2</v>
      </c>
      <c r="AF698" s="2">
        <f>(Table2[[#This Row],[Current Week High]]/Table2[[#This Row],[Close Price]])-1</f>
        <v>5.2651372696503884E-3</v>
      </c>
      <c r="AG698" s="2">
        <f>(Table2[[#This Row],[Close Price]]/Table2[[#This Row],[Current Month Low]])-1</f>
        <v>5.0676676874444215E-2</v>
      </c>
      <c r="AH698" s="2">
        <f>(Table2[[#This Row],[Current Month High]]/Table2[[#This Row],[Close Price]])-1</f>
        <v>1.1658518239940019E-2</v>
      </c>
      <c r="AI698">
        <v>32.070327190673197</v>
      </c>
      <c r="AJ698">
        <v>13.9612129004607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-0.14000000000000001</v>
      </c>
      <c r="AM698" t="s">
        <v>10214</v>
      </c>
      <c r="AN698">
        <v>0.75</v>
      </c>
      <c r="AO698" t="s">
        <v>10213</v>
      </c>
      <c r="AP698">
        <v>-6.8848405424670994E-2</v>
      </c>
      <c r="AQ698">
        <f>(Table2[[#This Row],[Sharpe Ratio]]-AVERAGE(Table2[Sharpe Ratio]))/_xlfn.STDEV.P(Table2[Sharpe Ratio])</f>
        <v>-1.3997427799375783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663</v>
      </c>
      <c r="AT698">
        <f>_xlfn.RANK.AVG(Table2[[#This Row],[6M Return vs Nifty Z-Score]],Table2[6M Return vs Nifty Z-Score])</f>
        <v>634</v>
      </c>
      <c r="AU698">
        <f>_xlfn.RANK.AVG(Table2[[#This Row],[Sharpe Ratio Z-Score]],Table2[Sharpe Ratio Z-Score])</f>
        <v>672</v>
      </c>
      <c r="AV698">
        <f>(Table2[[#This Row],[Rank 1Y]]+Table2[[#This Row],[Rank 6M]]+Table2[[#This Row],[Rank Sharpe]])/3</f>
        <v>656.33333333333337</v>
      </c>
    </row>
    <row r="699" spans="1:48" x14ac:dyDescent="0.3">
      <c r="A699" t="s">
        <v>1477</v>
      </c>
      <c r="B699" t="s">
        <v>1478</v>
      </c>
      <c r="C699" t="s">
        <v>10179</v>
      </c>
      <c r="D699" t="s">
        <v>481</v>
      </c>
      <c r="E699">
        <v>6649.2867678349903</v>
      </c>
      <c r="F699">
        <v>468.35</v>
      </c>
      <c r="G699">
        <v>-46.371622286989997</v>
      </c>
      <c r="H699">
        <f>(Table2[[#This Row],[1Y Return vs Nifty]]-AVERAGE(Table2[1Y Return vs Nifty]))/_xlfn.STDEV.P(Table2[1Y Return vs Nifty])</f>
        <v>-1.1046171965980713</v>
      </c>
      <c r="I699">
        <v>-9.7289428704467191</v>
      </c>
      <c r="J699">
        <f>(Table2[[#This Row],[1M Return vs Nifty]]-AVERAGE(Table2[1M Return vs Nifty]))/_xlfn.STDEV.P(Table2[1M Return vs Nifty])</f>
        <v>-1.1421224663846585</v>
      </c>
      <c r="K699">
        <v>-29.147494474763601</v>
      </c>
      <c r="L699">
        <f>(Table2[[#This Row],[6M Return vs Nifty]]-AVERAGE(Table2[6M Return vs Nifty]))/_xlfn.STDEV.P(Table2[6M Return vs Nifty])</f>
        <v>-1.1698187844188603</v>
      </c>
      <c r="M699">
        <v>-2.40213210177855</v>
      </c>
      <c r="N699">
        <f>(Table2[[#This Row],[1W Return vs Nifty]]-AVERAGE(Table2[1W Return vs Nifty]))/_xlfn.STDEV.P(Table2[1W Return vs Nifty])</f>
        <v>-0.49700272938364159</v>
      </c>
      <c r="O699">
        <v>479.41</v>
      </c>
      <c r="P699">
        <v>494.28383611239701</v>
      </c>
      <c r="Q699">
        <v>545.99513193173698</v>
      </c>
      <c r="R699">
        <v>32.021984287413602</v>
      </c>
      <c r="S699" s="2">
        <f>(Table2[[#This Row],[Close Price]]-Table2[[#This Row],[20D EMA]])/Table2[[#This Row],[20D EMA]]</f>
        <v>-2.3070023570638913E-2</v>
      </c>
      <c r="T699" s="2">
        <f>(Table2[[#This Row],[Close Price]]-Table2[[#This Row],[50D EMA]])/Table2[[#This Row],[50D EMA]]</f>
        <v>-5.2467497857849835E-2</v>
      </c>
      <c r="U699" s="2">
        <f>(Table2[[#This Row],[Close Price]]-Table2[[#This Row],[200D EMA]])/Table2[[#This Row],[200D EMA]]</f>
        <v>-0.14220846925324698</v>
      </c>
      <c r="V699">
        <v>0.70949467004600597</v>
      </c>
      <c r="W699">
        <v>466.7</v>
      </c>
      <c r="X699">
        <v>475</v>
      </c>
      <c r="Y699">
        <v>463</v>
      </c>
      <c r="Z699">
        <v>483.3</v>
      </c>
      <c r="AA699">
        <v>463</v>
      </c>
      <c r="AB699">
        <v>487.95</v>
      </c>
      <c r="AC699" s="2">
        <f>(Table2[[#This Row],[Close Price]]/Table2[[#This Row],[Day Low]])-1</f>
        <v>3.5354617527321164E-3</v>
      </c>
      <c r="AD699" s="2">
        <f>(Table2[[#This Row],[Day High]]/Table2[[#This Row],[Close Price]])-1</f>
        <v>1.4198782961460488E-2</v>
      </c>
      <c r="AE699" s="2">
        <f>(Table2[[#This Row],[Close Price]]/Table2[[#This Row],[Current Week Low]])-1</f>
        <v>1.1555075593952635E-2</v>
      </c>
      <c r="AF699" s="2">
        <f>(Table2[[#This Row],[Current Week High]]/Table2[[#This Row],[Close Price]])-1</f>
        <v>3.192057222162914E-2</v>
      </c>
      <c r="AG699" s="2">
        <f>(Table2[[#This Row],[Close Price]]/Table2[[#This Row],[Current Month Low]])-1</f>
        <v>1.1555075593952635E-2</v>
      </c>
      <c r="AH699" s="2">
        <f>(Table2[[#This Row],[Current Month High]]/Table2[[#This Row],[Close Price]])-1</f>
        <v>4.1849044517988654E-2</v>
      </c>
      <c r="AI699">
        <v>54.339703213408697</v>
      </c>
      <c r="AJ699">
        <v>9.2998833138856405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-0.21</v>
      </c>
      <c r="AM699" t="s">
        <v>10214</v>
      </c>
      <c r="AN699">
        <v>-1.66</v>
      </c>
      <c r="AO699" t="s">
        <v>10214</v>
      </c>
      <c r="AP699">
        <v>-2.1104779203967E-2</v>
      </c>
      <c r="AQ699">
        <f>(Table2[[#This Row],[Sharpe Ratio]]-AVERAGE(Table2[Sharpe Ratio]))/_xlfn.STDEV.P(Table2[Sharpe Ratio])</f>
        <v>-0.85806391357200162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711</v>
      </c>
      <c r="AT699">
        <f>_xlfn.RANK.AVG(Table2[[#This Row],[6M Return vs Nifty Z-Score]],Table2[6M Return vs Nifty Z-Score])</f>
        <v>678</v>
      </c>
      <c r="AU699">
        <f>_xlfn.RANK.AVG(Table2[[#This Row],[Sharpe Ratio Z-Score]],Table2[Sharpe Ratio Z-Score])</f>
        <v>584</v>
      </c>
      <c r="AV699">
        <f>(Table2[[#This Row],[Rank 1Y]]+Table2[[#This Row],[Rank 6M]]+Table2[[#This Row],[Rank Sharpe]])/3</f>
        <v>657.66666666666663</v>
      </c>
    </row>
    <row r="700" spans="1:48" x14ac:dyDescent="0.3">
      <c r="A700" t="s">
        <v>2498</v>
      </c>
      <c r="B700" t="s">
        <v>2499</v>
      </c>
      <c r="C700" t="s">
        <v>10170</v>
      </c>
      <c r="D700" t="s">
        <v>108</v>
      </c>
      <c r="E700">
        <v>1828.6737518</v>
      </c>
      <c r="F700">
        <v>7.45</v>
      </c>
      <c r="G700">
        <v>-34.7828776982454</v>
      </c>
      <c r="H700">
        <f>(Table2[[#This Row],[1Y Return vs Nifty]]-AVERAGE(Table2[1Y Return vs Nifty]))/_xlfn.STDEV.P(Table2[1Y Return vs Nifty])</f>
        <v>-0.96679844199809695</v>
      </c>
      <c r="I700">
        <v>-26.1863366976553</v>
      </c>
      <c r="J700">
        <f>(Table2[[#This Row],[1M Return vs Nifty]]-AVERAGE(Table2[1M Return vs Nifty]))/_xlfn.STDEV.P(Table2[1M Return vs Nifty])</f>
        <v>-2.6023577175956425</v>
      </c>
      <c r="K700">
        <v>-75.628876882244299</v>
      </c>
      <c r="L700">
        <f>(Table2[[#This Row],[6M Return vs Nifty]]-AVERAGE(Table2[6M Return vs Nifty]))/_xlfn.STDEV.P(Table2[6M Return vs Nifty])</f>
        <v>-2.5589442080325964</v>
      </c>
      <c r="M700">
        <v>-10.198185109431799</v>
      </c>
      <c r="N700">
        <f>(Table2[[#This Row],[1W Return vs Nifty]]-AVERAGE(Table2[1W Return vs Nifty]))/_xlfn.STDEV.P(Table2[1W Return vs Nifty])</f>
        <v>-2.0392448052680776</v>
      </c>
      <c r="O700">
        <v>9.57</v>
      </c>
      <c r="P700">
        <v>12.409260339039401</v>
      </c>
      <c r="Q700">
        <v>15.467093488901201</v>
      </c>
      <c r="R700">
        <v>20.863476135170401</v>
      </c>
      <c r="S700" s="2">
        <f>(Table2[[#This Row],[Close Price]]-Table2[[#This Row],[20D EMA]])/Table2[[#This Row],[20D EMA]]</f>
        <v>-0.22152560083594566</v>
      </c>
      <c r="T700" s="2">
        <f>(Table2[[#This Row],[Close Price]]-Table2[[#This Row],[50D EMA]])/Table2[[#This Row],[50D EMA]]</f>
        <v>-0.39964189674042216</v>
      </c>
      <c r="U700" s="2">
        <f>(Table2[[#This Row],[Close Price]]-Table2[[#This Row],[200D EMA]])/Table2[[#This Row],[200D EMA]]</f>
        <v>-0.51833225774797731</v>
      </c>
      <c r="V700">
        <v>0.879193308709729</v>
      </c>
      <c r="W700">
        <v>7.31</v>
      </c>
      <c r="X700">
        <v>8.08</v>
      </c>
      <c r="Y700">
        <v>7.31</v>
      </c>
      <c r="Z700">
        <v>8.11</v>
      </c>
      <c r="AA700">
        <v>7.31</v>
      </c>
      <c r="AB700">
        <v>10.48</v>
      </c>
      <c r="AC700" s="2">
        <f>(Table2[[#This Row],[Close Price]]/Table2[[#This Row],[Day Low]])-1</f>
        <v>1.9151846785225857E-2</v>
      </c>
      <c r="AD700" s="2">
        <f>(Table2[[#This Row],[Day High]]/Table2[[#This Row],[Close Price]])-1</f>
        <v>8.4563758389261778E-2</v>
      </c>
      <c r="AE700" s="2">
        <f>(Table2[[#This Row],[Close Price]]/Table2[[#This Row],[Current Week Low]])-1</f>
        <v>1.9151846785225857E-2</v>
      </c>
      <c r="AF700" s="2">
        <f>(Table2[[#This Row],[Current Week High]]/Table2[[#This Row],[Close Price]])-1</f>
        <v>8.8590604026845599E-2</v>
      </c>
      <c r="AG700" s="2">
        <f>(Table2[[#This Row],[Close Price]]/Table2[[#This Row],[Current Month Low]])-1</f>
        <v>1.9151846785225857E-2</v>
      </c>
      <c r="AH700" s="2">
        <f>(Table2[[#This Row],[Current Month High]]/Table2[[#This Row],[Close Price]])-1</f>
        <v>0.40671140939597317</v>
      </c>
      <c r="AI700">
        <v>264.429530201342</v>
      </c>
      <c r="AJ700">
        <v>1.9151846785225799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-0.67</v>
      </c>
      <c r="AM700" t="s">
        <v>10214</v>
      </c>
      <c r="AN700">
        <v>-23.75</v>
      </c>
      <c r="AO700" t="s">
        <v>10214</v>
      </c>
      <c r="AP700">
        <v>-1.1987724634606E-2</v>
      </c>
      <c r="AQ700">
        <f>(Table2[[#This Row],[Sharpe Ratio]]-AVERAGE(Table2[Sharpe Ratio]))/_xlfn.STDEV.P(Table2[Sharpe Ratio])</f>
        <v>-0.75462569208259611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682</v>
      </c>
      <c r="AT700">
        <f>_xlfn.RANK.AVG(Table2[[#This Row],[6M Return vs Nifty Z-Score]],Table2[6M Return vs Nifty Z-Score])</f>
        <v>726</v>
      </c>
      <c r="AU700">
        <f>_xlfn.RANK.AVG(Table2[[#This Row],[Sharpe Ratio Z-Score]],Table2[Sharpe Ratio Z-Score])</f>
        <v>567</v>
      </c>
      <c r="AV700">
        <f>(Table2[[#This Row],[Rank 1Y]]+Table2[[#This Row],[Rank 6M]]+Table2[[#This Row],[Rank Sharpe]])/3</f>
        <v>658.33333333333337</v>
      </c>
    </row>
    <row r="701" spans="1:48" x14ac:dyDescent="0.3">
      <c r="A701" t="s">
        <v>507</v>
      </c>
      <c r="B701" t="s">
        <v>508</v>
      </c>
      <c r="C701" t="s">
        <v>10181</v>
      </c>
      <c r="D701" t="s">
        <v>371</v>
      </c>
      <c r="E701">
        <v>41861.388138570001</v>
      </c>
      <c r="F701">
        <v>557.70000000000005</v>
      </c>
      <c r="G701">
        <v>-38.520133845280398</v>
      </c>
      <c r="H701">
        <f>(Table2[[#This Row],[1Y Return vs Nifty]]-AVERAGE(Table2[1Y Return vs Nifty]))/_xlfn.STDEV.P(Table2[1Y Return vs Nifty])</f>
        <v>-1.0112436348195619</v>
      </c>
      <c r="I701">
        <v>-1.8965263283431599</v>
      </c>
      <c r="J701">
        <f>(Table2[[#This Row],[1M Return vs Nifty]]-AVERAGE(Table2[1M Return vs Nifty]))/_xlfn.STDEV.P(Table2[1M Return vs Nifty])</f>
        <v>-0.44716609254866962</v>
      </c>
      <c r="K701">
        <v>-13.1376328263202</v>
      </c>
      <c r="L701">
        <f>(Table2[[#This Row],[6M Return vs Nifty]]-AVERAGE(Table2[6M Return vs Nifty]))/_xlfn.STDEV.P(Table2[6M Return vs Nifty])</f>
        <v>-0.69135397350970806</v>
      </c>
      <c r="M701">
        <v>-2.8167927699791502</v>
      </c>
      <c r="N701">
        <f>(Table2[[#This Row],[1W Return vs Nifty]]-AVERAGE(Table2[1W Return vs Nifty]))/_xlfn.STDEV.P(Table2[1W Return vs Nifty])</f>
        <v>-0.57903233193836101</v>
      </c>
      <c r="O701">
        <v>560.53</v>
      </c>
      <c r="P701">
        <v>539.64124242060302</v>
      </c>
      <c r="Q701">
        <v>548.36289100252304</v>
      </c>
      <c r="R701">
        <v>38.196096708350701</v>
      </c>
      <c r="S701" s="2">
        <f>(Table2[[#This Row],[Close Price]]-Table2[[#This Row],[20D EMA]])/Table2[[#This Row],[20D EMA]]</f>
        <v>-5.0487931065240528E-3</v>
      </c>
      <c r="T701" s="2">
        <f>(Table2[[#This Row],[Close Price]]-Table2[[#This Row],[50D EMA]])/Table2[[#This Row],[50D EMA]]</f>
        <v>3.3464376255589831E-2</v>
      </c>
      <c r="U701" s="2">
        <f>(Table2[[#This Row],[Close Price]]-Table2[[#This Row],[200D EMA]])/Table2[[#This Row],[200D EMA]]</f>
        <v>1.7027244459242672E-2</v>
      </c>
      <c r="V701">
        <v>0.51301983565147702</v>
      </c>
      <c r="W701">
        <v>555.1</v>
      </c>
      <c r="X701">
        <v>566.4</v>
      </c>
      <c r="Y701">
        <v>547.35</v>
      </c>
      <c r="Z701">
        <v>574.79999999999995</v>
      </c>
      <c r="AA701">
        <v>547.35</v>
      </c>
      <c r="AB701">
        <v>580.29999999999995</v>
      </c>
      <c r="AC701" s="2">
        <f>(Table2[[#This Row],[Close Price]]/Table2[[#This Row],[Day Low]])-1</f>
        <v>4.6838407494145251E-3</v>
      </c>
      <c r="AD701" s="2">
        <f>(Table2[[#This Row],[Day High]]/Table2[[#This Row],[Close Price]])-1</f>
        <v>1.559978483055402E-2</v>
      </c>
      <c r="AE701" s="2">
        <f>(Table2[[#This Row],[Close Price]]/Table2[[#This Row],[Current Week Low]])-1</f>
        <v>1.8909290216497787E-2</v>
      </c>
      <c r="AF701" s="2">
        <f>(Table2[[#This Row],[Current Week High]]/Table2[[#This Row],[Close Price]])-1</f>
        <v>3.0661646046261204E-2</v>
      </c>
      <c r="AG701" s="2">
        <f>(Table2[[#This Row],[Close Price]]/Table2[[#This Row],[Current Month Low]])-1</f>
        <v>1.8909290216497787E-2</v>
      </c>
      <c r="AH701" s="2">
        <f>(Table2[[#This Row],[Current Month High]]/Table2[[#This Row],[Close Price]])-1</f>
        <v>4.052357898511727E-2</v>
      </c>
      <c r="AI701">
        <v>17.4376905146135</v>
      </c>
      <c r="AJ701">
        <v>24.542206342117002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0.03</v>
      </c>
      <c r="AM701" t="s">
        <v>10213</v>
      </c>
      <c r="AN701">
        <v>-2.35</v>
      </c>
      <c r="AO701" t="s">
        <v>10214</v>
      </c>
      <c r="AP701">
        <v>-0.14884002643479499</v>
      </c>
      <c r="AQ701">
        <f>(Table2[[#This Row],[Sharpe Ratio]]-AVERAGE(Table2[Sharpe Ratio]))/_xlfn.STDEV.P(Table2[Sharpe Ratio])</f>
        <v>-2.3072936724317663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693</v>
      </c>
      <c r="AT701">
        <f>_xlfn.RANK.AVG(Table2[[#This Row],[6M Return vs Nifty Z-Score]],Table2[6M Return vs Nifty Z-Score])</f>
        <v>563</v>
      </c>
      <c r="AU701">
        <f>_xlfn.RANK.AVG(Table2[[#This Row],[Sharpe Ratio Z-Score]],Table2[Sharpe Ratio Z-Score])</f>
        <v>725</v>
      </c>
      <c r="AV701">
        <f>(Table2[[#This Row],[Rank 1Y]]+Table2[[#This Row],[Rank 6M]]+Table2[[#This Row],[Rank Sharpe]])/3</f>
        <v>660.33333333333337</v>
      </c>
    </row>
    <row r="702" spans="1:48" x14ac:dyDescent="0.3">
      <c r="A702" t="s">
        <v>647</v>
      </c>
      <c r="B702" t="s">
        <v>648</v>
      </c>
      <c r="C702" t="s">
        <v>10177</v>
      </c>
      <c r="D702" t="s">
        <v>384</v>
      </c>
      <c r="E702">
        <v>27867.822921899999</v>
      </c>
      <c r="F702">
        <v>377</v>
      </c>
      <c r="G702">
        <v>-30.338484025402401</v>
      </c>
      <c r="H702">
        <f>(Table2[[#This Row],[1Y Return vs Nifty]]-AVERAGE(Table2[1Y Return vs Nifty]))/_xlfn.STDEV.P(Table2[1Y Return vs Nifty])</f>
        <v>-0.91394363997423222</v>
      </c>
      <c r="I702">
        <v>-4.8776405653980097</v>
      </c>
      <c r="J702">
        <f>(Table2[[#This Row],[1M Return vs Nifty]]-AVERAGE(Table2[1M Return vs Nifty]))/_xlfn.STDEV.P(Table2[1M Return vs Nifty])</f>
        <v>-0.71167505080410842</v>
      </c>
      <c r="K702">
        <v>-20.834633513003801</v>
      </c>
      <c r="L702">
        <f>(Table2[[#This Row],[6M Return vs Nifty]]-AVERAGE(Table2[6M Return vs Nifty]))/_xlfn.STDEV.P(Table2[6M Return vs Nifty])</f>
        <v>-0.92138369262847064</v>
      </c>
      <c r="M702">
        <v>-2.8409793763125899</v>
      </c>
      <c r="N702">
        <f>(Table2[[#This Row],[1W Return vs Nifty]]-AVERAGE(Table2[1W Return vs Nifty]))/_xlfn.STDEV.P(Table2[1W Return vs Nifty])</f>
        <v>-0.58381700976490547</v>
      </c>
      <c r="O702">
        <v>394.88</v>
      </c>
      <c r="P702">
        <v>406.83967729042502</v>
      </c>
      <c r="Q702">
        <v>419.26760820720199</v>
      </c>
      <c r="R702">
        <v>17.861276596329599</v>
      </c>
      <c r="S702" s="2">
        <f>(Table2[[#This Row],[Close Price]]-Table2[[#This Row],[20D EMA]])/Table2[[#This Row],[20D EMA]]</f>
        <v>-4.5279578606158825E-2</v>
      </c>
      <c r="T702" s="2">
        <f>(Table2[[#This Row],[Close Price]]-Table2[[#This Row],[50D EMA]])/Table2[[#This Row],[50D EMA]]</f>
        <v>-7.334505200957521E-2</v>
      </c>
      <c r="U702" s="2">
        <f>(Table2[[#This Row],[Close Price]]-Table2[[#This Row],[200D EMA]])/Table2[[#This Row],[200D EMA]]</f>
        <v>-0.10081295902619156</v>
      </c>
      <c r="V702">
        <v>1.15571076782974</v>
      </c>
      <c r="W702">
        <v>376</v>
      </c>
      <c r="X702">
        <v>390.45</v>
      </c>
      <c r="Y702">
        <v>376</v>
      </c>
      <c r="Z702">
        <v>403.65</v>
      </c>
      <c r="AA702">
        <v>376</v>
      </c>
      <c r="AB702">
        <v>403.65</v>
      </c>
      <c r="AC702" s="2">
        <f>(Table2[[#This Row],[Close Price]]/Table2[[#This Row],[Day Low]])-1</f>
        <v>2.6595744680850686E-3</v>
      </c>
      <c r="AD702" s="2">
        <f>(Table2[[#This Row],[Day High]]/Table2[[#This Row],[Close Price]])-1</f>
        <v>3.5676392572944193E-2</v>
      </c>
      <c r="AE702" s="2">
        <f>(Table2[[#This Row],[Close Price]]/Table2[[#This Row],[Current Week Low]])-1</f>
        <v>2.6595744680850686E-3</v>
      </c>
      <c r="AF702" s="2">
        <f>(Table2[[#This Row],[Current Week High]]/Table2[[#This Row],[Close Price]])-1</f>
        <v>7.0689655172413657E-2</v>
      </c>
      <c r="AG702" s="2">
        <f>(Table2[[#This Row],[Close Price]]/Table2[[#This Row],[Current Month Low]])-1</f>
        <v>2.6595744680850686E-3</v>
      </c>
      <c r="AH702" s="2">
        <f>(Table2[[#This Row],[Current Month High]]/Table2[[#This Row],[Close Price]])-1</f>
        <v>7.0689655172413657E-2</v>
      </c>
      <c r="AI702">
        <v>29.442970822281101</v>
      </c>
      <c r="AJ702">
        <v>6.4370412196499096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-0.23</v>
      </c>
      <c r="AM702" t="s">
        <v>10214</v>
      </c>
      <c r="AN702">
        <v>-4.79</v>
      </c>
      <c r="AO702" t="s">
        <v>10214</v>
      </c>
      <c r="AP702">
        <v>-8.6123436504839002E-2</v>
      </c>
      <c r="AQ702">
        <f>(Table2[[#This Row],[Sharpe Ratio]]-AVERAGE(Table2[Sharpe Ratio]))/_xlfn.STDEV.P(Table2[Sharpe Ratio])</f>
        <v>-1.5957379313883417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664</v>
      </c>
      <c r="AT702">
        <f>_xlfn.RANK.AVG(Table2[[#This Row],[6M Return vs Nifty Z-Score]],Table2[6M Return vs Nifty Z-Score])</f>
        <v>627</v>
      </c>
      <c r="AU702">
        <f>_xlfn.RANK.AVG(Table2[[#This Row],[Sharpe Ratio Z-Score]],Table2[Sharpe Ratio Z-Score])</f>
        <v>692</v>
      </c>
      <c r="AV702">
        <f>(Table2[[#This Row],[Rank 1Y]]+Table2[[#This Row],[Rank 6M]]+Table2[[#This Row],[Rank Sharpe]])/3</f>
        <v>661</v>
      </c>
    </row>
    <row r="703" spans="1:48" x14ac:dyDescent="0.3">
      <c r="A703" t="s">
        <v>358</v>
      </c>
      <c r="B703" t="s">
        <v>359</v>
      </c>
      <c r="C703" t="s">
        <v>10167</v>
      </c>
      <c r="D703" t="s">
        <v>360</v>
      </c>
      <c r="E703">
        <v>70492.013820079999</v>
      </c>
      <c r="F703">
        <v>741.2</v>
      </c>
      <c r="G703">
        <v>-35.7535335556327</v>
      </c>
      <c r="H703">
        <f>(Table2[[#This Row],[1Y Return vs Nifty]]-AVERAGE(Table2[1Y Return vs Nifty]))/_xlfn.STDEV.P(Table2[1Y Return vs Nifty])</f>
        <v>-0.97834193408094217</v>
      </c>
      <c r="I703">
        <v>-0.280212303229875</v>
      </c>
      <c r="J703">
        <f>(Table2[[#This Row],[1M Return vs Nifty]]-AVERAGE(Table2[1M Return vs Nifty]))/_xlfn.STDEV.P(Table2[1M Return vs Nifty])</f>
        <v>-0.30375342701501268</v>
      </c>
      <c r="K703">
        <v>-15.1027005303431</v>
      </c>
      <c r="L703">
        <f>(Table2[[#This Row],[6M Return vs Nifty]]-AVERAGE(Table2[6M Return vs Nifty]))/_xlfn.STDEV.P(Table2[6M Return vs Nifty])</f>
        <v>-0.75008126098257732</v>
      </c>
      <c r="M703">
        <v>4.0820433394008697</v>
      </c>
      <c r="N703">
        <f>(Table2[[#This Row],[1W Return vs Nifty]]-AVERAGE(Table2[1W Return vs Nifty]))/_xlfn.STDEV.P(Table2[1W Return vs Nifty])</f>
        <v>0.78571920477797053</v>
      </c>
      <c r="O703">
        <v>726.5</v>
      </c>
      <c r="P703">
        <v>721.75353974945097</v>
      </c>
      <c r="Q703">
        <v>742.55426533643197</v>
      </c>
      <c r="R703">
        <v>64.331539046690196</v>
      </c>
      <c r="S703" s="2">
        <f>(Table2[[#This Row],[Close Price]]-Table2[[#This Row],[20D EMA]])/Table2[[#This Row],[20D EMA]]</f>
        <v>2.0233998623537572E-2</v>
      </c>
      <c r="T703" s="2">
        <f>(Table2[[#This Row],[Close Price]]-Table2[[#This Row],[50D EMA]])/Table2[[#This Row],[50D EMA]]</f>
        <v>2.6943352792283791E-2</v>
      </c>
      <c r="U703" s="2">
        <f>(Table2[[#This Row],[Close Price]]-Table2[[#This Row],[200D EMA]])/Table2[[#This Row],[200D EMA]]</f>
        <v>-1.8237930877931727E-3</v>
      </c>
      <c r="V703">
        <v>1.0565267124836599</v>
      </c>
      <c r="W703">
        <v>737.4</v>
      </c>
      <c r="X703">
        <v>750</v>
      </c>
      <c r="Y703">
        <v>714.35</v>
      </c>
      <c r="Z703">
        <v>750</v>
      </c>
      <c r="AA703">
        <v>708.75</v>
      </c>
      <c r="AB703">
        <v>750</v>
      </c>
      <c r="AC703" s="2">
        <f>(Table2[[#This Row],[Close Price]]/Table2[[#This Row],[Day Low]])-1</f>
        <v>5.1532411174397552E-3</v>
      </c>
      <c r="AD703" s="2">
        <f>(Table2[[#This Row],[Day High]]/Table2[[#This Row],[Close Price]])-1</f>
        <v>1.1872638963842386E-2</v>
      </c>
      <c r="AE703" s="2">
        <f>(Table2[[#This Row],[Close Price]]/Table2[[#This Row],[Current Week Low]])-1</f>
        <v>3.7586617204451667E-2</v>
      </c>
      <c r="AF703" s="2">
        <f>(Table2[[#This Row],[Current Week High]]/Table2[[#This Row],[Close Price]])-1</f>
        <v>1.1872638963842386E-2</v>
      </c>
      <c r="AG703" s="2">
        <f>(Table2[[#This Row],[Close Price]]/Table2[[#This Row],[Current Month Low]])-1</f>
        <v>4.5784832451499113E-2</v>
      </c>
      <c r="AH703" s="2">
        <f>(Table2[[#This Row],[Current Month High]]/Table2[[#This Row],[Close Price]])-1</f>
        <v>1.1872638963842386E-2</v>
      </c>
      <c r="AI703">
        <v>20.460064759848802</v>
      </c>
      <c r="AJ703">
        <v>14.391542557296001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-0.1</v>
      </c>
      <c r="AM703" t="s">
        <v>10214</v>
      </c>
      <c r="AN703">
        <v>1.26</v>
      </c>
      <c r="AO703" t="s">
        <v>10213</v>
      </c>
      <c r="AP703">
        <v>-0.124687939452753</v>
      </c>
      <c r="AQ703">
        <f>(Table2[[#This Row],[Sharpe Ratio]]-AVERAGE(Table2[Sharpe Ratio]))/_xlfn.STDEV.P(Table2[Sharpe Ratio])</f>
        <v>-2.0332743711680088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688</v>
      </c>
      <c r="AT703">
        <f>_xlfn.RANK.AVG(Table2[[#This Row],[6M Return vs Nifty Z-Score]],Table2[6M Return vs Nifty Z-Score])</f>
        <v>580</v>
      </c>
      <c r="AU703">
        <f>_xlfn.RANK.AVG(Table2[[#This Row],[Sharpe Ratio Z-Score]],Table2[Sharpe Ratio Z-Score])</f>
        <v>719</v>
      </c>
      <c r="AV703">
        <f>(Table2[[#This Row],[Rank 1Y]]+Table2[[#This Row],[Rank 6M]]+Table2[[#This Row],[Rank Sharpe]])/3</f>
        <v>662.33333333333337</v>
      </c>
    </row>
    <row r="704" spans="1:48" x14ac:dyDescent="0.3">
      <c r="A704" t="s">
        <v>93</v>
      </c>
      <c r="B704" t="s">
        <v>94</v>
      </c>
      <c r="C704" t="s">
        <v>10179</v>
      </c>
      <c r="D704" t="s">
        <v>95</v>
      </c>
      <c r="E704">
        <v>289766.91158407502</v>
      </c>
      <c r="F704">
        <v>3022.05</v>
      </c>
      <c r="G704">
        <v>-36.006896638141797</v>
      </c>
      <c r="H704">
        <f>(Table2[[#This Row],[1Y Return vs Nifty]]-AVERAGE(Table2[1Y Return vs Nifty]))/_xlfn.STDEV.P(Table2[1Y Return vs Nifty])</f>
        <v>-0.98135504600394774</v>
      </c>
      <c r="I704">
        <v>-1.39125372601413</v>
      </c>
      <c r="J704">
        <f>(Table2[[#This Row],[1M Return vs Nifty]]-AVERAGE(Table2[1M Return vs Nifty]))/_xlfn.STDEV.P(Table2[1M Return vs Nifty])</f>
        <v>-0.40233415420299151</v>
      </c>
      <c r="K704">
        <v>-20.422478304616501</v>
      </c>
      <c r="L704">
        <f>(Table2[[#This Row],[6M Return vs Nifty]]-AVERAGE(Table2[6M Return vs Nifty]))/_xlfn.STDEV.P(Table2[6M Return vs Nifty])</f>
        <v>-0.90906617432777848</v>
      </c>
      <c r="M704">
        <v>2.0176449934234899</v>
      </c>
      <c r="N704">
        <f>(Table2[[#This Row],[1W Return vs Nifty]]-AVERAGE(Table2[1W Return vs Nifty]))/_xlfn.STDEV.P(Table2[1W Return vs Nifty])</f>
        <v>0.37733280881233661</v>
      </c>
      <c r="O704">
        <v>2925.41</v>
      </c>
      <c r="P704">
        <v>2906.15000470422</v>
      </c>
      <c r="Q704">
        <v>2983.8446790058301</v>
      </c>
      <c r="R704">
        <v>76.653864050734896</v>
      </c>
      <c r="S704" s="2">
        <f>(Table2[[#This Row],[Close Price]]-Table2[[#This Row],[20D EMA]])/Table2[[#This Row],[20D EMA]]</f>
        <v>3.3034685736358434E-2</v>
      </c>
      <c r="T704" s="2">
        <f>(Table2[[#This Row],[Close Price]]-Table2[[#This Row],[50D EMA]])/Table2[[#This Row],[50D EMA]]</f>
        <v>3.988094045667686E-2</v>
      </c>
      <c r="U704" s="2">
        <f>(Table2[[#This Row],[Close Price]]-Table2[[#This Row],[200D EMA]])/Table2[[#This Row],[200D EMA]]</f>
        <v>1.2804058221589289E-2</v>
      </c>
      <c r="V704">
        <v>0.94498669937482005</v>
      </c>
      <c r="W704">
        <v>2973</v>
      </c>
      <c r="X704">
        <v>3030</v>
      </c>
      <c r="Y704">
        <v>2890</v>
      </c>
      <c r="Z704">
        <v>3030</v>
      </c>
      <c r="AA704">
        <v>2888</v>
      </c>
      <c r="AB704">
        <v>3030</v>
      </c>
      <c r="AC704" s="2">
        <f>(Table2[[#This Row],[Close Price]]/Table2[[#This Row],[Day Low]])-1</f>
        <v>1.6498486377396704E-2</v>
      </c>
      <c r="AD704" s="2">
        <f>(Table2[[#This Row],[Day High]]/Table2[[#This Row],[Close Price]])-1</f>
        <v>2.6306646150791035E-3</v>
      </c>
      <c r="AE704" s="2">
        <f>(Table2[[#This Row],[Close Price]]/Table2[[#This Row],[Current Week Low]])-1</f>
        <v>4.5692041522491511E-2</v>
      </c>
      <c r="AF704" s="2">
        <f>(Table2[[#This Row],[Current Week High]]/Table2[[#This Row],[Close Price]])-1</f>
        <v>2.6306646150791035E-3</v>
      </c>
      <c r="AG704" s="2">
        <f>(Table2[[#This Row],[Close Price]]/Table2[[#This Row],[Current Month Low]])-1</f>
        <v>4.6416204986149623E-2</v>
      </c>
      <c r="AH704" s="2">
        <f>(Table2[[#This Row],[Current Month High]]/Table2[[#This Row],[Close Price]])-1</f>
        <v>2.6306646150791035E-3</v>
      </c>
      <c r="AI704">
        <v>18.065551529590799</v>
      </c>
      <c r="AJ704">
        <v>13.181154263885199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-0.04</v>
      </c>
      <c r="AM704" t="s">
        <v>10214</v>
      </c>
      <c r="AN704">
        <v>5.72</v>
      </c>
      <c r="AO704" t="s">
        <v>10213</v>
      </c>
      <c r="AP704">
        <v>-7.0682182652141004E-2</v>
      </c>
      <c r="AQ704">
        <f>(Table2[[#This Row],[Sharpe Ratio]]-AVERAGE(Table2[Sharpe Ratio]))/_xlfn.STDEV.P(Table2[Sharpe Ratio])</f>
        <v>-1.4205480360182783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689</v>
      </c>
      <c r="AT704">
        <f>_xlfn.RANK.AVG(Table2[[#This Row],[6M Return vs Nifty Z-Score]],Table2[6M Return vs Nifty Z-Score])</f>
        <v>625</v>
      </c>
      <c r="AU704">
        <f>_xlfn.RANK.AVG(Table2[[#This Row],[Sharpe Ratio Z-Score]],Table2[Sharpe Ratio Z-Score])</f>
        <v>675</v>
      </c>
      <c r="AV704">
        <f>(Table2[[#This Row],[Rank 1Y]]+Table2[[#This Row],[Rank 6M]]+Table2[[#This Row],[Rank Sharpe]])/3</f>
        <v>663</v>
      </c>
    </row>
    <row r="705" spans="1:48" x14ac:dyDescent="0.3">
      <c r="A705" t="s">
        <v>1462</v>
      </c>
      <c r="B705" t="s">
        <v>1463</v>
      </c>
      <c r="C705" t="s">
        <v>10168</v>
      </c>
      <c r="D705" t="s">
        <v>630</v>
      </c>
      <c r="E705">
        <v>6749.1778208799997</v>
      </c>
      <c r="F705">
        <v>138.4</v>
      </c>
      <c r="G705">
        <v>-31.667075736678999</v>
      </c>
      <c r="H705">
        <f>(Table2[[#This Row],[1Y Return vs Nifty]]-AVERAGE(Table2[1Y Return vs Nifty]))/_xlfn.STDEV.P(Table2[1Y Return vs Nifty])</f>
        <v>-0.92974387214069387</v>
      </c>
      <c r="I705">
        <v>-4.1265527078021301E-2</v>
      </c>
      <c r="J705">
        <f>(Table2[[#This Row],[1M Return vs Nifty]]-AVERAGE(Table2[1M Return vs Nifty]))/_xlfn.STDEV.P(Table2[1M Return vs Nifty])</f>
        <v>-0.28255210502177586</v>
      </c>
      <c r="K705">
        <v>-18.274697557169699</v>
      </c>
      <c r="L705">
        <f>(Table2[[#This Row],[6M Return vs Nifty]]-AVERAGE(Table2[6M Return vs Nifty]))/_xlfn.STDEV.P(Table2[6M Return vs Nifty])</f>
        <v>-0.84487839233646034</v>
      </c>
      <c r="M705">
        <v>-3.9418743516474302</v>
      </c>
      <c r="N705">
        <f>(Table2[[#This Row],[1W Return vs Nifty]]-AVERAGE(Table2[1W Return vs Nifty]))/_xlfn.STDEV.P(Table2[1W Return vs Nifty])</f>
        <v>-0.80159984813509133</v>
      </c>
      <c r="O705">
        <v>138.01</v>
      </c>
      <c r="P705">
        <v>134.53135689260401</v>
      </c>
      <c r="Q705">
        <v>139.177017078001</v>
      </c>
      <c r="R705">
        <v>47.199662907072401</v>
      </c>
      <c r="S705" s="2">
        <f>(Table2[[#This Row],[Close Price]]-Table2[[#This Row],[20D EMA]])/Table2[[#This Row],[20D EMA]]</f>
        <v>2.8258821824506545E-3</v>
      </c>
      <c r="T705" s="2">
        <f>(Table2[[#This Row],[Close Price]]-Table2[[#This Row],[50D EMA]])/Table2[[#This Row],[50D EMA]]</f>
        <v>2.8756441596618422E-2</v>
      </c>
      <c r="U705" s="2">
        <f>(Table2[[#This Row],[Close Price]]-Table2[[#This Row],[200D EMA]])/Table2[[#This Row],[200D EMA]]</f>
        <v>-5.5829410222631793E-3</v>
      </c>
      <c r="V705">
        <v>0.63666090288849997</v>
      </c>
      <c r="W705">
        <v>136.75</v>
      </c>
      <c r="X705">
        <v>139.85</v>
      </c>
      <c r="Y705">
        <v>136.1</v>
      </c>
      <c r="Z705">
        <v>143.15</v>
      </c>
      <c r="AA705">
        <v>136.1</v>
      </c>
      <c r="AB705">
        <v>148.81</v>
      </c>
      <c r="AC705" s="2">
        <f>(Table2[[#This Row],[Close Price]]/Table2[[#This Row],[Day Low]])-1</f>
        <v>1.2065813528336466E-2</v>
      </c>
      <c r="AD705" s="2">
        <f>(Table2[[#This Row],[Day High]]/Table2[[#This Row],[Close Price]])-1</f>
        <v>1.0476878612716733E-2</v>
      </c>
      <c r="AE705" s="2">
        <f>(Table2[[#This Row],[Close Price]]/Table2[[#This Row],[Current Week Low]])-1</f>
        <v>1.6899338721528379E-2</v>
      </c>
      <c r="AF705" s="2">
        <f>(Table2[[#This Row],[Current Week High]]/Table2[[#This Row],[Close Price]])-1</f>
        <v>3.4320809248554962E-2</v>
      </c>
      <c r="AG705" s="2">
        <f>(Table2[[#This Row],[Close Price]]/Table2[[#This Row],[Current Month Low]])-1</f>
        <v>1.6899338721528379E-2</v>
      </c>
      <c r="AH705" s="2">
        <f>(Table2[[#This Row],[Current Month High]]/Table2[[#This Row],[Close Price]])-1</f>
        <v>7.5216763005780285E-2</v>
      </c>
      <c r="AI705">
        <v>29.371387283236999</v>
      </c>
      <c r="AJ705">
        <v>26.3926940639269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-0.03</v>
      </c>
      <c r="AM705" t="s">
        <v>10214</v>
      </c>
      <c r="AN705">
        <v>-3.24</v>
      </c>
      <c r="AO705" t="s">
        <v>10214</v>
      </c>
      <c r="AP705">
        <v>-0.11252991176487501</v>
      </c>
      <c r="AQ705">
        <f>(Table2[[#This Row],[Sharpe Ratio]]-AVERAGE(Table2[Sharpe Ratio]))/_xlfn.STDEV.P(Table2[Sharpe Ratio])</f>
        <v>-1.8953345627259945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671</v>
      </c>
      <c r="AT705">
        <f>_xlfn.RANK.AVG(Table2[[#This Row],[6M Return vs Nifty Z-Score]],Table2[6M Return vs Nifty Z-Score])</f>
        <v>604</v>
      </c>
      <c r="AU705">
        <f>_xlfn.RANK.AVG(Table2[[#This Row],[Sharpe Ratio Z-Score]],Table2[Sharpe Ratio Z-Score])</f>
        <v>715</v>
      </c>
      <c r="AV705">
        <f>(Table2[[#This Row],[Rank 1Y]]+Table2[[#This Row],[Rank 6M]]+Table2[[#This Row],[Rank Sharpe]])/3</f>
        <v>663.33333333333337</v>
      </c>
    </row>
    <row r="706" spans="1:48" x14ac:dyDescent="0.3">
      <c r="A706" t="s">
        <v>2010</v>
      </c>
      <c r="B706" t="s">
        <v>2011</v>
      </c>
      <c r="C706" t="s">
        <v>10172</v>
      </c>
      <c r="D706" t="s">
        <v>62</v>
      </c>
      <c r="E706">
        <v>3054.4573626749998</v>
      </c>
      <c r="F706">
        <v>331.35</v>
      </c>
      <c r="G706">
        <v>-22.3894877316337</v>
      </c>
      <c r="H706">
        <f>(Table2[[#This Row],[1Y Return vs Nifty]]-AVERAGE(Table2[1Y Return vs Nifty]))/_xlfn.STDEV.P(Table2[1Y Return vs Nifty])</f>
        <v>-0.81941046935012318</v>
      </c>
      <c r="I706">
        <v>-2.29334917408339</v>
      </c>
      <c r="J706">
        <f>(Table2[[#This Row],[1M Return vs Nifty]]-AVERAGE(Table2[1M Return vs Nifty]))/_xlfn.STDEV.P(Table2[1M Return vs Nifty])</f>
        <v>-0.48237547709154577</v>
      </c>
      <c r="K706">
        <v>-24.889408153185499</v>
      </c>
      <c r="L706">
        <f>(Table2[[#This Row],[6M Return vs Nifty]]-AVERAGE(Table2[6M Return vs Nifty]))/_xlfn.STDEV.P(Table2[6M Return vs Nifty])</f>
        <v>-1.042563189621962</v>
      </c>
      <c r="M706">
        <v>-4.4941465903766398</v>
      </c>
      <c r="N706">
        <f>(Table2[[#This Row],[1W Return vs Nifty]]-AVERAGE(Table2[1W Return vs Nifty]))/_xlfn.STDEV.P(Table2[1W Return vs Nifty])</f>
        <v>-0.91085224586442259</v>
      </c>
      <c r="O706">
        <v>332.9</v>
      </c>
      <c r="P706">
        <v>329.82762324542301</v>
      </c>
      <c r="Q706">
        <v>340.31913220318398</v>
      </c>
      <c r="R706">
        <v>42.073994043283697</v>
      </c>
      <c r="S706" s="2">
        <f>(Table2[[#This Row],[Close Price]]-Table2[[#This Row],[20D EMA]])/Table2[[#This Row],[20D EMA]]</f>
        <v>-4.6560528687292118E-3</v>
      </c>
      <c r="T706" s="2">
        <f>(Table2[[#This Row],[Close Price]]-Table2[[#This Row],[50D EMA]])/Table2[[#This Row],[50D EMA]]</f>
        <v>4.6156739074708049E-3</v>
      </c>
      <c r="U706" s="2">
        <f>(Table2[[#This Row],[Close Price]]-Table2[[#This Row],[200D EMA]])/Table2[[#This Row],[200D EMA]]</f>
        <v>-2.635506309950577E-2</v>
      </c>
      <c r="V706">
        <v>1.2249509237118501</v>
      </c>
      <c r="W706">
        <v>330.4</v>
      </c>
      <c r="X706">
        <v>337</v>
      </c>
      <c r="Y706">
        <v>330.15</v>
      </c>
      <c r="Z706">
        <v>358</v>
      </c>
      <c r="AA706">
        <v>323.8</v>
      </c>
      <c r="AB706">
        <v>358</v>
      </c>
      <c r="AC706" s="2">
        <f>(Table2[[#This Row],[Close Price]]/Table2[[#This Row],[Day Low]])-1</f>
        <v>2.8753026634384948E-3</v>
      </c>
      <c r="AD706" s="2">
        <f>(Table2[[#This Row],[Day High]]/Table2[[#This Row],[Close Price]])-1</f>
        <v>1.7051456164176804E-2</v>
      </c>
      <c r="AE706" s="2">
        <f>(Table2[[#This Row],[Close Price]]/Table2[[#This Row],[Current Week Low]])-1</f>
        <v>3.6347114947752335E-3</v>
      </c>
      <c r="AF706" s="2">
        <f>(Table2[[#This Row],[Current Week High]]/Table2[[#This Row],[Close Price]])-1</f>
        <v>8.0428549871736754E-2</v>
      </c>
      <c r="AG706" s="2">
        <f>(Table2[[#This Row],[Close Price]]/Table2[[#This Row],[Current Month Low]])-1</f>
        <v>2.3316862260654769E-2</v>
      </c>
      <c r="AH706" s="2">
        <f>(Table2[[#This Row],[Current Month High]]/Table2[[#This Row],[Close Price]])-1</f>
        <v>8.0428549871736754E-2</v>
      </c>
      <c r="AI706">
        <v>25.245208993511302</v>
      </c>
      <c r="AJ706">
        <v>15.6140963014654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</v>
      </c>
      <c r="AM706" t="s">
        <v>10214</v>
      </c>
      <c r="AN706">
        <v>1.53</v>
      </c>
      <c r="AO706" t="s">
        <v>10213</v>
      </c>
      <c r="AP706">
        <v>-9.6513130611059997E-2</v>
      </c>
      <c r="AQ706">
        <f>(Table2[[#This Row],[Sharpe Ratio]]-AVERAGE(Table2[Sharpe Ratio]))/_xlfn.STDEV.P(Table2[Sharpe Ratio])</f>
        <v>-1.7136149795062823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637</v>
      </c>
      <c r="AT706">
        <f>_xlfn.RANK.AVG(Table2[[#This Row],[6M Return vs Nifty Z-Score]],Table2[6M Return vs Nifty Z-Score])</f>
        <v>651</v>
      </c>
      <c r="AU706">
        <f>_xlfn.RANK.AVG(Table2[[#This Row],[Sharpe Ratio Z-Score]],Table2[Sharpe Ratio Z-Score])</f>
        <v>702</v>
      </c>
      <c r="AV706">
        <f>(Table2[[#This Row],[Rank 1Y]]+Table2[[#This Row],[Rank 6M]]+Table2[[#This Row],[Rank Sharpe]])/3</f>
        <v>663.33333333333337</v>
      </c>
    </row>
    <row r="707" spans="1:48" x14ac:dyDescent="0.3">
      <c r="A707" t="s">
        <v>2129</v>
      </c>
      <c r="B707" t="s">
        <v>2130</v>
      </c>
      <c r="C707" t="s">
        <v>10172</v>
      </c>
      <c r="D707" t="s">
        <v>763</v>
      </c>
      <c r="E707">
        <v>2634.5090037149998</v>
      </c>
      <c r="F707">
        <v>495.15</v>
      </c>
      <c r="G707">
        <v>-47.109530048519801</v>
      </c>
      <c r="H707">
        <f>(Table2[[#This Row],[1Y Return vs Nifty]]-AVERAGE(Table2[1Y Return vs Nifty]))/_xlfn.STDEV.P(Table2[1Y Return vs Nifty])</f>
        <v>-1.1133927397921517</v>
      </c>
      <c r="I707">
        <v>13.462350218993601</v>
      </c>
      <c r="J707">
        <f>(Table2[[#This Row],[1M Return vs Nifty]]-AVERAGE(Table2[1M Return vs Nifty]))/_xlfn.STDEV.P(Table2[1M Return vs Nifty])</f>
        <v>0.91559967637519657</v>
      </c>
      <c r="K707">
        <v>-14.8291226784168</v>
      </c>
      <c r="L707">
        <f>(Table2[[#This Row],[6M Return vs Nifty]]-AVERAGE(Table2[6M Return vs Nifty]))/_xlfn.STDEV.P(Table2[6M Return vs Nifty])</f>
        <v>-0.74190521436423718</v>
      </c>
      <c r="M707">
        <v>-1.32587429734025</v>
      </c>
      <c r="N707">
        <f>(Table2[[#This Row],[1W Return vs Nifty]]-AVERAGE(Table2[1W Return vs Nifty]))/_xlfn.STDEV.P(Table2[1W Return vs Nifty])</f>
        <v>-0.28409370107479043</v>
      </c>
      <c r="O707">
        <v>490.16</v>
      </c>
      <c r="P707">
        <v>471.20134534638601</v>
      </c>
      <c r="Q707">
        <v>485.21211031826402</v>
      </c>
      <c r="R707">
        <v>49.699875699300399</v>
      </c>
      <c r="S707" s="2">
        <f>(Table2[[#This Row],[Close Price]]-Table2[[#This Row],[20D EMA]])/Table2[[#This Row],[20D EMA]]</f>
        <v>1.0180349273706446E-2</v>
      </c>
      <c r="T707" s="2">
        <f>(Table2[[#This Row],[Close Price]]-Table2[[#This Row],[50D EMA]])/Table2[[#This Row],[50D EMA]]</f>
        <v>5.0824673762357393E-2</v>
      </c>
      <c r="U707" s="2">
        <f>(Table2[[#This Row],[Close Price]]-Table2[[#This Row],[200D EMA]])/Table2[[#This Row],[200D EMA]]</f>
        <v>2.0481536776189319E-2</v>
      </c>
      <c r="V707">
        <v>0.73578979191996596</v>
      </c>
      <c r="W707">
        <v>493</v>
      </c>
      <c r="X707">
        <v>506</v>
      </c>
      <c r="Y707">
        <v>490</v>
      </c>
      <c r="Z707">
        <v>511</v>
      </c>
      <c r="AA707">
        <v>487.3</v>
      </c>
      <c r="AB707">
        <v>523</v>
      </c>
      <c r="AC707" s="2">
        <f>(Table2[[#This Row],[Close Price]]/Table2[[#This Row],[Day Low]])-1</f>
        <v>4.361054766734318E-3</v>
      </c>
      <c r="AD707" s="2">
        <f>(Table2[[#This Row],[Day High]]/Table2[[#This Row],[Close Price]])-1</f>
        <v>2.1912551751994469E-2</v>
      </c>
      <c r="AE707" s="2">
        <f>(Table2[[#This Row],[Close Price]]/Table2[[#This Row],[Current Week Low]])-1</f>
        <v>1.0510204081632502E-2</v>
      </c>
      <c r="AF707" s="2">
        <f>(Table2[[#This Row],[Current Week High]]/Table2[[#This Row],[Close Price]])-1</f>
        <v>3.2010501868120711E-2</v>
      </c>
      <c r="AG707" s="2">
        <f>(Table2[[#This Row],[Close Price]]/Table2[[#This Row],[Current Month Low]])-1</f>
        <v>1.6109172994048793E-2</v>
      </c>
      <c r="AH707" s="2">
        <f>(Table2[[#This Row],[Current Month High]]/Table2[[#This Row],[Close Price]])-1</f>
        <v>5.624558214682418E-2</v>
      </c>
      <c r="AI707">
        <v>30.546299101282401</v>
      </c>
      <c r="AJ707">
        <v>27.255204317656101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-0.04</v>
      </c>
      <c r="AM707" t="s">
        <v>10214</v>
      </c>
      <c r="AN707">
        <v>2.6</v>
      </c>
      <c r="AO707" t="s">
        <v>10213</v>
      </c>
      <c r="AP707">
        <v>-0.101469892949169</v>
      </c>
      <c r="AQ707">
        <f>(Table2[[#This Row],[Sharpe Ratio]]-AVERAGE(Table2[Sharpe Ratio]))/_xlfn.STDEV.P(Table2[Sharpe Ratio])</f>
        <v>-1.7698522957029759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713</v>
      </c>
      <c r="AT707">
        <f>_xlfn.RANK.AVG(Table2[[#This Row],[6M Return vs Nifty Z-Score]],Table2[6M Return vs Nifty Z-Score])</f>
        <v>577</v>
      </c>
      <c r="AU707">
        <f>_xlfn.RANK.AVG(Table2[[#This Row],[Sharpe Ratio Z-Score]],Table2[Sharpe Ratio Z-Score])</f>
        <v>707</v>
      </c>
      <c r="AV707">
        <f>(Table2[[#This Row],[Rank 1Y]]+Table2[[#This Row],[Rank 6M]]+Table2[[#This Row],[Rank Sharpe]])/3</f>
        <v>665.66666666666663</v>
      </c>
    </row>
    <row r="708" spans="1:48" x14ac:dyDescent="0.3">
      <c r="A708" t="s">
        <v>1972</v>
      </c>
      <c r="B708" t="s">
        <v>1973</v>
      </c>
      <c r="C708" t="s">
        <v>10173</v>
      </c>
      <c r="D708" t="s">
        <v>243</v>
      </c>
      <c r="E708">
        <v>3214.5881088000001</v>
      </c>
      <c r="F708">
        <v>1024</v>
      </c>
      <c r="G708">
        <v>-46.666548221830197</v>
      </c>
      <c r="H708">
        <f>(Table2[[#This Row],[1Y Return vs Nifty]]-AVERAGE(Table2[1Y Return vs Nifty]))/_xlfn.STDEV.P(Table2[1Y Return vs Nifty])</f>
        <v>-1.1081245933421833</v>
      </c>
      <c r="I708">
        <v>17.6073275159419</v>
      </c>
      <c r="J708">
        <f>(Table2[[#This Row],[1M Return vs Nifty]]-AVERAGE(Table2[1M Return vs Nifty]))/_xlfn.STDEV.P(Table2[1M Return vs Nifty])</f>
        <v>1.2833761316281815</v>
      </c>
      <c r="K708">
        <v>-21.058719847858601</v>
      </c>
      <c r="L708">
        <f>(Table2[[#This Row],[6M Return vs Nifty]]-AVERAGE(Table2[6M Return vs Nifty]))/_xlfn.STDEV.P(Table2[6M Return vs Nifty])</f>
        <v>-0.92808065405062334</v>
      </c>
      <c r="M708">
        <v>-6.3710862891643503</v>
      </c>
      <c r="N708">
        <f>(Table2[[#This Row],[1W Return vs Nifty]]-AVERAGE(Table2[1W Return vs Nifty]))/_xlfn.STDEV.P(Table2[1W Return vs Nifty])</f>
        <v>-1.2821549261472009</v>
      </c>
      <c r="O708">
        <v>1002.33</v>
      </c>
      <c r="P708">
        <v>942.30280192434202</v>
      </c>
      <c r="Q708">
        <v>1002.36900330692</v>
      </c>
      <c r="R708">
        <v>49.948015381227101</v>
      </c>
      <c r="S708" s="2">
        <f>(Table2[[#This Row],[Close Price]]-Table2[[#This Row],[20D EMA]])/Table2[[#This Row],[20D EMA]]</f>
        <v>2.1619626270789019E-2</v>
      </c>
      <c r="T708" s="2">
        <f>(Table2[[#This Row],[Close Price]]-Table2[[#This Row],[50D EMA]])/Table2[[#This Row],[50D EMA]]</f>
        <v>8.669951729828082E-2</v>
      </c>
      <c r="U708" s="2">
        <f>(Table2[[#This Row],[Close Price]]-Table2[[#This Row],[200D EMA]])/Table2[[#This Row],[200D EMA]]</f>
        <v>2.157987390044689E-2</v>
      </c>
      <c r="V708">
        <v>1.44108599507431</v>
      </c>
      <c r="W708">
        <v>1016.45</v>
      </c>
      <c r="X708">
        <v>1045.1500000000001</v>
      </c>
      <c r="Y708">
        <v>1016.45</v>
      </c>
      <c r="Z708">
        <v>1084</v>
      </c>
      <c r="AA708">
        <v>1006.05</v>
      </c>
      <c r="AB708">
        <v>1132.4000000000001</v>
      </c>
      <c r="AC708" s="2">
        <f>(Table2[[#This Row],[Close Price]]/Table2[[#This Row],[Day Low]])-1</f>
        <v>7.4278124846278715E-3</v>
      </c>
      <c r="AD708" s="2">
        <f>(Table2[[#This Row],[Day High]]/Table2[[#This Row],[Close Price]])-1</f>
        <v>2.0654296875000089E-2</v>
      </c>
      <c r="AE708" s="2">
        <f>(Table2[[#This Row],[Close Price]]/Table2[[#This Row],[Current Week Low]])-1</f>
        <v>7.4278124846278715E-3</v>
      </c>
      <c r="AF708" s="2">
        <f>(Table2[[#This Row],[Current Week High]]/Table2[[#This Row],[Close Price]])-1</f>
        <v>5.859375E-2</v>
      </c>
      <c r="AG708" s="2">
        <f>(Table2[[#This Row],[Close Price]]/Table2[[#This Row],[Current Month Low]])-1</f>
        <v>1.7842055563838777E-2</v>
      </c>
      <c r="AH708" s="2">
        <f>(Table2[[#This Row],[Current Month High]]/Table2[[#This Row],[Close Price]])-1</f>
        <v>0.10585937500000009</v>
      </c>
      <c r="AI708">
        <v>30.078125</v>
      </c>
      <c r="AJ708">
        <v>36.233619370717697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0.05</v>
      </c>
      <c r="AM708" t="s">
        <v>10213</v>
      </c>
      <c r="AN708">
        <v>1.23</v>
      </c>
      <c r="AO708" t="s">
        <v>10213</v>
      </c>
      <c r="AP708">
        <v>-6.5998966759722999E-2</v>
      </c>
      <c r="AQ708">
        <f>(Table2[[#This Row],[Sharpe Ratio]]-AVERAGE(Table2[Sharpe Ratio]))/_xlfn.STDEV.P(Table2[Sharpe Ratio])</f>
        <v>-1.3674142613899458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712</v>
      </c>
      <c r="AT708">
        <f>_xlfn.RANK.AVG(Table2[[#This Row],[6M Return vs Nifty Z-Score]],Table2[6M Return vs Nifty Z-Score])</f>
        <v>630</v>
      </c>
      <c r="AU708">
        <f>_xlfn.RANK.AVG(Table2[[#This Row],[Sharpe Ratio Z-Score]],Table2[Sharpe Ratio Z-Score])</f>
        <v>667</v>
      </c>
      <c r="AV708">
        <f>(Table2[[#This Row],[Rank 1Y]]+Table2[[#This Row],[Rank 6M]]+Table2[[#This Row],[Rank Sharpe]])/3</f>
        <v>669.66666666666663</v>
      </c>
    </row>
    <row r="709" spans="1:48" x14ac:dyDescent="0.3">
      <c r="A709" t="s">
        <v>466</v>
      </c>
      <c r="B709" t="s">
        <v>467</v>
      </c>
      <c r="C709" t="s">
        <v>10167</v>
      </c>
      <c r="D709" t="s">
        <v>49</v>
      </c>
      <c r="E709">
        <v>47071.700877700001</v>
      </c>
      <c r="F709">
        <v>633.4</v>
      </c>
      <c r="G709">
        <v>-42.131288133552601</v>
      </c>
      <c r="H709">
        <f>(Table2[[#This Row],[1Y Return vs Nifty]]-AVERAGE(Table2[1Y Return vs Nifty]))/_xlfn.STDEV.P(Table2[1Y Return vs Nifty])</f>
        <v>-1.0541891655340276</v>
      </c>
      <c r="I709">
        <v>-9.66741367371813</v>
      </c>
      <c r="J709">
        <f>(Table2[[#This Row],[1M Return vs Nifty]]-AVERAGE(Table2[1M Return vs Nifty]))/_xlfn.STDEV.P(Table2[1M Return vs Nifty])</f>
        <v>-1.1366630903142358</v>
      </c>
      <c r="K709">
        <v>-30.767735288661601</v>
      </c>
      <c r="L709">
        <f>(Table2[[#This Row],[6M Return vs Nifty]]-AVERAGE(Table2[6M Return vs Nifty]))/_xlfn.STDEV.P(Table2[6M Return vs Nifty])</f>
        <v>-1.2182407028383972</v>
      </c>
      <c r="M709">
        <v>-5.9328007726360097</v>
      </c>
      <c r="N709">
        <f>(Table2[[#This Row],[1W Return vs Nifty]]-AVERAGE(Table2[1W Return vs Nifty]))/_xlfn.STDEV.P(Table2[1W Return vs Nifty])</f>
        <v>-1.195451774670782</v>
      </c>
      <c r="O709">
        <v>656.92</v>
      </c>
      <c r="P709">
        <v>649.69676103366396</v>
      </c>
      <c r="Q709">
        <v>658.50145735036199</v>
      </c>
      <c r="R709">
        <v>29.131570297569599</v>
      </c>
      <c r="S709" s="2">
        <f>(Table2[[#This Row],[Close Price]]-Table2[[#This Row],[20D EMA]])/Table2[[#This Row],[20D EMA]]</f>
        <v>-3.580344638616572E-2</v>
      </c>
      <c r="T709" s="2">
        <f>(Table2[[#This Row],[Close Price]]-Table2[[#This Row],[50D EMA]])/Table2[[#This Row],[50D EMA]]</f>
        <v>-2.5083642109798927E-2</v>
      </c>
      <c r="U709" s="2">
        <f>(Table2[[#This Row],[Close Price]]-Table2[[#This Row],[200D EMA]])/Table2[[#This Row],[200D EMA]]</f>
        <v>-3.811906119595198E-2</v>
      </c>
      <c r="V709">
        <v>0.69106510802065202</v>
      </c>
      <c r="W709">
        <v>624.75</v>
      </c>
      <c r="X709">
        <v>635.95000000000005</v>
      </c>
      <c r="Y709">
        <v>624.54999999999995</v>
      </c>
      <c r="Z709">
        <v>668.25</v>
      </c>
      <c r="AA709">
        <v>624.54999999999995</v>
      </c>
      <c r="AB709">
        <v>682.2</v>
      </c>
      <c r="AC709" s="2">
        <f>(Table2[[#This Row],[Close Price]]/Table2[[#This Row],[Day Low]])-1</f>
        <v>1.3845538215286002E-2</v>
      </c>
      <c r="AD709" s="2">
        <f>(Table2[[#This Row],[Day High]]/Table2[[#This Row],[Close Price]])-1</f>
        <v>4.0258920113673824E-3</v>
      </c>
      <c r="AE709" s="2">
        <f>(Table2[[#This Row],[Close Price]]/Table2[[#This Row],[Current Week Low]])-1</f>
        <v>1.4170202545833011E-2</v>
      </c>
      <c r="AF709" s="2">
        <f>(Table2[[#This Row],[Current Week High]]/Table2[[#This Row],[Close Price]])-1</f>
        <v>5.502052415535208E-2</v>
      </c>
      <c r="AG709" s="2">
        <f>(Table2[[#This Row],[Close Price]]/Table2[[#This Row],[Current Month Low]])-1</f>
        <v>1.4170202545833011E-2</v>
      </c>
      <c r="AH709" s="2">
        <f>(Table2[[#This Row],[Current Month High]]/Table2[[#This Row],[Close Price]])-1</f>
        <v>7.7044521629302309E-2</v>
      </c>
      <c r="AI709">
        <v>28.418061256709802</v>
      </c>
      <c r="AJ709">
        <v>14.394076214556501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-0.05</v>
      </c>
      <c r="AM709" t="s">
        <v>10214</v>
      </c>
      <c r="AN709">
        <v>-7.15</v>
      </c>
      <c r="AO709" t="s">
        <v>10214</v>
      </c>
      <c r="AP709">
        <v>-3.8595789952952E-2</v>
      </c>
      <c r="AQ709">
        <f>(Table2[[#This Row],[Sharpe Ratio]]-AVERAGE(Table2[Sharpe Ratio]))/_xlfn.STDEV.P(Table2[Sharpe Ratio])</f>
        <v>-1.056509478437573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707</v>
      </c>
      <c r="AT709">
        <f>_xlfn.RANK.AVG(Table2[[#This Row],[6M Return vs Nifty Z-Score]],Table2[6M Return vs Nifty Z-Score])</f>
        <v>687</v>
      </c>
      <c r="AU709">
        <f>_xlfn.RANK.AVG(Table2[[#This Row],[Sharpe Ratio Z-Score]],Table2[Sharpe Ratio Z-Score])</f>
        <v>617</v>
      </c>
      <c r="AV709">
        <f>(Table2[[#This Row],[Rank 1Y]]+Table2[[#This Row],[Rank 6M]]+Table2[[#This Row],[Rank Sharpe]])/3</f>
        <v>670.33333333333337</v>
      </c>
    </row>
    <row r="710" spans="1:48" x14ac:dyDescent="0.3">
      <c r="A710" t="s">
        <v>1609</v>
      </c>
      <c r="B710" t="s">
        <v>1610</v>
      </c>
      <c r="C710" t="s">
        <v>10179</v>
      </c>
      <c r="D710" t="s">
        <v>481</v>
      </c>
      <c r="E710">
        <v>5411.2941684099997</v>
      </c>
      <c r="F710">
        <v>326.3</v>
      </c>
      <c r="G710">
        <v>-17.838578502508199</v>
      </c>
      <c r="H710">
        <f>(Table2[[#This Row],[1Y Return vs Nifty]]-AVERAGE(Table2[1Y Return vs Nifty]))/_xlfn.STDEV.P(Table2[1Y Return vs Nifty])</f>
        <v>-0.76528893466164905</v>
      </c>
      <c r="I710">
        <v>-4.7521665784628304</v>
      </c>
      <c r="J710">
        <f>(Table2[[#This Row],[1M Return vs Nifty]]-AVERAGE(Table2[1M Return vs Nifty]))/_xlfn.STDEV.P(Table2[1M Return vs Nifty])</f>
        <v>-0.7005419673550255</v>
      </c>
      <c r="K710">
        <v>-32.538678928455397</v>
      </c>
      <c r="L710">
        <f>(Table2[[#This Row],[6M Return vs Nifty]]-AVERAGE(Table2[6M Return vs Nifty]))/_xlfn.STDEV.P(Table2[6M Return vs Nifty])</f>
        <v>-1.2711664702404588</v>
      </c>
      <c r="M710">
        <v>-0.63765681976566102</v>
      </c>
      <c r="N710">
        <f>(Table2[[#This Row],[1W Return vs Nifty]]-AVERAGE(Table2[1W Return vs Nifty]))/_xlfn.STDEV.P(Table2[1W Return vs Nifty])</f>
        <v>-0.14794814764761022</v>
      </c>
      <c r="O710">
        <v>325.39999999999998</v>
      </c>
      <c r="P710">
        <v>343.00353319826399</v>
      </c>
      <c r="Q710">
        <v>379.42151638757201</v>
      </c>
      <c r="R710">
        <v>52.944210443561701</v>
      </c>
      <c r="S710" s="2">
        <f>(Table2[[#This Row],[Close Price]]-Table2[[#This Row],[20D EMA]])/Table2[[#This Row],[20D EMA]]</f>
        <v>2.7658266748618139E-3</v>
      </c>
      <c r="T710" s="2">
        <f>(Table2[[#This Row],[Close Price]]-Table2[[#This Row],[50D EMA]])/Table2[[#This Row],[50D EMA]]</f>
        <v>-4.8697845886645587E-2</v>
      </c>
      <c r="U710" s="2">
        <f>(Table2[[#This Row],[Close Price]]-Table2[[#This Row],[200D EMA]])/Table2[[#This Row],[200D EMA]]</f>
        <v>-0.14000659976623298</v>
      </c>
      <c r="V710">
        <v>1.45441649107042</v>
      </c>
      <c r="W710">
        <v>320.25</v>
      </c>
      <c r="X710">
        <v>331.95</v>
      </c>
      <c r="Y710">
        <v>314.75</v>
      </c>
      <c r="Z710">
        <v>345.5</v>
      </c>
      <c r="AA710">
        <v>310.64999999999998</v>
      </c>
      <c r="AB710">
        <v>345.5</v>
      </c>
      <c r="AC710" s="2">
        <f>(Table2[[#This Row],[Close Price]]/Table2[[#This Row],[Day Low]])-1</f>
        <v>1.889149102263854E-2</v>
      </c>
      <c r="AD710" s="2">
        <f>(Table2[[#This Row],[Day High]]/Table2[[#This Row],[Close Price]])-1</f>
        <v>1.7315353968740288E-2</v>
      </c>
      <c r="AE710" s="2">
        <f>(Table2[[#This Row],[Close Price]]/Table2[[#This Row],[Current Week Low]])-1</f>
        <v>3.6695790309769771E-2</v>
      </c>
      <c r="AF710" s="2">
        <f>(Table2[[#This Row],[Current Week High]]/Table2[[#This Row],[Close Price]])-1</f>
        <v>5.8841556849524856E-2</v>
      </c>
      <c r="AG710" s="2">
        <f>(Table2[[#This Row],[Close Price]]/Table2[[#This Row],[Current Month Low]])-1</f>
        <v>5.0378239175921546E-2</v>
      </c>
      <c r="AH710" s="2">
        <f>(Table2[[#This Row],[Current Month High]]/Table2[[#This Row],[Close Price]])-1</f>
        <v>5.8841556849524856E-2</v>
      </c>
      <c r="AI710">
        <v>66.227398099908001</v>
      </c>
      <c r="AJ710">
        <v>24.233771178374202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-0.22</v>
      </c>
      <c r="AM710" t="s">
        <v>10214</v>
      </c>
      <c r="AN710">
        <v>1.59</v>
      </c>
      <c r="AO710" t="s">
        <v>10213</v>
      </c>
      <c r="AP710">
        <v>-0.122856475336045</v>
      </c>
      <c r="AQ710">
        <f>(Table2[[#This Row],[Sharpe Ratio]]-AVERAGE(Table2[Sharpe Ratio]))/_xlfn.STDEV.P(Table2[Sharpe Ratio])</f>
        <v>-2.0124953586576977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611</v>
      </c>
      <c r="AT710">
        <f>_xlfn.RANK.AVG(Table2[[#This Row],[6M Return vs Nifty Z-Score]],Table2[6M Return vs Nifty Z-Score])</f>
        <v>696</v>
      </c>
      <c r="AU710">
        <f>_xlfn.RANK.AVG(Table2[[#This Row],[Sharpe Ratio Z-Score]],Table2[Sharpe Ratio Z-Score])</f>
        <v>718</v>
      </c>
      <c r="AV710">
        <f>(Table2[[#This Row],[Rank 1Y]]+Table2[[#This Row],[Rank 6M]]+Table2[[#This Row],[Rank Sharpe]])/3</f>
        <v>675</v>
      </c>
    </row>
    <row r="711" spans="1:48" x14ac:dyDescent="0.3">
      <c r="A711" t="s">
        <v>2201</v>
      </c>
      <c r="B711" t="s">
        <v>2202</v>
      </c>
      <c r="C711" t="s">
        <v>10181</v>
      </c>
      <c r="D711" t="s">
        <v>371</v>
      </c>
      <c r="E711">
        <v>2447.6851990320001</v>
      </c>
      <c r="F711">
        <v>212.54</v>
      </c>
      <c r="G711">
        <v>-29.347169262537001</v>
      </c>
      <c r="H711">
        <f>(Table2[[#This Row],[1Y Return vs Nifty]]-AVERAGE(Table2[1Y Return vs Nifty]))/_xlfn.STDEV.P(Table2[1Y Return vs Nifty])</f>
        <v>-0.9021544625539818</v>
      </c>
      <c r="I711">
        <v>-14.629000899157999</v>
      </c>
      <c r="J711">
        <f>(Table2[[#This Row],[1M Return vs Nifty]]-AVERAGE(Table2[1M Return vs Nifty]))/_xlfn.STDEV.P(Table2[1M Return vs Nifty])</f>
        <v>-1.5768958905141854</v>
      </c>
      <c r="K711">
        <v>-57.858881452339702</v>
      </c>
      <c r="L711">
        <f>(Table2[[#This Row],[6M Return vs Nifty]]-AVERAGE(Table2[6M Return vs Nifty]))/_xlfn.STDEV.P(Table2[6M Return vs Nifty])</f>
        <v>-2.0278766891541644</v>
      </c>
      <c r="M711">
        <v>-7.5106121678845099</v>
      </c>
      <c r="N711">
        <f>(Table2[[#This Row],[1W Return vs Nifty]]-AVERAGE(Table2[1W Return vs Nifty]))/_xlfn.STDEV.P(Table2[1W Return vs Nifty])</f>
        <v>-1.5075798629705117</v>
      </c>
      <c r="O711">
        <v>224.51</v>
      </c>
      <c r="P711">
        <v>233.40668999023501</v>
      </c>
      <c r="Q711">
        <v>268.32987947027499</v>
      </c>
      <c r="R711">
        <v>24.6602866001863</v>
      </c>
      <c r="S711" s="2">
        <f>(Table2[[#This Row],[Close Price]]-Table2[[#This Row],[20D EMA]])/Table2[[#This Row],[20D EMA]]</f>
        <v>-5.3316110640951403E-2</v>
      </c>
      <c r="T711" s="2">
        <f>(Table2[[#This Row],[Close Price]]-Table2[[#This Row],[50D EMA]])/Table2[[#This Row],[50D EMA]]</f>
        <v>-8.9400565129936993E-2</v>
      </c>
      <c r="U711" s="2">
        <f>(Table2[[#This Row],[Close Price]]-Table2[[#This Row],[200D EMA]])/Table2[[#This Row],[200D EMA]]</f>
        <v>-0.20791527048874658</v>
      </c>
      <c r="V711">
        <v>0.713189009394125</v>
      </c>
      <c r="W711">
        <v>211</v>
      </c>
      <c r="X711">
        <v>215.2</v>
      </c>
      <c r="Y711">
        <v>208.68</v>
      </c>
      <c r="Z711">
        <v>225.72</v>
      </c>
      <c r="AA711">
        <v>208.68</v>
      </c>
      <c r="AB711">
        <v>235.2</v>
      </c>
      <c r="AC711" s="2">
        <f>(Table2[[#This Row],[Close Price]]/Table2[[#This Row],[Day Low]])-1</f>
        <v>7.2985781990519971E-3</v>
      </c>
      <c r="AD711" s="2">
        <f>(Table2[[#This Row],[Day High]]/Table2[[#This Row],[Close Price]])-1</f>
        <v>1.2515291239296067E-2</v>
      </c>
      <c r="AE711" s="2">
        <f>(Table2[[#This Row],[Close Price]]/Table2[[#This Row],[Current Week Low]])-1</f>
        <v>1.8497220624880129E-2</v>
      </c>
      <c r="AF711" s="2">
        <f>(Table2[[#This Row],[Current Week High]]/Table2[[#This Row],[Close Price]])-1</f>
        <v>6.2011856591700498E-2</v>
      </c>
      <c r="AG711" s="2">
        <f>(Table2[[#This Row],[Close Price]]/Table2[[#This Row],[Current Month Low]])-1</f>
        <v>1.8497220624880129E-2</v>
      </c>
      <c r="AH711" s="2">
        <f>(Table2[[#This Row],[Current Month High]]/Table2[[#This Row],[Close Price]])-1</f>
        <v>0.1066152253693422</v>
      </c>
      <c r="AI711">
        <v>103.138232803237</v>
      </c>
      <c r="AJ711">
        <v>10.986945169712699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-0.15</v>
      </c>
      <c r="AM711" t="s">
        <v>10214</v>
      </c>
      <c r="AN711">
        <v>-7.49</v>
      </c>
      <c r="AO711" t="s">
        <v>10214</v>
      </c>
      <c r="AP711">
        <v>-5.6240557440275001E-2</v>
      </c>
      <c r="AQ711">
        <f>(Table2[[#This Row],[Sharpe Ratio]]-AVERAGE(Table2[Sharpe Ratio]))/_xlfn.STDEV.P(Table2[Sharpe Ratio])</f>
        <v>-1.2566995018269691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657</v>
      </c>
      <c r="AT711">
        <f>_xlfn.RANK.AVG(Table2[[#This Row],[6M Return vs Nifty Z-Score]],Table2[6M Return vs Nifty Z-Score])</f>
        <v>725</v>
      </c>
      <c r="AU711">
        <f>_xlfn.RANK.AVG(Table2[[#This Row],[Sharpe Ratio Z-Score]],Table2[Sharpe Ratio Z-Score])</f>
        <v>645</v>
      </c>
      <c r="AV711">
        <f>(Table2[[#This Row],[Rank 1Y]]+Table2[[#This Row],[Rank 6M]]+Table2[[#This Row],[Rank Sharpe]])/3</f>
        <v>675.66666666666663</v>
      </c>
    </row>
    <row r="712" spans="1:48" x14ac:dyDescent="0.3">
      <c r="A712" t="s">
        <v>396</v>
      </c>
      <c r="B712" t="s">
        <v>397</v>
      </c>
      <c r="C712" t="s">
        <v>10179</v>
      </c>
      <c r="D712" t="s">
        <v>95</v>
      </c>
      <c r="E712">
        <v>61017.765204659998</v>
      </c>
      <c r="F712">
        <v>523.4</v>
      </c>
      <c r="G712">
        <v>-31.363607023882601</v>
      </c>
      <c r="H712">
        <f>(Table2[[#This Row],[1Y Return vs Nifty]]-AVERAGE(Table2[1Y Return vs Nifty]))/_xlfn.STDEV.P(Table2[1Y Return vs Nifty])</f>
        <v>-0.92613488069754146</v>
      </c>
      <c r="I712">
        <v>2.6714348276433202</v>
      </c>
      <c r="J712">
        <f>(Table2[[#This Row],[1M Return vs Nifty]]-AVERAGE(Table2[1M Return vs Nifty]))/_xlfn.STDEV.P(Table2[1M Return vs Nifty])</f>
        <v>-4.185903262365849E-2</v>
      </c>
      <c r="K712">
        <v>-24.161956241422899</v>
      </c>
      <c r="L712">
        <f>(Table2[[#This Row],[6M Return vs Nifty]]-AVERAGE(Table2[6M Return vs Nifty]))/_xlfn.STDEV.P(Table2[6M Return vs Nifty])</f>
        <v>-1.020822830520181</v>
      </c>
      <c r="M712">
        <v>3.3726461593284101</v>
      </c>
      <c r="N712">
        <f>(Table2[[#This Row],[1W Return vs Nifty]]-AVERAGE(Table2[1W Return vs Nifty]))/_xlfn.STDEV.P(Table2[1W Return vs Nifty])</f>
        <v>0.64538380960460595</v>
      </c>
      <c r="O712">
        <v>507.99</v>
      </c>
      <c r="P712">
        <v>507.319252054027</v>
      </c>
      <c r="Q712">
        <v>535.23745604557405</v>
      </c>
      <c r="R712">
        <v>70.244455273855493</v>
      </c>
      <c r="S712" s="2">
        <f>(Table2[[#This Row],[Close Price]]-Table2[[#This Row],[20D EMA]])/Table2[[#This Row],[20D EMA]]</f>
        <v>3.0335242819740482E-2</v>
      </c>
      <c r="T712" s="2">
        <f>(Table2[[#This Row],[Close Price]]-Table2[[#This Row],[50D EMA]])/Table2[[#This Row],[50D EMA]]</f>
        <v>3.1697492024726971E-2</v>
      </c>
      <c r="U712" s="2">
        <f>(Table2[[#This Row],[Close Price]]-Table2[[#This Row],[200D EMA]])/Table2[[#This Row],[200D EMA]]</f>
        <v>-2.2116269913229212E-2</v>
      </c>
      <c r="V712">
        <v>0.72433389972127404</v>
      </c>
      <c r="W712">
        <v>519.5</v>
      </c>
      <c r="X712">
        <v>531.9</v>
      </c>
      <c r="Y712">
        <v>505.05</v>
      </c>
      <c r="Z712">
        <v>531.9</v>
      </c>
      <c r="AA712">
        <v>503.7</v>
      </c>
      <c r="AB712">
        <v>531.9</v>
      </c>
      <c r="AC712" s="2">
        <f>(Table2[[#This Row],[Close Price]]/Table2[[#This Row],[Day Low]])-1</f>
        <v>7.5072184793070207E-3</v>
      </c>
      <c r="AD712" s="2">
        <f>(Table2[[#This Row],[Day High]]/Table2[[#This Row],[Close Price]])-1</f>
        <v>1.6239969430645873E-2</v>
      </c>
      <c r="AE712" s="2">
        <f>(Table2[[#This Row],[Close Price]]/Table2[[#This Row],[Current Week Low]])-1</f>
        <v>3.6333036333036306E-2</v>
      </c>
      <c r="AF712" s="2">
        <f>(Table2[[#This Row],[Current Week High]]/Table2[[#This Row],[Close Price]])-1</f>
        <v>1.6239969430645873E-2</v>
      </c>
      <c r="AG712" s="2">
        <f>(Table2[[#This Row],[Close Price]]/Table2[[#This Row],[Current Month Low]])-1</f>
        <v>3.9110581695453561E-2</v>
      </c>
      <c r="AH712" s="2">
        <f>(Table2[[#This Row],[Current Month High]]/Table2[[#This Row],[Close Price]])-1</f>
        <v>1.6239969430645873E-2</v>
      </c>
      <c r="AI712">
        <v>29.871990829193699</v>
      </c>
      <c r="AJ712">
        <v>19.2255125284738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-0.05</v>
      </c>
      <c r="AM712" t="s">
        <v>10214</v>
      </c>
      <c r="AN712">
        <v>4.67</v>
      </c>
      <c r="AO712" t="s">
        <v>10213</v>
      </c>
      <c r="AP712">
        <v>-0.125065366838984</v>
      </c>
      <c r="AQ712">
        <f>(Table2[[#This Row],[Sharpe Ratio]]-AVERAGE(Table2[Sharpe Ratio]))/_xlfn.STDEV.P(Table2[Sharpe Ratio])</f>
        <v>-2.0375565016824333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670</v>
      </c>
      <c r="AT712">
        <f>_xlfn.RANK.AVG(Table2[[#This Row],[6M Return vs Nifty Z-Score]],Table2[6M Return vs Nifty Z-Score])</f>
        <v>646</v>
      </c>
      <c r="AU712">
        <f>_xlfn.RANK.AVG(Table2[[#This Row],[Sharpe Ratio Z-Score]],Table2[Sharpe Ratio Z-Score])</f>
        <v>720</v>
      </c>
      <c r="AV712">
        <f>(Table2[[#This Row],[Rank 1Y]]+Table2[[#This Row],[Rank 6M]]+Table2[[#This Row],[Rank Sharpe]])/3</f>
        <v>678.66666666666663</v>
      </c>
    </row>
    <row r="713" spans="1:48" x14ac:dyDescent="0.3">
      <c r="A713" t="s">
        <v>2326</v>
      </c>
      <c r="B713" t="s">
        <v>2327</v>
      </c>
      <c r="C713" t="s">
        <v>10178</v>
      </c>
      <c r="D713" t="s">
        <v>526</v>
      </c>
      <c r="E713">
        <v>2156.9736795549902</v>
      </c>
      <c r="F713">
        <v>552.04999999999995</v>
      </c>
      <c r="G713">
        <v>-40.880599886571602</v>
      </c>
      <c r="H713">
        <f>(Table2[[#This Row],[1Y Return vs Nifty]]-AVERAGE(Table2[1Y Return vs Nifty]))/_xlfn.STDEV.P(Table2[1Y Return vs Nifty])</f>
        <v>-1.0393153976921552</v>
      </c>
      <c r="I713">
        <v>-4.8757562941226897</v>
      </c>
      <c r="J713">
        <f>(Table2[[#This Row],[1M Return vs Nifty]]-AVERAGE(Table2[1M Return vs Nifty]))/_xlfn.STDEV.P(Table2[1M Return vs Nifty])</f>
        <v>-0.71150786276887301</v>
      </c>
      <c r="K713">
        <v>-24.345278047803401</v>
      </c>
      <c r="L713">
        <f>(Table2[[#This Row],[6M Return vs Nifty]]-AVERAGE(Table2[6M Return vs Nifty]))/_xlfn.STDEV.P(Table2[6M Return vs Nifty])</f>
        <v>-1.0263015183034636</v>
      </c>
      <c r="M713">
        <v>-5.8074270919132402</v>
      </c>
      <c r="N713">
        <f>(Table2[[#This Row],[1W Return vs Nifty]]-AVERAGE(Table2[1W Return vs Nifty]))/_xlfn.STDEV.P(Table2[1W Return vs Nifty])</f>
        <v>-1.1706499210367263</v>
      </c>
      <c r="O713">
        <v>561.79999999999995</v>
      </c>
      <c r="P713">
        <v>553.66898813499995</v>
      </c>
      <c r="Q713">
        <v>600.54168912243199</v>
      </c>
      <c r="R713">
        <v>39.334414136700801</v>
      </c>
      <c r="S713" s="2">
        <f>(Table2[[#This Row],[Close Price]]-Table2[[#This Row],[20D EMA]])/Table2[[#This Row],[20D EMA]]</f>
        <v>-1.7354930580277681E-2</v>
      </c>
      <c r="T713" s="2">
        <f>(Table2[[#This Row],[Close Price]]-Table2[[#This Row],[50D EMA]])/Table2[[#This Row],[50D EMA]]</f>
        <v>-2.9241083927302076E-3</v>
      </c>
      <c r="U713" s="2">
        <f>(Table2[[#This Row],[Close Price]]-Table2[[#This Row],[200D EMA]])/Table2[[#This Row],[200D EMA]]</f>
        <v>-8.0746582628247923E-2</v>
      </c>
      <c r="V713">
        <v>1.65792902528532</v>
      </c>
      <c r="W713">
        <v>549</v>
      </c>
      <c r="X713">
        <v>564</v>
      </c>
      <c r="Y713">
        <v>549</v>
      </c>
      <c r="Z713">
        <v>592.9</v>
      </c>
      <c r="AA713">
        <v>549</v>
      </c>
      <c r="AB713">
        <v>599.20000000000005</v>
      </c>
      <c r="AC713" s="2">
        <f>(Table2[[#This Row],[Close Price]]/Table2[[#This Row],[Day Low]])-1</f>
        <v>5.5555555555555358E-3</v>
      </c>
      <c r="AD713" s="2">
        <f>(Table2[[#This Row],[Day High]]/Table2[[#This Row],[Close Price]])-1</f>
        <v>2.1646589982791564E-2</v>
      </c>
      <c r="AE713" s="2">
        <f>(Table2[[#This Row],[Close Price]]/Table2[[#This Row],[Current Week Low]])-1</f>
        <v>5.5555555555555358E-3</v>
      </c>
      <c r="AF713" s="2">
        <f>(Table2[[#This Row],[Current Week High]]/Table2[[#This Row],[Close Price]])-1</f>
        <v>7.3996920568789148E-2</v>
      </c>
      <c r="AG713" s="2">
        <f>(Table2[[#This Row],[Close Price]]/Table2[[#This Row],[Current Month Low]])-1</f>
        <v>5.5555555555555358E-3</v>
      </c>
      <c r="AH713" s="2">
        <f>(Table2[[#This Row],[Current Month High]]/Table2[[#This Row],[Close Price]])-1</f>
        <v>8.5408930350511891E-2</v>
      </c>
      <c r="AI713">
        <v>43.410922923648201</v>
      </c>
      <c r="AJ713">
        <v>19.737555579655101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-0.1</v>
      </c>
      <c r="AM713" t="s">
        <v>10214</v>
      </c>
      <c r="AN713">
        <v>1.34</v>
      </c>
      <c r="AO713" t="s">
        <v>10213</v>
      </c>
      <c r="AP713">
        <v>-7.8709531004654998E-2</v>
      </c>
      <c r="AQ713">
        <f>(Table2[[#This Row],[Sharpe Ratio]]-AVERAGE(Table2[Sharpe Ratio]))/_xlfn.STDEV.P(Table2[Sharpe Ratio])</f>
        <v>-1.5116229144829088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703</v>
      </c>
      <c r="AT713">
        <f>_xlfn.RANK.AVG(Table2[[#This Row],[6M Return vs Nifty Z-Score]],Table2[6M Return vs Nifty Z-Score])</f>
        <v>647</v>
      </c>
      <c r="AU713">
        <f>_xlfn.RANK.AVG(Table2[[#This Row],[Sharpe Ratio Z-Score]],Table2[Sharpe Ratio Z-Score])</f>
        <v>687</v>
      </c>
      <c r="AV713">
        <f>(Table2[[#This Row],[Rank 1Y]]+Table2[[#This Row],[Rank 6M]]+Table2[[#This Row],[Rank Sharpe]])/3</f>
        <v>679</v>
      </c>
    </row>
    <row r="714" spans="1:48" x14ac:dyDescent="0.3">
      <c r="A714" t="s">
        <v>554</v>
      </c>
      <c r="B714" t="s">
        <v>555</v>
      </c>
      <c r="C714" t="s">
        <v>10176</v>
      </c>
      <c r="D714" t="s">
        <v>78</v>
      </c>
      <c r="E714">
        <v>34988.885666239999</v>
      </c>
      <c r="F714">
        <v>1865.6</v>
      </c>
      <c r="G714">
        <v>-34.873142043828899</v>
      </c>
      <c r="H714">
        <f>(Table2[[#This Row],[1Y Return vs Nifty]]-AVERAGE(Table2[1Y Return vs Nifty]))/_xlfn.STDEV.P(Table2[1Y Return vs Nifty])</f>
        <v>-0.96787190768696729</v>
      </c>
      <c r="I714">
        <v>-5.7961242671028801</v>
      </c>
      <c r="J714">
        <f>(Table2[[#This Row],[1M Return vs Nifty]]-AVERAGE(Table2[1M Return vs Nifty]))/_xlfn.STDEV.P(Table2[1M Return vs Nifty])</f>
        <v>-0.79317047425778009</v>
      </c>
      <c r="K714">
        <v>-31.4719720146566</v>
      </c>
      <c r="L714">
        <f>(Table2[[#This Row],[6M Return vs Nifty]]-AVERAGE(Table2[6M Return vs Nifty]))/_xlfn.STDEV.P(Table2[6M Return vs Nifty])</f>
        <v>-1.2392872614744137</v>
      </c>
      <c r="M714">
        <v>-3.5862152119480201E-3</v>
      </c>
      <c r="N714">
        <f>(Table2[[#This Row],[1W Return vs Nifty]]-AVERAGE(Table2[1W Return vs Nifty]))/_xlfn.STDEV.P(Table2[1W Return vs Nifty])</f>
        <v>-2.2514115264269569E-2</v>
      </c>
      <c r="O714">
        <v>1845.48</v>
      </c>
      <c r="P714">
        <v>1851.5852007646699</v>
      </c>
      <c r="Q714">
        <v>1972.4087918607099</v>
      </c>
      <c r="R714">
        <v>59.791029180353398</v>
      </c>
      <c r="S714" s="2">
        <f>(Table2[[#This Row],[Close Price]]-Table2[[#This Row],[20D EMA]])/Table2[[#This Row],[20D EMA]]</f>
        <v>1.0902312677460547E-2</v>
      </c>
      <c r="T714" s="2">
        <f>(Table2[[#This Row],[Close Price]]-Table2[[#This Row],[50D EMA]])/Table2[[#This Row],[50D EMA]]</f>
        <v>7.5690814711319391E-3</v>
      </c>
      <c r="U714" s="2">
        <f>(Table2[[#This Row],[Close Price]]-Table2[[#This Row],[200D EMA]])/Table2[[#This Row],[200D EMA]]</f>
        <v>-5.4151447864897152E-2</v>
      </c>
      <c r="V714">
        <v>1.00957628501454</v>
      </c>
      <c r="W714">
        <v>1848.7</v>
      </c>
      <c r="X714">
        <v>1882.65</v>
      </c>
      <c r="Y714">
        <v>1807.65</v>
      </c>
      <c r="Z714">
        <v>1882.65</v>
      </c>
      <c r="AA714">
        <v>1807.65</v>
      </c>
      <c r="AB714">
        <v>1882.65</v>
      </c>
      <c r="AC714" s="2">
        <f>(Table2[[#This Row],[Close Price]]/Table2[[#This Row],[Day Low]])-1</f>
        <v>9.1415589333043723E-3</v>
      </c>
      <c r="AD714" s="2">
        <f>(Table2[[#This Row],[Day High]]/Table2[[#This Row],[Close Price]])-1</f>
        <v>9.1391509433962348E-3</v>
      </c>
      <c r="AE714" s="2">
        <f>(Table2[[#This Row],[Close Price]]/Table2[[#This Row],[Current Week Low]])-1</f>
        <v>3.2058197106740627E-2</v>
      </c>
      <c r="AF714" s="2">
        <f>(Table2[[#This Row],[Current Week High]]/Table2[[#This Row],[Close Price]])-1</f>
        <v>9.1391509433962348E-3</v>
      </c>
      <c r="AG714" s="2">
        <f>(Table2[[#This Row],[Close Price]]/Table2[[#This Row],[Current Month Low]])-1</f>
        <v>3.2058197106740627E-2</v>
      </c>
      <c r="AH714" s="2">
        <f>(Table2[[#This Row],[Current Month High]]/Table2[[#This Row],[Close Price]])-1</f>
        <v>9.1391509433962348E-3</v>
      </c>
      <c r="AI714">
        <v>30.290523156089201</v>
      </c>
      <c r="AJ714">
        <v>12.9708126438173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-0.13</v>
      </c>
      <c r="AM714" t="s">
        <v>10214</v>
      </c>
      <c r="AN714">
        <v>2.7</v>
      </c>
      <c r="AO714" t="s">
        <v>10213</v>
      </c>
      <c r="AP714">
        <v>-6.8411456976636004E-2</v>
      </c>
      <c r="AQ714">
        <f>(Table2[[#This Row],[Sharpe Ratio]]-AVERAGE(Table2[Sharpe Ratio]))/_xlfn.STDEV.P(Table2[Sharpe Ratio])</f>
        <v>-1.3947853487844091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685</v>
      </c>
      <c r="AT714">
        <f>_xlfn.RANK.AVG(Table2[[#This Row],[6M Return vs Nifty Z-Score]],Table2[6M Return vs Nifty Z-Score])</f>
        <v>689</v>
      </c>
      <c r="AU714">
        <f>_xlfn.RANK.AVG(Table2[[#This Row],[Sharpe Ratio Z-Score]],Table2[Sharpe Ratio Z-Score])</f>
        <v>670</v>
      </c>
      <c r="AV714">
        <f>(Table2[[#This Row],[Rank 1Y]]+Table2[[#This Row],[Rank 6M]]+Table2[[#This Row],[Rank Sharpe]])/3</f>
        <v>681.33333333333337</v>
      </c>
    </row>
    <row r="715" spans="1:48" x14ac:dyDescent="0.3">
      <c r="A715" t="s">
        <v>1089</v>
      </c>
      <c r="B715" t="s">
        <v>1090</v>
      </c>
      <c r="C715" t="s">
        <v>10179</v>
      </c>
      <c r="D715" t="s">
        <v>1091</v>
      </c>
      <c r="E715">
        <v>11225.717891775001</v>
      </c>
      <c r="F715">
        <v>1032.75</v>
      </c>
      <c r="G715">
        <v>-39.637658349656299</v>
      </c>
      <c r="H715">
        <f>(Table2[[#This Row],[1Y Return vs Nifty]]-AVERAGE(Table2[1Y Return vs Nifty]))/_xlfn.STDEV.P(Table2[1Y Return vs Nifty])</f>
        <v>-1.0245337573387538</v>
      </c>
      <c r="I715">
        <v>2.3476182765415601</v>
      </c>
      <c r="J715">
        <f>(Table2[[#This Row],[1M Return vs Nifty]]-AVERAGE(Table2[1M Return vs Nifty]))/_xlfn.STDEV.P(Table2[1M Return vs Nifty])</f>
        <v>-7.0590698634020677E-2</v>
      </c>
      <c r="K715">
        <v>-29.129318775555799</v>
      </c>
      <c r="L715">
        <f>(Table2[[#This Row],[6M Return vs Nifty]]-AVERAGE(Table2[6M Return vs Nifty]))/_xlfn.STDEV.P(Table2[6M Return vs Nifty])</f>
        <v>-1.1692755921867497</v>
      </c>
      <c r="M715">
        <v>3.3462818634968499</v>
      </c>
      <c r="N715">
        <f>(Table2[[#This Row],[1W Return vs Nifty]]-AVERAGE(Table2[1W Return vs Nifty]))/_xlfn.STDEV.P(Table2[1W Return vs Nifty])</f>
        <v>0.6401683337359092</v>
      </c>
      <c r="O715">
        <v>974.04</v>
      </c>
      <c r="P715">
        <v>953.18363721490198</v>
      </c>
      <c r="Q715">
        <v>1028.3681510491599</v>
      </c>
      <c r="R715">
        <v>70.146037111807601</v>
      </c>
      <c r="S715" s="2">
        <f>(Table2[[#This Row],[Close Price]]-Table2[[#This Row],[20D EMA]])/Table2[[#This Row],[20D EMA]]</f>
        <v>6.0274732043858609E-2</v>
      </c>
      <c r="T715" s="2">
        <f>(Table2[[#This Row],[Close Price]]-Table2[[#This Row],[50D EMA]])/Table2[[#This Row],[50D EMA]]</f>
        <v>8.3474327169088008E-2</v>
      </c>
      <c r="U715" s="2">
        <f>(Table2[[#This Row],[Close Price]]-Table2[[#This Row],[200D EMA]])/Table2[[#This Row],[200D EMA]]</f>
        <v>4.2609730244656573E-3</v>
      </c>
      <c r="V715">
        <v>1.74928493992787</v>
      </c>
      <c r="W715">
        <v>1016.05</v>
      </c>
      <c r="X715">
        <v>1045.8</v>
      </c>
      <c r="Y715">
        <v>1001.65</v>
      </c>
      <c r="Z715">
        <v>1067</v>
      </c>
      <c r="AA715">
        <v>918.55</v>
      </c>
      <c r="AB715">
        <v>1067</v>
      </c>
      <c r="AC715" s="2">
        <f>(Table2[[#This Row],[Close Price]]/Table2[[#This Row],[Day Low]])-1</f>
        <v>1.6436199005954499E-2</v>
      </c>
      <c r="AD715" s="2">
        <f>(Table2[[#This Row],[Day High]]/Table2[[#This Row],[Close Price]])-1</f>
        <v>1.2636165577341929E-2</v>
      </c>
      <c r="AE715" s="2">
        <f>(Table2[[#This Row],[Close Price]]/Table2[[#This Row],[Current Week Low]])-1</f>
        <v>3.1048769530275022E-2</v>
      </c>
      <c r="AF715" s="2">
        <f>(Table2[[#This Row],[Current Week High]]/Table2[[#This Row],[Close Price]])-1</f>
        <v>3.316388283708549E-2</v>
      </c>
      <c r="AG715" s="2">
        <f>(Table2[[#This Row],[Close Price]]/Table2[[#This Row],[Current Month Low]])-1</f>
        <v>0.12432638397474283</v>
      </c>
      <c r="AH715" s="2">
        <f>(Table2[[#This Row],[Current Month High]]/Table2[[#This Row],[Close Price]])-1</f>
        <v>3.316388283708549E-2</v>
      </c>
      <c r="AI715">
        <v>32.650689905591797</v>
      </c>
      <c r="AJ715">
        <v>20.930913348946099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0.02</v>
      </c>
      <c r="AM715" t="s">
        <v>10213</v>
      </c>
      <c r="AN715">
        <v>12.49</v>
      </c>
      <c r="AO715" t="s">
        <v>10213</v>
      </c>
      <c r="AP715">
        <v>-6.8523809374356995E-2</v>
      </c>
      <c r="AQ715">
        <f>(Table2[[#This Row],[Sharpe Ratio]]-AVERAGE(Table2[Sharpe Ratio]))/_xlfn.STDEV.P(Table2[Sharpe Ratio])</f>
        <v>-1.3960600512787196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699</v>
      </c>
      <c r="AT715">
        <f>_xlfn.RANK.AVG(Table2[[#This Row],[6M Return vs Nifty Z-Score]],Table2[6M Return vs Nifty Z-Score])</f>
        <v>676</v>
      </c>
      <c r="AU715">
        <f>_xlfn.RANK.AVG(Table2[[#This Row],[Sharpe Ratio Z-Score]],Table2[Sharpe Ratio Z-Score])</f>
        <v>671</v>
      </c>
      <c r="AV715">
        <f>(Table2[[#This Row],[Rank 1Y]]+Table2[[#This Row],[Rank 6M]]+Table2[[#This Row],[Rank Sharpe]])/3</f>
        <v>682</v>
      </c>
    </row>
    <row r="716" spans="1:48" x14ac:dyDescent="0.3">
      <c r="A716" t="s">
        <v>1349</v>
      </c>
      <c r="B716" t="s">
        <v>1350</v>
      </c>
      <c r="C716" t="s">
        <v>10178</v>
      </c>
      <c r="D716" t="s">
        <v>148</v>
      </c>
      <c r="E716">
        <v>7977.8431719999999</v>
      </c>
      <c r="F716">
        <v>668</v>
      </c>
      <c r="G716">
        <v>-45.0619487320334</v>
      </c>
      <c r="H716">
        <f>(Table2[[#This Row],[1Y Return vs Nifty]]-AVERAGE(Table2[1Y Return vs Nifty]))/_xlfn.STDEV.P(Table2[1Y Return vs Nifty])</f>
        <v>-1.0890419479682978</v>
      </c>
      <c r="I716">
        <v>-9.5388950430841497</v>
      </c>
      <c r="J716">
        <f>(Table2[[#This Row],[1M Return vs Nifty]]-AVERAGE(Table2[1M Return vs Nifty]))/_xlfn.STDEV.P(Table2[1M Return vs Nifty])</f>
        <v>-1.1252598610508737</v>
      </c>
      <c r="K716">
        <v>-22.355995558362199</v>
      </c>
      <c r="L716">
        <f>(Table2[[#This Row],[6M Return vs Nifty]]-AVERAGE(Table2[6M Return vs Nifty]))/_xlfn.STDEV.P(Table2[6M Return vs Nifty])</f>
        <v>-0.96685055669893827</v>
      </c>
      <c r="M716">
        <v>-3.68010950844968</v>
      </c>
      <c r="N716">
        <f>(Table2[[#This Row],[1W Return vs Nifty]]-AVERAGE(Table2[1W Return vs Nifty]))/_xlfn.STDEV.P(Table2[1W Return vs Nifty])</f>
        <v>-0.74981662465385646</v>
      </c>
      <c r="O716">
        <v>683.61</v>
      </c>
      <c r="P716">
        <v>690.15821498040998</v>
      </c>
      <c r="Q716">
        <v>717.73370620292303</v>
      </c>
      <c r="R716">
        <v>28.7943233218401</v>
      </c>
      <c r="S716" s="2">
        <f>(Table2[[#This Row],[Close Price]]-Table2[[#This Row],[20D EMA]])/Table2[[#This Row],[20D EMA]]</f>
        <v>-2.2834657187577732E-2</v>
      </c>
      <c r="T716" s="2">
        <f>(Table2[[#This Row],[Close Price]]-Table2[[#This Row],[50D EMA]])/Table2[[#This Row],[50D EMA]]</f>
        <v>-3.2105993233796308E-2</v>
      </c>
      <c r="U716" s="2">
        <f>(Table2[[#This Row],[Close Price]]-Table2[[#This Row],[200D EMA]])/Table2[[#This Row],[200D EMA]]</f>
        <v>-6.9292699747978595E-2</v>
      </c>
      <c r="V716">
        <v>2.6471331913639999</v>
      </c>
      <c r="W716">
        <v>661.5</v>
      </c>
      <c r="X716">
        <v>672.1</v>
      </c>
      <c r="Y716">
        <v>654.6</v>
      </c>
      <c r="Z716">
        <v>681</v>
      </c>
      <c r="AA716">
        <v>654.6</v>
      </c>
      <c r="AB716">
        <v>697</v>
      </c>
      <c r="AC716" s="2">
        <f>(Table2[[#This Row],[Close Price]]/Table2[[#This Row],[Day Low]])-1</f>
        <v>9.8261526832954527E-3</v>
      </c>
      <c r="AD716" s="2">
        <f>(Table2[[#This Row],[Day High]]/Table2[[#This Row],[Close Price]])-1</f>
        <v>6.137724550898227E-3</v>
      </c>
      <c r="AE716" s="2">
        <f>(Table2[[#This Row],[Close Price]]/Table2[[#This Row],[Current Week Low]])-1</f>
        <v>2.0470516345860057E-2</v>
      </c>
      <c r="AF716" s="2">
        <f>(Table2[[#This Row],[Current Week High]]/Table2[[#This Row],[Close Price]])-1</f>
        <v>1.9461077844311392E-2</v>
      </c>
      <c r="AG716" s="2">
        <f>(Table2[[#This Row],[Close Price]]/Table2[[#This Row],[Current Month Low]])-1</f>
        <v>2.0470516345860057E-2</v>
      </c>
      <c r="AH716" s="2">
        <f>(Table2[[#This Row],[Current Month High]]/Table2[[#This Row],[Close Price]])-1</f>
        <v>4.3413173652694592E-2</v>
      </c>
      <c r="AI716">
        <v>46.407185628742504</v>
      </c>
      <c r="AJ716">
        <v>11.593718676912699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-0.13</v>
      </c>
      <c r="AM716" t="s">
        <v>10214</v>
      </c>
      <c r="AN716">
        <v>-2.57</v>
      </c>
      <c r="AO716" t="s">
        <v>10214</v>
      </c>
      <c r="AP716">
        <v>-0.10583873110797699</v>
      </c>
      <c r="AQ716">
        <f>(Table2[[#This Row],[Sharpe Ratio]]-AVERAGE(Table2[Sharpe Ratio]))/_xlfn.STDEV.P(Table2[Sharpe Ratio])</f>
        <v>-1.8194192743454893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710</v>
      </c>
      <c r="AT716">
        <f>_xlfn.RANK.AVG(Table2[[#This Row],[6M Return vs Nifty Z-Score]],Table2[6M Return vs Nifty Z-Score])</f>
        <v>640</v>
      </c>
      <c r="AU716">
        <f>_xlfn.RANK.AVG(Table2[[#This Row],[Sharpe Ratio Z-Score]],Table2[Sharpe Ratio Z-Score])</f>
        <v>709</v>
      </c>
      <c r="AV716">
        <f>(Table2[[#This Row],[Rank 1Y]]+Table2[[#This Row],[Rank 6M]]+Table2[[#This Row],[Rank Sharpe]])/3</f>
        <v>686.33333333333337</v>
      </c>
    </row>
    <row r="717" spans="1:48" x14ac:dyDescent="0.3">
      <c r="A717" t="s">
        <v>1336</v>
      </c>
      <c r="B717" t="s">
        <v>1337</v>
      </c>
      <c r="C717" t="s">
        <v>10181</v>
      </c>
      <c r="D717" t="s">
        <v>548</v>
      </c>
      <c r="E717">
        <v>8185.97929663999</v>
      </c>
      <c r="F717">
        <v>745.3</v>
      </c>
      <c r="G717">
        <v>-49.509170182485498</v>
      </c>
      <c r="H717">
        <f>(Table2[[#This Row],[1Y Return vs Nifty]]-AVERAGE(Table2[1Y Return vs Nifty]))/_xlfn.STDEV.P(Table2[1Y Return vs Nifty])</f>
        <v>-1.1419303792421116</v>
      </c>
      <c r="I717">
        <v>-7.9910051967934201</v>
      </c>
      <c r="J717">
        <f>(Table2[[#This Row],[1M Return vs Nifty]]-AVERAGE(Table2[1M Return vs Nifty]))/_xlfn.STDEV.P(Table2[1M Return vs Nifty])</f>
        <v>-0.98791835107203319</v>
      </c>
      <c r="K717">
        <v>-34.163727742828002</v>
      </c>
      <c r="L717">
        <f>(Table2[[#This Row],[6M Return vs Nifty]]-AVERAGE(Table2[6M Return vs Nifty]))/_xlfn.STDEV.P(Table2[6M Return vs Nifty])</f>
        <v>-1.3197320787860223</v>
      </c>
      <c r="M717">
        <v>-2.6184626104767399</v>
      </c>
      <c r="N717">
        <f>(Table2[[#This Row],[1W Return vs Nifty]]-AVERAGE(Table2[1W Return vs Nifty]))/_xlfn.STDEV.P(Table2[1W Return vs Nifty])</f>
        <v>-0.53979797621999703</v>
      </c>
      <c r="O717">
        <v>763.76</v>
      </c>
      <c r="P717">
        <v>786.270913333762</v>
      </c>
      <c r="Q717">
        <v>864.99858356249899</v>
      </c>
      <c r="R717">
        <v>20.455728499189</v>
      </c>
      <c r="S717" s="2">
        <f>(Table2[[#This Row],[Close Price]]-Table2[[#This Row],[20D EMA]])/Table2[[#This Row],[20D EMA]]</f>
        <v>-2.4169896302503453E-2</v>
      </c>
      <c r="T717" s="2">
        <f>(Table2[[#This Row],[Close Price]]-Table2[[#This Row],[50D EMA]])/Table2[[#This Row],[50D EMA]]</f>
        <v>-5.2107883731889251E-2</v>
      </c>
      <c r="U717" s="2">
        <f>(Table2[[#This Row],[Close Price]]-Table2[[#This Row],[200D EMA]])/Table2[[#This Row],[200D EMA]]</f>
        <v>-0.13838009198757309</v>
      </c>
      <c r="V717">
        <v>0.48291934555633598</v>
      </c>
      <c r="W717">
        <v>740.1</v>
      </c>
      <c r="X717">
        <v>747.7</v>
      </c>
      <c r="Y717">
        <v>731.8</v>
      </c>
      <c r="Z717">
        <v>765.8</v>
      </c>
      <c r="AA717">
        <v>731.8</v>
      </c>
      <c r="AB717">
        <v>772</v>
      </c>
      <c r="AC717" s="2">
        <f>(Table2[[#This Row],[Close Price]]/Table2[[#This Row],[Day Low]])-1</f>
        <v>7.0260775570867295E-3</v>
      </c>
      <c r="AD717" s="2">
        <f>(Table2[[#This Row],[Day High]]/Table2[[#This Row],[Close Price]])-1</f>
        <v>3.2201797933719689E-3</v>
      </c>
      <c r="AE717" s="2">
        <f>(Table2[[#This Row],[Close Price]]/Table2[[#This Row],[Current Week Low]])-1</f>
        <v>1.8447663295982464E-2</v>
      </c>
      <c r="AF717" s="2">
        <f>(Table2[[#This Row],[Current Week High]]/Table2[[#This Row],[Close Price]])-1</f>
        <v>2.7505702401717347E-2</v>
      </c>
      <c r="AG717" s="2">
        <f>(Table2[[#This Row],[Close Price]]/Table2[[#This Row],[Current Month Low]])-1</f>
        <v>1.8447663295982464E-2</v>
      </c>
      <c r="AH717" s="2">
        <f>(Table2[[#This Row],[Current Month High]]/Table2[[#This Row],[Close Price]])-1</f>
        <v>3.5824500201261378E-2</v>
      </c>
      <c r="AI717">
        <v>48.436871058634097</v>
      </c>
      <c r="AJ717">
        <v>3.4564131038312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-0.19</v>
      </c>
      <c r="AM717" t="s">
        <v>10214</v>
      </c>
      <c r="AN717">
        <v>-3.4</v>
      </c>
      <c r="AO717" t="s">
        <v>10214</v>
      </c>
      <c r="AP717">
        <v>-5.6098108462717997E-2</v>
      </c>
      <c r="AQ717">
        <f>(Table2[[#This Row],[Sharpe Ratio]]-AVERAGE(Table2[Sharpe Ratio]))/_xlfn.STDEV.P(Table2[Sharpe Ratio])</f>
        <v>-1.2550833363450822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714</v>
      </c>
      <c r="AT717">
        <f>_xlfn.RANK.AVG(Table2[[#This Row],[6M Return vs Nifty Z-Score]],Table2[6M Return vs Nifty Z-Score])</f>
        <v>704</v>
      </c>
      <c r="AU717">
        <f>_xlfn.RANK.AVG(Table2[[#This Row],[Sharpe Ratio Z-Score]],Table2[Sharpe Ratio Z-Score])</f>
        <v>643</v>
      </c>
      <c r="AV717">
        <f>(Table2[[#This Row],[Rank 1Y]]+Table2[[#This Row],[Rank 6M]]+Table2[[#This Row],[Rank Sharpe]])/3</f>
        <v>687</v>
      </c>
    </row>
    <row r="718" spans="1:48" x14ac:dyDescent="0.3">
      <c r="A718" t="s">
        <v>594</v>
      </c>
      <c r="B718" t="s">
        <v>595</v>
      </c>
      <c r="C718" t="s">
        <v>10167</v>
      </c>
      <c r="D718" t="s">
        <v>24</v>
      </c>
      <c r="E718">
        <v>31691.005164568</v>
      </c>
      <c r="F718">
        <v>196.72</v>
      </c>
      <c r="G718">
        <v>-36.771654353688703</v>
      </c>
      <c r="H718">
        <f>(Table2[[#This Row],[1Y Return vs Nifty]]-AVERAGE(Table2[1Y Return vs Nifty]))/_xlfn.STDEV.P(Table2[1Y Return vs Nifty])</f>
        <v>-0.99044990137160882</v>
      </c>
      <c r="I718">
        <v>-7.3311058541234102</v>
      </c>
      <c r="J718">
        <f>(Table2[[#This Row],[1M Return vs Nifty]]-AVERAGE(Table2[1M Return vs Nifty]))/_xlfn.STDEV.P(Table2[1M Return vs Nifty])</f>
        <v>-0.92936665737527069</v>
      </c>
      <c r="K718">
        <v>-27.826666058348501</v>
      </c>
      <c r="L718">
        <f>(Table2[[#This Row],[6M Return vs Nifty]]-AVERAGE(Table2[6M Return vs Nifty]))/_xlfn.STDEV.P(Table2[6M Return vs Nifty])</f>
        <v>-1.1303449943024459</v>
      </c>
      <c r="M718">
        <v>-8.30831619662424</v>
      </c>
      <c r="N718">
        <f>(Table2[[#This Row],[1W Return vs Nifty]]-AVERAGE(Table2[1W Return vs Nifty]))/_xlfn.STDEV.P(Table2[1W Return vs Nifty])</f>
        <v>-1.6653844233060071</v>
      </c>
      <c r="O718">
        <v>200.62</v>
      </c>
      <c r="P718">
        <v>196.76324818159</v>
      </c>
      <c r="Q718">
        <v>207.315968473975</v>
      </c>
      <c r="R718">
        <v>41.590231206017897</v>
      </c>
      <c r="S718" s="2">
        <f>(Table2[[#This Row],[Close Price]]-Table2[[#This Row],[20D EMA]])/Table2[[#This Row],[20D EMA]]</f>
        <v>-1.9439736815870828E-2</v>
      </c>
      <c r="T718" s="2">
        <f>(Table2[[#This Row],[Close Price]]-Table2[[#This Row],[50D EMA]])/Table2[[#This Row],[50D EMA]]</f>
        <v>-2.1979806691384127E-4</v>
      </c>
      <c r="U718" s="2">
        <f>(Table2[[#This Row],[Close Price]]-Table2[[#This Row],[200D EMA]])/Table2[[#This Row],[200D EMA]]</f>
        <v>-5.1110237923159066E-2</v>
      </c>
      <c r="V718">
        <v>0.98179735962761905</v>
      </c>
      <c r="W718">
        <v>192.3</v>
      </c>
      <c r="X718">
        <v>197</v>
      </c>
      <c r="Y718">
        <v>190.05</v>
      </c>
      <c r="Z718">
        <v>205.6</v>
      </c>
      <c r="AA718">
        <v>190.05</v>
      </c>
      <c r="AB718">
        <v>214.6</v>
      </c>
      <c r="AC718" s="2">
        <f>(Table2[[#This Row],[Close Price]]/Table2[[#This Row],[Day Low]])-1</f>
        <v>2.2984919396775716E-2</v>
      </c>
      <c r="AD718" s="2">
        <f>(Table2[[#This Row],[Day High]]/Table2[[#This Row],[Close Price]])-1</f>
        <v>1.4233428222854005E-3</v>
      </c>
      <c r="AE718" s="2">
        <f>(Table2[[#This Row],[Close Price]]/Table2[[#This Row],[Current Week Low]])-1</f>
        <v>3.5096027361220639E-2</v>
      </c>
      <c r="AF718" s="2">
        <f>(Table2[[#This Row],[Current Week High]]/Table2[[#This Row],[Close Price]])-1</f>
        <v>4.5140300935339495E-2</v>
      </c>
      <c r="AG718" s="2">
        <f>(Table2[[#This Row],[Close Price]]/Table2[[#This Row],[Current Month Low]])-1</f>
        <v>3.5096027361220639E-2</v>
      </c>
      <c r="AH718" s="2">
        <f>(Table2[[#This Row],[Current Month High]]/Table2[[#This Row],[Close Price]])-1</f>
        <v>9.0890605937372859E-2</v>
      </c>
      <c r="AI718">
        <v>33.743391622610801</v>
      </c>
      <c r="AJ718">
        <v>16.299142772686899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-0.01</v>
      </c>
      <c r="AM718" t="s">
        <v>10214</v>
      </c>
      <c r="AN718">
        <v>-3.31</v>
      </c>
      <c r="AO718" t="s">
        <v>10214</v>
      </c>
      <c r="AP718">
        <v>-0.101035072332684</v>
      </c>
      <c r="AQ718">
        <f>(Table2[[#This Row],[Sharpe Ratio]]-AVERAGE(Table2[Sharpe Ratio]))/_xlfn.STDEV.P(Table2[Sharpe Ratio])</f>
        <v>-1.7649190060210991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690</v>
      </c>
      <c r="AT718">
        <f>_xlfn.RANK.AVG(Table2[[#This Row],[6M Return vs Nifty Z-Score]],Table2[6M Return vs Nifty Z-Score])</f>
        <v>666</v>
      </c>
      <c r="AU718">
        <f>_xlfn.RANK.AVG(Table2[[#This Row],[Sharpe Ratio Z-Score]],Table2[Sharpe Ratio Z-Score])</f>
        <v>706</v>
      </c>
      <c r="AV718">
        <f>(Table2[[#This Row],[Rank 1Y]]+Table2[[#This Row],[Rank 6M]]+Table2[[#This Row],[Rank Sharpe]])/3</f>
        <v>687.33333333333337</v>
      </c>
    </row>
    <row r="719" spans="1:48" x14ac:dyDescent="0.3">
      <c r="A719" t="s">
        <v>978</v>
      </c>
      <c r="B719" t="s">
        <v>979</v>
      </c>
      <c r="C719" t="s">
        <v>10184</v>
      </c>
      <c r="D719" t="s">
        <v>591</v>
      </c>
      <c r="E719">
        <v>14136.924823560001</v>
      </c>
      <c r="F719">
        <v>147.18</v>
      </c>
      <c r="G719">
        <v>-52.224521862661803</v>
      </c>
      <c r="H719">
        <f>(Table2[[#This Row],[1Y Return vs Nifty]]-AVERAGE(Table2[1Y Return vs Nifty]))/_xlfn.STDEV.P(Table2[1Y Return vs Nifty])</f>
        <v>-1.1742226076191447</v>
      </c>
      <c r="I719">
        <v>-16.602983846389201</v>
      </c>
      <c r="J719">
        <f>(Table2[[#This Row],[1M Return vs Nifty]]-AVERAGE(Table2[1M Return vs Nifty]))/_xlfn.STDEV.P(Table2[1M Return vs Nifty])</f>
        <v>-1.7520438826629072</v>
      </c>
      <c r="K719">
        <v>-53.725955444012897</v>
      </c>
      <c r="L719">
        <f>(Table2[[#This Row],[6M Return vs Nifty]]-AVERAGE(Table2[6M Return vs Nifty]))/_xlfn.STDEV.P(Table2[6M Return vs Nifty])</f>
        <v>-1.9043615892427377</v>
      </c>
      <c r="M719">
        <v>-3.31619393361211</v>
      </c>
      <c r="N719">
        <f>(Table2[[#This Row],[1W Return vs Nifty]]-AVERAGE(Table2[1W Return vs Nifty]))/_xlfn.STDEV.P(Table2[1W Return vs Nifty])</f>
        <v>-0.67782559136647291</v>
      </c>
      <c r="O719">
        <v>151.4</v>
      </c>
      <c r="P719">
        <v>151.67435959909099</v>
      </c>
      <c r="Q719">
        <v>182.79889354620599</v>
      </c>
      <c r="R719">
        <v>34.886712060372602</v>
      </c>
      <c r="S719" s="2">
        <f>(Table2[[#This Row],[Close Price]]-Table2[[#This Row],[20D EMA]])/Table2[[#This Row],[20D EMA]]</f>
        <v>-2.7873183619550851E-2</v>
      </c>
      <c r="T719" s="2">
        <f>(Table2[[#This Row],[Close Price]]-Table2[[#This Row],[50D EMA]])/Table2[[#This Row],[50D EMA]]</f>
        <v>-2.9631637219175177E-2</v>
      </c>
      <c r="U719" s="2">
        <f>(Table2[[#This Row],[Close Price]]-Table2[[#This Row],[200D EMA]])/Table2[[#This Row],[200D EMA]]</f>
        <v>-0.19485289464951061</v>
      </c>
      <c r="V719">
        <v>0.95977040459012897</v>
      </c>
      <c r="W719">
        <v>146.4</v>
      </c>
      <c r="X719">
        <v>148.29</v>
      </c>
      <c r="Y719">
        <v>145.9</v>
      </c>
      <c r="Z719">
        <v>153.16999999999999</v>
      </c>
      <c r="AA719">
        <v>145.9</v>
      </c>
      <c r="AB719">
        <v>156.29</v>
      </c>
      <c r="AC719" s="2">
        <f>(Table2[[#This Row],[Close Price]]/Table2[[#This Row],[Day Low]])-1</f>
        <v>5.3278688524589501E-3</v>
      </c>
      <c r="AD719" s="2">
        <f>(Table2[[#This Row],[Day High]]/Table2[[#This Row],[Close Price]])-1</f>
        <v>7.5417855686912283E-3</v>
      </c>
      <c r="AE719" s="2">
        <f>(Table2[[#This Row],[Close Price]]/Table2[[#This Row],[Current Week Low]])-1</f>
        <v>8.7731322823851876E-3</v>
      </c>
      <c r="AF719" s="2">
        <f>(Table2[[#This Row],[Current Week High]]/Table2[[#This Row],[Close Price]])-1</f>
        <v>4.0698464465280582E-2</v>
      </c>
      <c r="AG719" s="2">
        <f>(Table2[[#This Row],[Close Price]]/Table2[[#This Row],[Current Month Low]])-1</f>
        <v>8.7731322823851876E-3</v>
      </c>
      <c r="AH719" s="2">
        <f>(Table2[[#This Row],[Current Month High]]/Table2[[#This Row],[Close Price]])-1</f>
        <v>6.1896996874575283E-2</v>
      </c>
      <c r="AI719">
        <v>103.628210354667</v>
      </c>
      <c r="AJ719">
        <v>17.274900398406299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-0.05</v>
      </c>
      <c r="AM719" t="s">
        <v>10214</v>
      </c>
      <c r="AN719">
        <v>-1.04</v>
      </c>
      <c r="AO719" t="s">
        <v>10214</v>
      </c>
      <c r="AP719">
        <v>-4.1043073665339998E-2</v>
      </c>
      <c r="AQ719">
        <f>(Table2[[#This Row],[Sharpe Ratio]]-AVERAGE(Table2[Sharpe Ratio]))/_xlfn.STDEV.P(Table2[Sharpe Ratio])</f>
        <v>-1.0842753180257358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719</v>
      </c>
      <c r="AT719">
        <f>_xlfn.RANK.AVG(Table2[[#This Row],[6M Return vs Nifty Z-Score]],Table2[6M Return vs Nifty Z-Score])</f>
        <v>723</v>
      </c>
      <c r="AU719">
        <f>_xlfn.RANK.AVG(Table2[[#This Row],[Sharpe Ratio Z-Score]],Table2[Sharpe Ratio Z-Score])</f>
        <v>621</v>
      </c>
      <c r="AV719">
        <f>(Table2[[#This Row],[Rank 1Y]]+Table2[[#This Row],[Rank 6M]]+Table2[[#This Row],[Rank Sharpe]])/3</f>
        <v>687.66666666666663</v>
      </c>
    </row>
    <row r="720" spans="1:48" x14ac:dyDescent="0.3">
      <c r="A720" t="s">
        <v>1050</v>
      </c>
      <c r="B720" t="s">
        <v>1051</v>
      </c>
      <c r="C720" t="s">
        <v>10166</v>
      </c>
      <c r="D720" t="s">
        <v>21</v>
      </c>
      <c r="E720">
        <v>12143.26160593</v>
      </c>
      <c r="F720">
        <v>813.05</v>
      </c>
      <c r="G720">
        <v>-43.339477275355698</v>
      </c>
      <c r="H720">
        <f>(Table2[[#This Row],[1Y Return vs Nifty]]-AVERAGE(Table2[1Y Return vs Nifty]))/_xlfn.STDEV.P(Table2[1Y Return vs Nifty])</f>
        <v>-1.0685575141993557</v>
      </c>
      <c r="I720">
        <v>-14.974520195557499</v>
      </c>
      <c r="J720">
        <f>(Table2[[#This Row],[1M Return vs Nifty]]-AVERAGE(Table2[1M Return vs Nifty]))/_xlfn.STDEV.P(Table2[1M Return vs Nifty])</f>
        <v>-1.6075532024721713</v>
      </c>
      <c r="K720">
        <v>-20.9590523615344</v>
      </c>
      <c r="L720">
        <f>(Table2[[#This Row],[6M Return vs Nifty]]-AVERAGE(Table2[6M Return vs Nifty]))/_xlfn.STDEV.P(Table2[6M Return vs Nifty])</f>
        <v>-0.92510202837320943</v>
      </c>
      <c r="M720">
        <v>-2.6782295086414498</v>
      </c>
      <c r="N720">
        <f>(Table2[[#This Row],[1W Return vs Nifty]]-AVERAGE(Table2[1W Return vs Nifty]))/_xlfn.STDEV.P(Table2[1W Return vs Nifty])</f>
        <v>-0.55162127000779326</v>
      </c>
      <c r="O720">
        <v>833.48</v>
      </c>
      <c r="P720">
        <v>832.51996662481599</v>
      </c>
      <c r="Q720">
        <v>846.97306461892902</v>
      </c>
      <c r="R720">
        <v>33.496181412442098</v>
      </c>
      <c r="S720" s="2">
        <f>(Table2[[#This Row],[Close Price]]-Table2[[#This Row],[20D EMA]])/Table2[[#This Row],[20D EMA]]</f>
        <v>-2.4511685943274061E-2</v>
      </c>
      <c r="T720" s="2">
        <f>(Table2[[#This Row],[Close Price]]-Table2[[#This Row],[50D EMA]])/Table2[[#This Row],[50D EMA]]</f>
        <v>-2.3386786389941787E-2</v>
      </c>
      <c r="U720" s="2">
        <f>(Table2[[#This Row],[Close Price]]-Table2[[#This Row],[200D EMA]])/Table2[[#This Row],[200D EMA]]</f>
        <v>-4.0052117400205353E-2</v>
      </c>
      <c r="V720">
        <v>0.82705382255351301</v>
      </c>
      <c r="W720">
        <v>812</v>
      </c>
      <c r="X720">
        <v>822</v>
      </c>
      <c r="Y720">
        <v>808</v>
      </c>
      <c r="Z720">
        <v>833.8</v>
      </c>
      <c r="AA720">
        <v>808</v>
      </c>
      <c r="AB720">
        <v>849.4</v>
      </c>
      <c r="AC720" s="2">
        <f>(Table2[[#This Row],[Close Price]]/Table2[[#This Row],[Day Low]])-1</f>
        <v>1.293103448275712E-3</v>
      </c>
      <c r="AD720" s="2">
        <f>(Table2[[#This Row],[Day High]]/Table2[[#This Row],[Close Price]])-1</f>
        <v>1.1007933091445876E-2</v>
      </c>
      <c r="AE720" s="2">
        <f>(Table2[[#This Row],[Close Price]]/Table2[[#This Row],[Current Week Low]])-1</f>
        <v>6.2499999999998668E-3</v>
      </c>
      <c r="AF720" s="2">
        <f>(Table2[[#This Row],[Current Week High]]/Table2[[#This Row],[Close Price]])-1</f>
        <v>2.5521185658938572E-2</v>
      </c>
      <c r="AG720" s="2">
        <f>(Table2[[#This Row],[Close Price]]/Table2[[#This Row],[Current Month Low]])-1</f>
        <v>6.2499999999998668E-3</v>
      </c>
      <c r="AH720" s="2">
        <f>(Table2[[#This Row],[Current Month High]]/Table2[[#This Row],[Close Price]])-1</f>
        <v>4.4708197527827398E-2</v>
      </c>
      <c r="AI720">
        <v>25.453539142734101</v>
      </c>
      <c r="AJ720">
        <v>9.72334682860998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-0.09</v>
      </c>
      <c r="AM720" t="s">
        <v>10214</v>
      </c>
      <c r="AN720">
        <v>-2.11</v>
      </c>
      <c r="AO720" t="s">
        <v>10214</v>
      </c>
      <c r="AP720">
        <v>-0.164315629886359</v>
      </c>
      <c r="AQ720">
        <f>(Table2[[#This Row],[Sharpe Ratio]]-AVERAGE(Table2[Sharpe Ratio]))/_xlfn.STDEV.P(Table2[Sharpe Ratio])</f>
        <v>-2.4828732837334986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709</v>
      </c>
      <c r="AT720">
        <f>_xlfn.RANK.AVG(Table2[[#This Row],[6M Return vs Nifty Z-Score]],Table2[6M Return vs Nifty Z-Score])</f>
        <v>628</v>
      </c>
      <c r="AU720">
        <f>_xlfn.RANK.AVG(Table2[[#This Row],[Sharpe Ratio Z-Score]],Table2[Sharpe Ratio Z-Score])</f>
        <v>726</v>
      </c>
      <c r="AV720">
        <f>(Table2[[#This Row],[Rank 1Y]]+Table2[[#This Row],[Rank 6M]]+Table2[[#This Row],[Rank Sharpe]])/3</f>
        <v>687.66666666666663</v>
      </c>
    </row>
    <row r="721" spans="1:48" x14ac:dyDescent="0.3">
      <c r="A721" t="s">
        <v>720</v>
      </c>
      <c r="B721" t="s">
        <v>721</v>
      </c>
      <c r="C721" t="s">
        <v>10179</v>
      </c>
      <c r="D721" t="s">
        <v>95</v>
      </c>
      <c r="E721">
        <v>22582.0835673</v>
      </c>
      <c r="F721">
        <v>279.35000000000002</v>
      </c>
      <c r="G721">
        <v>-33.570756486124203</v>
      </c>
      <c r="H721">
        <f>(Table2[[#This Row],[1Y Return vs Nifty]]-AVERAGE(Table2[1Y Return vs Nifty]))/_xlfn.STDEV.P(Table2[1Y Return vs Nifty])</f>
        <v>-0.95238333131898134</v>
      </c>
      <c r="I721">
        <v>-5.8114547018031502</v>
      </c>
      <c r="J721">
        <f>(Table2[[#This Row],[1M Return vs Nifty]]-AVERAGE(Table2[1M Return vs Nifty]))/_xlfn.STDEV.P(Table2[1M Return vs Nifty])</f>
        <v>-0.7945307164322557</v>
      </c>
      <c r="K721">
        <v>-29.899939302389502</v>
      </c>
      <c r="L721">
        <f>(Table2[[#This Row],[6M Return vs Nifty]]-AVERAGE(Table2[6M Return vs Nifty]))/_xlfn.STDEV.P(Table2[6M Return vs Nifty])</f>
        <v>-1.1923060725713224</v>
      </c>
      <c r="M721">
        <v>4.21864716418931</v>
      </c>
      <c r="N721">
        <f>(Table2[[#This Row],[1W Return vs Nifty]]-AVERAGE(Table2[1W Return vs Nifty]))/_xlfn.STDEV.P(Table2[1W Return vs Nifty])</f>
        <v>0.81274264421696107</v>
      </c>
      <c r="O721">
        <v>274.3</v>
      </c>
      <c r="P721">
        <v>276.29369973724499</v>
      </c>
      <c r="Q721">
        <v>292.45674156284002</v>
      </c>
      <c r="R721">
        <v>62.2478249861311</v>
      </c>
      <c r="S721" s="2">
        <f>(Table2[[#This Row],[Close Price]]-Table2[[#This Row],[20D EMA]])/Table2[[#This Row],[20D EMA]]</f>
        <v>1.8410499453153522E-2</v>
      </c>
      <c r="T721" s="2">
        <f>(Table2[[#This Row],[Close Price]]-Table2[[#This Row],[50D EMA]])/Table2[[#This Row],[50D EMA]]</f>
        <v>1.1061780509876152E-2</v>
      </c>
      <c r="U721" s="2">
        <f>(Table2[[#This Row],[Close Price]]-Table2[[#This Row],[200D EMA]])/Table2[[#This Row],[200D EMA]]</f>
        <v>-4.4816000796561437E-2</v>
      </c>
      <c r="V721">
        <v>1.7688429979810001</v>
      </c>
      <c r="W721">
        <v>277.5</v>
      </c>
      <c r="X721">
        <v>286.60000000000002</v>
      </c>
      <c r="Y721">
        <v>268.55</v>
      </c>
      <c r="Z721">
        <v>286.60000000000002</v>
      </c>
      <c r="AA721">
        <v>265.60000000000002</v>
      </c>
      <c r="AB721">
        <v>286.60000000000002</v>
      </c>
      <c r="AC721" s="2">
        <f>(Table2[[#This Row],[Close Price]]/Table2[[#This Row],[Day Low]])-1</f>
        <v>6.6666666666668206E-3</v>
      </c>
      <c r="AD721" s="2">
        <f>(Table2[[#This Row],[Day High]]/Table2[[#This Row],[Close Price]])-1</f>
        <v>2.5953105423304201E-2</v>
      </c>
      <c r="AE721" s="2">
        <f>(Table2[[#This Row],[Close Price]]/Table2[[#This Row],[Current Week Low]])-1</f>
        <v>4.0215974678830868E-2</v>
      </c>
      <c r="AF721" s="2">
        <f>(Table2[[#This Row],[Current Week High]]/Table2[[#This Row],[Close Price]])-1</f>
        <v>2.5953105423304201E-2</v>
      </c>
      <c r="AG721" s="2">
        <f>(Table2[[#This Row],[Close Price]]/Table2[[#This Row],[Current Month Low]])-1</f>
        <v>5.1769578313253017E-2</v>
      </c>
      <c r="AH721" s="2">
        <f>(Table2[[#This Row],[Current Month High]]/Table2[[#This Row],[Close Price]])-1</f>
        <v>2.5953105423304201E-2</v>
      </c>
      <c r="AI721">
        <v>27.904063003400701</v>
      </c>
      <c r="AJ721">
        <v>10.9191979352789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-0.08</v>
      </c>
      <c r="AM721" t="s">
        <v>10214</v>
      </c>
      <c r="AN721">
        <v>1.64</v>
      </c>
      <c r="AO721" t="s">
        <v>10213</v>
      </c>
      <c r="AP721">
        <v>-0.126961778996315</v>
      </c>
      <c r="AQ721">
        <f>(Table2[[#This Row],[Sharpe Ratio]]-AVERAGE(Table2[Sharpe Ratio]))/_xlfn.STDEV.P(Table2[Sharpe Ratio])</f>
        <v>-2.0590723870237833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676</v>
      </c>
      <c r="AT721">
        <f>_xlfn.RANK.AVG(Table2[[#This Row],[6M Return vs Nifty Z-Score]],Table2[6M Return vs Nifty Z-Score])</f>
        <v>682</v>
      </c>
      <c r="AU721">
        <f>_xlfn.RANK.AVG(Table2[[#This Row],[Sharpe Ratio Z-Score]],Table2[Sharpe Ratio Z-Score])</f>
        <v>721</v>
      </c>
      <c r="AV721">
        <f>(Table2[[#This Row],[Rank 1Y]]+Table2[[#This Row],[Rank 6M]]+Table2[[#This Row],[Rank Sharpe]])/3</f>
        <v>693</v>
      </c>
    </row>
    <row r="722" spans="1:48" x14ac:dyDescent="0.3">
      <c r="A722" t="s">
        <v>1988</v>
      </c>
      <c r="B722" t="s">
        <v>1989</v>
      </c>
      <c r="C722" t="s">
        <v>10173</v>
      </c>
      <c r="D722" t="s">
        <v>246</v>
      </c>
      <c r="E722">
        <v>3154.8891582000001</v>
      </c>
      <c r="F722">
        <v>462.15</v>
      </c>
      <c r="G722">
        <v>-55.792857547718498</v>
      </c>
      <c r="H722">
        <f>(Table2[[#This Row],[1Y Return vs Nifty]]-AVERAGE(Table2[1Y Return vs Nifty]))/_xlfn.STDEV.P(Table2[1Y Return vs Nifty])</f>
        <v>-1.2166589195374173</v>
      </c>
      <c r="I722">
        <v>4.7413966823031103E-2</v>
      </c>
      <c r="J722">
        <f>(Table2[[#This Row],[1M Return vs Nifty]]-AVERAGE(Table2[1M Return vs Nifty]))/_xlfn.STDEV.P(Table2[1M Return vs Nifty])</f>
        <v>-0.27468373142547903</v>
      </c>
      <c r="K722">
        <v>-30.022061920560901</v>
      </c>
      <c r="L722">
        <f>(Table2[[#This Row],[6M Return vs Nifty]]-AVERAGE(Table2[6M Return vs Nifty]))/_xlfn.STDEV.P(Table2[6M Return vs Nifty])</f>
        <v>-1.1959557840238126</v>
      </c>
      <c r="M722">
        <v>-8.2951364760179604</v>
      </c>
      <c r="N722">
        <f>(Table2[[#This Row],[1W Return vs Nifty]]-AVERAGE(Table2[1W Return vs Nifty]))/_xlfn.STDEV.P(Table2[1W Return vs Nifty])</f>
        <v>-1.66277716555039</v>
      </c>
      <c r="O722">
        <v>473.64</v>
      </c>
      <c r="P722">
        <v>461.57328862873197</v>
      </c>
      <c r="Q722">
        <v>497.55297799963699</v>
      </c>
      <c r="R722">
        <v>35.519371743820898</v>
      </c>
      <c r="S722" s="2">
        <f>(Table2[[#This Row],[Close Price]]-Table2[[#This Row],[20D EMA]])/Table2[[#This Row],[20D EMA]]</f>
        <v>-2.4258930833544485E-2</v>
      </c>
      <c r="T722" s="2">
        <f>(Table2[[#This Row],[Close Price]]-Table2[[#This Row],[50D EMA]])/Table2[[#This Row],[50D EMA]]</f>
        <v>1.2494470227714673E-3</v>
      </c>
      <c r="U722" s="2">
        <f>(Table2[[#This Row],[Close Price]]-Table2[[#This Row],[200D EMA]])/Table2[[#This Row],[200D EMA]]</f>
        <v>-7.1154187724835297E-2</v>
      </c>
      <c r="V722">
        <v>1.51303970244247</v>
      </c>
      <c r="W722">
        <v>460</v>
      </c>
      <c r="X722">
        <v>473.85</v>
      </c>
      <c r="Y722">
        <v>460</v>
      </c>
      <c r="Z722">
        <v>503.6</v>
      </c>
      <c r="AA722">
        <v>460</v>
      </c>
      <c r="AB722">
        <v>519.9</v>
      </c>
      <c r="AC722" s="2">
        <f>(Table2[[#This Row],[Close Price]]/Table2[[#This Row],[Day Low]])-1</f>
        <v>4.6739130434783061E-3</v>
      </c>
      <c r="AD722" s="2">
        <f>(Table2[[#This Row],[Day High]]/Table2[[#This Row],[Close Price]])-1</f>
        <v>2.5316455696202667E-2</v>
      </c>
      <c r="AE722" s="2">
        <f>(Table2[[#This Row],[Close Price]]/Table2[[#This Row],[Current Week Low]])-1</f>
        <v>4.6739130434783061E-3</v>
      </c>
      <c r="AF722" s="2">
        <f>(Table2[[#This Row],[Current Week High]]/Table2[[#This Row],[Close Price]])-1</f>
        <v>8.9689494752785981E-2</v>
      </c>
      <c r="AG722" s="2">
        <f>(Table2[[#This Row],[Close Price]]/Table2[[#This Row],[Current Month Low]])-1</f>
        <v>4.6739130434783061E-3</v>
      </c>
      <c r="AH722" s="2">
        <f>(Table2[[#This Row],[Current Month High]]/Table2[[#This Row],[Close Price]])-1</f>
        <v>0.12495942875689714</v>
      </c>
      <c r="AI722">
        <v>48.220274802553199</v>
      </c>
      <c r="AJ722">
        <v>15.5375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-7.0000000000000007E-2</v>
      </c>
      <c r="AM722" t="s">
        <v>10214</v>
      </c>
      <c r="AN722">
        <v>-3.23</v>
      </c>
      <c r="AO722" t="s">
        <v>10214</v>
      </c>
      <c r="AP722">
        <v>-7.1359186531477006E-2</v>
      </c>
      <c r="AQ722">
        <f>(Table2[[#This Row],[Sharpe Ratio]]-AVERAGE(Table2[Sharpe Ratio]))/_xlfn.STDEV.P(Table2[Sharpe Ratio])</f>
        <v>-1.4282290339422439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720</v>
      </c>
      <c r="AT722">
        <f>_xlfn.RANK.AVG(Table2[[#This Row],[6M Return vs Nifty Z-Score]],Table2[6M Return vs Nifty Z-Score])</f>
        <v>684</v>
      </c>
      <c r="AU722">
        <f>_xlfn.RANK.AVG(Table2[[#This Row],[Sharpe Ratio Z-Score]],Table2[Sharpe Ratio Z-Score])</f>
        <v>676</v>
      </c>
      <c r="AV722">
        <f>(Table2[[#This Row],[Rank 1Y]]+Table2[[#This Row],[Rank 6M]]+Table2[[#This Row],[Rank Sharpe]])/3</f>
        <v>693.33333333333337</v>
      </c>
    </row>
    <row r="723" spans="1:48" x14ac:dyDescent="0.3">
      <c r="A723" t="s">
        <v>1218</v>
      </c>
      <c r="B723" t="s">
        <v>1219</v>
      </c>
      <c r="C723" t="s">
        <v>10179</v>
      </c>
      <c r="D723" t="s">
        <v>98</v>
      </c>
      <c r="E723">
        <v>9293.3072095250009</v>
      </c>
      <c r="F723">
        <v>314.75</v>
      </c>
      <c r="G723">
        <v>-65.961271953562701</v>
      </c>
      <c r="H723">
        <f>(Table2[[#This Row],[1Y Return vs Nifty]]-AVERAGE(Table2[1Y Return vs Nifty]))/_xlfn.STDEV.P(Table2[1Y Return vs Nifty])</f>
        <v>-1.3375864452877884</v>
      </c>
      <c r="I723">
        <v>6.2088513017045202</v>
      </c>
      <c r="J723">
        <f>(Table2[[#This Row],[1M Return vs Nifty]]-AVERAGE(Table2[1M Return vs Nifty]))/_xlfn.STDEV.P(Table2[1M Return vs Nifty])</f>
        <v>0.27200963260198069</v>
      </c>
      <c r="K723">
        <v>-27.318255979712099</v>
      </c>
      <c r="L723">
        <f>(Table2[[#This Row],[6M Return vs Nifty]]-AVERAGE(Table2[6M Return vs Nifty]))/_xlfn.STDEV.P(Table2[6M Return vs Nifty])</f>
        <v>-1.1151508385076816</v>
      </c>
      <c r="M723">
        <v>9.0522786780084594</v>
      </c>
      <c r="N723">
        <f>(Table2[[#This Row],[1W Return vs Nifty]]-AVERAGE(Table2[1W Return vs Nifty]))/_xlfn.STDEV.P(Table2[1W Return vs Nifty])</f>
        <v>1.7689482898962294</v>
      </c>
      <c r="O723">
        <v>291.87</v>
      </c>
      <c r="P723">
        <v>293.92376859323002</v>
      </c>
      <c r="Q723">
        <v>356.80951007023498</v>
      </c>
      <c r="R723">
        <v>82.409942633891504</v>
      </c>
      <c r="S723" s="2">
        <f>(Table2[[#This Row],[Close Price]]-Table2[[#This Row],[20D EMA]])/Table2[[#This Row],[20D EMA]]</f>
        <v>7.8391064515023798E-2</v>
      </c>
      <c r="T723" s="2">
        <f>(Table2[[#This Row],[Close Price]]-Table2[[#This Row],[50D EMA]])/Table2[[#This Row],[50D EMA]]</f>
        <v>7.085589405187584E-2</v>
      </c>
      <c r="U723" s="2">
        <f>(Table2[[#This Row],[Close Price]]-Table2[[#This Row],[200D EMA]])/Table2[[#This Row],[200D EMA]]</f>
        <v>-0.11787665093891672</v>
      </c>
      <c r="V723">
        <v>2.9294445468804402</v>
      </c>
      <c r="W723">
        <v>312.05</v>
      </c>
      <c r="X723">
        <v>326.95</v>
      </c>
      <c r="Y723">
        <v>284</v>
      </c>
      <c r="Z723">
        <v>329.45</v>
      </c>
      <c r="AA723">
        <v>281.75</v>
      </c>
      <c r="AB723">
        <v>329.45</v>
      </c>
      <c r="AC723" s="2">
        <f>(Table2[[#This Row],[Close Price]]/Table2[[#This Row],[Day Low]])-1</f>
        <v>8.6524595417400985E-3</v>
      </c>
      <c r="AD723" s="2">
        <f>(Table2[[#This Row],[Day High]]/Table2[[#This Row],[Close Price]])-1</f>
        <v>3.8760921366163492E-2</v>
      </c>
      <c r="AE723" s="2">
        <f>(Table2[[#This Row],[Close Price]]/Table2[[#This Row],[Current Week Low]])-1</f>
        <v>0.10827464788732399</v>
      </c>
      <c r="AF723" s="2">
        <f>(Table2[[#This Row],[Current Week High]]/Table2[[#This Row],[Close Price]])-1</f>
        <v>4.6703733121524982E-2</v>
      </c>
      <c r="AG723" s="2">
        <f>(Table2[[#This Row],[Close Price]]/Table2[[#This Row],[Current Month Low]])-1</f>
        <v>0.11712511091393085</v>
      </c>
      <c r="AH723" s="2">
        <f>(Table2[[#This Row],[Current Month High]]/Table2[[#This Row],[Close Price]])-1</f>
        <v>4.6703733121524982E-2</v>
      </c>
      <c r="AI723">
        <v>77.918983320095293</v>
      </c>
      <c r="AJ723">
        <v>20.593869731800702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-0.03</v>
      </c>
      <c r="AM723" t="s">
        <v>10214</v>
      </c>
      <c r="AN723">
        <v>9.94</v>
      </c>
      <c r="AO723" t="s">
        <v>10213</v>
      </c>
      <c r="AP723">
        <v>-8.7610449343789004E-2</v>
      </c>
      <c r="AQ723">
        <f>(Table2[[#This Row],[Sharpe Ratio]]-AVERAGE(Table2[Sharpe Ratio]))/_xlfn.STDEV.P(Table2[Sharpe Ratio])</f>
        <v>-1.612608946278371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726</v>
      </c>
      <c r="AT723">
        <f>_xlfn.RANK.AVG(Table2[[#This Row],[6M Return vs Nifty Z-Score]],Table2[6M Return vs Nifty Z-Score])</f>
        <v>663</v>
      </c>
      <c r="AU723">
        <f>_xlfn.RANK.AVG(Table2[[#This Row],[Sharpe Ratio Z-Score]],Table2[Sharpe Ratio Z-Score])</f>
        <v>693</v>
      </c>
      <c r="AV723">
        <f>(Table2[[#This Row],[Rank 1Y]]+Table2[[#This Row],[Rank 6M]]+Table2[[#This Row],[Rank Sharpe]])/3</f>
        <v>694</v>
      </c>
    </row>
    <row r="724" spans="1:48" x14ac:dyDescent="0.3">
      <c r="A724" t="s">
        <v>828</v>
      </c>
      <c r="B724" t="s">
        <v>829</v>
      </c>
      <c r="C724" t="s">
        <v>10176</v>
      </c>
      <c r="D724" t="s">
        <v>78</v>
      </c>
      <c r="E724">
        <v>18827.776838400001</v>
      </c>
      <c r="F724">
        <v>796.8</v>
      </c>
      <c r="G724">
        <v>-39.816498188016602</v>
      </c>
      <c r="H724">
        <f>(Table2[[#This Row],[1Y Return vs Nifty]]-AVERAGE(Table2[1Y Return vs Nifty]))/_xlfn.STDEV.P(Table2[1Y Return vs Nifty])</f>
        <v>-1.0266606040913882</v>
      </c>
      <c r="I724">
        <v>-13.822273183526001</v>
      </c>
      <c r="J724">
        <f>(Table2[[#This Row],[1M Return vs Nifty]]-AVERAGE(Table2[1M Return vs Nifty]))/_xlfn.STDEV.P(Table2[1M Return vs Nifty])</f>
        <v>-1.5053163767185576</v>
      </c>
      <c r="K724">
        <v>-31.7458599995622</v>
      </c>
      <c r="L724">
        <f>(Table2[[#This Row],[6M Return vs Nifty]]-AVERAGE(Table2[6M Return vs Nifty]))/_xlfn.STDEV.P(Table2[6M Return vs Nifty])</f>
        <v>-1.2474725766124048</v>
      </c>
      <c r="M724">
        <v>-4.4749113274205499</v>
      </c>
      <c r="N724">
        <f>(Table2[[#This Row],[1W Return vs Nifty]]-AVERAGE(Table2[1W Return vs Nifty]))/_xlfn.STDEV.P(Table2[1W Return vs Nifty])</f>
        <v>-0.90704705985010725</v>
      </c>
      <c r="O724">
        <v>822.66</v>
      </c>
      <c r="P724">
        <v>819.47448192194804</v>
      </c>
      <c r="Q724">
        <v>854.76701714671799</v>
      </c>
      <c r="R724">
        <v>33.856426923411597</v>
      </c>
      <c r="S724" s="2">
        <f>(Table2[[#This Row],[Close Price]]-Table2[[#This Row],[20D EMA]])/Table2[[#This Row],[20D EMA]]</f>
        <v>-3.1434614543067625E-2</v>
      </c>
      <c r="T724" s="2">
        <f>(Table2[[#This Row],[Close Price]]-Table2[[#This Row],[50D EMA]])/Table2[[#This Row],[50D EMA]]</f>
        <v>-2.766953995781378E-2</v>
      </c>
      <c r="U724" s="2">
        <f>(Table2[[#This Row],[Close Price]]-Table2[[#This Row],[200D EMA]])/Table2[[#This Row],[200D EMA]]</f>
        <v>-6.781616040850133E-2</v>
      </c>
      <c r="V724">
        <v>1.5944583210551</v>
      </c>
      <c r="W724">
        <v>795.3</v>
      </c>
      <c r="X724">
        <v>810.6</v>
      </c>
      <c r="Y724">
        <v>781</v>
      </c>
      <c r="Z724">
        <v>812.45</v>
      </c>
      <c r="AA724">
        <v>781</v>
      </c>
      <c r="AB724">
        <v>869.65</v>
      </c>
      <c r="AC724" s="2">
        <f>(Table2[[#This Row],[Close Price]]/Table2[[#This Row],[Day Low]])-1</f>
        <v>1.8860807242548905E-3</v>
      </c>
      <c r="AD724" s="2">
        <f>(Table2[[#This Row],[Day High]]/Table2[[#This Row],[Close Price]])-1</f>
        <v>1.7319277108433839E-2</v>
      </c>
      <c r="AE724" s="2">
        <f>(Table2[[#This Row],[Close Price]]/Table2[[#This Row],[Current Week Low]])-1</f>
        <v>2.0230473751600364E-2</v>
      </c>
      <c r="AF724" s="2">
        <f>(Table2[[#This Row],[Current Week High]]/Table2[[#This Row],[Close Price]])-1</f>
        <v>1.9641064257028162E-2</v>
      </c>
      <c r="AG724" s="2">
        <f>(Table2[[#This Row],[Close Price]]/Table2[[#This Row],[Current Month Low]])-1</f>
        <v>2.0230473751600364E-2</v>
      </c>
      <c r="AH724" s="2">
        <f>(Table2[[#This Row],[Current Month High]]/Table2[[#This Row],[Close Price]])-1</f>
        <v>9.1428212851405677E-2</v>
      </c>
      <c r="AI724">
        <v>32.806224899598398</v>
      </c>
      <c r="AJ724">
        <v>13.828571428571401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</v>
      </c>
      <c r="AM724" t="s">
        <v>10214</v>
      </c>
      <c r="AN724">
        <v>-6.4</v>
      </c>
      <c r="AO724" t="s">
        <v>10214</v>
      </c>
      <c r="AP724">
        <v>-0.120565612451373</v>
      </c>
      <c r="AQ724">
        <f>(Table2[[#This Row],[Sharpe Ratio]]-AVERAGE(Table2[Sharpe Ratio]))/_xlfn.STDEV.P(Table2[Sharpe Ratio])</f>
        <v>-1.9865042032177704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700</v>
      </c>
      <c r="AT724">
        <f>_xlfn.RANK.AVG(Table2[[#This Row],[6M Return vs Nifty Z-Score]],Table2[6M Return vs Nifty Z-Score])</f>
        <v>690</v>
      </c>
      <c r="AU724">
        <f>_xlfn.RANK.AVG(Table2[[#This Row],[Sharpe Ratio Z-Score]],Table2[Sharpe Ratio Z-Score])</f>
        <v>716</v>
      </c>
      <c r="AV724">
        <f>(Table2[[#This Row],[Rank 1Y]]+Table2[[#This Row],[Rank 6M]]+Table2[[#This Row],[Rank Sharpe]])/3</f>
        <v>702</v>
      </c>
    </row>
    <row r="725" spans="1:48" x14ac:dyDescent="0.3">
      <c r="A725" t="s">
        <v>1143</v>
      </c>
      <c r="B725" t="s">
        <v>1144</v>
      </c>
      <c r="C725" t="s">
        <v>10181</v>
      </c>
      <c r="D725" t="s">
        <v>548</v>
      </c>
      <c r="E725">
        <v>10484.673766759999</v>
      </c>
      <c r="F725">
        <v>2050.5500000000002</v>
      </c>
      <c r="G725">
        <v>-43.137661423196</v>
      </c>
      <c r="H725">
        <f>(Table2[[#This Row],[1Y Return vs Nifty]]-AVERAGE(Table2[1Y Return vs Nifty]))/_xlfn.STDEV.P(Table2[1Y Return vs Nifty])</f>
        <v>-1.066157425976668</v>
      </c>
      <c r="I725">
        <v>-1.98046020827362</v>
      </c>
      <c r="J725">
        <f>(Table2[[#This Row],[1M Return vs Nifty]]-AVERAGE(Table2[1M Return vs Nifty]))/_xlfn.STDEV.P(Table2[1M Return vs Nifty])</f>
        <v>-0.45461339626711972</v>
      </c>
      <c r="K725">
        <v>-29.108010894783501</v>
      </c>
      <c r="L725">
        <f>(Table2[[#This Row],[6M Return vs Nifty]]-AVERAGE(Table2[6M Return vs Nifty]))/_xlfn.STDEV.P(Table2[6M Return vs Nifty])</f>
        <v>-1.1686387927334836</v>
      </c>
      <c r="M725">
        <v>-3.4831128790835999</v>
      </c>
      <c r="N725">
        <f>(Table2[[#This Row],[1W Return vs Nifty]]-AVERAGE(Table2[1W Return vs Nifty]))/_xlfn.STDEV.P(Table2[1W Return vs Nifty])</f>
        <v>-0.71084607246321219</v>
      </c>
      <c r="O725">
        <v>2080.04</v>
      </c>
      <c r="P725">
        <v>2054.4987000248798</v>
      </c>
      <c r="Q725">
        <v>2171.21174426791</v>
      </c>
      <c r="R725">
        <v>36.2739441468172</v>
      </c>
      <c r="S725" s="2">
        <f>(Table2[[#This Row],[Close Price]]-Table2[[#This Row],[20D EMA]])/Table2[[#This Row],[20D EMA]]</f>
        <v>-1.4177611969000491E-2</v>
      </c>
      <c r="T725" s="2">
        <f>(Table2[[#This Row],[Close Price]]-Table2[[#This Row],[50D EMA]])/Table2[[#This Row],[50D EMA]]</f>
        <v>-1.9219773781466889E-3</v>
      </c>
      <c r="U725" s="2">
        <f>(Table2[[#This Row],[Close Price]]-Table2[[#This Row],[200D EMA]])/Table2[[#This Row],[200D EMA]]</f>
        <v>-5.5573457810580616E-2</v>
      </c>
      <c r="V725">
        <v>1.23305267896647</v>
      </c>
      <c r="W725">
        <v>2042.65</v>
      </c>
      <c r="X725">
        <v>2080</v>
      </c>
      <c r="Y725">
        <v>2030.05</v>
      </c>
      <c r="Z725">
        <v>2139.9499999999998</v>
      </c>
      <c r="AA725">
        <v>2030.05</v>
      </c>
      <c r="AB725">
        <v>2204</v>
      </c>
      <c r="AC725" s="2">
        <f>(Table2[[#This Row],[Close Price]]/Table2[[#This Row],[Day Low]])-1</f>
        <v>3.8675250287616425E-3</v>
      </c>
      <c r="AD725" s="2">
        <f>(Table2[[#This Row],[Day High]]/Table2[[#This Row],[Close Price]])-1</f>
        <v>1.4362000438906453E-2</v>
      </c>
      <c r="AE725" s="2">
        <f>(Table2[[#This Row],[Close Price]]/Table2[[#This Row],[Current Week Low]])-1</f>
        <v>1.0098273441540906E-2</v>
      </c>
      <c r="AF725" s="2">
        <f>(Table2[[#This Row],[Current Week High]]/Table2[[#This Row],[Close Price]])-1</f>
        <v>4.3598059057325944E-2</v>
      </c>
      <c r="AG725" s="2">
        <f>(Table2[[#This Row],[Close Price]]/Table2[[#This Row],[Current Month Low]])-1</f>
        <v>1.0098273441540906E-2</v>
      </c>
      <c r="AH725" s="2">
        <f>(Table2[[#This Row],[Current Month High]]/Table2[[#This Row],[Close Price]])-1</f>
        <v>7.4833581234302837E-2</v>
      </c>
      <c r="AI725">
        <v>33.378849576942699</v>
      </c>
      <c r="AJ725">
        <v>13.415376106194699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-0.11</v>
      </c>
      <c r="AM725" t="s">
        <v>10214</v>
      </c>
      <c r="AN725">
        <v>-3.31</v>
      </c>
      <c r="AO725" t="s">
        <v>10214</v>
      </c>
      <c r="AP725">
        <v>-0.148140278828752</v>
      </c>
      <c r="AQ725">
        <f>(Table2[[#This Row],[Sharpe Ratio]]-AVERAGE(Table2[Sharpe Ratio]))/_xlfn.STDEV.P(Table2[Sharpe Ratio])</f>
        <v>-2.2993546338629067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708</v>
      </c>
      <c r="AT725">
        <f>_xlfn.RANK.AVG(Table2[[#This Row],[6M Return vs Nifty Z-Score]],Table2[6M Return vs Nifty Z-Score])</f>
        <v>675</v>
      </c>
      <c r="AU725">
        <f>_xlfn.RANK.AVG(Table2[[#This Row],[Sharpe Ratio Z-Score]],Table2[Sharpe Ratio Z-Score])</f>
        <v>724</v>
      </c>
      <c r="AV725">
        <f>(Table2[[#This Row],[Rank 1Y]]+Table2[[#This Row],[Rank 6M]]+Table2[[#This Row],[Rank Sharpe]])/3</f>
        <v>702.33333333333337</v>
      </c>
    </row>
    <row r="726" spans="1:48" x14ac:dyDescent="0.3">
      <c r="A726" t="s">
        <v>2512</v>
      </c>
      <c r="B726" t="s">
        <v>2513</v>
      </c>
      <c r="C726" t="s">
        <v>10181</v>
      </c>
      <c r="D726" t="s">
        <v>548</v>
      </c>
      <c r="E726">
        <v>1783.321468929</v>
      </c>
      <c r="F726">
        <v>106.47</v>
      </c>
      <c r="G726">
        <v>-57.975917456050396</v>
      </c>
      <c r="H726">
        <f>(Table2[[#This Row],[1Y Return vs Nifty]]-AVERAGE(Table2[1Y Return vs Nifty]))/_xlfn.STDEV.P(Table2[1Y Return vs Nifty])</f>
        <v>-1.2426208859505565</v>
      </c>
      <c r="I726">
        <v>-5.4910933385641298</v>
      </c>
      <c r="J726">
        <f>(Table2[[#This Row],[1M Return vs Nifty]]-AVERAGE(Table2[1M Return vs Nifty]))/_xlfn.STDEV.P(Table2[1M Return vs Nifty])</f>
        <v>-0.766105623088848</v>
      </c>
      <c r="K726">
        <v>-32.2456464000267</v>
      </c>
      <c r="L726">
        <f>(Table2[[#This Row],[6M Return vs Nifty]]-AVERAGE(Table2[6M Return vs Nifty]))/_xlfn.STDEV.P(Table2[6M Return vs Nifty])</f>
        <v>-1.2624090083470576</v>
      </c>
      <c r="M726">
        <v>-0.90498645680925605</v>
      </c>
      <c r="N726">
        <f>(Table2[[#This Row],[1W Return vs Nifty]]-AVERAGE(Table2[1W Return vs Nifty]))/_xlfn.STDEV.P(Table2[1W Return vs Nifty])</f>
        <v>-0.20083221782707306</v>
      </c>
      <c r="O726">
        <v>104.63</v>
      </c>
      <c r="P726">
        <v>104.090309542604</v>
      </c>
      <c r="Q726">
        <v>118.67232479850099</v>
      </c>
      <c r="R726">
        <v>56.282507917405297</v>
      </c>
      <c r="S726" s="2">
        <f>(Table2[[#This Row],[Close Price]]-Table2[[#This Row],[20D EMA]])/Table2[[#This Row],[20D EMA]]</f>
        <v>1.7585778457421423E-2</v>
      </c>
      <c r="T726" s="2">
        <f>(Table2[[#This Row],[Close Price]]-Table2[[#This Row],[50D EMA]])/Table2[[#This Row],[50D EMA]]</f>
        <v>2.2861786729743476E-2</v>
      </c>
      <c r="U726" s="2">
        <f>(Table2[[#This Row],[Close Price]]-Table2[[#This Row],[200D EMA]])/Table2[[#This Row],[200D EMA]]</f>
        <v>-0.10282367703860074</v>
      </c>
      <c r="V726">
        <v>0.80228957953699997</v>
      </c>
      <c r="W726">
        <v>103.5</v>
      </c>
      <c r="X726">
        <v>108.3</v>
      </c>
      <c r="Y726">
        <v>101.05</v>
      </c>
      <c r="Z726">
        <v>108.3</v>
      </c>
      <c r="AA726">
        <v>101.05</v>
      </c>
      <c r="AB726">
        <v>108.41</v>
      </c>
      <c r="AC726" s="2">
        <f>(Table2[[#This Row],[Close Price]]/Table2[[#This Row],[Day Low]])-1</f>
        <v>2.8695652173913011E-2</v>
      </c>
      <c r="AD726" s="2">
        <f>(Table2[[#This Row],[Day High]]/Table2[[#This Row],[Close Price]])-1</f>
        <v>1.7187940264863366E-2</v>
      </c>
      <c r="AE726" s="2">
        <f>(Table2[[#This Row],[Close Price]]/Table2[[#This Row],[Current Week Low]])-1</f>
        <v>5.3636813458683763E-2</v>
      </c>
      <c r="AF726" s="2">
        <f>(Table2[[#This Row],[Current Week High]]/Table2[[#This Row],[Close Price]])-1</f>
        <v>1.7187940264863366E-2</v>
      </c>
      <c r="AG726" s="2">
        <f>(Table2[[#This Row],[Close Price]]/Table2[[#This Row],[Current Month Low]])-1</f>
        <v>5.3636813458683763E-2</v>
      </c>
      <c r="AH726" s="2">
        <f>(Table2[[#This Row],[Current Month High]]/Table2[[#This Row],[Close Price]])-1</f>
        <v>1.8221095144172139E-2</v>
      </c>
      <c r="AI726">
        <v>75.025828871982696</v>
      </c>
      <c r="AJ726">
        <v>33.170731707317003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-0.12</v>
      </c>
      <c r="AM726" t="s">
        <v>10214</v>
      </c>
      <c r="AN726">
        <v>-0.36</v>
      </c>
      <c r="AO726" t="s">
        <v>10214</v>
      </c>
      <c r="AP726">
        <v>-0.10571480908616999</v>
      </c>
      <c r="AQ726">
        <f>(Table2[[#This Row],[Sharpe Ratio]]-AVERAGE(Table2[Sharpe Ratio]))/_xlfn.STDEV.P(Table2[Sharpe Ratio])</f>
        <v>-1.8180133078196155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722</v>
      </c>
      <c r="AT726">
        <f>_xlfn.RANK.AVG(Table2[[#This Row],[6M Return vs Nifty Z-Score]],Table2[6M Return vs Nifty Z-Score])</f>
        <v>694</v>
      </c>
      <c r="AU726">
        <f>_xlfn.RANK.AVG(Table2[[#This Row],[Sharpe Ratio Z-Score]],Table2[Sharpe Ratio Z-Score])</f>
        <v>708</v>
      </c>
      <c r="AV726">
        <f>(Table2[[#This Row],[Rank 1Y]]+Table2[[#This Row],[Rank 6M]]+Table2[[#This Row],[Rank Sharpe]])/3</f>
        <v>708</v>
      </c>
    </row>
    <row r="727" spans="1:48" x14ac:dyDescent="0.3">
      <c r="A727" t="s">
        <v>611</v>
      </c>
      <c r="B727" t="s">
        <v>612</v>
      </c>
      <c r="C727" t="s">
        <v>10167</v>
      </c>
      <c r="D727" t="s">
        <v>613</v>
      </c>
      <c r="E727">
        <v>30557.06317225</v>
      </c>
      <c r="F727">
        <v>480.25</v>
      </c>
      <c r="G727">
        <v>-65.556933721759094</v>
      </c>
      <c r="H727">
        <f>(Table2[[#This Row],[1Y Return vs Nifty]]-AVERAGE(Table2[1Y Return vs Nifty]))/_xlfn.STDEV.P(Table2[1Y Return vs Nifty])</f>
        <v>-1.3327778664881096</v>
      </c>
      <c r="I727">
        <v>14.7594415192657</v>
      </c>
      <c r="J727">
        <f>(Table2[[#This Row],[1M Return vs Nifty]]-AVERAGE(Table2[1M Return vs Nifty]))/_xlfn.STDEV.P(Table2[1M Return vs Nifty])</f>
        <v>1.0306882779230926</v>
      </c>
      <c r="K727">
        <v>-42.203539414868999</v>
      </c>
      <c r="L727">
        <f>(Table2[[#This Row],[6M Return vs Nifty]]-AVERAGE(Table2[6M Return vs Nifty]))/_xlfn.STDEV.P(Table2[6M Return vs Nifty])</f>
        <v>-1.5600069203729452</v>
      </c>
      <c r="M727">
        <v>11.378670822529701</v>
      </c>
      <c r="N727">
        <f>(Table2[[#This Row],[1W Return vs Nifty]]-AVERAGE(Table2[1W Return vs Nifty]))/_xlfn.STDEV.P(Table2[1W Return vs Nifty])</f>
        <v>2.2291632020787846</v>
      </c>
      <c r="O727">
        <v>427.28</v>
      </c>
      <c r="P727">
        <v>407.3639252177</v>
      </c>
      <c r="Q727">
        <v>520.76262225693802</v>
      </c>
      <c r="R727">
        <v>78.528849022169595</v>
      </c>
      <c r="S727" s="2">
        <f>(Table2[[#This Row],[Close Price]]-Table2[[#This Row],[20D EMA]])/Table2[[#This Row],[20D EMA]]</f>
        <v>0.12397023029395252</v>
      </c>
      <c r="T727" s="2">
        <f>(Table2[[#This Row],[Close Price]]-Table2[[#This Row],[50D EMA]])/Table2[[#This Row],[50D EMA]]</f>
        <v>0.17892127964779611</v>
      </c>
      <c r="U727" s="2">
        <f>(Table2[[#This Row],[Close Price]]-Table2[[#This Row],[200D EMA]])/Table2[[#This Row],[200D EMA]]</f>
        <v>-7.779479656462282E-2</v>
      </c>
      <c r="V727">
        <v>1.16914645602255</v>
      </c>
      <c r="W727">
        <v>468.05</v>
      </c>
      <c r="X727">
        <v>491.8</v>
      </c>
      <c r="Y727">
        <v>440.2</v>
      </c>
      <c r="Z727">
        <v>491.8</v>
      </c>
      <c r="AA727">
        <v>403</v>
      </c>
      <c r="AB727">
        <v>491.8</v>
      </c>
      <c r="AC727" s="2">
        <f>(Table2[[#This Row],[Close Price]]/Table2[[#This Row],[Day Low]])-1</f>
        <v>2.6065591282982581E-2</v>
      </c>
      <c r="AD727" s="2">
        <f>(Table2[[#This Row],[Day High]]/Table2[[#This Row],[Close Price]])-1</f>
        <v>2.4049973971889571E-2</v>
      </c>
      <c r="AE727" s="2">
        <f>(Table2[[#This Row],[Close Price]]/Table2[[#This Row],[Current Week Low]])-1</f>
        <v>9.0981372103589253E-2</v>
      </c>
      <c r="AF727" s="2">
        <f>(Table2[[#This Row],[Current Week High]]/Table2[[#This Row],[Close Price]])-1</f>
        <v>2.4049973971889571E-2</v>
      </c>
      <c r="AG727" s="2">
        <f>(Table2[[#This Row],[Close Price]]/Table2[[#This Row],[Current Month Low]])-1</f>
        <v>0.19168734491315131</v>
      </c>
      <c r="AH727" s="2">
        <f>(Table2[[#This Row],[Current Month High]]/Table2[[#This Row],[Close Price]])-1</f>
        <v>2.4049973971889571E-2</v>
      </c>
      <c r="AI727">
        <v>107.870900572618</v>
      </c>
      <c r="AJ727">
        <v>54.919354838709602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0.13</v>
      </c>
      <c r="AM727" t="s">
        <v>10213</v>
      </c>
      <c r="AN727">
        <v>16.34</v>
      </c>
      <c r="AO727" t="s">
        <v>10213</v>
      </c>
      <c r="AP727">
        <v>-8.8860786760254995E-2</v>
      </c>
      <c r="AQ727">
        <f>(Table2[[#This Row],[Sharpe Ratio]]-AVERAGE(Table2[Sharpe Ratio]))/_xlfn.STDEV.P(Table2[Sharpe Ratio])</f>
        <v>-1.6267947425393192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724</v>
      </c>
      <c r="AT727">
        <f>_xlfn.RANK.AVG(Table2[[#This Row],[6M Return vs Nifty Z-Score]],Table2[6M Return vs Nifty Z-Score])</f>
        <v>715</v>
      </c>
      <c r="AU727">
        <f>_xlfn.RANK.AVG(Table2[[#This Row],[Sharpe Ratio Z-Score]],Table2[Sharpe Ratio Z-Score])</f>
        <v>695</v>
      </c>
      <c r="AV727">
        <f>(Table2[[#This Row],[Rank 1Y]]+Table2[[#This Row],[Rank 6M]]+Table2[[#This Row],[Rank Sharpe]])/3</f>
        <v>711.33333333333337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10BF-6BDB-484D-94AE-DE60C1E36555}">
  <dimension ref="A1:Q5004"/>
  <sheetViews>
    <sheetView topLeftCell="G957" workbookViewId="0">
      <selection sqref="A1:Q1426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33203125" bestFit="1" customWidth="1"/>
    <col min="7" max="7" width="18.3320312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3320312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10164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10165</v>
      </c>
      <c r="D2" t="s">
        <v>18</v>
      </c>
      <c r="E2">
        <v>2138876.0198434801</v>
      </c>
      <c r="F2">
        <v>3161.3</v>
      </c>
      <c r="G2">
        <v>0.86437390267223402</v>
      </c>
      <c r="H2">
        <v>3.28910269616338</v>
      </c>
      <c r="I2">
        <v>3.90442696471337</v>
      </c>
      <c r="J2">
        <v>1.69389377026902</v>
      </c>
      <c r="K2">
        <v>2990.4195692772</v>
      </c>
      <c r="L2">
        <v>2776.8181469067799</v>
      </c>
      <c r="M2">
        <v>65.491186156723302</v>
      </c>
      <c r="N2">
        <v>0.977641088113682</v>
      </c>
      <c r="O2">
        <v>1.7809129155726899</v>
      </c>
      <c r="P2">
        <v>42.381660136017601</v>
      </c>
      <c r="Q2">
        <v>3.7777796308408003E-2</v>
      </c>
    </row>
    <row r="3" spans="1:17" x14ac:dyDescent="0.3">
      <c r="A3" t="s">
        <v>19</v>
      </c>
      <c r="B3" t="s">
        <v>20</v>
      </c>
      <c r="C3" t="s">
        <v>10166</v>
      </c>
      <c r="D3" t="s">
        <v>21</v>
      </c>
      <c r="E3">
        <v>1419628.99943766</v>
      </c>
      <c r="F3">
        <v>3923.7</v>
      </c>
      <c r="G3">
        <v>-5.1830843855808597</v>
      </c>
      <c r="H3">
        <v>-2.9763360143153901</v>
      </c>
      <c r="I3">
        <v>-7.2916426938614602</v>
      </c>
      <c r="J3">
        <v>-1.94249536922106</v>
      </c>
      <c r="K3">
        <v>3893.6207465365001</v>
      </c>
      <c r="L3">
        <v>3789.8121310603701</v>
      </c>
      <c r="M3">
        <v>47.325479251503403</v>
      </c>
      <c r="N3">
        <v>1.08487562901847</v>
      </c>
      <c r="O3">
        <v>8.4371893875678499</v>
      </c>
      <c r="P3">
        <v>20.725516137964899</v>
      </c>
      <c r="Q3">
        <v>-3.5517207519189999E-2</v>
      </c>
    </row>
    <row r="4" spans="1:17" x14ac:dyDescent="0.3">
      <c r="A4" t="s">
        <v>22</v>
      </c>
      <c r="B4" t="s">
        <v>23</v>
      </c>
      <c r="C4" t="s">
        <v>10167</v>
      </c>
      <c r="D4" t="s">
        <v>24</v>
      </c>
      <c r="E4">
        <v>1233959.4025828301</v>
      </c>
      <c r="F4">
        <v>1621.9</v>
      </c>
      <c r="G4">
        <v>-26.693527511103401</v>
      </c>
      <c r="H4">
        <v>6.1098068178888597E-2</v>
      </c>
      <c r="I4">
        <v>-13.9718045261067</v>
      </c>
      <c r="J4">
        <v>-7.2007697395107702</v>
      </c>
      <c r="K4">
        <v>1596.8851553245399</v>
      </c>
      <c r="L4">
        <v>1550.39475695534</v>
      </c>
      <c r="M4">
        <v>36.493493923835302</v>
      </c>
      <c r="N4">
        <v>1.28392645707438</v>
      </c>
      <c r="O4">
        <v>10.611011776311701</v>
      </c>
      <c r="P4">
        <v>18.946866634886799</v>
      </c>
      <c r="Q4">
        <v>-9.8754247486546001E-2</v>
      </c>
    </row>
    <row r="5" spans="1:17" x14ac:dyDescent="0.3">
      <c r="A5" t="s">
        <v>25</v>
      </c>
      <c r="B5" t="s">
        <v>26</v>
      </c>
      <c r="C5" t="s">
        <v>10167</v>
      </c>
      <c r="D5" t="s">
        <v>24</v>
      </c>
      <c r="E5">
        <v>871538.69239095005</v>
      </c>
      <c r="F5">
        <v>1238.45</v>
      </c>
      <c r="G5">
        <v>5.9739364349377997</v>
      </c>
      <c r="H5">
        <v>7.0948997239448301</v>
      </c>
      <c r="I5">
        <v>12.622430438778199</v>
      </c>
      <c r="J5">
        <v>1.99315061974909</v>
      </c>
      <c r="K5">
        <v>1159.4697647119599</v>
      </c>
      <c r="L5">
        <v>1066.04146897245</v>
      </c>
      <c r="M5">
        <v>67.476972331727396</v>
      </c>
      <c r="N5">
        <v>0.83841484564926505</v>
      </c>
      <c r="O5">
        <v>1.5624369171141199</v>
      </c>
      <c r="P5">
        <v>37.758620689655103</v>
      </c>
      <c r="Q5">
        <v>8.4624846437770004E-2</v>
      </c>
    </row>
    <row r="6" spans="1:17" x14ac:dyDescent="0.3">
      <c r="A6" t="s">
        <v>27</v>
      </c>
      <c r="B6" t="s">
        <v>28</v>
      </c>
      <c r="C6" t="s">
        <v>10168</v>
      </c>
      <c r="D6" t="s">
        <v>29</v>
      </c>
      <c r="E6">
        <v>858770.34638114995</v>
      </c>
      <c r="F6">
        <v>1437.95</v>
      </c>
      <c r="G6">
        <v>36.137323302682098</v>
      </c>
      <c r="H6">
        <v>-2.8541220012425699</v>
      </c>
      <c r="I6">
        <v>22.963519572032901</v>
      </c>
      <c r="J6">
        <v>1.4638155744304799</v>
      </c>
      <c r="K6">
        <v>1380.13178358137</v>
      </c>
      <c r="L6">
        <v>1186.8870282130199</v>
      </c>
      <c r="M6">
        <v>54.5215708946495</v>
      </c>
      <c r="N6">
        <v>1.0784802470155499</v>
      </c>
      <c r="O6">
        <v>6.83612086651135</v>
      </c>
      <c r="P6">
        <v>69.7597544418865</v>
      </c>
      <c r="Q6">
        <v>0.162765587907234</v>
      </c>
    </row>
    <row r="7" spans="1:17" x14ac:dyDescent="0.3">
      <c r="A7" t="s">
        <v>30</v>
      </c>
      <c r="B7" t="s">
        <v>31</v>
      </c>
      <c r="C7" t="s">
        <v>10167</v>
      </c>
      <c r="D7" t="s">
        <v>32</v>
      </c>
      <c r="E7">
        <v>764571.50438577996</v>
      </c>
      <c r="F7">
        <v>856.7</v>
      </c>
      <c r="G7">
        <v>19.166916737489</v>
      </c>
      <c r="H7">
        <v>-2.3519095590426402</v>
      </c>
      <c r="I7">
        <v>25.804476096216401</v>
      </c>
      <c r="J7">
        <v>0.84477243637419097</v>
      </c>
      <c r="K7">
        <v>826.61474207901199</v>
      </c>
      <c r="L7">
        <v>731.01236883275499</v>
      </c>
      <c r="M7">
        <v>57.826209660160899</v>
      </c>
      <c r="N7">
        <v>0.79891895623491305</v>
      </c>
      <c r="O7">
        <v>6.4550017509046302</v>
      </c>
      <c r="P7">
        <v>57.713549337260602</v>
      </c>
      <c r="Q7">
        <v>8.2374161340308005E-2</v>
      </c>
    </row>
    <row r="8" spans="1:17" x14ac:dyDescent="0.3">
      <c r="A8" t="s">
        <v>33</v>
      </c>
      <c r="B8" t="s">
        <v>34</v>
      </c>
      <c r="C8" t="s">
        <v>10166</v>
      </c>
      <c r="D8" t="s">
        <v>21</v>
      </c>
      <c r="E8">
        <v>684346.54698270001</v>
      </c>
      <c r="F8">
        <v>1652.7</v>
      </c>
      <c r="G8">
        <v>-2.53659760530955</v>
      </c>
      <c r="H8">
        <v>5.3360643819617604</v>
      </c>
      <c r="I8">
        <v>-1.7207012303147</v>
      </c>
      <c r="J8">
        <v>0.75465658084015497</v>
      </c>
      <c r="K8">
        <v>1537.2228360378101</v>
      </c>
      <c r="L8">
        <v>1509.8772205758301</v>
      </c>
      <c r="M8">
        <v>77.2430501458783</v>
      </c>
      <c r="N8">
        <v>0.95800456531342104</v>
      </c>
      <c r="O8">
        <v>4.85871604041869</v>
      </c>
      <c r="P8">
        <v>26.643678160919499</v>
      </c>
      <c r="Q8">
        <v>-6.3335365229692006E-2</v>
      </c>
    </row>
    <row r="9" spans="1:17" x14ac:dyDescent="0.3">
      <c r="A9" t="s">
        <v>35</v>
      </c>
      <c r="B9" t="s">
        <v>36</v>
      </c>
      <c r="C9" t="s">
        <v>10167</v>
      </c>
      <c r="D9" t="s">
        <v>37</v>
      </c>
      <c r="E9">
        <v>668773.63191523496</v>
      </c>
      <c r="F9">
        <v>1057.3499999999999</v>
      </c>
      <c r="G9">
        <v>44.960730789332104</v>
      </c>
      <c r="H9">
        <v>1.0230552257013701</v>
      </c>
      <c r="I9">
        <v>14.4521912681614</v>
      </c>
      <c r="J9">
        <v>5.6380141651413496</v>
      </c>
      <c r="K9">
        <v>1000.93281876376</v>
      </c>
      <c r="L9">
        <v>896.59752391787094</v>
      </c>
      <c r="M9">
        <v>74.696431961707205</v>
      </c>
      <c r="N9">
        <v>0.995337782237117</v>
      </c>
      <c r="O9">
        <v>11.126873788244099</v>
      </c>
      <c r="P9">
        <v>77.006779944755905</v>
      </c>
      <c r="Q9">
        <v>-1.1893013324060999E-2</v>
      </c>
    </row>
    <row r="10" spans="1:17" x14ac:dyDescent="0.3">
      <c r="A10" t="s">
        <v>38</v>
      </c>
      <c r="B10" t="s">
        <v>39</v>
      </c>
      <c r="C10" t="s">
        <v>10169</v>
      </c>
      <c r="D10" t="s">
        <v>40</v>
      </c>
      <c r="E10">
        <v>612973.11638687004</v>
      </c>
      <c r="F10">
        <v>2608.85</v>
      </c>
      <c r="G10">
        <v>-27.903937429474599</v>
      </c>
      <c r="H10">
        <v>-2.88472556298938</v>
      </c>
      <c r="I10">
        <v>-9.4638625459909402</v>
      </c>
      <c r="J10">
        <v>3.81687644552858</v>
      </c>
      <c r="K10">
        <v>2454.3278322148499</v>
      </c>
      <c r="L10">
        <v>2442.2713275523101</v>
      </c>
      <c r="M10">
        <v>76.932476879800902</v>
      </c>
      <c r="N10">
        <v>0.85259977704925805</v>
      </c>
      <c r="O10">
        <v>4.4119056289169496</v>
      </c>
      <c r="P10">
        <v>20.110034299394499</v>
      </c>
      <c r="Q10">
        <v>-6.6823687162179998E-2</v>
      </c>
    </row>
    <row r="11" spans="1:17" x14ac:dyDescent="0.3">
      <c r="A11" t="s">
        <v>41</v>
      </c>
      <c r="B11" t="s">
        <v>42</v>
      </c>
      <c r="C11" t="s">
        <v>10169</v>
      </c>
      <c r="D11" t="s">
        <v>43</v>
      </c>
      <c r="E11">
        <v>572821.651898565</v>
      </c>
      <c r="F11">
        <v>458.65</v>
      </c>
      <c r="G11">
        <v>-29.672191420910099</v>
      </c>
      <c r="H11">
        <v>-0.73636534558981004</v>
      </c>
      <c r="I11">
        <v>-13.1929687305012</v>
      </c>
      <c r="J11">
        <v>5.2971073525852299</v>
      </c>
      <c r="K11">
        <v>432.320613997279</v>
      </c>
      <c r="L11">
        <v>430.356002182559</v>
      </c>
      <c r="M11">
        <v>85.159126929674997</v>
      </c>
      <c r="N11">
        <v>1.0659357759099799</v>
      </c>
      <c r="O11">
        <v>8.9501798757222399</v>
      </c>
      <c r="P11">
        <v>14.849129835983399</v>
      </c>
      <c r="Q11">
        <v>0.100631627308677</v>
      </c>
    </row>
    <row r="12" spans="1:17" x14ac:dyDescent="0.3">
      <c r="A12" t="s">
        <v>44</v>
      </c>
      <c r="B12" t="s">
        <v>45</v>
      </c>
      <c r="C12" t="s">
        <v>10170</v>
      </c>
      <c r="D12" t="s">
        <v>46</v>
      </c>
      <c r="E12">
        <v>497846.24693944003</v>
      </c>
      <c r="F12">
        <v>3621.1</v>
      </c>
      <c r="G12">
        <v>21.247768828854898</v>
      </c>
      <c r="H12">
        <v>-2.1265360311177801</v>
      </c>
      <c r="I12">
        <v>-9.0115518820036602</v>
      </c>
      <c r="J12">
        <v>0.61677214534869496</v>
      </c>
      <c r="K12">
        <v>3583.0095429043199</v>
      </c>
      <c r="L12">
        <v>3349.6887714856998</v>
      </c>
      <c r="M12">
        <v>52.044721177895198</v>
      </c>
      <c r="N12">
        <v>0.87115125985709696</v>
      </c>
      <c r="O12">
        <v>8.2516362431305392</v>
      </c>
      <c r="P12">
        <v>48.026571282575297</v>
      </c>
      <c r="Q12">
        <v>0.115954190425749</v>
      </c>
    </row>
    <row r="13" spans="1:17" x14ac:dyDescent="0.3">
      <c r="A13" t="s">
        <v>47</v>
      </c>
      <c r="B13" t="s">
        <v>48</v>
      </c>
      <c r="C13" t="s">
        <v>10167</v>
      </c>
      <c r="D13" t="s">
        <v>49</v>
      </c>
      <c r="E13">
        <v>429534.09398472903</v>
      </c>
      <c r="F13">
        <v>6950.3</v>
      </c>
      <c r="G13">
        <v>-31.718094997514299</v>
      </c>
      <c r="H13">
        <v>-4.9055550221849202</v>
      </c>
      <c r="I13">
        <v>-21.7087421709473</v>
      </c>
      <c r="J13">
        <v>-3.4463493891652299</v>
      </c>
      <c r="K13">
        <v>7031.3086110978802</v>
      </c>
      <c r="L13">
        <v>7018.4071652593902</v>
      </c>
      <c r="M13">
        <v>33.367507239062903</v>
      </c>
      <c r="N13">
        <v>0.80306344600182</v>
      </c>
      <c r="O13">
        <v>17.865415881328801</v>
      </c>
      <c r="P13">
        <v>12.322634862148099</v>
      </c>
      <c r="Q13">
        <v>-4.2636142652679003E-2</v>
      </c>
    </row>
    <row r="14" spans="1:17" x14ac:dyDescent="0.3">
      <c r="A14" t="s">
        <v>50</v>
      </c>
      <c r="B14" t="s">
        <v>51</v>
      </c>
      <c r="C14" t="s">
        <v>10166</v>
      </c>
      <c r="D14" t="s">
        <v>21</v>
      </c>
      <c r="E14">
        <v>409421.08626522898</v>
      </c>
      <c r="F14">
        <v>1511.9</v>
      </c>
      <c r="G14">
        <v>10.522666758792401</v>
      </c>
      <c r="H14">
        <v>1.61100103447793</v>
      </c>
      <c r="I14">
        <v>-10.503222633475801</v>
      </c>
      <c r="J14">
        <v>1.5037119639824399</v>
      </c>
      <c r="K14">
        <v>1448.9026884663699</v>
      </c>
      <c r="L14">
        <v>1413.05048551658</v>
      </c>
      <c r="M14">
        <v>65.891416350831705</v>
      </c>
      <c r="N14">
        <v>0.98678573282264204</v>
      </c>
      <c r="O14">
        <v>12.266022885111401</v>
      </c>
      <c r="P14">
        <v>39.082838875856602</v>
      </c>
      <c r="Q14">
        <v>1.4977350159315001E-2</v>
      </c>
    </row>
    <row r="15" spans="1:17" x14ac:dyDescent="0.3">
      <c r="A15" t="s">
        <v>52</v>
      </c>
      <c r="B15" t="s">
        <v>53</v>
      </c>
      <c r="C15" t="s">
        <v>10167</v>
      </c>
      <c r="D15" t="s">
        <v>24</v>
      </c>
      <c r="E15">
        <v>400763.277607875</v>
      </c>
      <c r="F15">
        <v>1296.75</v>
      </c>
      <c r="G15">
        <v>10.955846090205499</v>
      </c>
      <c r="H15">
        <v>3.5789373344786402</v>
      </c>
      <c r="I15">
        <v>2.8614891463145899</v>
      </c>
      <c r="J15">
        <v>0.58064925119260002</v>
      </c>
      <c r="K15">
        <v>1205.90348162691</v>
      </c>
      <c r="L15">
        <v>1100.97571199443</v>
      </c>
      <c r="M15">
        <v>72.897857903065301</v>
      </c>
      <c r="N15">
        <v>0.83286944206218705</v>
      </c>
      <c r="O15">
        <v>1.0217852323115499</v>
      </c>
      <c r="P15">
        <v>39.864099660249103</v>
      </c>
      <c r="Q15">
        <v>4.0132324512375001E-2</v>
      </c>
    </row>
    <row r="16" spans="1:17" x14ac:dyDescent="0.3">
      <c r="A16" t="s">
        <v>54</v>
      </c>
      <c r="B16" t="s">
        <v>55</v>
      </c>
      <c r="C16" t="s">
        <v>10171</v>
      </c>
      <c r="D16" t="s">
        <v>56</v>
      </c>
      <c r="E16">
        <v>399769.16089247999</v>
      </c>
      <c r="F16">
        <v>12715.2</v>
      </c>
      <c r="G16">
        <v>3.3485096590627301</v>
      </c>
      <c r="H16">
        <v>-4.3198972633975803</v>
      </c>
      <c r="I16">
        <v>14.682633498868</v>
      </c>
      <c r="J16">
        <v>5.2046079430081003</v>
      </c>
      <c r="K16">
        <v>12391.3022789727</v>
      </c>
      <c r="L16">
        <v>11473.9673455546</v>
      </c>
      <c r="M16">
        <v>67.536541913337402</v>
      </c>
      <c r="N16">
        <v>1.5840138774288399</v>
      </c>
      <c r="O16">
        <v>4.5992198313829098</v>
      </c>
      <c r="P16">
        <v>37.399977307478203</v>
      </c>
      <c r="Q16">
        <v>4.2044956658148003E-2</v>
      </c>
    </row>
    <row r="17" spans="1:17" x14ac:dyDescent="0.3">
      <c r="A17" t="s">
        <v>57</v>
      </c>
      <c r="B17" t="s">
        <v>58</v>
      </c>
      <c r="C17" t="s">
        <v>10165</v>
      </c>
      <c r="D17" t="s">
        <v>59</v>
      </c>
      <c r="E17">
        <v>383384.00880284997</v>
      </c>
      <c r="F17">
        <v>304.75</v>
      </c>
      <c r="G17">
        <v>60.059900018165301</v>
      </c>
      <c r="H17">
        <v>6.8983184335968097</v>
      </c>
      <c r="I17">
        <v>31.523397649763702</v>
      </c>
      <c r="J17">
        <v>7.9006465930278296</v>
      </c>
      <c r="K17">
        <v>275.61182554312001</v>
      </c>
      <c r="L17">
        <v>244.82317800277801</v>
      </c>
      <c r="M17">
        <v>85.159288180292904</v>
      </c>
      <c r="N17">
        <v>1.18151896236798</v>
      </c>
      <c r="O17">
        <v>0.80393765381459004</v>
      </c>
      <c r="P17">
        <v>87.077961939840307</v>
      </c>
      <c r="Q17">
        <v>0.11066281633076901</v>
      </c>
    </row>
    <row r="18" spans="1:17" x14ac:dyDescent="0.3">
      <c r="A18" t="s">
        <v>60</v>
      </c>
      <c r="B18" t="s">
        <v>61</v>
      </c>
      <c r="C18" t="s">
        <v>10172</v>
      </c>
      <c r="D18" t="s">
        <v>62</v>
      </c>
      <c r="E18">
        <v>379514.80887975002</v>
      </c>
      <c r="F18">
        <v>1581.75</v>
      </c>
      <c r="G18">
        <v>22.430995705882001</v>
      </c>
      <c r="H18">
        <v>0.82651786402946903</v>
      </c>
      <c r="I18">
        <v>7.8425558995332398</v>
      </c>
      <c r="J18">
        <v>4.0969642808367102</v>
      </c>
      <c r="K18">
        <v>1522.44425218025</v>
      </c>
      <c r="L18">
        <v>1404.780013909</v>
      </c>
      <c r="M18">
        <v>67.316603429769899</v>
      </c>
      <c r="N18">
        <v>0.73104913521614101</v>
      </c>
      <c r="O18">
        <v>3.60992571518887</v>
      </c>
      <c r="P18">
        <v>50.779276488251199</v>
      </c>
      <c r="Q18">
        <v>0.10523662435886599</v>
      </c>
    </row>
    <row r="19" spans="1:17" x14ac:dyDescent="0.3">
      <c r="A19" t="s">
        <v>63</v>
      </c>
      <c r="B19" t="s">
        <v>64</v>
      </c>
      <c r="C19" t="s">
        <v>10171</v>
      </c>
      <c r="D19" t="s">
        <v>56</v>
      </c>
      <c r="E19">
        <v>374540.84797184</v>
      </c>
      <c r="F19">
        <v>1020.8</v>
      </c>
      <c r="G19">
        <v>37.332548641524497</v>
      </c>
      <c r="H19">
        <v>-0.75655872137495095</v>
      </c>
      <c r="I19">
        <v>12.8233352161183</v>
      </c>
      <c r="J19">
        <v>2.4509584192466201</v>
      </c>
      <c r="K19">
        <v>976.54099214972302</v>
      </c>
      <c r="L19">
        <v>865.38582423550099</v>
      </c>
      <c r="M19">
        <v>67.697790085847899</v>
      </c>
      <c r="N19">
        <v>1.08373694063046</v>
      </c>
      <c r="O19">
        <v>4.3887147335423196</v>
      </c>
      <c r="P19">
        <v>72.054609809539798</v>
      </c>
      <c r="Q19">
        <v>0.15090540975227401</v>
      </c>
    </row>
    <row r="20" spans="1:17" x14ac:dyDescent="0.3">
      <c r="A20" t="s">
        <v>65</v>
      </c>
      <c r="B20" t="s">
        <v>66</v>
      </c>
      <c r="C20" t="s">
        <v>10173</v>
      </c>
      <c r="D20" t="s">
        <v>67</v>
      </c>
      <c r="E20">
        <v>371009.61900000001</v>
      </c>
      <c r="F20">
        <v>5547.6</v>
      </c>
      <c r="G20">
        <v>158.13914911495999</v>
      </c>
      <c r="H20">
        <v>8.1096930050195208</v>
      </c>
      <c r="I20">
        <v>71.3396122191822</v>
      </c>
      <c r="J20">
        <v>-0.23842650259703699</v>
      </c>
      <c r="K20">
        <v>4898.9910517982098</v>
      </c>
      <c r="L20">
        <v>3577.4524030930102</v>
      </c>
      <c r="M20">
        <v>62.519516302305902</v>
      </c>
      <c r="N20">
        <v>0.68229168807352802</v>
      </c>
      <c r="O20">
        <v>2.2919821183935398</v>
      </c>
      <c r="P20">
        <v>213.813779839348</v>
      </c>
      <c r="Q20">
        <v>0.29044625071216401</v>
      </c>
    </row>
    <row r="21" spans="1:17" x14ac:dyDescent="0.3">
      <c r="A21" t="s">
        <v>68</v>
      </c>
      <c r="B21" t="s">
        <v>69</v>
      </c>
      <c r="C21" t="s">
        <v>10167</v>
      </c>
      <c r="D21" t="s">
        <v>24</v>
      </c>
      <c r="E21">
        <v>366677.61691610003</v>
      </c>
      <c r="F21">
        <v>1844.5</v>
      </c>
      <c r="G21">
        <v>-26.269878857377702</v>
      </c>
      <c r="H21">
        <v>0.53412523797852796</v>
      </c>
      <c r="I21">
        <v>-11.140683692642799</v>
      </c>
      <c r="J21">
        <v>1.2404546970807699</v>
      </c>
      <c r="K21">
        <v>1761.23498105819</v>
      </c>
      <c r="L21">
        <v>1764.16726233034</v>
      </c>
      <c r="M21">
        <v>63.161714572240903</v>
      </c>
      <c r="N21">
        <v>0.69561603441921804</v>
      </c>
      <c r="O21">
        <v>7.76633233938737</v>
      </c>
      <c r="P21">
        <v>19.474042167309001</v>
      </c>
      <c r="Q21">
        <v>-7.9094137302338996E-2</v>
      </c>
    </row>
    <row r="22" spans="1:17" x14ac:dyDescent="0.3">
      <c r="A22" t="s">
        <v>70</v>
      </c>
      <c r="B22" t="s">
        <v>71</v>
      </c>
      <c r="C22" t="s">
        <v>10174</v>
      </c>
      <c r="D22" t="s">
        <v>72</v>
      </c>
      <c r="E22">
        <v>365661.27991314</v>
      </c>
      <c r="F22">
        <v>377.1</v>
      </c>
      <c r="G22">
        <v>70.912012996645203</v>
      </c>
      <c r="H22">
        <v>-1.3253338483514201</v>
      </c>
      <c r="I22">
        <v>8.1893530248538706</v>
      </c>
      <c r="J22">
        <v>1.9730333873070101</v>
      </c>
      <c r="K22">
        <v>364.61015857825902</v>
      </c>
      <c r="L22">
        <v>318.42353383308603</v>
      </c>
      <c r="M22">
        <v>56.6592385156357</v>
      </c>
      <c r="N22">
        <v>1.0690553147455699</v>
      </c>
      <c r="O22">
        <v>4.2694245558207298</v>
      </c>
      <c r="P22">
        <v>104.113667117726</v>
      </c>
      <c r="Q22">
        <v>0.16521216919906601</v>
      </c>
    </row>
    <row r="23" spans="1:17" x14ac:dyDescent="0.3">
      <c r="A23" t="s">
        <v>73</v>
      </c>
      <c r="B23" t="s">
        <v>74</v>
      </c>
      <c r="C23" t="s">
        <v>10175</v>
      </c>
      <c r="D23" t="s">
        <v>75</v>
      </c>
      <c r="E23">
        <v>350926.54507742898</v>
      </c>
      <c r="F23">
        <v>3078.3</v>
      </c>
      <c r="G23">
        <v>1.9643210630686301</v>
      </c>
      <c r="H23">
        <v>-8.3689062180107392</v>
      </c>
      <c r="I23">
        <v>-12.4127751961367</v>
      </c>
      <c r="J23">
        <v>-2.7568396137551301</v>
      </c>
      <c r="K23">
        <v>3158.3364693912499</v>
      </c>
      <c r="L23">
        <v>2968.3715154134502</v>
      </c>
      <c r="M23">
        <v>28.410160200893898</v>
      </c>
      <c r="N23">
        <v>0.49682787357702501</v>
      </c>
      <c r="O23">
        <v>21.622324010005499</v>
      </c>
      <c r="P23">
        <v>43.711484593837497</v>
      </c>
      <c r="Q23">
        <v>7.3817644943188002E-2</v>
      </c>
    </row>
    <row r="24" spans="1:17" x14ac:dyDescent="0.3">
      <c r="A24" t="s">
        <v>76</v>
      </c>
      <c r="B24" t="s">
        <v>77</v>
      </c>
      <c r="C24" t="s">
        <v>10176</v>
      </c>
      <c r="D24" t="s">
        <v>78</v>
      </c>
      <c r="E24">
        <v>332995.76384893502</v>
      </c>
      <c r="F24">
        <v>11554.95</v>
      </c>
      <c r="G24">
        <v>13.697286608316</v>
      </c>
      <c r="H24">
        <v>2.7002541936867201</v>
      </c>
      <c r="I24">
        <v>4.1476828424840697</v>
      </c>
      <c r="J24">
        <v>-1.5020966200024599</v>
      </c>
      <c r="K24">
        <v>10765.4141788466</v>
      </c>
      <c r="L24">
        <v>9735.5361390238504</v>
      </c>
      <c r="M24">
        <v>53.521284462402299</v>
      </c>
      <c r="N24">
        <v>1.2249616576211999</v>
      </c>
      <c r="O24">
        <v>4.5266314436669797</v>
      </c>
      <c r="P24">
        <v>44.660194174757301</v>
      </c>
      <c r="Q24">
        <v>2.5412921833399001E-2</v>
      </c>
    </row>
    <row r="25" spans="1:17" x14ac:dyDescent="0.3">
      <c r="A25" t="s">
        <v>79</v>
      </c>
      <c r="B25" t="s">
        <v>80</v>
      </c>
      <c r="C25" t="s">
        <v>10171</v>
      </c>
      <c r="D25" t="s">
        <v>56</v>
      </c>
      <c r="E25">
        <v>323217.88035029999</v>
      </c>
      <c r="F25">
        <v>2698.05</v>
      </c>
      <c r="G25">
        <v>46.824633908310403</v>
      </c>
      <c r="H25">
        <v>-7.9347988211257396</v>
      </c>
      <c r="I25">
        <v>53.333360118118101</v>
      </c>
      <c r="J25">
        <v>-5.6442816887626996</v>
      </c>
      <c r="K25">
        <v>2640.2760068330899</v>
      </c>
      <c r="L25">
        <v>2081.1547418540599</v>
      </c>
      <c r="M25">
        <v>31.1954691745687</v>
      </c>
      <c r="N25">
        <v>1.02485575245737</v>
      </c>
      <c r="O25">
        <v>11.691777394785101</v>
      </c>
      <c r="P25">
        <v>90.573900759314796</v>
      </c>
      <c r="Q25">
        <v>0.175609419977135</v>
      </c>
    </row>
    <row r="26" spans="1:17" x14ac:dyDescent="0.3">
      <c r="A26" t="s">
        <v>81</v>
      </c>
      <c r="B26" t="s">
        <v>82</v>
      </c>
      <c r="C26" t="s">
        <v>10177</v>
      </c>
      <c r="D26" t="s">
        <v>83</v>
      </c>
      <c r="E26">
        <v>320532.21735382499</v>
      </c>
      <c r="F26">
        <v>1483.85</v>
      </c>
      <c r="G26">
        <v>78.209063912684996</v>
      </c>
      <c r="H26">
        <v>2.6722271881145101</v>
      </c>
      <c r="I26">
        <v>11.0225446948842</v>
      </c>
      <c r="J26">
        <v>-1.6274946822396601</v>
      </c>
      <c r="K26">
        <v>1418.4072184782999</v>
      </c>
      <c r="L26">
        <v>1209.8285588093099</v>
      </c>
      <c r="M26">
        <v>54.471845082078097</v>
      </c>
      <c r="N26">
        <v>0.692506483320661</v>
      </c>
      <c r="O26">
        <v>9.2698048994170605</v>
      </c>
      <c r="P26">
        <v>107.61858122289</v>
      </c>
      <c r="Q26">
        <v>7.4654648563514003E-2</v>
      </c>
    </row>
    <row r="27" spans="1:17" x14ac:dyDescent="0.3">
      <c r="A27" t="s">
        <v>84</v>
      </c>
      <c r="B27" t="s">
        <v>85</v>
      </c>
      <c r="C27" t="s">
        <v>10174</v>
      </c>
      <c r="D27" t="s">
        <v>86</v>
      </c>
      <c r="E27">
        <v>318824.69891531998</v>
      </c>
      <c r="F27">
        <v>342.8</v>
      </c>
      <c r="G27">
        <v>55.216524608849099</v>
      </c>
      <c r="H27">
        <v>4.4913182610239604</v>
      </c>
      <c r="I27">
        <v>29.3537814653155</v>
      </c>
      <c r="J27">
        <v>2.7915454722128699</v>
      </c>
      <c r="K27">
        <v>319.32392865915699</v>
      </c>
      <c r="L27">
        <v>271.470698780568</v>
      </c>
      <c r="M27">
        <v>68.068888564430495</v>
      </c>
      <c r="N27">
        <v>0.68689579358878405</v>
      </c>
      <c r="O27">
        <v>1.73570595099183</v>
      </c>
      <c r="P27">
        <v>93.099563441768794</v>
      </c>
      <c r="Q27">
        <v>0.113177962577376</v>
      </c>
    </row>
    <row r="28" spans="1:17" x14ac:dyDescent="0.3">
      <c r="A28" t="s">
        <v>87</v>
      </c>
      <c r="B28" t="s">
        <v>88</v>
      </c>
      <c r="C28" t="s">
        <v>10178</v>
      </c>
      <c r="D28" t="s">
        <v>89</v>
      </c>
      <c r="E28">
        <v>318787.62268252001</v>
      </c>
      <c r="F28">
        <v>4898.8999999999996</v>
      </c>
      <c r="G28">
        <v>2.91963144112187</v>
      </c>
      <c r="H28">
        <v>-3.8977420578767799</v>
      </c>
      <c r="I28">
        <v>15.869765597095</v>
      </c>
      <c r="J28">
        <v>0.78780482961095699</v>
      </c>
      <c r="K28">
        <v>4699.3197117098098</v>
      </c>
      <c r="L28">
        <v>4276.1908532498201</v>
      </c>
      <c r="M28">
        <v>61.9864887607106</v>
      </c>
      <c r="N28">
        <v>1.0304620065388099</v>
      </c>
      <c r="O28">
        <v>6.5341199044683496</v>
      </c>
      <c r="P28">
        <v>40.3193698532044</v>
      </c>
      <c r="Q28">
        <v>1.5720545760376001E-2</v>
      </c>
    </row>
    <row r="29" spans="1:17" x14ac:dyDescent="0.3">
      <c r="A29" t="s">
        <v>90</v>
      </c>
      <c r="B29" t="s">
        <v>91</v>
      </c>
      <c r="C29" t="s">
        <v>10165</v>
      </c>
      <c r="D29" t="s">
        <v>92</v>
      </c>
      <c r="E29">
        <v>308167.22999163502</v>
      </c>
      <c r="F29">
        <v>500.05</v>
      </c>
      <c r="G29">
        <v>88.610673195305395</v>
      </c>
      <c r="H29">
        <v>-2.4272734800393199</v>
      </c>
      <c r="I29">
        <v>17.774386640522199</v>
      </c>
      <c r="J29">
        <v>0.37298709296064098</v>
      </c>
      <c r="K29">
        <v>475.21426464311099</v>
      </c>
      <c r="L29">
        <v>410.27879353648501</v>
      </c>
      <c r="M29">
        <v>73.249013849388902</v>
      </c>
      <c r="N29">
        <v>0.76776330375479396</v>
      </c>
      <c r="O29">
        <v>5.4694530546945197</v>
      </c>
      <c r="P29">
        <v>120.432003526559</v>
      </c>
      <c r="Q29">
        <v>0.14316305992355099</v>
      </c>
    </row>
    <row r="30" spans="1:17" x14ac:dyDescent="0.3">
      <c r="A30" t="s">
        <v>93</v>
      </c>
      <c r="B30" t="s">
        <v>94</v>
      </c>
      <c r="C30" t="s">
        <v>10179</v>
      </c>
      <c r="D30" t="s">
        <v>95</v>
      </c>
      <c r="E30">
        <v>289766.91158407502</v>
      </c>
      <c r="F30">
        <v>3022.05</v>
      </c>
      <c r="G30">
        <v>-36.006896638141797</v>
      </c>
      <c r="H30">
        <v>-1.39125372601413</v>
      </c>
      <c r="I30">
        <v>-20.422478304616501</v>
      </c>
      <c r="J30">
        <v>2.0176449934234899</v>
      </c>
      <c r="K30">
        <v>2906.15000470422</v>
      </c>
      <c r="L30">
        <v>2983.8446790058301</v>
      </c>
      <c r="M30">
        <v>76.653864050734896</v>
      </c>
      <c r="N30">
        <v>0.94498669937482005</v>
      </c>
      <c r="O30">
        <v>18.065551529590799</v>
      </c>
      <c r="P30">
        <v>13.181154263885199</v>
      </c>
      <c r="Q30">
        <v>-7.0682182652141004E-2</v>
      </c>
    </row>
    <row r="31" spans="1:17" x14ac:dyDescent="0.3">
      <c r="A31" t="s">
        <v>96</v>
      </c>
      <c r="B31" t="s">
        <v>97</v>
      </c>
      <c r="C31" t="s">
        <v>10179</v>
      </c>
      <c r="D31" t="s">
        <v>98</v>
      </c>
      <c r="E31">
        <v>288170.81838160002</v>
      </c>
      <c r="F31">
        <v>3248.6</v>
      </c>
      <c r="G31">
        <v>-19.871501990134401</v>
      </c>
      <c r="H31">
        <v>-9.8710296563293092</v>
      </c>
      <c r="I31">
        <v>-24.495150074683799</v>
      </c>
      <c r="J31">
        <v>-4.2083926867837702</v>
      </c>
      <c r="K31">
        <v>3392.5217186817799</v>
      </c>
      <c r="L31">
        <v>3394.9337046118899</v>
      </c>
      <c r="M31">
        <v>38.9250774235067</v>
      </c>
      <c r="N31">
        <v>1.0711554694108201</v>
      </c>
      <c r="O31">
        <v>19.650003078249</v>
      </c>
      <c r="P31">
        <v>12.7027355201304</v>
      </c>
      <c r="Q31">
        <v>7.1703731877113E-2</v>
      </c>
    </row>
    <row r="32" spans="1:17" x14ac:dyDescent="0.3">
      <c r="A32" t="s">
        <v>99</v>
      </c>
      <c r="B32" t="s">
        <v>100</v>
      </c>
      <c r="C32" t="s">
        <v>10175</v>
      </c>
      <c r="D32" t="s">
        <v>101</v>
      </c>
      <c r="E32">
        <v>283772.42404000001</v>
      </c>
      <c r="F32">
        <v>671.6</v>
      </c>
      <c r="G32">
        <v>77.845048336539605</v>
      </c>
      <c r="H32">
        <v>-6.81529186721116</v>
      </c>
      <c r="I32">
        <v>99.332504477411206</v>
      </c>
      <c r="J32">
        <v>-5.1907481431465898</v>
      </c>
      <c r="K32">
        <v>618.33429419827701</v>
      </c>
      <c r="L32">
        <v>450.98983033129502</v>
      </c>
      <c r="M32">
        <v>50.740312203222501</v>
      </c>
      <c r="N32">
        <v>0.22178548790885899</v>
      </c>
      <c r="O32">
        <v>20.2650387135199</v>
      </c>
      <c r="P32">
        <v>135.98032326071601</v>
      </c>
      <c r="Q32">
        <v>5.5652930478431999E-2</v>
      </c>
    </row>
    <row r="33" spans="1:17" x14ac:dyDescent="0.3">
      <c r="A33" t="s">
        <v>102</v>
      </c>
      <c r="B33" t="s">
        <v>103</v>
      </c>
      <c r="C33" t="s">
        <v>10166</v>
      </c>
      <c r="D33" t="s">
        <v>21</v>
      </c>
      <c r="E33">
        <v>279038.23213336</v>
      </c>
      <c r="F33">
        <v>534.1</v>
      </c>
      <c r="G33">
        <v>11.146715388597899</v>
      </c>
      <c r="H33">
        <v>7.9925296606885503</v>
      </c>
      <c r="I33">
        <v>6.8371668218550203</v>
      </c>
      <c r="J33">
        <v>-1.1818079106353201</v>
      </c>
      <c r="K33">
        <v>493.42969516093399</v>
      </c>
      <c r="L33">
        <v>464.864026892521</v>
      </c>
      <c r="M33">
        <v>65.942464444176395</v>
      </c>
      <c r="N33">
        <v>1.2624022809411199</v>
      </c>
      <c r="O33">
        <v>2.75229357798163</v>
      </c>
      <c r="P33">
        <v>42.407678976136502</v>
      </c>
      <c r="Q33">
        <v>-9.9257174197733999E-2</v>
      </c>
    </row>
    <row r="34" spans="1:17" x14ac:dyDescent="0.3">
      <c r="A34" t="s">
        <v>104</v>
      </c>
      <c r="B34" t="s">
        <v>105</v>
      </c>
      <c r="C34" t="s">
        <v>10174</v>
      </c>
      <c r="D34" t="s">
        <v>72</v>
      </c>
      <c r="E34">
        <v>277969.58947786997</v>
      </c>
      <c r="F34">
        <v>720.7</v>
      </c>
      <c r="G34">
        <v>170.04103712566899</v>
      </c>
      <c r="H34">
        <v>-10.367214269235401</v>
      </c>
      <c r="I34">
        <v>21.097515941496901</v>
      </c>
      <c r="J34">
        <v>1.5737317152650501</v>
      </c>
      <c r="K34">
        <v>696.08163911541897</v>
      </c>
      <c r="L34">
        <v>562.26525124467798</v>
      </c>
      <c r="M34">
        <v>50.216009133203301</v>
      </c>
      <c r="N34">
        <v>0.63736245162742999</v>
      </c>
      <c r="O34">
        <v>24.302761204384598</v>
      </c>
      <c r="P34">
        <v>205.575577697689</v>
      </c>
      <c r="Q34">
        <v>0.16611472145212999</v>
      </c>
    </row>
    <row r="35" spans="1:17" x14ac:dyDescent="0.3">
      <c r="A35" t="s">
        <v>106</v>
      </c>
      <c r="B35" t="s">
        <v>107</v>
      </c>
      <c r="C35" t="s">
        <v>10173</v>
      </c>
      <c r="D35" t="s">
        <v>108</v>
      </c>
      <c r="E35">
        <v>276919.11028800003</v>
      </c>
      <c r="F35">
        <v>7776</v>
      </c>
      <c r="G35">
        <v>83.235920703657001</v>
      </c>
      <c r="H35">
        <v>8.5005482452036496</v>
      </c>
      <c r="I35">
        <v>74.603679770133496</v>
      </c>
      <c r="J35">
        <v>0.48713912622175198</v>
      </c>
      <c r="K35">
        <v>7104.5349354630398</v>
      </c>
      <c r="L35">
        <v>5440.5357787789198</v>
      </c>
      <c r="M35">
        <v>54.933094941569699</v>
      </c>
      <c r="N35">
        <v>0.782878363080307</v>
      </c>
      <c r="O35">
        <v>2.4781378600822999</v>
      </c>
      <c r="P35">
        <v>139.55637707948199</v>
      </c>
      <c r="Q35">
        <v>0.19001475857474001</v>
      </c>
    </row>
    <row r="36" spans="1:17" x14ac:dyDescent="0.3">
      <c r="A36" t="s">
        <v>109</v>
      </c>
      <c r="B36" t="s">
        <v>110</v>
      </c>
      <c r="C36" t="s">
        <v>10174</v>
      </c>
      <c r="D36" t="s">
        <v>111</v>
      </c>
      <c r="E36">
        <v>276738.39406899002</v>
      </c>
      <c r="F36">
        <v>1747.05</v>
      </c>
      <c r="G36">
        <v>55.927405991367799</v>
      </c>
      <c r="H36">
        <v>-10.7332523187698</v>
      </c>
      <c r="I36">
        <v>-10.409065658683399</v>
      </c>
      <c r="J36">
        <v>-1.41447068886364</v>
      </c>
      <c r="K36">
        <v>1804.00991499476</v>
      </c>
      <c r="L36">
        <v>1638.9536621490599</v>
      </c>
      <c r="M36">
        <v>33.405203000626102</v>
      </c>
      <c r="N36">
        <v>0.321932693223071</v>
      </c>
      <c r="O36">
        <v>24.444062848802201</v>
      </c>
      <c r="P36">
        <v>114.217399301085</v>
      </c>
      <c r="Q36">
        <v>5.3547437461908001E-2</v>
      </c>
    </row>
    <row r="37" spans="1:17" x14ac:dyDescent="0.3">
      <c r="A37" t="s">
        <v>112</v>
      </c>
      <c r="B37" t="s">
        <v>113</v>
      </c>
      <c r="C37" t="s">
        <v>10167</v>
      </c>
      <c r="D37" t="s">
        <v>114</v>
      </c>
      <c r="E37">
        <v>269185.08658800001</v>
      </c>
      <c r="F37">
        <v>205.98</v>
      </c>
      <c r="G37">
        <v>500.99311935434702</v>
      </c>
      <c r="H37">
        <v>12.4626157886277</v>
      </c>
      <c r="I37">
        <v>80.446533838092293</v>
      </c>
      <c r="J37">
        <v>13.9809347709362</v>
      </c>
      <c r="K37">
        <v>173.866822717769</v>
      </c>
      <c r="L37">
        <v>133.74726552238801</v>
      </c>
      <c r="M37">
        <v>79.312499991108695</v>
      </c>
      <c r="N37">
        <v>1.4969514824183801</v>
      </c>
      <c r="O37">
        <v>3.5246140401980801</v>
      </c>
      <c r="P37">
        <v>536.72333848531605</v>
      </c>
      <c r="Q37">
        <v>0.18388513071940399</v>
      </c>
    </row>
    <row r="38" spans="1:17" x14ac:dyDescent="0.3">
      <c r="A38" t="s">
        <v>115</v>
      </c>
      <c r="B38" t="s">
        <v>116</v>
      </c>
      <c r="C38" t="s">
        <v>10171</v>
      </c>
      <c r="D38" t="s">
        <v>117</v>
      </c>
      <c r="E38">
        <v>264293.89141007903</v>
      </c>
      <c r="F38">
        <v>9466.7999999999993</v>
      </c>
      <c r="G38">
        <v>67.4206754278011</v>
      </c>
      <c r="H38">
        <v>-6.2303562192806501</v>
      </c>
      <c r="I38">
        <v>17.374240114626399</v>
      </c>
      <c r="J38">
        <v>0.51891026220914205</v>
      </c>
      <c r="K38">
        <v>9326.9201188724801</v>
      </c>
      <c r="L38">
        <v>7860.7214863423897</v>
      </c>
      <c r="M38">
        <v>43.267160704256099</v>
      </c>
      <c r="N38">
        <v>0.82469974895780995</v>
      </c>
      <c r="O38">
        <v>6.0421684201630903</v>
      </c>
      <c r="P38">
        <v>108.473904426337</v>
      </c>
      <c r="Q38">
        <v>0.11080244430462299</v>
      </c>
    </row>
    <row r="39" spans="1:17" x14ac:dyDescent="0.3">
      <c r="A39" t="s">
        <v>118</v>
      </c>
      <c r="B39" t="s">
        <v>119</v>
      </c>
      <c r="C39" t="s">
        <v>10167</v>
      </c>
      <c r="D39" t="s">
        <v>37</v>
      </c>
      <c r="E39">
        <v>253061.63402552999</v>
      </c>
      <c r="F39">
        <v>1587.85</v>
      </c>
      <c r="G39">
        <v>-25.371640229359102</v>
      </c>
      <c r="H39">
        <v>-3.3319131599179399</v>
      </c>
      <c r="I39">
        <v>-17.204825787057601</v>
      </c>
      <c r="J39">
        <v>-1.43910329224613</v>
      </c>
      <c r="K39">
        <v>1586.4647995554201</v>
      </c>
      <c r="L39">
        <v>1588.0349970013799</v>
      </c>
      <c r="M39">
        <v>54.023762530444102</v>
      </c>
      <c r="N39">
        <v>1.0791608288026799</v>
      </c>
      <c r="O39">
        <v>9.6451176118650999</v>
      </c>
      <c r="P39">
        <v>11.8952820548958</v>
      </c>
      <c r="Q39">
        <v>-2.0111399240134002E-2</v>
      </c>
    </row>
    <row r="40" spans="1:17" x14ac:dyDescent="0.3">
      <c r="A40" t="s">
        <v>120</v>
      </c>
      <c r="B40" t="s">
        <v>121</v>
      </c>
      <c r="C40" t="s">
        <v>10169</v>
      </c>
      <c r="D40" t="s">
        <v>122</v>
      </c>
      <c r="E40">
        <v>250025.23473120001</v>
      </c>
      <c r="F40">
        <v>2593.1999999999998</v>
      </c>
      <c r="G40">
        <v>-11.609365158760999</v>
      </c>
      <c r="H40">
        <v>-2.2089888524021402</v>
      </c>
      <c r="I40">
        <v>-10.920594501345899</v>
      </c>
      <c r="J40">
        <v>2.3585949018485399</v>
      </c>
      <c r="K40">
        <v>2530.3952788115198</v>
      </c>
      <c r="L40">
        <v>2457.5551612557201</v>
      </c>
      <c r="M40">
        <v>58.069616402056297</v>
      </c>
      <c r="N40">
        <v>0.79250599115317399</v>
      </c>
      <c r="O40">
        <v>6.7908375751966696</v>
      </c>
      <c r="P40">
        <v>20.895104895104801</v>
      </c>
      <c r="Q40">
        <v>-9.9245036066399994E-4</v>
      </c>
    </row>
    <row r="41" spans="1:17" x14ac:dyDescent="0.3">
      <c r="A41" t="s">
        <v>123</v>
      </c>
      <c r="B41" t="s">
        <v>124</v>
      </c>
      <c r="C41" t="s">
        <v>10165</v>
      </c>
      <c r="D41" t="s">
        <v>18</v>
      </c>
      <c r="E41">
        <v>246330.882353052</v>
      </c>
      <c r="F41">
        <v>174.44</v>
      </c>
      <c r="G41">
        <v>52.732644496175801</v>
      </c>
      <c r="H41">
        <v>-0.31721076576024199</v>
      </c>
      <c r="I41">
        <v>18.583435616022701</v>
      </c>
      <c r="J41">
        <v>1.09495188511939</v>
      </c>
      <c r="K41">
        <v>167.24429473609999</v>
      </c>
      <c r="L41">
        <v>147.262723677483</v>
      </c>
      <c r="M41">
        <v>75.149379546505997</v>
      </c>
      <c r="N41">
        <v>1.0737316624723501</v>
      </c>
      <c r="O41">
        <v>12.818160972254001</v>
      </c>
      <c r="P41">
        <v>104.023391812865</v>
      </c>
      <c r="Q41">
        <v>0.10919571034268399</v>
      </c>
    </row>
    <row r="42" spans="1:17" x14ac:dyDescent="0.3">
      <c r="A42" t="s">
        <v>125</v>
      </c>
      <c r="B42" t="s">
        <v>126</v>
      </c>
      <c r="C42" t="s">
        <v>10173</v>
      </c>
      <c r="D42" t="s">
        <v>127</v>
      </c>
      <c r="E42">
        <v>245243.07971295001</v>
      </c>
      <c r="F42">
        <v>335.5</v>
      </c>
      <c r="G42">
        <v>138.257891056809</v>
      </c>
      <c r="H42">
        <v>11.6037645894426</v>
      </c>
      <c r="I42">
        <v>69.662394139225</v>
      </c>
      <c r="J42">
        <v>5.3687262898104002</v>
      </c>
      <c r="K42">
        <v>288.44288194957699</v>
      </c>
      <c r="L42">
        <v>218.279030694195</v>
      </c>
      <c r="M42">
        <v>79.709829046670293</v>
      </c>
      <c r="N42">
        <v>0.89905976270661803</v>
      </c>
      <c r="O42">
        <v>1.49031296572279</v>
      </c>
      <c r="P42">
        <v>171.88006482982101</v>
      </c>
      <c r="Q42">
        <v>0.23533226624487399</v>
      </c>
    </row>
    <row r="43" spans="1:17" x14ac:dyDescent="0.3">
      <c r="A43" t="s">
        <v>128</v>
      </c>
      <c r="B43" t="s">
        <v>129</v>
      </c>
      <c r="C43" t="s">
        <v>10175</v>
      </c>
      <c r="D43" t="s">
        <v>130</v>
      </c>
      <c r="E43">
        <v>225376.4645075</v>
      </c>
      <c r="F43">
        <v>925</v>
      </c>
      <c r="G43">
        <v>-9.0839014800818703</v>
      </c>
      <c r="H43">
        <v>-3.1264987000805302</v>
      </c>
      <c r="I43">
        <v>0.195184854558654</v>
      </c>
      <c r="J43">
        <v>-2.6923297816774401</v>
      </c>
      <c r="K43">
        <v>909.28987760961797</v>
      </c>
      <c r="L43">
        <v>847.43482159994301</v>
      </c>
      <c r="M43">
        <v>42.754003956494202</v>
      </c>
      <c r="N43">
        <v>0.801249130591559</v>
      </c>
      <c r="O43">
        <v>3.7189189189189098</v>
      </c>
      <c r="P43">
        <v>27.939142461964</v>
      </c>
      <c r="Q43">
        <v>-1.2994375263522999E-2</v>
      </c>
    </row>
    <row r="44" spans="1:17" x14ac:dyDescent="0.3">
      <c r="A44" t="s">
        <v>131</v>
      </c>
      <c r="B44" t="s">
        <v>132</v>
      </c>
      <c r="C44" t="s">
        <v>10167</v>
      </c>
      <c r="D44" t="s">
        <v>49</v>
      </c>
      <c r="E44">
        <v>221126.05616333999</v>
      </c>
      <c r="F44">
        <v>348.05</v>
      </c>
      <c r="G44">
        <v>14.709190431829899</v>
      </c>
      <c r="H44">
        <v>-5.4856705705922302</v>
      </c>
      <c r="I44">
        <v>26.0337703698174</v>
      </c>
      <c r="J44">
        <v>-1.3092627407964501</v>
      </c>
      <c r="K44">
        <v>352.56867558081501</v>
      </c>
      <c r="L44">
        <v>294.16030523625602</v>
      </c>
      <c r="M44">
        <v>38.777368341132103</v>
      </c>
      <c r="N44">
        <v>0.617640391371296</v>
      </c>
      <c r="O44">
        <v>13.403246659962599</v>
      </c>
      <c r="P44">
        <v>71.622287968441796</v>
      </c>
    </row>
    <row r="45" spans="1:17" x14ac:dyDescent="0.3">
      <c r="A45" t="s">
        <v>133</v>
      </c>
      <c r="B45" t="s">
        <v>134</v>
      </c>
      <c r="C45" t="s">
        <v>10175</v>
      </c>
      <c r="D45" t="s">
        <v>130</v>
      </c>
      <c r="E45">
        <v>210871.81479057201</v>
      </c>
      <c r="F45">
        <v>168.92</v>
      </c>
      <c r="G45">
        <v>21.6097064147033</v>
      </c>
      <c r="H45">
        <v>-11.9670103536642</v>
      </c>
      <c r="I45">
        <v>12.890296232670099</v>
      </c>
      <c r="J45">
        <v>-5.1425383585138702</v>
      </c>
      <c r="K45">
        <v>171.292198073712</v>
      </c>
      <c r="L45">
        <v>151.14325880056299</v>
      </c>
      <c r="M45">
        <v>29.743886173785</v>
      </c>
      <c r="N45">
        <v>0.71473199648126395</v>
      </c>
      <c r="O45">
        <v>9.2825005919962198</v>
      </c>
      <c r="P45">
        <v>48.175438596491198</v>
      </c>
      <c r="Q45">
        <v>-7.5023314609099997E-4</v>
      </c>
    </row>
    <row r="46" spans="1:17" x14ac:dyDescent="0.3">
      <c r="A46" t="s">
        <v>135</v>
      </c>
      <c r="B46" t="s">
        <v>136</v>
      </c>
      <c r="C46" t="s">
        <v>10169</v>
      </c>
      <c r="D46" t="s">
        <v>137</v>
      </c>
      <c r="E46">
        <v>206929.38856818501</v>
      </c>
      <c r="F46">
        <v>1592.45</v>
      </c>
      <c r="G46">
        <v>67.879859947830496</v>
      </c>
      <c r="H46">
        <v>-1.9462253025762</v>
      </c>
      <c r="I46">
        <v>12.266717833279699</v>
      </c>
      <c r="J46">
        <v>-0.67094947989890896</v>
      </c>
      <c r="K46">
        <v>1538.10409657384</v>
      </c>
      <c r="L46">
        <v>1310.79999247864</v>
      </c>
      <c r="M46">
        <v>46.619561646603501</v>
      </c>
      <c r="N46">
        <v>0.67658246338278105</v>
      </c>
      <c r="O46">
        <v>4.9954472667901504</v>
      </c>
      <c r="P46">
        <v>102.88571792585</v>
      </c>
      <c r="Q46">
        <v>0.22219361111507099</v>
      </c>
    </row>
    <row r="47" spans="1:17" x14ac:dyDescent="0.3">
      <c r="A47" t="s">
        <v>138</v>
      </c>
      <c r="B47" t="s">
        <v>139</v>
      </c>
      <c r="C47" t="s">
        <v>10180</v>
      </c>
      <c r="D47" t="s">
        <v>140</v>
      </c>
      <c r="E47">
        <v>205933.55738066899</v>
      </c>
      <c r="F47">
        <v>831.95</v>
      </c>
      <c r="G47">
        <v>41.420646586936002</v>
      </c>
      <c r="H47">
        <v>-6.6125216975565699</v>
      </c>
      <c r="I47">
        <v>-8.0020942218740299</v>
      </c>
      <c r="J47">
        <v>-0.83501512674280698</v>
      </c>
      <c r="K47">
        <v>843.46835981054903</v>
      </c>
      <c r="L47">
        <v>764.07377417752105</v>
      </c>
      <c r="M47">
        <v>44.579004011481999</v>
      </c>
      <c r="N47">
        <v>0.68772770607029998</v>
      </c>
      <c r="O47">
        <v>16.305066410240901</v>
      </c>
      <c r="P47">
        <v>79.667422524565296</v>
      </c>
      <c r="Q47">
        <v>0.111296519611222</v>
      </c>
    </row>
    <row r="48" spans="1:17" x14ac:dyDescent="0.3">
      <c r="A48" t="s">
        <v>141</v>
      </c>
      <c r="B48" t="s">
        <v>142</v>
      </c>
      <c r="C48" t="s">
        <v>10178</v>
      </c>
      <c r="D48" t="s">
        <v>143</v>
      </c>
      <c r="E48">
        <v>200327.40137902499</v>
      </c>
      <c r="F48">
        <v>5635.25</v>
      </c>
      <c r="G48">
        <v>207.76013907353001</v>
      </c>
      <c r="H48">
        <v>7.0014983051778996</v>
      </c>
      <c r="I48">
        <v>65.1150945370822</v>
      </c>
      <c r="J48">
        <v>0.82672688343073797</v>
      </c>
      <c r="K48">
        <v>5003.82781170404</v>
      </c>
      <c r="L48">
        <v>3803.8744382234199</v>
      </c>
      <c r="M48">
        <v>73.175423633531594</v>
      </c>
      <c r="N48">
        <v>0.60374450462484297</v>
      </c>
      <c r="O48">
        <v>0.52792688878045002</v>
      </c>
      <c r="P48">
        <v>239.99517330839501</v>
      </c>
      <c r="Q48">
        <v>0.25857327364052601</v>
      </c>
    </row>
    <row r="49" spans="1:17" x14ac:dyDescent="0.3">
      <c r="A49" t="s">
        <v>144</v>
      </c>
      <c r="B49" t="s">
        <v>145</v>
      </c>
      <c r="C49" t="s">
        <v>10176</v>
      </c>
      <c r="D49" t="s">
        <v>78</v>
      </c>
      <c r="E49">
        <v>192561.17993109999</v>
      </c>
      <c r="F49">
        <v>2801.6</v>
      </c>
      <c r="G49">
        <v>34.032706752392599</v>
      </c>
      <c r="H49">
        <v>10.1714759859699</v>
      </c>
      <c r="I49">
        <v>22.1247519766134</v>
      </c>
      <c r="J49">
        <v>2.0726759354361501</v>
      </c>
      <c r="K49">
        <v>2516.61950637372</v>
      </c>
      <c r="L49">
        <v>2230.0409188568201</v>
      </c>
      <c r="M49">
        <v>87.220295541675497</v>
      </c>
      <c r="N49">
        <v>1.28110227086655</v>
      </c>
      <c r="O49">
        <v>1.2635636778983399</v>
      </c>
      <c r="P49">
        <v>61.313322799908001</v>
      </c>
      <c r="Q49">
        <v>5.9722627568717997E-2</v>
      </c>
    </row>
    <row r="50" spans="1:17" x14ac:dyDescent="0.3">
      <c r="A50" t="s">
        <v>146</v>
      </c>
      <c r="B50" t="s">
        <v>147</v>
      </c>
      <c r="C50" t="s">
        <v>10178</v>
      </c>
      <c r="D50" t="s">
        <v>148</v>
      </c>
      <c r="E50">
        <v>188639.432634114</v>
      </c>
      <c r="F50">
        <v>217.14</v>
      </c>
      <c r="G50">
        <v>150.13544616538999</v>
      </c>
      <c r="H50">
        <v>12.1643329389968</v>
      </c>
      <c r="I50">
        <v>44.621380817136597</v>
      </c>
      <c r="J50">
        <v>1.38838542642271</v>
      </c>
      <c r="K50">
        <v>193.58164044891299</v>
      </c>
      <c r="L50">
        <v>156.714873998321</v>
      </c>
      <c r="M50">
        <v>80.258935846945803</v>
      </c>
      <c r="N50">
        <v>0.90441257388832996</v>
      </c>
      <c r="O50">
        <v>0.83356359952104697</v>
      </c>
      <c r="P50">
        <v>189.90654205607399</v>
      </c>
      <c r="Q50">
        <v>4.7036294863532002E-2</v>
      </c>
    </row>
    <row r="51" spans="1:17" x14ac:dyDescent="0.3">
      <c r="A51" t="s">
        <v>149</v>
      </c>
      <c r="B51" t="s">
        <v>150</v>
      </c>
      <c r="C51" t="s">
        <v>10167</v>
      </c>
      <c r="D51" t="s">
        <v>114</v>
      </c>
      <c r="E51">
        <v>188303.80642559999</v>
      </c>
      <c r="F51">
        <v>570.6</v>
      </c>
      <c r="G51">
        <v>188.94821417814001</v>
      </c>
      <c r="H51">
        <v>10.825505508370201</v>
      </c>
      <c r="I51">
        <v>31.944687789275701</v>
      </c>
      <c r="J51">
        <v>4.9034460176673198</v>
      </c>
      <c r="K51">
        <v>488.16226086121901</v>
      </c>
      <c r="L51">
        <v>395.26952445134498</v>
      </c>
      <c r="M51">
        <v>87.150470382365896</v>
      </c>
      <c r="N51">
        <v>0.82422830409908698</v>
      </c>
      <c r="O51">
        <v>0.56081317910969797</v>
      </c>
      <c r="P51">
        <v>224.112468048849</v>
      </c>
      <c r="Q51">
        <v>0.20470507527726101</v>
      </c>
    </row>
    <row r="52" spans="1:17" x14ac:dyDescent="0.3">
      <c r="A52" t="s">
        <v>151</v>
      </c>
      <c r="B52" t="s">
        <v>152</v>
      </c>
      <c r="C52" t="s">
        <v>10173</v>
      </c>
      <c r="D52" t="s">
        <v>153</v>
      </c>
      <c r="E52">
        <v>179231.04403312501</v>
      </c>
      <c r="F52">
        <v>8457.9500000000007</v>
      </c>
      <c r="G52">
        <v>62.899867405736501</v>
      </c>
      <c r="H52">
        <v>4.5672949827970599E-2</v>
      </c>
      <c r="I52">
        <v>61.280203841938103</v>
      </c>
      <c r="J52">
        <v>-1.5119079867809699</v>
      </c>
      <c r="K52">
        <v>8048.7690089545304</v>
      </c>
      <c r="L52">
        <v>6233.8105454131801</v>
      </c>
      <c r="M52">
        <v>43.685621734790999</v>
      </c>
      <c r="N52">
        <v>0.591782976743355</v>
      </c>
      <c r="O52">
        <v>8.1816515822391995</v>
      </c>
      <c r="P52">
        <v>119.687012987012</v>
      </c>
      <c r="Q52">
        <v>0.18602944106993999</v>
      </c>
    </row>
    <row r="53" spans="1:17" x14ac:dyDescent="0.3">
      <c r="A53" t="s">
        <v>154</v>
      </c>
      <c r="B53" t="s">
        <v>155</v>
      </c>
      <c r="C53" t="s">
        <v>10167</v>
      </c>
      <c r="D53" t="s">
        <v>114</v>
      </c>
      <c r="E53">
        <v>170053.60592</v>
      </c>
      <c r="F53">
        <v>645.79999999999995</v>
      </c>
      <c r="G53">
        <v>256.14195504476902</v>
      </c>
      <c r="H53">
        <v>17.949456919245101</v>
      </c>
      <c r="I53">
        <v>40.379111590498901</v>
      </c>
      <c r="J53">
        <v>11.3032814348242</v>
      </c>
      <c r="K53">
        <v>535.23679221429904</v>
      </c>
      <c r="L53">
        <v>435.35459470311099</v>
      </c>
      <c r="M53">
        <v>87.588497134240797</v>
      </c>
      <c r="N53">
        <v>0.90121667740500599</v>
      </c>
      <c r="O53">
        <v>0.340662743883557</v>
      </c>
      <c r="P53">
        <v>305.78071002199101</v>
      </c>
      <c r="Q53">
        <v>0.200829179099175</v>
      </c>
    </row>
    <row r="54" spans="1:17" x14ac:dyDescent="0.3">
      <c r="A54" t="s">
        <v>156</v>
      </c>
      <c r="B54" t="s">
        <v>157</v>
      </c>
      <c r="C54" t="s">
        <v>10176</v>
      </c>
      <c r="D54" t="s">
        <v>78</v>
      </c>
      <c r="E54">
        <v>167283.03100836999</v>
      </c>
      <c r="F54">
        <v>679.15</v>
      </c>
      <c r="G54">
        <v>36.712781694972001</v>
      </c>
      <c r="H54">
        <v>-1.20897966760388</v>
      </c>
      <c r="I54">
        <v>13.849042574854099</v>
      </c>
      <c r="J54">
        <v>-4.1284201764956601</v>
      </c>
      <c r="K54">
        <v>648.02669464648295</v>
      </c>
      <c r="L54">
        <v>572.57626757290598</v>
      </c>
      <c r="M54">
        <v>54.510992720024298</v>
      </c>
      <c r="N54">
        <v>1.15977015560851</v>
      </c>
      <c r="O54">
        <v>4.0933519840977697</v>
      </c>
      <c r="P54">
        <v>68.085632966217005</v>
      </c>
      <c r="Q54">
        <v>4.7141011338679997E-2</v>
      </c>
    </row>
    <row r="55" spans="1:17" x14ac:dyDescent="0.3">
      <c r="A55" t="s">
        <v>158</v>
      </c>
      <c r="B55" t="s">
        <v>159</v>
      </c>
      <c r="C55" t="s">
        <v>10177</v>
      </c>
      <c r="D55" t="s">
        <v>160</v>
      </c>
      <c r="E55">
        <v>166839.99636555999</v>
      </c>
      <c r="F55">
        <v>4320.3999999999996</v>
      </c>
      <c r="G55">
        <v>34.706972257623903</v>
      </c>
      <c r="H55">
        <v>-8.2506183096131593</v>
      </c>
      <c r="I55">
        <v>29.231248756115999</v>
      </c>
      <c r="J55">
        <v>6.0892182867697498E-3</v>
      </c>
      <c r="K55">
        <v>4153.3264402686</v>
      </c>
      <c r="L55">
        <v>3452.9426090883999</v>
      </c>
      <c r="M55">
        <v>57.735680604876897</v>
      </c>
      <c r="N55">
        <v>0.63000086570981195</v>
      </c>
      <c r="O55">
        <v>6.6984538468660402</v>
      </c>
      <c r="P55">
        <v>85.158677438018202</v>
      </c>
      <c r="Q55">
        <v>9.537493478846E-2</v>
      </c>
    </row>
    <row r="56" spans="1:17" x14ac:dyDescent="0.3">
      <c r="A56" t="s">
        <v>161</v>
      </c>
      <c r="B56" t="s">
        <v>162</v>
      </c>
      <c r="C56" t="s">
        <v>10175</v>
      </c>
      <c r="D56" t="s">
        <v>163</v>
      </c>
      <c r="E56">
        <v>166116.27084734</v>
      </c>
      <c r="F56">
        <v>447.7</v>
      </c>
      <c r="G56">
        <v>36.218361499715002</v>
      </c>
      <c r="H56">
        <v>-1.8656931294389401</v>
      </c>
      <c r="I56">
        <v>50.708760666684803</v>
      </c>
      <c r="J56">
        <v>-2.33575289547636</v>
      </c>
      <c r="K56">
        <v>433.22625952550402</v>
      </c>
      <c r="L56">
        <v>344.05513952085198</v>
      </c>
      <c r="M56">
        <v>38.100808209175099</v>
      </c>
      <c r="N56">
        <v>0.62116012385103403</v>
      </c>
      <c r="O56">
        <v>13.1896359169086</v>
      </c>
      <c r="P56">
        <v>115.240384615384</v>
      </c>
      <c r="Q56">
        <v>3.7363448011864003E-2</v>
      </c>
    </row>
    <row r="57" spans="1:17" x14ac:dyDescent="0.3">
      <c r="A57" t="s">
        <v>164</v>
      </c>
      <c r="B57" t="s">
        <v>165</v>
      </c>
      <c r="C57" t="s">
        <v>10181</v>
      </c>
      <c r="D57" t="s">
        <v>166</v>
      </c>
      <c r="E57">
        <v>160794.29979429999</v>
      </c>
      <c r="F57">
        <v>3161.45</v>
      </c>
      <c r="G57">
        <v>-5.28182667797204</v>
      </c>
      <c r="H57">
        <v>-4.6837517995099001</v>
      </c>
      <c r="I57">
        <v>3.0298467406161902</v>
      </c>
      <c r="J57">
        <v>1.6159129872350599</v>
      </c>
      <c r="K57">
        <v>3061.3706518991798</v>
      </c>
      <c r="L57">
        <v>2834.5858090809002</v>
      </c>
      <c r="M57">
        <v>61.534576838414303</v>
      </c>
      <c r="N57">
        <v>0.798930363576831</v>
      </c>
      <c r="O57">
        <v>2.1999399009948002</v>
      </c>
      <c r="P57">
        <v>37.9010272404091</v>
      </c>
      <c r="Q57">
        <v>-3.9853160480899999E-3</v>
      </c>
    </row>
    <row r="58" spans="1:17" x14ac:dyDescent="0.3">
      <c r="A58" t="s">
        <v>167</v>
      </c>
      <c r="B58" t="s">
        <v>168</v>
      </c>
      <c r="C58" t="s">
        <v>10166</v>
      </c>
      <c r="D58" t="s">
        <v>21</v>
      </c>
      <c r="E58">
        <v>160153.30342044</v>
      </c>
      <c r="F58">
        <v>5407.6</v>
      </c>
      <c r="G58">
        <v>-15.270200025441801</v>
      </c>
      <c r="H58">
        <v>4.8754654134294002</v>
      </c>
      <c r="I58">
        <v>-21.596079470192102</v>
      </c>
      <c r="J58">
        <v>-1.8331045362635701</v>
      </c>
      <c r="K58">
        <v>5100.54471962352</v>
      </c>
      <c r="L58">
        <v>5141.1766740382</v>
      </c>
      <c r="M58">
        <v>68.050846436129206</v>
      </c>
      <c r="N58">
        <v>0.98807384302698198</v>
      </c>
      <c r="O58">
        <v>19.128633774687401</v>
      </c>
      <c r="P58">
        <v>19.8081332875452</v>
      </c>
      <c r="Q58">
        <v>-9.5989788250100006E-3</v>
      </c>
    </row>
    <row r="59" spans="1:17" x14ac:dyDescent="0.3">
      <c r="A59" t="s">
        <v>169</v>
      </c>
      <c r="B59" t="s">
        <v>170</v>
      </c>
      <c r="C59" t="s">
        <v>10167</v>
      </c>
      <c r="D59" t="s">
        <v>37</v>
      </c>
      <c r="E59">
        <v>156125.80015739999</v>
      </c>
      <c r="F59">
        <v>1558.8</v>
      </c>
      <c r="G59">
        <v>-4.7152516306193801</v>
      </c>
      <c r="H59">
        <v>4.7105308195292297</v>
      </c>
      <c r="I59">
        <v>-3.1534297959901898</v>
      </c>
      <c r="J59">
        <v>3.8319554597780199</v>
      </c>
      <c r="K59">
        <v>1469.39700862363</v>
      </c>
      <c r="L59">
        <v>1422.20272391345</v>
      </c>
      <c r="M59">
        <v>78.178789956098896</v>
      </c>
      <c r="N59">
        <v>0.83350709616600105</v>
      </c>
      <c r="O59">
        <v>0.69604824223763395</v>
      </c>
      <c r="P59">
        <v>24.539607717812402</v>
      </c>
      <c r="Q59">
        <v>6.7777567893519998E-3</v>
      </c>
    </row>
    <row r="60" spans="1:17" x14ac:dyDescent="0.3">
      <c r="A60" t="s">
        <v>171</v>
      </c>
      <c r="B60" t="s">
        <v>172</v>
      </c>
      <c r="C60" t="s">
        <v>10175</v>
      </c>
      <c r="D60" t="s">
        <v>173</v>
      </c>
      <c r="E60">
        <v>155758.10699393999</v>
      </c>
      <c r="F60">
        <v>696.3</v>
      </c>
      <c r="G60">
        <v>38.884420504552502</v>
      </c>
      <c r="H60">
        <v>-1.95880294335897</v>
      </c>
      <c r="I60">
        <v>8.3579836980878106</v>
      </c>
      <c r="J60">
        <v>-0.58447465421038403</v>
      </c>
      <c r="K60">
        <v>668.39769893045695</v>
      </c>
      <c r="L60">
        <v>585.35586573383603</v>
      </c>
      <c r="M60">
        <v>54.668435029540497</v>
      </c>
      <c r="N60">
        <v>0.60526138930235995</v>
      </c>
      <c r="O60">
        <v>2.7215280769783101</v>
      </c>
      <c r="P60">
        <v>64.902309058614506</v>
      </c>
      <c r="Q60">
        <v>4.2272703567767002E-2</v>
      </c>
    </row>
    <row r="61" spans="1:17" x14ac:dyDescent="0.3">
      <c r="A61" t="s">
        <v>63</v>
      </c>
      <c r="B61" t="s">
        <v>174</v>
      </c>
      <c r="C61" t="s">
        <v>10171</v>
      </c>
      <c r="D61" t="s">
        <v>56</v>
      </c>
      <c r="E61">
        <v>151860.11489632499</v>
      </c>
      <c r="F61">
        <v>692.8</v>
      </c>
      <c r="G61">
        <v>79.733012915206103</v>
      </c>
      <c r="H61">
        <v>-8.7110285131712893E-3</v>
      </c>
      <c r="I61">
        <v>15.0596822910643</v>
      </c>
      <c r="J61">
        <v>2.7549226084859599</v>
      </c>
      <c r="K61">
        <v>657.05277093730399</v>
      </c>
      <c r="L61">
        <v>572.57337421862405</v>
      </c>
      <c r="M61">
        <v>39.2687657472623</v>
      </c>
      <c r="N61">
        <v>0.75101735676696402</v>
      </c>
      <c r="O61">
        <v>2.8579676674364798</v>
      </c>
      <c r="P61">
        <v>111.671249618087</v>
      </c>
      <c r="Q61">
        <v>0.108572439416318</v>
      </c>
    </row>
    <row r="62" spans="1:17" x14ac:dyDescent="0.3">
      <c r="A62" t="s">
        <v>175</v>
      </c>
      <c r="B62" t="s">
        <v>176</v>
      </c>
      <c r="C62" t="s">
        <v>10165</v>
      </c>
      <c r="D62" t="s">
        <v>177</v>
      </c>
      <c r="E62">
        <v>150832.32701042001</v>
      </c>
      <c r="F62">
        <v>229.4</v>
      </c>
      <c r="G62">
        <v>84.795153297900796</v>
      </c>
      <c r="H62">
        <v>6.3818803211269</v>
      </c>
      <c r="I62">
        <v>31.9029895104226</v>
      </c>
      <c r="J62">
        <v>3.62119859031161</v>
      </c>
      <c r="K62">
        <v>211.730857855511</v>
      </c>
      <c r="L62">
        <v>177.44363030892001</v>
      </c>
      <c r="M62">
        <v>70.397340163389003</v>
      </c>
      <c r="N62">
        <v>0.75954862090779796</v>
      </c>
      <c r="O62">
        <v>2.0488230165649401</v>
      </c>
      <c r="P62">
        <v>113.395348837209</v>
      </c>
      <c r="Q62">
        <v>9.4176680688534006E-2</v>
      </c>
    </row>
    <row r="63" spans="1:17" x14ac:dyDescent="0.3">
      <c r="A63" t="s">
        <v>178</v>
      </c>
      <c r="B63" t="s">
        <v>179</v>
      </c>
      <c r="C63" t="s">
        <v>10169</v>
      </c>
      <c r="D63" t="s">
        <v>180</v>
      </c>
      <c r="E63">
        <v>147378.18120560999</v>
      </c>
      <c r="F63">
        <v>1440.9</v>
      </c>
      <c r="G63">
        <v>10.6112243620524</v>
      </c>
      <c r="H63">
        <v>-3.4046850857337398</v>
      </c>
      <c r="I63">
        <v>12.414062270018</v>
      </c>
      <c r="J63">
        <v>4.9713237252708904</v>
      </c>
      <c r="K63">
        <v>1351.0784194427499</v>
      </c>
      <c r="L63">
        <v>1211.0041778892601</v>
      </c>
      <c r="M63">
        <v>65.764754360278602</v>
      </c>
      <c r="N63">
        <v>1.19876331493791</v>
      </c>
      <c r="O63">
        <v>1.8183080019432201</v>
      </c>
      <c r="P63">
        <v>50.125026047093101</v>
      </c>
      <c r="Q63">
        <v>1.5249020848378999E-2</v>
      </c>
    </row>
    <row r="64" spans="1:17" x14ac:dyDescent="0.3">
      <c r="A64" t="s">
        <v>181</v>
      </c>
      <c r="B64" t="s">
        <v>182</v>
      </c>
      <c r="C64" t="s">
        <v>10180</v>
      </c>
      <c r="D64" t="s">
        <v>140</v>
      </c>
      <c r="E64">
        <v>146485.66960674</v>
      </c>
      <c r="F64">
        <v>1472.3</v>
      </c>
      <c r="G64">
        <v>97.383115873006503</v>
      </c>
      <c r="H64">
        <v>-2.41246473313242</v>
      </c>
      <c r="I64">
        <v>17.687511171899299</v>
      </c>
      <c r="J64">
        <v>2.28852881393018</v>
      </c>
      <c r="K64">
        <v>1408.4911135104501</v>
      </c>
      <c r="L64">
        <v>1132.8277850924801</v>
      </c>
      <c r="M64">
        <v>40.703538665458296</v>
      </c>
      <c r="N64">
        <v>0.64233404078705902</v>
      </c>
      <c r="O64">
        <v>12.0661549955851</v>
      </c>
      <c r="P64">
        <v>129.67007253724299</v>
      </c>
      <c r="Q64">
        <v>0.1139969036399</v>
      </c>
    </row>
    <row r="65" spans="1:17" x14ac:dyDescent="0.3">
      <c r="A65" t="s">
        <v>183</v>
      </c>
      <c r="B65" t="s">
        <v>184</v>
      </c>
      <c r="C65" t="s">
        <v>10166</v>
      </c>
      <c r="D65" t="s">
        <v>21</v>
      </c>
      <c r="E65">
        <v>142829.49764766</v>
      </c>
      <c r="F65">
        <v>1460.6</v>
      </c>
      <c r="G65">
        <v>0.67068935547656805</v>
      </c>
      <c r="H65">
        <v>4.2893717301061001</v>
      </c>
      <c r="I65">
        <v>4.5757297033009099</v>
      </c>
      <c r="J65">
        <v>-0.98072462000269101</v>
      </c>
      <c r="K65">
        <v>1370.2395348524501</v>
      </c>
      <c r="L65">
        <v>1281.95472596015</v>
      </c>
      <c r="M65">
        <v>63.545832721518202</v>
      </c>
      <c r="N65">
        <v>0.75937242438942998</v>
      </c>
      <c r="O65">
        <v>2.5605915377242301</v>
      </c>
      <c r="P65">
        <v>34.953340109027003</v>
      </c>
      <c r="Q65">
        <v>5.6096269289769999E-3</v>
      </c>
    </row>
    <row r="66" spans="1:17" x14ac:dyDescent="0.3">
      <c r="A66" t="s">
        <v>185</v>
      </c>
      <c r="B66" t="s">
        <v>186</v>
      </c>
      <c r="C66" t="s">
        <v>10174</v>
      </c>
      <c r="D66" t="s">
        <v>86</v>
      </c>
      <c r="E66">
        <v>140722.75364988</v>
      </c>
      <c r="F66">
        <v>440.4</v>
      </c>
      <c r="G66">
        <v>70.213426810254106</v>
      </c>
      <c r="H66">
        <v>-7.4692671183803103</v>
      </c>
      <c r="I66">
        <v>10.9293823112966</v>
      </c>
      <c r="J66">
        <v>0.62101748487016695</v>
      </c>
      <c r="K66">
        <v>433.60692757226798</v>
      </c>
      <c r="L66">
        <v>372.847834797605</v>
      </c>
      <c r="M66">
        <v>55.184760566762698</v>
      </c>
      <c r="N66">
        <v>0.68596966726460296</v>
      </c>
      <c r="O66">
        <v>5.4041780199818303</v>
      </c>
      <c r="P66">
        <v>103.18339100346</v>
      </c>
      <c r="Q66">
        <v>0.15225267505743201</v>
      </c>
    </row>
    <row r="67" spans="1:17" x14ac:dyDescent="0.3">
      <c r="A67" t="s">
        <v>187</v>
      </c>
      <c r="B67" t="s">
        <v>188</v>
      </c>
      <c r="C67" t="s">
        <v>10169</v>
      </c>
      <c r="D67" t="s">
        <v>122</v>
      </c>
      <c r="E67">
        <v>138771.45137448001</v>
      </c>
      <c r="F67">
        <v>5761.3</v>
      </c>
      <c r="G67">
        <v>-11.761491706698701</v>
      </c>
      <c r="H67">
        <v>-0.115532972656312</v>
      </c>
      <c r="I67">
        <v>-0.16882657872484499</v>
      </c>
      <c r="J67">
        <v>5.4128662646146797</v>
      </c>
      <c r="K67">
        <v>5330.6951359349396</v>
      </c>
      <c r="L67">
        <v>5010.1890620242903</v>
      </c>
      <c r="M67">
        <v>82.561285301815403</v>
      </c>
      <c r="N67">
        <v>0.66320352379792502</v>
      </c>
      <c r="O67">
        <v>0.75850936420598303</v>
      </c>
      <c r="P67">
        <v>32.513742898544002</v>
      </c>
      <c r="Q67">
        <v>3.3646466219067001E-2</v>
      </c>
    </row>
    <row r="68" spans="1:17" x14ac:dyDescent="0.3">
      <c r="A68" t="s">
        <v>189</v>
      </c>
      <c r="B68" t="s">
        <v>190</v>
      </c>
      <c r="C68" t="s">
        <v>10167</v>
      </c>
      <c r="D68" t="s">
        <v>37</v>
      </c>
      <c r="E68">
        <v>136425.86508347499</v>
      </c>
      <c r="F68">
        <v>634.25</v>
      </c>
      <c r="G68">
        <v>-30.780651886488702</v>
      </c>
      <c r="H68">
        <v>6.6077718587268901</v>
      </c>
      <c r="I68">
        <v>-13.8423594266864</v>
      </c>
      <c r="J68">
        <v>6.2176767947220704</v>
      </c>
      <c r="K68">
        <v>590.85848410107303</v>
      </c>
      <c r="L68">
        <v>600.38219327639695</v>
      </c>
      <c r="M68">
        <v>82.382195579274196</v>
      </c>
      <c r="N68">
        <v>0.75986793938653896</v>
      </c>
      <c r="O68">
        <v>12.037839968466701</v>
      </c>
      <c r="P68">
        <v>24.022291748142301</v>
      </c>
      <c r="Q68">
        <v>-8.8514437011855004E-2</v>
      </c>
    </row>
    <row r="69" spans="1:17" x14ac:dyDescent="0.3">
      <c r="A69" t="s">
        <v>191</v>
      </c>
      <c r="B69" t="s">
        <v>192</v>
      </c>
      <c r="C69" t="s">
        <v>10171</v>
      </c>
      <c r="D69" t="s">
        <v>193</v>
      </c>
      <c r="E69">
        <v>134518.74053646499</v>
      </c>
      <c r="F69">
        <v>198.51</v>
      </c>
      <c r="G69">
        <v>89.751754336386497</v>
      </c>
      <c r="H69">
        <v>17.041380375947298</v>
      </c>
      <c r="I69">
        <v>68.299459222678493</v>
      </c>
      <c r="J69">
        <v>-2.64547300046284</v>
      </c>
      <c r="K69">
        <v>168.82435692596201</v>
      </c>
      <c r="L69">
        <v>128.847260215131</v>
      </c>
      <c r="M69">
        <v>55.768087591638498</v>
      </c>
      <c r="N69">
        <v>1.03222385686855</v>
      </c>
      <c r="O69">
        <v>5.2239181905193703</v>
      </c>
      <c r="P69">
        <v>128.69815668202699</v>
      </c>
      <c r="Q69">
        <v>1.9274676772524001E-2</v>
      </c>
    </row>
    <row r="70" spans="1:17" x14ac:dyDescent="0.3">
      <c r="A70" t="s">
        <v>194</v>
      </c>
      <c r="B70" t="s">
        <v>195</v>
      </c>
      <c r="C70" t="s">
        <v>10165</v>
      </c>
      <c r="D70" t="s">
        <v>18</v>
      </c>
      <c r="E70">
        <v>133018.57826208</v>
      </c>
      <c r="F70">
        <v>306.60000000000002</v>
      </c>
      <c r="G70">
        <v>31.7828563885938</v>
      </c>
      <c r="H70">
        <v>-3.6278166639346501</v>
      </c>
      <c r="I70">
        <v>21.353760921529599</v>
      </c>
      <c r="J70">
        <v>-1.9089339384244599</v>
      </c>
      <c r="K70">
        <v>304.95387733116002</v>
      </c>
      <c r="L70">
        <v>269.89181465333701</v>
      </c>
      <c r="M70">
        <v>56.002693627249698</v>
      </c>
      <c r="N70">
        <v>0.59911832907429596</v>
      </c>
      <c r="O70">
        <v>12.1901500326157</v>
      </c>
      <c r="P70">
        <v>85.005279831045399</v>
      </c>
      <c r="Q70">
        <v>1.2103682655277E-2</v>
      </c>
    </row>
    <row r="71" spans="1:17" x14ac:dyDescent="0.3">
      <c r="A71" t="s">
        <v>196</v>
      </c>
      <c r="B71" t="s">
        <v>197</v>
      </c>
      <c r="C71" t="s">
        <v>10167</v>
      </c>
      <c r="D71" t="s">
        <v>32</v>
      </c>
      <c r="E71">
        <v>132748.86713493001</v>
      </c>
      <c r="F71">
        <v>256.7</v>
      </c>
      <c r="G71">
        <v>0.22529531822631499</v>
      </c>
      <c r="H71">
        <v>-11.277923659654601</v>
      </c>
      <c r="I71">
        <v>1.2305628641825299</v>
      </c>
      <c r="J71">
        <v>-4.1578742110447298</v>
      </c>
      <c r="K71">
        <v>269.44904447946999</v>
      </c>
      <c r="L71">
        <v>245.77237840008701</v>
      </c>
      <c r="M71">
        <v>27.320959867514901</v>
      </c>
      <c r="N71">
        <v>0.74078678161846001</v>
      </c>
      <c r="O71">
        <v>16.751071289442901</v>
      </c>
      <c r="P71">
        <v>38.196500672947501</v>
      </c>
      <c r="Q71">
        <v>0.13733278022064599</v>
      </c>
    </row>
    <row r="72" spans="1:17" x14ac:dyDescent="0.3">
      <c r="A72" t="s">
        <v>198</v>
      </c>
      <c r="B72" t="s">
        <v>199</v>
      </c>
      <c r="C72" t="s">
        <v>10171</v>
      </c>
      <c r="D72" t="s">
        <v>200</v>
      </c>
      <c r="E72">
        <v>132310.087325475</v>
      </c>
      <c r="F72">
        <v>4828.6499999999996</v>
      </c>
      <c r="G72">
        <v>23.348638040131501</v>
      </c>
      <c r="H72">
        <v>-3.2831102403657999</v>
      </c>
      <c r="I72">
        <v>11.839739571423699</v>
      </c>
      <c r="J72">
        <v>3.29731844346726</v>
      </c>
      <c r="K72">
        <v>4667.3337506288899</v>
      </c>
      <c r="L72">
        <v>4162.45464278292</v>
      </c>
      <c r="M72">
        <v>62.664128574024403</v>
      </c>
      <c r="N72">
        <v>0.95157347878646703</v>
      </c>
      <c r="O72">
        <v>3.0515775630870001</v>
      </c>
      <c r="P72">
        <v>51.651198944740102</v>
      </c>
      <c r="Q72">
        <v>5.6432560768562998E-2</v>
      </c>
    </row>
    <row r="73" spans="1:17" x14ac:dyDescent="0.3">
      <c r="A73" t="s">
        <v>201</v>
      </c>
      <c r="B73" t="s">
        <v>202</v>
      </c>
      <c r="C73" t="s">
        <v>10167</v>
      </c>
      <c r="D73" t="s">
        <v>32</v>
      </c>
      <c r="E73">
        <v>131471.52576252</v>
      </c>
      <c r="F73">
        <v>119.4</v>
      </c>
      <c r="G73">
        <v>72.432702420560403</v>
      </c>
      <c r="H73">
        <v>-9.7108174833380296</v>
      </c>
      <c r="I73">
        <v>13.6209828172006</v>
      </c>
      <c r="J73">
        <v>-2.1245219082070199</v>
      </c>
      <c r="K73">
        <v>124.537834851057</v>
      </c>
      <c r="L73">
        <v>108.773117024342</v>
      </c>
      <c r="M73">
        <v>36.402547270458399</v>
      </c>
      <c r="N73">
        <v>1.05754593426247</v>
      </c>
      <c r="O73">
        <v>19.681742043551001</v>
      </c>
      <c r="P73">
        <v>105.331040412725</v>
      </c>
      <c r="Q73">
        <v>0.117530181476383</v>
      </c>
    </row>
    <row r="74" spans="1:17" x14ac:dyDescent="0.3">
      <c r="A74" t="s">
        <v>203</v>
      </c>
      <c r="B74" t="s">
        <v>204</v>
      </c>
      <c r="C74" t="s">
        <v>10170</v>
      </c>
      <c r="D74" t="s">
        <v>114</v>
      </c>
      <c r="E74">
        <v>131356.26629999999</v>
      </c>
      <c r="F74">
        <v>630</v>
      </c>
      <c r="G74">
        <v>379.213389228984</v>
      </c>
      <c r="H74">
        <v>55.974065979991899</v>
      </c>
      <c r="I74">
        <v>202.98693104390799</v>
      </c>
      <c r="J74">
        <v>45.248885591012801</v>
      </c>
      <c r="K74">
        <v>397.31052454130901</v>
      </c>
      <c r="L74">
        <v>275.91426541087799</v>
      </c>
      <c r="M74">
        <v>88.477678259742106</v>
      </c>
      <c r="N74">
        <v>2.1650209021075302</v>
      </c>
      <c r="O74">
        <v>2.19047619047618</v>
      </c>
      <c r="P74">
        <v>438.23152498932001</v>
      </c>
      <c r="Q74">
        <v>0.223406496224025</v>
      </c>
    </row>
    <row r="75" spans="1:17" x14ac:dyDescent="0.3">
      <c r="A75" t="s">
        <v>205</v>
      </c>
      <c r="B75" t="s">
        <v>206</v>
      </c>
      <c r="C75" t="s">
        <v>10174</v>
      </c>
      <c r="D75" t="s">
        <v>72</v>
      </c>
      <c r="E75">
        <v>124368.90728499999</v>
      </c>
      <c r="F75">
        <v>713</v>
      </c>
      <c r="G75">
        <v>105.24844832241899</v>
      </c>
      <c r="H75">
        <v>9.2651087857965493</v>
      </c>
      <c r="I75">
        <v>35.996974580267697</v>
      </c>
      <c r="J75">
        <v>-1.1792896668471899</v>
      </c>
      <c r="K75">
        <v>664.655261043412</v>
      </c>
      <c r="L75">
        <v>533.16514032351495</v>
      </c>
      <c r="M75">
        <v>45.276884581176397</v>
      </c>
      <c r="N75">
        <v>0.48810810171089503</v>
      </c>
      <c r="O75">
        <v>5.4698457223001302</v>
      </c>
      <c r="P75">
        <v>151.72109443954099</v>
      </c>
      <c r="Q75">
        <v>0.120662056911638</v>
      </c>
    </row>
    <row r="76" spans="1:17" x14ac:dyDescent="0.3">
      <c r="A76" t="s">
        <v>207</v>
      </c>
      <c r="B76" t="s">
        <v>208</v>
      </c>
      <c r="C76" t="s">
        <v>10172</v>
      </c>
      <c r="D76" t="s">
        <v>209</v>
      </c>
      <c r="E76">
        <v>121650.97678500001</v>
      </c>
      <c r="F76">
        <v>4582.5</v>
      </c>
      <c r="G76">
        <v>0.75681948365470497</v>
      </c>
      <c r="H76">
        <v>-2.82712944740351</v>
      </c>
      <c r="I76">
        <v>5.0151576726676401</v>
      </c>
      <c r="J76">
        <v>1.6655426373354301</v>
      </c>
      <c r="K76">
        <v>4338.1975690816698</v>
      </c>
      <c r="L76">
        <v>3917.95314333846</v>
      </c>
      <c r="M76">
        <v>53.495913476623002</v>
      </c>
      <c r="N76">
        <v>0.99517394745135501</v>
      </c>
      <c r="O76">
        <v>1.9094380796508399</v>
      </c>
      <c r="P76">
        <v>39.061693927715197</v>
      </c>
      <c r="Q76">
        <v>-5.4088507478717997E-2</v>
      </c>
    </row>
    <row r="77" spans="1:17" x14ac:dyDescent="0.3">
      <c r="A77" t="s">
        <v>210</v>
      </c>
      <c r="B77" t="s">
        <v>211</v>
      </c>
      <c r="C77" t="s">
        <v>10172</v>
      </c>
      <c r="D77" t="s">
        <v>62</v>
      </c>
      <c r="E77">
        <v>121617.497613</v>
      </c>
      <c r="F77">
        <v>1506</v>
      </c>
      <c r="G77">
        <v>21.440653586581799</v>
      </c>
      <c r="H77">
        <v>-6.1496458664812703</v>
      </c>
      <c r="I77">
        <v>1.2762625056458301</v>
      </c>
      <c r="J77">
        <v>2.2589628597792899</v>
      </c>
      <c r="K77">
        <v>1480.80224843837</v>
      </c>
      <c r="L77">
        <v>1366.8942189837601</v>
      </c>
      <c r="M77">
        <v>52.934772811610102</v>
      </c>
      <c r="N77">
        <v>0.766303576517117</v>
      </c>
      <c r="O77">
        <v>5.0464807436918901</v>
      </c>
      <c r="P77">
        <v>47.937131630648302</v>
      </c>
      <c r="Q77">
        <v>1.4054850737978001E-2</v>
      </c>
    </row>
    <row r="78" spans="1:17" x14ac:dyDescent="0.3">
      <c r="A78" t="s">
        <v>212</v>
      </c>
      <c r="B78" t="s">
        <v>213</v>
      </c>
      <c r="C78" t="s">
        <v>10179</v>
      </c>
      <c r="D78" t="s">
        <v>214</v>
      </c>
      <c r="E78">
        <v>120368.46144</v>
      </c>
      <c r="F78">
        <v>1920</v>
      </c>
      <c r="G78">
        <v>21.7423717371863</v>
      </c>
      <c r="H78">
        <v>-0.60812721891438704</v>
      </c>
      <c r="I78">
        <v>21.927961438683202</v>
      </c>
      <c r="J78">
        <v>2.1489517544804801</v>
      </c>
      <c r="K78">
        <v>1803.5598460470301</v>
      </c>
      <c r="L78">
        <v>1565.0006623939</v>
      </c>
      <c r="M78">
        <v>64.4775740454877</v>
      </c>
      <c r="N78">
        <v>0.77612105680569399</v>
      </c>
      <c r="O78">
        <v>3.4062500000000102</v>
      </c>
      <c r="P78">
        <v>55.736707628665201</v>
      </c>
      <c r="Q78">
        <v>4.7922172282198999E-2</v>
      </c>
    </row>
    <row r="79" spans="1:17" x14ac:dyDescent="0.3">
      <c r="A79" t="s">
        <v>215</v>
      </c>
      <c r="B79" t="s">
        <v>216</v>
      </c>
      <c r="C79" t="s">
        <v>10167</v>
      </c>
      <c r="D79" t="s">
        <v>32</v>
      </c>
      <c r="E79">
        <v>120332.756421696</v>
      </c>
      <c r="F79">
        <v>63.66</v>
      </c>
      <c r="G79">
        <v>116.508019892462</v>
      </c>
      <c r="H79">
        <v>-7.2995111520280496</v>
      </c>
      <c r="I79">
        <v>35.718127356499998</v>
      </c>
      <c r="J79">
        <v>1.33324970532846</v>
      </c>
      <c r="K79">
        <v>64.742704472843002</v>
      </c>
      <c r="L79">
        <v>55.406495571214698</v>
      </c>
      <c r="M79">
        <v>45.4259656332734</v>
      </c>
      <c r="N79">
        <v>0.64052020682103805</v>
      </c>
      <c r="O79">
        <v>31.5582783537543</v>
      </c>
      <c r="P79">
        <v>149.15851272015601</v>
      </c>
      <c r="Q79">
        <v>8.1208770600987995E-2</v>
      </c>
    </row>
    <row r="80" spans="1:17" x14ac:dyDescent="0.3">
      <c r="A80" t="s">
        <v>217</v>
      </c>
      <c r="B80" t="s">
        <v>218</v>
      </c>
      <c r="C80" t="s">
        <v>10167</v>
      </c>
      <c r="D80" t="s">
        <v>49</v>
      </c>
      <c r="E80">
        <v>118037.08265216</v>
      </c>
      <c r="F80">
        <v>1404.8</v>
      </c>
      <c r="G80">
        <v>-0.98696807194713498</v>
      </c>
      <c r="H80">
        <v>0.721601849439649</v>
      </c>
      <c r="I80">
        <v>1.757781319205</v>
      </c>
      <c r="J80">
        <v>-1.3590387352728699</v>
      </c>
      <c r="K80">
        <v>1344.0190211946499</v>
      </c>
      <c r="L80">
        <v>1208.1456469903901</v>
      </c>
      <c r="M80">
        <v>46.245937650099101</v>
      </c>
      <c r="N80">
        <v>0.68345384968886502</v>
      </c>
      <c r="O80">
        <v>5.0825740318906698</v>
      </c>
      <c r="P80">
        <v>40.867385309601303</v>
      </c>
      <c r="Q80">
        <v>0.117593310578958</v>
      </c>
    </row>
    <row r="81" spans="1:17" x14ac:dyDescent="0.3">
      <c r="A81" t="s">
        <v>219</v>
      </c>
      <c r="B81" t="s">
        <v>220</v>
      </c>
      <c r="C81" t="s">
        <v>10171</v>
      </c>
      <c r="D81" t="s">
        <v>117</v>
      </c>
      <c r="E81">
        <v>117617.31681298</v>
      </c>
      <c r="F81">
        <v>2475.6999999999998</v>
      </c>
      <c r="G81">
        <v>59.268846634214498</v>
      </c>
      <c r="H81">
        <v>-4.5077286393527602</v>
      </c>
      <c r="I81">
        <v>6.2765454241400498</v>
      </c>
      <c r="J81">
        <v>5.0008594005693299</v>
      </c>
      <c r="K81">
        <v>2302.3825683676901</v>
      </c>
      <c r="L81">
        <v>2001.5184674700199</v>
      </c>
      <c r="M81">
        <v>68.049511883371906</v>
      </c>
      <c r="N81">
        <v>1.0520402894732901</v>
      </c>
      <c r="O81">
        <v>1.74900028274831</v>
      </c>
      <c r="P81">
        <v>91.173745173745104</v>
      </c>
      <c r="Q81">
        <v>0.20049510940788001</v>
      </c>
    </row>
    <row r="82" spans="1:17" x14ac:dyDescent="0.3">
      <c r="A82" t="s">
        <v>221</v>
      </c>
      <c r="B82" t="s">
        <v>222</v>
      </c>
      <c r="C82" t="s">
        <v>10172</v>
      </c>
      <c r="D82" t="s">
        <v>62</v>
      </c>
      <c r="E82">
        <v>117060.23122664999</v>
      </c>
      <c r="F82">
        <v>1163.3499999999999</v>
      </c>
      <c r="G82">
        <v>76.700874934519703</v>
      </c>
      <c r="H82">
        <v>4.1314454553253297</v>
      </c>
      <c r="I82">
        <v>52.861534081450699</v>
      </c>
      <c r="J82">
        <v>7.3326069711583699</v>
      </c>
      <c r="K82">
        <v>1061.94615821716</v>
      </c>
      <c r="L82">
        <v>875.95297319752694</v>
      </c>
      <c r="M82">
        <v>69.4861499425093</v>
      </c>
      <c r="N82">
        <v>1.19635663871409</v>
      </c>
      <c r="O82">
        <v>3.4082606266385902</v>
      </c>
      <c r="P82">
        <v>104.90532804931701</v>
      </c>
      <c r="Q82">
        <v>4.7407430019009003E-2</v>
      </c>
    </row>
    <row r="83" spans="1:17" x14ac:dyDescent="0.3">
      <c r="A83" t="s">
        <v>223</v>
      </c>
      <c r="B83" t="s">
        <v>224</v>
      </c>
      <c r="C83" t="s">
        <v>10173</v>
      </c>
      <c r="D83" t="s">
        <v>225</v>
      </c>
      <c r="E83">
        <v>115859.81204999999</v>
      </c>
      <c r="F83">
        <v>5744.45</v>
      </c>
      <c r="G83">
        <v>235.78037965145501</v>
      </c>
      <c r="H83">
        <v>64.378304360172507</v>
      </c>
      <c r="I83">
        <v>137.99080870416799</v>
      </c>
      <c r="J83">
        <v>14.102420345830399</v>
      </c>
      <c r="K83">
        <v>3787.53152197904</v>
      </c>
      <c r="L83">
        <v>2597.92433332668</v>
      </c>
      <c r="M83">
        <v>77.823208868289797</v>
      </c>
      <c r="N83">
        <v>1.7034105122293099</v>
      </c>
      <c r="O83">
        <v>2.0115067586975202</v>
      </c>
      <c r="P83">
        <v>286.54531996500901</v>
      </c>
      <c r="Q83">
        <v>0.27470875492033697</v>
      </c>
    </row>
    <row r="84" spans="1:17" x14ac:dyDescent="0.3">
      <c r="A84" t="s">
        <v>226</v>
      </c>
      <c r="B84" t="s">
        <v>227</v>
      </c>
      <c r="C84" t="s">
        <v>10173</v>
      </c>
      <c r="D84" t="s">
        <v>153</v>
      </c>
      <c r="E84">
        <v>115848.24782085</v>
      </c>
      <c r="F84">
        <v>332.7</v>
      </c>
      <c r="G84">
        <v>229.038626325493</v>
      </c>
      <c r="H84">
        <v>9.6707441219605403</v>
      </c>
      <c r="I84">
        <v>55.914346449199797</v>
      </c>
      <c r="J84">
        <v>4.4627483943568897</v>
      </c>
      <c r="K84">
        <v>294.75119807001698</v>
      </c>
      <c r="L84">
        <v>230.17096786015401</v>
      </c>
      <c r="M84">
        <v>80.283779009379003</v>
      </c>
      <c r="N84">
        <v>0.94633010938490603</v>
      </c>
      <c r="O84">
        <v>0.79651337541328804</v>
      </c>
      <c r="P84">
        <v>265.403624382207</v>
      </c>
      <c r="Q84">
        <v>0.16458299537214199</v>
      </c>
    </row>
    <row r="85" spans="1:17" x14ac:dyDescent="0.3">
      <c r="A85" t="s">
        <v>228</v>
      </c>
      <c r="B85" t="s">
        <v>229</v>
      </c>
      <c r="C85" t="s">
        <v>10174</v>
      </c>
      <c r="D85" t="s">
        <v>111</v>
      </c>
      <c r="E85">
        <v>114583.71202063499</v>
      </c>
      <c r="F85">
        <v>114.07</v>
      </c>
      <c r="G85">
        <v>118.39328089947099</v>
      </c>
      <c r="H85">
        <v>2.3254226116833898</v>
      </c>
      <c r="I85">
        <v>52.751210518752202</v>
      </c>
      <c r="J85">
        <v>6.3685273751151401</v>
      </c>
      <c r="K85">
        <v>100.450219039814</v>
      </c>
      <c r="L85">
        <v>83.155055270186395</v>
      </c>
      <c r="M85">
        <v>86.621214929037095</v>
      </c>
      <c r="N85">
        <v>0.85523042341987199</v>
      </c>
      <c r="O85">
        <v>3.4452529148768201</v>
      </c>
      <c r="P85">
        <v>154.33667781493801</v>
      </c>
      <c r="Q85">
        <v>0.174282368791919</v>
      </c>
    </row>
    <row r="86" spans="1:17" x14ac:dyDescent="0.3">
      <c r="A86" t="s">
        <v>230</v>
      </c>
      <c r="B86" t="s">
        <v>231</v>
      </c>
      <c r="C86" t="s">
        <v>10173</v>
      </c>
      <c r="D86" t="s">
        <v>153</v>
      </c>
      <c r="E86">
        <v>113857.76321208</v>
      </c>
      <c r="F86">
        <v>745.2</v>
      </c>
      <c r="G86">
        <v>61.657607848868302</v>
      </c>
      <c r="H86">
        <v>8.5563111732936008</v>
      </c>
      <c r="I86">
        <v>48.413634710474</v>
      </c>
      <c r="J86">
        <v>2.16425064087912</v>
      </c>
      <c r="K86">
        <v>662.69116940905599</v>
      </c>
      <c r="L86">
        <v>530.10882168220201</v>
      </c>
      <c r="M86">
        <v>62.193790161738796</v>
      </c>
      <c r="N86">
        <v>0.701195568103121</v>
      </c>
      <c r="O86">
        <v>5.1731078904991801</v>
      </c>
      <c r="P86">
        <v>107.461024498886</v>
      </c>
      <c r="Q86">
        <v>0.25393584807742497</v>
      </c>
    </row>
    <row r="87" spans="1:17" x14ac:dyDescent="0.3">
      <c r="A87" t="s">
        <v>232</v>
      </c>
      <c r="B87" t="s">
        <v>233</v>
      </c>
      <c r="C87" t="s">
        <v>10168</v>
      </c>
      <c r="D87" t="s">
        <v>29</v>
      </c>
      <c r="E87">
        <v>112407.431526432</v>
      </c>
      <c r="F87">
        <v>16.559999999999999</v>
      </c>
      <c r="G87">
        <v>100.220214447703</v>
      </c>
      <c r="H87">
        <v>0.59889216778869203</v>
      </c>
      <c r="I87">
        <v>-9.1508141779489893</v>
      </c>
      <c r="J87">
        <v>-5.0150825382723303</v>
      </c>
      <c r="K87">
        <v>15.817307039640999</v>
      </c>
      <c r="L87">
        <v>13.751997996288701</v>
      </c>
      <c r="M87">
        <v>41.388190852463801</v>
      </c>
      <c r="N87">
        <v>0.70176555730677803</v>
      </c>
      <c r="O87">
        <v>15.8212560386473</v>
      </c>
      <c r="P87">
        <v>131.608391608391</v>
      </c>
      <c r="Q87">
        <v>4.9752398396917002E-2</v>
      </c>
    </row>
    <row r="88" spans="1:17" x14ac:dyDescent="0.3">
      <c r="A88" t="s">
        <v>234</v>
      </c>
      <c r="B88" t="s">
        <v>235</v>
      </c>
      <c r="C88" t="s">
        <v>10174</v>
      </c>
      <c r="D88" t="s">
        <v>236</v>
      </c>
      <c r="E88">
        <v>111683.12742196</v>
      </c>
      <c r="F88">
        <v>1001.2</v>
      </c>
      <c r="G88">
        <v>7.6904330901638103</v>
      </c>
      <c r="H88">
        <v>-6.3526125057670502</v>
      </c>
      <c r="I88">
        <v>-25.995712028585501</v>
      </c>
      <c r="J88">
        <v>-3.3010736815066402</v>
      </c>
      <c r="K88">
        <v>1028.87052059195</v>
      </c>
      <c r="L88">
        <v>1052.44492350517</v>
      </c>
      <c r="M88">
        <v>41.638052364677698</v>
      </c>
      <c r="N88">
        <v>0.55785158594435202</v>
      </c>
      <c r="O88">
        <v>24.850179784258799</v>
      </c>
      <c r="P88">
        <v>45.9475218658892</v>
      </c>
      <c r="Q88">
        <v>9.8946196184479997E-3</v>
      </c>
    </row>
    <row r="89" spans="1:17" x14ac:dyDescent="0.3">
      <c r="A89" t="s">
        <v>237</v>
      </c>
      <c r="B89" t="s">
        <v>238</v>
      </c>
      <c r="C89" t="s">
        <v>10169</v>
      </c>
      <c r="D89" t="s">
        <v>180</v>
      </c>
      <c r="E89">
        <v>111540.416763235</v>
      </c>
      <c r="F89">
        <v>629.35</v>
      </c>
      <c r="G89">
        <v>-16.885099955199902</v>
      </c>
      <c r="H89">
        <v>-2.6555219085644501</v>
      </c>
      <c r="I89">
        <v>1.68429688801336</v>
      </c>
      <c r="J89">
        <v>3.4006533224818001</v>
      </c>
      <c r="K89">
        <v>584.97796785687001</v>
      </c>
      <c r="L89">
        <v>555.42869224599497</v>
      </c>
      <c r="M89">
        <v>70.456532745980098</v>
      </c>
      <c r="N89">
        <v>0.691487501779109</v>
      </c>
      <c r="O89">
        <v>1.2552633669658999</v>
      </c>
      <c r="P89">
        <v>28.648814390842102</v>
      </c>
      <c r="Q89">
        <v>-7.3564280787951006E-2</v>
      </c>
    </row>
    <row r="90" spans="1:17" x14ac:dyDescent="0.3">
      <c r="A90" t="s">
        <v>239</v>
      </c>
      <c r="B90" t="s">
        <v>240</v>
      </c>
      <c r="C90" t="s">
        <v>10167</v>
      </c>
      <c r="D90" t="s">
        <v>24</v>
      </c>
      <c r="E90">
        <v>111338.207589875</v>
      </c>
      <c r="F90">
        <v>1429.75</v>
      </c>
      <c r="G90">
        <v>-21.552108805070201</v>
      </c>
      <c r="H90">
        <v>-8.4361741232304901</v>
      </c>
      <c r="I90">
        <v>-26.0871682385933</v>
      </c>
      <c r="J90">
        <v>-2.04305673465691</v>
      </c>
      <c r="K90">
        <v>1469.54867393317</v>
      </c>
      <c r="L90">
        <v>1459.8545998500299</v>
      </c>
      <c r="M90">
        <v>35.1017610742052</v>
      </c>
      <c r="N90">
        <v>1.0342659763239801</v>
      </c>
      <c r="O90">
        <v>18.5172232907851</v>
      </c>
      <c r="P90">
        <v>5.8290155440414404</v>
      </c>
      <c r="Q90">
        <v>3.0925598954880001E-3</v>
      </c>
    </row>
    <row r="91" spans="1:17" x14ac:dyDescent="0.3">
      <c r="A91" t="s">
        <v>241</v>
      </c>
      <c r="B91" t="s">
        <v>242</v>
      </c>
      <c r="C91" t="s">
        <v>10181</v>
      </c>
      <c r="D91" t="s">
        <v>243</v>
      </c>
      <c r="E91">
        <v>110871.582537925</v>
      </c>
      <c r="F91">
        <v>12252.35</v>
      </c>
      <c r="G91">
        <v>220.64966207082099</v>
      </c>
      <c r="H91">
        <v>27.3456620650697</v>
      </c>
      <c r="I91">
        <v>54.4371883053415</v>
      </c>
      <c r="J91">
        <v>2.6270393655442099</v>
      </c>
      <c r="K91">
        <v>10036.1961855995</v>
      </c>
      <c r="L91">
        <v>7863.2303695708997</v>
      </c>
      <c r="M91">
        <v>79.594720717570496</v>
      </c>
      <c r="N91">
        <v>0.96104387398383295</v>
      </c>
      <c r="O91">
        <v>8.5342811787126394</v>
      </c>
      <c r="P91">
        <v>254.796067586546</v>
      </c>
      <c r="Q91">
        <v>0.210406039715856</v>
      </c>
    </row>
    <row r="92" spans="1:17" x14ac:dyDescent="0.3">
      <c r="A92" t="s">
        <v>244</v>
      </c>
      <c r="B92" t="s">
        <v>245</v>
      </c>
      <c r="C92" t="s">
        <v>10173</v>
      </c>
      <c r="D92" t="s">
        <v>246</v>
      </c>
      <c r="E92">
        <v>110777.436</v>
      </c>
      <c r="F92">
        <v>3996.3</v>
      </c>
      <c r="G92">
        <v>86.285842454916505</v>
      </c>
      <c r="H92">
        <v>8.6169232721960896</v>
      </c>
      <c r="I92">
        <v>83.982467032812707</v>
      </c>
      <c r="J92">
        <v>1.5085307626712099</v>
      </c>
      <c r="K92">
        <v>3709.5655171747399</v>
      </c>
      <c r="L92">
        <v>2865.8155878705502</v>
      </c>
      <c r="M92">
        <v>52.446727434522998</v>
      </c>
      <c r="N92">
        <v>0.84895411929160303</v>
      </c>
      <c r="O92">
        <v>4.3940645096714297</v>
      </c>
      <c r="P92">
        <v>141.71656686626699</v>
      </c>
      <c r="Q92">
        <v>0.23390571824169601</v>
      </c>
    </row>
    <row r="93" spans="1:17" x14ac:dyDescent="0.3">
      <c r="A93" t="s">
        <v>247</v>
      </c>
      <c r="B93" t="s">
        <v>248</v>
      </c>
      <c r="C93" t="s">
        <v>10171</v>
      </c>
      <c r="D93" t="s">
        <v>117</v>
      </c>
      <c r="E93">
        <v>110486.92966374999</v>
      </c>
      <c r="F93">
        <v>5526.25</v>
      </c>
      <c r="G93">
        <v>53.030832796764599</v>
      </c>
      <c r="H93">
        <v>-8.5851601634778696</v>
      </c>
      <c r="I93">
        <v>14.940051083942899</v>
      </c>
      <c r="J93">
        <v>-1.3233748812038599</v>
      </c>
      <c r="K93">
        <v>5309.4936739614704</v>
      </c>
      <c r="L93">
        <v>4468.7556894563904</v>
      </c>
      <c r="M93">
        <v>47.398399380933903</v>
      </c>
      <c r="N93">
        <v>0.76178408440964995</v>
      </c>
      <c r="O93">
        <v>6.6645555304229704</v>
      </c>
      <c r="P93">
        <v>91.219723183390997</v>
      </c>
      <c r="Q93">
        <v>6.1114551954111002E-2</v>
      </c>
    </row>
    <row r="94" spans="1:17" x14ac:dyDescent="0.3">
      <c r="A94" t="s">
        <v>249</v>
      </c>
      <c r="B94" t="s">
        <v>250</v>
      </c>
      <c r="C94" t="s">
        <v>10172</v>
      </c>
      <c r="D94" t="s">
        <v>62</v>
      </c>
      <c r="E94">
        <v>109828.90714725001</v>
      </c>
      <c r="F94">
        <v>6594.75</v>
      </c>
      <c r="G94">
        <v>2.5745931747165698</v>
      </c>
      <c r="H94">
        <v>4.0451496819455297</v>
      </c>
      <c r="I94">
        <v>3.5224356743106502</v>
      </c>
      <c r="J94">
        <v>2.6579990069483799</v>
      </c>
      <c r="K94">
        <v>6174.5040394842499</v>
      </c>
      <c r="L94">
        <v>5890.6928845149196</v>
      </c>
      <c r="M94">
        <v>86.612219065503396</v>
      </c>
      <c r="N94">
        <v>1.17457952409101</v>
      </c>
      <c r="O94">
        <v>0.41244929678911901</v>
      </c>
      <c r="P94">
        <v>29.913814331445401</v>
      </c>
      <c r="Q94">
        <v>-3.2265437158288002E-2</v>
      </c>
    </row>
    <row r="95" spans="1:17" x14ac:dyDescent="0.3">
      <c r="A95" t="s">
        <v>251</v>
      </c>
      <c r="B95" t="s">
        <v>252</v>
      </c>
      <c r="C95" t="s">
        <v>10167</v>
      </c>
      <c r="D95" t="s">
        <v>253</v>
      </c>
      <c r="E95">
        <v>108777.1637389</v>
      </c>
      <c r="F95">
        <v>9773.9</v>
      </c>
      <c r="G95">
        <v>11.0939392929336</v>
      </c>
      <c r="H95">
        <v>11.2149385686826</v>
      </c>
      <c r="I95">
        <v>9.2201504531038694</v>
      </c>
      <c r="J95">
        <v>4.5052619810237102</v>
      </c>
      <c r="K95">
        <v>8665.6056761724994</v>
      </c>
      <c r="L95">
        <v>8068.3556766888296</v>
      </c>
      <c r="M95">
        <v>72.611842283860696</v>
      </c>
      <c r="N95">
        <v>2.0171981555066298</v>
      </c>
      <c r="O95">
        <v>2.10867719129519</v>
      </c>
      <c r="P95">
        <v>47.466014876506897</v>
      </c>
      <c r="Q95">
        <v>9.9127537704097005E-2</v>
      </c>
    </row>
    <row r="96" spans="1:17" x14ac:dyDescent="0.3">
      <c r="A96" t="s">
        <v>254</v>
      </c>
      <c r="B96" t="s">
        <v>255</v>
      </c>
      <c r="C96" t="s">
        <v>10169</v>
      </c>
      <c r="D96" t="s">
        <v>256</v>
      </c>
      <c r="E96">
        <v>107803.73108224</v>
      </c>
      <c r="F96">
        <v>1131.4000000000001</v>
      </c>
      <c r="G96">
        <v>9.5564816214780404</v>
      </c>
      <c r="H96">
        <v>-2.7313125915846999</v>
      </c>
      <c r="I96">
        <v>-11.2428359131312</v>
      </c>
      <c r="J96">
        <v>3.1774514676268802E-2</v>
      </c>
      <c r="K96">
        <v>1115.74023165323</v>
      </c>
      <c r="L96">
        <v>1056.72635681007</v>
      </c>
      <c r="M96">
        <v>52.998925428717101</v>
      </c>
      <c r="N96">
        <v>0.92937755933378297</v>
      </c>
      <c r="O96">
        <v>12.1619232808909</v>
      </c>
      <c r="P96">
        <v>37.014834998486201</v>
      </c>
      <c r="Q96">
        <v>8.5160449184540007E-3</v>
      </c>
    </row>
    <row r="97" spans="1:17" x14ac:dyDescent="0.3">
      <c r="A97" t="s">
        <v>257</v>
      </c>
      <c r="B97" t="s">
        <v>258</v>
      </c>
      <c r="C97" t="s">
        <v>10168</v>
      </c>
      <c r="D97" t="s">
        <v>259</v>
      </c>
      <c r="E97">
        <v>106209.738351475</v>
      </c>
      <c r="F97">
        <v>394.25</v>
      </c>
      <c r="G97">
        <v>113.99838550994301</v>
      </c>
      <c r="H97">
        <v>4.9915349685174002</v>
      </c>
      <c r="I97">
        <v>71.342708204716899</v>
      </c>
      <c r="J97">
        <v>-3.9249919683550401</v>
      </c>
      <c r="K97">
        <v>351.59575164379203</v>
      </c>
      <c r="L97">
        <v>278.048892455832</v>
      </c>
      <c r="M97">
        <v>65.859198941582093</v>
      </c>
      <c r="N97">
        <v>0.916627119047284</v>
      </c>
      <c r="O97">
        <v>3.58909321496512</v>
      </c>
      <c r="P97">
        <v>150.55608516046999</v>
      </c>
      <c r="Q97">
        <v>3.6115685452906998E-2</v>
      </c>
    </row>
    <row r="98" spans="1:17" x14ac:dyDescent="0.3">
      <c r="A98" t="s">
        <v>260</v>
      </c>
      <c r="B98" t="s">
        <v>261</v>
      </c>
      <c r="C98" t="s">
        <v>10171</v>
      </c>
      <c r="D98" t="s">
        <v>193</v>
      </c>
      <c r="E98">
        <v>105030.538745</v>
      </c>
      <c r="F98">
        <v>35611.25</v>
      </c>
      <c r="G98">
        <v>59.441248043317998</v>
      </c>
      <c r="H98">
        <v>10.7587355567277</v>
      </c>
      <c r="I98">
        <v>41.957769454769597</v>
      </c>
      <c r="J98">
        <v>2.3223998420320502</v>
      </c>
      <c r="K98">
        <v>32406.5520471257</v>
      </c>
      <c r="L98">
        <v>27340.490197104398</v>
      </c>
      <c r="M98">
        <v>67.631937082096698</v>
      </c>
      <c r="N98">
        <v>0.64937045516685199</v>
      </c>
      <c r="O98">
        <v>2.9955421390712198</v>
      </c>
      <c r="P98">
        <v>98.599922481268607</v>
      </c>
      <c r="Q98">
        <v>0.11574491191881101</v>
      </c>
    </row>
    <row r="99" spans="1:17" x14ac:dyDescent="0.3">
      <c r="A99" t="s">
        <v>262</v>
      </c>
      <c r="B99" t="s">
        <v>263</v>
      </c>
      <c r="C99" t="s">
        <v>10167</v>
      </c>
      <c r="D99" t="s">
        <v>32</v>
      </c>
      <c r="E99">
        <v>104412.457492545</v>
      </c>
      <c r="F99">
        <v>136.78</v>
      </c>
      <c r="G99">
        <v>43.466156077590497</v>
      </c>
      <c r="H99">
        <v>-10.7078050494666</v>
      </c>
      <c r="I99">
        <v>-2.42079086039849</v>
      </c>
      <c r="J99">
        <v>0.91665897348380598</v>
      </c>
      <c r="K99">
        <v>143.17437479677201</v>
      </c>
      <c r="L99">
        <v>130.52127981382199</v>
      </c>
      <c r="M99">
        <v>44.162705041035302</v>
      </c>
      <c r="N99">
        <v>0.72307018204577</v>
      </c>
      <c r="O99">
        <v>26.1149290831993</v>
      </c>
      <c r="P99">
        <v>71.296180338133993</v>
      </c>
      <c r="Q99">
        <v>0.13892665272750401</v>
      </c>
    </row>
    <row r="100" spans="1:17" x14ac:dyDescent="0.3">
      <c r="A100" t="s">
        <v>264</v>
      </c>
      <c r="B100" t="s">
        <v>265</v>
      </c>
      <c r="C100" t="s">
        <v>10167</v>
      </c>
      <c r="D100" t="s">
        <v>32</v>
      </c>
      <c r="E100">
        <v>103541.4841329</v>
      </c>
      <c r="F100">
        <v>114.15</v>
      </c>
      <c r="G100">
        <v>46.671540087800402</v>
      </c>
      <c r="H100">
        <v>-9.7298354479054492</v>
      </c>
      <c r="I100">
        <v>13.249173484368599</v>
      </c>
      <c r="J100">
        <v>-2.54436911659363</v>
      </c>
      <c r="K100">
        <v>117.264332197865</v>
      </c>
      <c r="L100">
        <v>103.016490879291</v>
      </c>
      <c r="M100">
        <v>33.008617983209</v>
      </c>
      <c r="N100">
        <v>0.73555848537214596</v>
      </c>
      <c r="O100">
        <v>12.921594393342</v>
      </c>
      <c r="P100">
        <v>78.778386844165993</v>
      </c>
      <c r="Q100">
        <v>0.15846417839141799</v>
      </c>
    </row>
    <row r="101" spans="1:17" x14ac:dyDescent="0.3">
      <c r="A101" t="s">
        <v>266</v>
      </c>
      <c r="B101" t="s">
        <v>267</v>
      </c>
      <c r="C101" t="s">
        <v>10167</v>
      </c>
      <c r="D101" t="s">
        <v>49</v>
      </c>
      <c r="E101">
        <v>102962.18943119999</v>
      </c>
      <c r="F101">
        <v>2739</v>
      </c>
      <c r="G101">
        <v>31.7891984904604</v>
      </c>
      <c r="H101">
        <v>5.6619289254405301</v>
      </c>
      <c r="I101">
        <v>7.8163684427064597</v>
      </c>
      <c r="J101">
        <v>-3.5353731202419501</v>
      </c>
      <c r="K101">
        <v>2648.9174589936802</v>
      </c>
      <c r="L101">
        <v>2308.3864476645899</v>
      </c>
      <c r="M101">
        <v>36.621303800121701</v>
      </c>
      <c r="N101">
        <v>0.93993858677558095</v>
      </c>
      <c r="O101">
        <v>11.6995253742241</v>
      </c>
      <c r="P101">
        <v>58.6768241462213</v>
      </c>
      <c r="Q101">
        <v>5.7587209466746003E-2</v>
      </c>
    </row>
    <row r="102" spans="1:17" x14ac:dyDescent="0.3">
      <c r="A102" t="s">
        <v>268</v>
      </c>
      <c r="B102" t="s">
        <v>269</v>
      </c>
      <c r="C102" t="s">
        <v>10175</v>
      </c>
      <c r="D102" t="s">
        <v>130</v>
      </c>
      <c r="E102">
        <v>101701.29925985</v>
      </c>
      <c r="F102">
        <v>1014.55</v>
      </c>
      <c r="G102">
        <v>35.784004209418498</v>
      </c>
      <c r="H102">
        <v>-4.6715311092504699</v>
      </c>
      <c r="I102">
        <v>26.186190102270398</v>
      </c>
      <c r="J102">
        <v>-4.8720278885701598</v>
      </c>
      <c r="K102">
        <v>1008.2900458557</v>
      </c>
      <c r="L102">
        <v>850.67868628078804</v>
      </c>
      <c r="M102">
        <v>35.035950976239803</v>
      </c>
      <c r="N102">
        <v>0.76566695513049299</v>
      </c>
      <c r="O102">
        <v>8.1267557044995407</v>
      </c>
      <c r="P102">
        <v>74.441196698761999</v>
      </c>
      <c r="Q102">
        <v>9.4489978880272996E-2</v>
      </c>
    </row>
    <row r="103" spans="1:17" x14ac:dyDescent="0.3">
      <c r="A103" t="s">
        <v>270</v>
      </c>
      <c r="B103" t="s">
        <v>271</v>
      </c>
      <c r="C103" t="s">
        <v>10176</v>
      </c>
      <c r="D103" t="s">
        <v>78</v>
      </c>
      <c r="E103">
        <v>100205.61819048</v>
      </c>
      <c r="F103">
        <v>27772.6</v>
      </c>
      <c r="G103">
        <v>-8.5964807960793994</v>
      </c>
      <c r="H103">
        <v>-1.54754416068476</v>
      </c>
      <c r="I103">
        <v>-9.1226926963575501</v>
      </c>
      <c r="J103">
        <v>1.3836100669087099</v>
      </c>
      <c r="K103">
        <v>26761.4557097207</v>
      </c>
      <c r="L103">
        <v>26145.908385559102</v>
      </c>
      <c r="M103">
        <v>56.352842287685696</v>
      </c>
      <c r="N103">
        <v>0.82566050352325304</v>
      </c>
      <c r="O103">
        <v>10.676530105211601</v>
      </c>
      <c r="P103">
        <v>20.614088421784</v>
      </c>
      <c r="Q103">
        <v>-6.3127284420786994E-2</v>
      </c>
    </row>
    <row r="104" spans="1:17" x14ac:dyDescent="0.3">
      <c r="A104" t="s">
        <v>272</v>
      </c>
      <c r="B104" t="s">
        <v>273</v>
      </c>
      <c r="C104" t="s">
        <v>10172</v>
      </c>
      <c r="D104" t="s">
        <v>62</v>
      </c>
      <c r="E104">
        <v>100125.69896959999</v>
      </c>
      <c r="F104">
        <v>2958.4</v>
      </c>
      <c r="G104">
        <v>26.9407710263303</v>
      </c>
      <c r="H104">
        <v>-2.1883217355285201</v>
      </c>
      <c r="I104">
        <v>7.4958325009052</v>
      </c>
      <c r="J104">
        <v>3.5000663958185898</v>
      </c>
      <c r="K104">
        <v>2777.5249606111202</v>
      </c>
      <c r="L104">
        <v>2469.60658430989</v>
      </c>
      <c r="M104">
        <v>78.785039078123205</v>
      </c>
      <c r="N104">
        <v>1.0262428934702399</v>
      </c>
      <c r="O104">
        <v>0.73012439156301401</v>
      </c>
      <c r="P104">
        <v>66.947885217685695</v>
      </c>
      <c r="Q104">
        <v>6.5760776675372001E-2</v>
      </c>
    </row>
    <row r="105" spans="1:17" x14ac:dyDescent="0.3">
      <c r="A105" t="s">
        <v>274</v>
      </c>
      <c r="B105" t="s">
        <v>275</v>
      </c>
      <c r="C105" t="s">
        <v>10173</v>
      </c>
      <c r="D105" t="s">
        <v>214</v>
      </c>
      <c r="E105">
        <v>99524.167636500002</v>
      </c>
      <c r="F105">
        <v>6619</v>
      </c>
      <c r="G105">
        <v>50.261130252406502</v>
      </c>
      <c r="H105">
        <v>-11.3096363212196</v>
      </c>
      <c r="I105">
        <v>58.332575648148499</v>
      </c>
      <c r="J105">
        <v>-6.0013216599380597</v>
      </c>
      <c r="K105">
        <v>6514.0821508491599</v>
      </c>
      <c r="L105">
        <v>5498.9164393778801</v>
      </c>
      <c r="M105">
        <v>45.659228894577197</v>
      </c>
      <c r="N105">
        <v>2.04499451336503</v>
      </c>
      <c r="O105">
        <v>10.763710530291499</v>
      </c>
      <c r="P105">
        <v>86.2408553742262</v>
      </c>
      <c r="Q105">
        <v>0.144790427844116</v>
      </c>
    </row>
    <row r="106" spans="1:17" x14ac:dyDescent="0.3">
      <c r="A106" t="s">
        <v>276</v>
      </c>
      <c r="B106" t="s">
        <v>277</v>
      </c>
      <c r="C106" t="s">
        <v>10165</v>
      </c>
      <c r="D106" t="s">
        <v>177</v>
      </c>
      <c r="E106">
        <v>98389.010025180003</v>
      </c>
      <c r="F106">
        <v>894.6</v>
      </c>
      <c r="G106">
        <v>14.499050650619999</v>
      </c>
      <c r="H106">
        <v>-12.179578397712801</v>
      </c>
      <c r="I106">
        <v>-28.110921338952199</v>
      </c>
      <c r="J106">
        <v>-1.95728611231561</v>
      </c>
      <c r="K106">
        <v>925.03958430367595</v>
      </c>
      <c r="L106">
        <v>961.46806678027099</v>
      </c>
      <c r="M106">
        <v>43.742214051848599</v>
      </c>
      <c r="N106">
        <v>0.67426122100953301</v>
      </c>
      <c r="O106">
        <v>40.778001341381596</v>
      </c>
      <c r="P106">
        <v>71.379310344827502</v>
      </c>
      <c r="Q106">
        <v>2.0380411873035E-2</v>
      </c>
    </row>
    <row r="107" spans="1:17" x14ac:dyDescent="0.3">
      <c r="A107" t="s">
        <v>278</v>
      </c>
      <c r="B107" t="s">
        <v>279</v>
      </c>
      <c r="C107" t="s">
        <v>10167</v>
      </c>
      <c r="D107" t="s">
        <v>37</v>
      </c>
      <c r="E107">
        <v>94207.273544134994</v>
      </c>
      <c r="F107">
        <v>653.35</v>
      </c>
      <c r="G107">
        <v>-15.140598787981601</v>
      </c>
      <c r="H107">
        <v>8.8182175687849007</v>
      </c>
      <c r="I107">
        <v>8.3049244435118297</v>
      </c>
      <c r="J107">
        <v>3.3572627077708401</v>
      </c>
      <c r="K107">
        <v>601.08076413921106</v>
      </c>
      <c r="L107">
        <v>564.60943432550198</v>
      </c>
      <c r="M107">
        <v>72.631069631883804</v>
      </c>
      <c r="N107">
        <v>1.19569770406867</v>
      </c>
      <c r="O107">
        <v>3.11471646131475</v>
      </c>
      <c r="P107">
        <v>40.975293990721703</v>
      </c>
      <c r="Q107">
        <v>-5.3354571677349999E-2</v>
      </c>
    </row>
    <row r="108" spans="1:17" hidden="1" x14ac:dyDescent="0.3">
      <c r="A108" t="s">
        <v>280</v>
      </c>
      <c r="B108" t="s">
        <v>281</v>
      </c>
      <c r="C108" t="s">
        <v>10182</v>
      </c>
      <c r="D108" t="s">
        <v>282</v>
      </c>
      <c r="E108">
        <v>93428.217067849997</v>
      </c>
      <c r="F108">
        <v>1284.5</v>
      </c>
      <c r="G108">
        <v>13.726433274998</v>
      </c>
      <c r="H108">
        <v>-7.1034275655919297</v>
      </c>
      <c r="I108">
        <v>2.57455874675211</v>
      </c>
      <c r="J108">
        <v>0.82358557938371801</v>
      </c>
      <c r="K108">
        <v>1237.5451261200999</v>
      </c>
      <c r="L108">
        <v>1131.6328099019399</v>
      </c>
      <c r="M108">
        <v>57.585707450093402</v>
      </c>
      <c r="N108">
        <v>0.75760699022030897</v>
      </c>
      <c r="O108">
        <v>3.91981315687037</v>
      </c>
      <c r="P108">
        <v>41.231445849367702</v>
      </c>
      <c r="Q108">
        <v>6.2086648747735E-2</v>
      </c>
    </row>
    <row r="109" spans="1:17" x14ac:dyDescent="0.3">
      <c r="A109" t="s">
        <v>283</v>
      </c>
      <c r="B109" t="s">
        <v>284</v>
      </c>
      <c r="C109" t="s">
        <v>10167</v>
      </c>
      <c r="D109" t="s">
        <v>37</v>
      </c>
      <c r="E109">
        <v>92446.974933220001</v>
      </c>
      <c r="F109">
        <v>1874.2</v>
      </c>
      <c r="G109">
        <v>14.1149238466149</v>
      </c>
      <c r="H109">
        <v>8.0333486226126496</v>
      </c>
      <c r="I109">
        <v>22.191622906055802</v>
      </c>
      <c r="J109">
        <v>1.0926859838992999</v>
      </c>
      <c r="K109">
        <v>1735.6223828073901</v>
      </c>
      <c r="L109">
        <v>1580.23274124863</v>
      </c>
      <c r="M109">
        <v>71.249067018517394</v>
      </c>
      <c r="N109">
        <v>0.81228190670813005</v>
      </c>
      <c r="O109">
        <v>0.64027318322483695</v>
      </c>
      <c r="P109">
        <v>48.041074249605003</v>
      </c>
      <c r="Q109">
        <v>-3.4792141323451001E-2</v>
      </c>
    </row>
    <row r="110" spans="1:17" x14ac:dyDescent="0.3">
      <c r="A110" t="s">
        <v>285</v>
      </c>
      <c r="B110" t="s">
        <v>286</v>
      </c>
      <c r="C110" t="s">
        <v>10167</v>
      </c>
      <c r="D110" t="s">
        <v>287</v>
      </c>
      <c r="E110">
        <v>92373.887085424998</v>
      </c>
      <c r="F110">
        <v>85.91</v>
      </c>
      <c r="G110">
        <v>21.019534175594998</v>
      </c>
      <c r="H110">
        <v>-5.3836255105211901</v>
      </c>
      <c r="I110">
        <v>16.279400159730798</v>
      </c>
      <c r="J110">
        <v>1.7671626002504199</v>
      </c>
      <c r="K110">
        <v>85.235349383941099</v>
      </c>
      <c r="L110">
        <v>78.245903614724298</v>
      </c>
      <c r="M110">
        <v>60.350818654179697</v>
      </c>
      <c r="N110">
        <v>0.62872568458783695</v>
      </c>
      <c r="O110">
        <v>14.887673146315899</v>
      </c>
      <c r="P110">
        <v>51.918656056586997</v>
      </c>
      <c r="Q110">
        <v>7.2877556135893001E-2</v>
      </c>
    </row>
    <row r="111" spans="1:17" x14ac:dyDescent="0.3">
      <c r="A111" t="s">
        <v>288</v>
      </c>
      <c r="B111" t="s">
        <v>289</v>
      </c>
      <c r="C111" t="s">
        <v>10172</v>
      </c>
      <c r="D111" t="s">
        <v>290</v>
      </c>
      <c r="E111">
        <v>91864.736280584999</v>
      </c>
      <c r="F111">
        <v>6389.05</v>
      </c>
      <c r="G111">
        <v>-3.5517630516847301</v>
      </c>
      <c r="H111">
        <v>0.104605045486393</v>
      </c>
      <c r="I111">
        <v>-3.4841109447744301</v>
      </c>
      <c r="J111">
        <v>2.6242637818254901</v>
      </c>
      <c r="K111">
        <v>6145.1012737014398</v>
      </c>
      <c r="L111">
        <v>5846.9840299895104</v>
      </c>
      <c r="M111">
        <v>73.582292293037796</v>
      </c>
      <c r="N111">
        <v>0.688989184598923</v>
      </c>
      <c r="O111">
        <v>7.5973736314475397</v>
      </c>
      <c r="P111">
        <v>35.189377909437098</v>
      </c>
      <c r="Q111">
        <v>3.4568579408029002E-2</v>
      </c>
    </row>
    <row r="112" spans="1:17" x14ac:dyDescent="0.3">
      <c r="A112" t="s">
        <v>291</v>
      </c>
      <c r="B112" t="s">
        <v>292</v>
      </c>
      <c r="C112" t="s">
        <v>10180</v>
      </c>
      <c r="D112" t="s">
        <v>140</v>
      </c>
      <c r="E112">
        <v>91594.744840650004</v>
      </c>
      <c r="F112">
        <v>3294.1</v>
      </c>
      <c r="G112">
        <v>80.879015248794502</v>
      </c>
      <c r="H112">
        <v>11.4885365821766</v>
      </c>
      <c r="I112">
        <v>34.154184209560597</v>
      </c>
      <c r="J112">
        <v>-0.378828985372616</v>
      </c>
      <c r="K112">
        <v>2963.2131062159901</v>
      </c>
      <c r="L112">
        <v>2411.4915685933702</v>
      </c>
      <c r="M112">
        <v>62.757444113472502</v>
      </c>
      <c r="N112">
        <v>0.82883028338356202</v>
      </c>
      <c r="O112">
        <v>1.9413496858018999</v>
      </c>
      <c r="P112">
        <v>120.29693038186301</v>
      </c>
      <c r="Q112">
        <v>7.0197238052432998E-2</v>
      </c>
    </row>
    <row r="113" spans="1:17" x14ac:dyDescent="0.3">
      <c r="A113" t="s">
        <v>293</v>
      </c>
      <c r="B113" t="s">
        <v>294</v>
      </c>
      <c r="C113" t="s">
        <v>10165</v>
      </c>
      <c r="D113" t="s">
        <v>59</v>
      </c>
      <c r="E113">
        <v>89626.089284100002</v>
      </c>
      <c r="F113">
        <v>551</v>
      </c>
      <c r="G113">
        <v>199.98783831140801</v>
      </c>
      <c r="H113">
        <v>21.5100398757838</v>
      </c>
      <c r="I113">
        <v>108.80873947441199</v>
      </c>
      <c r="J113">
        <v>2.8527845278297801</v>
      </c>
      <c r="K113">
        <v>452.78396817081199</v>
      </c>
      <c r="L113">
        <v>352.123258079111</v>
      </c>
      <c r="M113">
        <v>89.555016995067206</v>
      </c>
      <c r="N113">
        <v>0.87400106087325502</v>
      </c>
      <c r="O113">
        <v>5.8892921960072604</v>
      </c>
      <c r="P113">
        <v>226.67984189723299</v>
      </c>
      <c r="Q113">
        <v>0.16141814458589701</v>
      </c>
    </row>
    <row r="114" spans="1:17" x14ac:dyDescent="0.3">
      <c r="A114" t="s">
        <v>295</v>
      </c>
      <c r="B114" t="s">
        <v>296</v>
      </c>
      <c r="C114" t="s">
        <v>10167</v>
      </c>
      <c r="D114" t="s">
        <v>253</v>
      </c>
      <c r="E114">
        <v>89306.8655115</v>
      </c>
      <c r="F114">
        <v>4181.45</v>
      </c>
      <c r="G114">
        <v>58.090085865770497</v>
      </c>
      <c r="H114">
        <v>6.2273563252104003</v>
      </c>
      <c r="I114">
        <v>7.0836156143628397</v>
      </c>
      <c r="J114">
        <v>1.04347475990281</v>
      </c>
      <c r="K114">
        <v>3945.5386746911599</v>
      </c>
      <c r="L114">
        <v>3469.2648697455502</v>
      </c>
      <c r="M114">
        <v>60.950747612236903</v>
      </c>
      <c r="N114">
        <v>0.79884804921199604</v>
      </c>
      <c r="O114">
        <v>1.99691494577241</v>
      </c>
      <c r="P114">
        <v>85.842222222222205</v>
      </c>
      <c r="Q114">
        <v>-3.7394901023930002E-3</v>
      </c>
    </row>
    <row r="115" spans="1:17" x14ac:dyDescent="0.3">
      <c r="A115" t="s">
        <v>297</v>
      </c>
      <c r="B115" t="s">
        <v>298</v>
      </c>
      <c r="C115" t="s">
        <v>10166</v>
      </c>
      <c r="D115" t="s">
        <v>299</v>
      </c>
      <c r="E115">
        <v>88029.415241655006</v>
      </c>
      <c r="F115">
        <v>10151.950000000001</v>
      </c>
      <c r="G115">
        <v>139.69461415516199</v>
      </c>
      <c r="H115">
        <v>17.783325368926899</v>
      </c>
      <c r="I115">
        <v>122.28486709787001</v>
      </c>
      <c r="J115">
        <v>-1.8794929022001201</v>
      </c>
      <c r="K115">
        <v>9037.56841280351</v>
      </c>
      <c r="L115">
        <v>7035.8370032538496</v>
      </c>
      <c r="M115">
        <v>57.172298471585101</v>
      </c>
      <c r="N115">
        <v>0.94172946561441495</v>
      </c>
      <c r="O115">
        <v>3.7234225936888898</v>
      </c>
      <c r="P115">
        <v>170.43020777836901</v>
      </c>
      <c r="Q115">
        <v>8.8945260255411995E-2</v>
      </c>
    </row>
    <row r="116" spans="1:17" x14ac:dyDescent="0.3">
      <c r="A116" t="s">
        <v>300</v>
      </c>
      <c r="B116" t="s">
        <v>301</v>
      </c>
      <c r="C116" t="s">
        <v>10172</v>
      </c>
      <c r="D116" t="s">
        <v>290</v>
      </c>
      <c r="E116">
        <v>87214.559931879994</v>
      </c>
      <c r="F116">
        <v>897.35</v>
      </c>
      <c r="G116">
        <v>19.7881636809974</v>
      </c>
      <c r="H116">
        <v>7.4975771746336504</v>
      </c>
      <c r="I116">
        <v>8.44550536520142</v>
      </c>
      <c r="J116">
        <v>-1.6297496808626799</v>
      </c>
      <c r="K116">
        <v>865.76195775675797</v>
      </c>
      <c r="L116">
        <v>757.74269463088899</v>
      </c>
      <c r="M116">
        <v>43.842610181949098</v>
      </c>
      <c r="N116">
        <v>0.95861294583268897</v>
      </c>
      <c r="O116">
        <v>9.1993090767258998</v>
      </c>
      <c r="P116">
        <v>76.470009832841697</v>
      </c>
      <c r="Q116">
        <v>0.12744540254085401</v>
      </c>
    </row>
    <row r="117" spans="1:17" x14ac:dyDescent="0.3">
      <c r="A117" t="s">
        <v>302</v>
      </c>
      <c r="B117" t="s">
        <v>303</v>
      </c>
      <c r="C117" t="s">
        <v>10178</v>
      </c>
      <c r="D117" t="s">
        <v>304</v>
      </c>
      <c r="E117">
        <v>85790.260321289999</v>
      </c>
      <c r="F117">
        <v>602.70000000000005</v>
      </c>
      <c r="G117">
        <v>28.683705469830201</v>
      </c>
      <c r="H117">
        <v>0.628577183145828</v>
      </c>
      <c r="I117">
        <v>18.8216538093242</v>
      </c>
      <c r="J117">
        <v>1.3248499243326199</v>
      </c>
      <c r="K117">
        <v>596.64550852536195</v>
      </c>
      <c r="L117">
        <v>524.54202846440603</v>
      </c>
      <c r="M117">
        <v>39.683837727456002</v>
      </c>
      <c r="N117">
        <v>0.83499043177153698</v>
      </c>
      <c r="O117">
        <v>9.9966815994690492</v>
      </c>
      <c r="P117">
        <v>62.190527448869702</v>
      </c>
      <c r="Q117">
        <v>0.18079867001460601</v>
      </c>
    </row>
    <row r="118" spans="1:17" x14ac:dyDescent="0.3">
      <c r="A118" t="s">
        <v>305</v>
      </c>
      <c r="B118" t="s">
        <v>306</v>
      </c>
      <c r="C118" t="s">
        <v>10178</v>
      </c>
      <c r="D118" t="s">
        <v>148</v>
      </c>
      <c r="E118">
        <v>85403.09951493</v>
      </c>
      <c r="F118">
        <v>6613.9</v>
      </c>
      <c r="G118">
        <v>28.959612623837799</v>
      </c>
      <c r="H118">
        <v>4.1857618143383304</v>
      </c>
      <c r="I118">
        <v>15.5592338001949</v>
      </c>
      <c r="J118">
        <v>-0.48471940883771297</v>
      </c>
      <c r="K118">
        <v>6327.6579217539702</v>
      </c>
      <c r="L118">
        <v>5499.8322073503005</v>
      </c>
      <c r="M118">
        <v>43.646530736886703</v>
      </c>
      <c r="N118">
        <v>0.80574205858271097</v>
      </c>
      <c r="O118">
        <v>6.7902447874930099</v>
      </c>
      <c r="P118">
        <v>66.510995581626602</v>
      </c>
      <c r="Q118">
        <v>-1.0464336734100001E-4</v>
      </c>
    </row>
    <row r="119" spans="1:17" x14ac:dyDescent="0.3">
      <c r="A119" t="s">
        <v>307</v>
      </c>
      <c r="B119" t="s">
        <v>308</v>
      </c>
      <c r="C119" t="s">
        <v>10172</v>
      </c>
      <c r="D119" t="s">
        <v>62</v>
      </c>
      <c r="E119">
        <v>84824.474593050007</v>
      </c>
      <c r="F119">
        <v>2117.25</v>
      </c>
      <c r="G119">
        <v>-2.8004742482435301</v>
      </c>
      <c r="H119">
        <v>-5.2382460279371799</v>
      </c>
      <c r="I119">
        <v>-16.971796346079799</v>
      </c>
      <c r="J119">
        <v>0.19358888668324001</v>
      </c>
      <c r="K119">
        <v>2165.12901462428</v>
      </c>
      <c r="L119">
        <v>2048.7653183592902</v>
      </c>
      <c r="M119">
        <v>45.740805535588699</v>
      </c>
      <c r="N119">
        <v>0.80761041204638895</v>
      </c>
      <c r="O119">
        <v>17.605384342897601</v>
      </c>
      <c r="P119">
        <v>25.7984017111791</v>
      </c>
    </row>
    <row r="120" spans="1:17" x14ac:dyDescent="0.3">
      <c r="A120" t="s">
        <v>309</v>
      </c>
      <c r="B120" t="s">
        <v>310</v>
      </c>
      <c r="C120" t="s">
        <v>10169</v>
      </c>
      <c r="D120" t="s">
        <v>180</v>
      </c>
      <c r="E120">
        <v>83478.043070240004</v>
      </c>
      <c r="F120">
        <v>644.79999999999995</v>
      </c>
      <c r="G120">
        <v>-3.7802923489382501</v>
      </c>
      <c r="H120">
        <v>-4.9724849793250403</v>
      </c>
      <c r="I120">
        <v>9.3090426291778492</v>
      </c>
      <c r="J120">
        <v>5.5599141618807097</v>
      </c>
      <c r="K120">
        <v>602.86400018940105</v>
      </c>
      <c r="L120">
        <v>558.38915213024598</v>
      </c>
      <c r="M120">
        <v>68.219768431505202</v>
      </c>
      <c r="N120">
        <v>0.95193372971186296</v>
      </c>
      <c r="O120">
        <v>3.4739454094292901</v>
      </c>
      <c r="P120">
        <v>32.593049557885998</v>
      </c>
      <c r="Q120">
        <v>-3.1989129164241001E-2</v>
      </c>
    </row>
    <row r="121" spans="1:17" x14ac:dyDescent="0.3">
      <c r="A121" t="s">
        <v>311</v>
      </c>
      <c r="B121" t="s">
        <v>312</v>
      </c>
      <c r="C121" t="s">
        <v>10172</v>
      </c>
      <c r="D121" t="s">
        <v>62</v>
      </c>
      <c r="E121">
        <v>82853.606138689996</v>
      </c>
      <c r="F121">
        <v>1817.3</v>
      </c>
      <c r="G121">
        <v>73.699915669693297</v>
      </c>
      <c r="H121">
        <v>7.8547764969903602</v>
      </c>
      <c r="I121">
        <v>17.4370482681339</v>
      </c>
      <c r="J121">
        <v>10.153772251217999</v>
      </c>
      <c r="K121">
        <v>1644.84057639822</v>
      </c>
      <c r="L121">
        <v>1457.0138480503299</v>
      </c>
      <c r="M121">
        <v>85.798255731771107</v>
      </c>
      <c r="N121">
        <v>1.3419511334195999</v>
      </c>
      <c r="O121">
        <v>0.94645903263081899</v>
      </c>
      <c r="P121">
        <v>101.452167165502</v>
      </c>
      <c r="Q121">
        <v>1.8369254999836E-2</v>
      </c>
    </row>
    <row r="122" spans="1:17" x14ac:dyDescent="0.3">
      <c r="A122" t="s">
        <v>313</v>
      </c>
      <c r="B122" t="s">
        <v>314</v>
      </c>
      <c r="C122" t="s">
        <v>10178</v>
      </c>
      <c r="D122" t="s">
        <v>148</v>
      </c>
      <c r="E122">
        <v>82352</v>
      </c>
      <c r="F122">
        <v>1029.4000000000001</v>
      </c>
      <c r="G122">
        <v>41.214576651389798</v>
      </c>
      <c r="H122">
        <v>-2.19483830707631</v>
      </c>
      <c r="I122">
        <v>-2.8526850264850698</v>
      </c>
      <c r="J122">
        <v>1.1768847490826</v>
      </c>
      <c r="K122">
        <v>1012.57918808254</v>
      </c>
      <c r="L122">
        <v>913.56866462090795</v>
      </c>
      <c r="M122">
        <v>59.1513384611332</v>
      </c>
      <c r="N122">
        <v>0.87443403522648799</v>
      </c>
      <c r="O122">
        <v>10.637264425879099</v>
      </c>
      <c r="P122">
        <v>67.518307567127707</v>
      </c>
      <c r="Q122">
        <v>7.3608212682844995E-2</v>
      </c>
    </row>
    <row r="123" spans="1:17" x14ac:dyDescent="0.3">
      <c r="A123" t="s">
        <v>315</v>
      </c>
      <c r="B123" t="s">
        <v>316</v>
      </c>
      <c r="C123" t="s">
        <v>10171</v>
      </c>
      <c r="D123" t="s">
        <v>317</v>
      </c>
      <c r="E123">
        <v>82176.603236119903</v>
      </c>
      <c r="F123">
        <v>4248.7</v>
      </c>
      <c r="G123">
        <v>6.8490048950382398</v>
      </c>
      <c r="H123">
        <v>9.3659197895205004</v>
      </c>
      <c r="I123">
        <v>-3.82554318093894</v>
      </c>
      <c r="J123">
        <v>8.0358457413741995</v>
      </c>
      <c r="K123">
        <v>4048.7556691375898</v>
      </c>
      <c r="L123">
        <v>3645.5870479749701</v>
      </c>
      <c r="M123">
        <v>48.410861150156997</v>
      </c>
      <c r="N123">
        <v>1.2460601732237</v>
      </c>
      <c r="O123">
        <v>10.1913526490455</v>
      </c>
      <c r="P123">
        <v>54.050036258158002</v>
      </c>
      <c r="Q123">
        <v>0.14514328496385501</v>
      </c>
    </row>
    <row r="124" spans="1:17" x14ac:dyDescent="0.3">
      <c r="A124" t="s">
        <v>318</v>
      </c>
      <c r="B124" t="s">
        <v>319</v>
      </c>
      <c r="C124" t="s">
        <v>10169</v>
      </c>
      <c r="D124" t="s">
        <v>180</v>
      </c>
      <c r="E124">
        <v>81782.000359290003</v>
      </c>
      <c r="F124">
        <v>3006.85</v>
      </c>
      <c r="G124">
        <v>42.082046632626501</v>
      </c>
      <c r="H124">
        <v>-1.60193547994652</v>
      </c>
      <c r="I124">
        <v>10.130278268301399</v>
      </c>
      <c r="J124">
        <v>5.29233721616637</v>
      </c>
      <c r="K124">
        <v>2838.0121370758802</v>
      </c>
      <c r="L124">
        <v>2528.7993507615902</v>
      </c>
      <c r="M124">
        <v>72.0361071413856</v>
      </c>
      <c r="N124">
        <v>1.0256979591501001</v>
      </c>
      <c r="O124">
        <v>2.0686100071503501</v>
      </c>
      <c r="P124">
        <v>71.599372235696904</v>
      </c>
      <c r="Q124">
        <v>3.8362213456609999E-2</v>
      </c>
    </row>
    <row r="125" spans="1:17" x14ac:dyDescent="0.3">
      <c r="A125" t="s">
        <v>320</v>
      </c>
      <c r="B125" t="s">
        <v>321</v>
      </c>
      <c r="C125" t="s">
        <v>10167</v>
      </c>
      <c r="D125" t="s">
        <v>24</v>
      </c>
      <c r="E125">
        <v>80940.014202095903</v>
      </c>
      <c r="F125">
        <v>25.83</v>
      </c>
      <c r="G125">
        <v>25.088510603375401</v>
      </c>
      <c r="H125">
        <v>0.311928860939863</v>
      </c>
      <c r="I125">
        <v>-11.232493860448001</v>
      </c>
      <c r="J125">
        <v>4.1271295437337496</v>
      </c>
      <c r="K125">
        <v>24.0692181580804</v>
      </c>
      <c r="L125">
        <v>22.497924876664499</v>
      </c>
      <c r="M125">
        <v>63.408345293002803</v>
      </c>
      <c r="N125">
        <v>1.40438429326071</v>
      </c>
      <c r="O125">
        <v>27.177700348432001</v>
      </c>
      <c r="P125">
        <v>64.522292993630501</v>
      </c>
      <c r="Q125">
        <v>5.5093129717076E-2</v>
      </c>
    </row>
    <row r="126" spans="1:17" x14ac:dyDescent="0.3">
      <c r="A126" t="s">
        <v>322</v>
      </c>
      <c r="B126" t="s">
        <v>323</v>
      </c>
      <c r="C126" t="s">
        <v>10172</v>
      </c>
      <c r="D126" t="s">
        <v>62</v>
      </c>
      <c r="E126">
        <v>77220.849280109993</v>
      </c>
      <c r="F126">
        <v>1317.9</v>
      </c>
      <c r="G126">
        <v>53.879328283352102</v>
      </c>
      <c r="H126">
        <v>2.7589830970053102</v>
      </c>
      <c r="I126">
        <v>6.6156590498927201</v>
      </c>
      <c r="J126">
        <v>7.9278275078578799</v>
      </c>
      <c r="K126">
        <v>1218.4279297722401</v>
      </c>
      <c r="L126">
        <v>1068.17155924036</v>
      </c>
      <c r="M126">
        <v>70.322044332659203</v>
      </c>
      <c r="N126">
        <v>1.03675392077428</v>
      </c>
      <c r="O126">
        <v>1.9955990591091699</v>
      </c>
      <c r="P126">
        <v>82.901949899382402</v>
      </c>
      <c r="Q126">
        <v>3.1877868125079999E-3</v>
      </c>
    </row>
    <row r="127" spans="1:17" x14ac:dyDescent="0.3">
      <c r="A127" t="s">
        <v>324</v>
      </c>
      <c r="B127" t="s">
        <v>325</v>
      </c>
      <c r="C127" t="s">
        <v>10171</v>
      </c>
      <c r="D127" t="s">
        <v>130</v>
      </c>
      <c r="E127">
        <v>76389.126852240006</v>
      </c>
      <c r="F127">
        <v>1640.7</v>
      </c>
      <c r="G127">
        <v>67.224940032481499</v>
      </c>
      <c r="H127">
        <v>-0.26900302448927299</v>
      </c>
      <c r="I127">
        <v>16.384253996420799</v>
      </c>
      <c r="J127">
        <v>0.84400314655383202</v>
      </c>
      <c r="K127">
        <v>1560.9152584777</v>
      </c>
      <c r="L127">
        <v>1290.6298167499101</v>
      </c>
      <c r="M127">
        <v>37.541025060750798</v>
      </c>
      <c r="N127">
        <v>0.67028218781651105</v>
      </c>
      <c r="O127">
        <v>9.9835436094349799</v>
      </c>
      <c r="P127">
        <v>95.251695822920396</v>
      </c>
      <c r="Q127">
        <v>7.3698412953646E-2</v>
      </c>
    </row>
    <row r="128" spans="1:17" hidden="1" x14ac:dyDescent="0.3">
      <c r="A128" t="s">
        <v>326</v>
      </c>
      <c r="B128" t="s">
        <v>327</v>
      </c>
      <c r="C128" t="s">
        <v>10182</v>
      </c>
      <c r="D128" t="s">
        <v>114</v>
      </c>
      <c r="E128">
        <v>76249.196944513998</v>
      </c>
      <c r="F128">
        <v>283.69</v>
      </c>
      <c r="G128">
        <v>347.73075866539</v>
      </c>
      <c r="H128">
        <v>33.342314247545502</v>
      </c>
      <c r="I128">
        <v>162.03331785625201</v>
      </c>
      <c r="J128">
        <v>11.0805965390285</v>
      </c>
      <c r="K128">
        <v>194.13779386512601</v>
      </c>
      <c r="M128">
        <v>89.300564580693603</v>
      </c>
      <c r="N128">
        <v>2.0515153219566402</v>
      </c>
      <c r="O128">
        <v>1.98808558637948</v>
      </c>
      <c r="P128">
        <v>506.175213675213</v>
      </c>
    </row>
    <row r="129" spans="1:17" x14ac:dyDescent="0.3">
      <c r="A129" t="s">
        <v>328</v>
      </c>
      <c r="B129" t="s">
        <v>329</v>
      </c>
      <c r="C129" t="s">
        <v>10179</v>
      </c>
      <c r="D129" t="s">
        <v>330</v>
      </c>
      <c r="E129">
        <v>75471.800376350002</v>
      </c>
      <c r="F129">
        <v>12613.3</v>
      </c>
      <c r="G129">
        <v>162.47208440699001</v>
      </c>
      <c r="H129">
        <v>18.4940718606966</v>
      </c>
      <c r="I129">
        <v>82.061820162489198</v>
      </c>
      <c r="J129">
        <v>-2.5724576252873499</v>
      </c>
      <c r="K129">
        <v>10549.459044904201</v>
      </c>
      <c r="L129">
        <v>7782.8055454277801</v>
      </c>
      <c r="M129">
        <v>72.621790142534294</v>
      </c>
      <c r="N129">
        <v>0.91413391359218898</v>
      </c>
      <c r="O129">
        <v>2.10650662396043</v>
      </c>
      <c r="P129">
        <v>219.08171009359901</v>
      </c>
      <c r="Q129">
        <v>0.105085640095118</v>
      </c>
    </row>
    <row r="130" spans="1:17" x14ac:dyDescent="0.3">
      <c r="A130" t="s">
        <v>331</v>
      </c>
      <c r="B130" t="s">
        <v>332</v>
      </c>
      <c r="C130" t="s">
        <v>10173</v>
      </c>
      <c r="D130" t="s">
        <v>225</v>
      </c>
      <c r="E130">
        <v>75335.812160799993</v>
      </c>
      <c r="F130">
        <v>2863.6</v>
      </c>
      <c r="G130">
        <v>759.69703653757801</v>
      </c>
      <c r="H130">
        <v>38.113163997787197</v>
      </c>
      <c r="I130">
        <v>258.22026997289902</v>
      </c>
      <c r="J130">
        <v>11.5020364314385</v>
      </c>
      <c r="K130">
        <v>2021.09766020091</v>
      </c>
      <c r="L130">
        <v>1222.85221960839</v>
      </c>
      <c r="M130">
        <v>79.580522794112497</v>
      </c>
      <c r="N130">
        <v>0.992109035580648</v>
      </c>
      <c r="O130">
        <v>4.0456069283419396</v>
      </c>
      <c r="P130">
        <v>880.68493150684901</v>
      </c>
      <c r="Q130">
        <v>0.242587803382876</v>
      </c>
    </row>
    <row r="131" spans="1:17" x14ac:dyDescent="0.3">
      <c r="A131" t="s">
        <v>333</v>
      </c>
      <c r="B131" t="s">
        <v>334</v>
      </c>
      <c r="C131" t="s">
        <v>10181</v>
      </c>
      <c r="D131" t="s">
        <v>243</v>
      </c>
      <c r="E131">
        <v>74833.494313579999</v>
      </c>
      <c r="F131">
        <v>8774.6</v>
      </c>
      <c r="G131">
        <v>72.950563967668899</v>
      </c>
      <c r="H131">
        <v>-2.0406113950891802</v>
      </c>
      <c r="I131">
        <v>46.129403538976803</v>
      </c>
      <c r="J131">
        <v>0.27537169065988099</v>
      </c>
      <c r="K131">
        <v>8444.4595931818803</v>
      </c>
      <c r="L131">
        <v>6937.8103125280804</v>
      </c>
      <c r="M131">
        <v>50.604435638865802</v>
      </c>
      <c r="N131">
        <v>0.76058460648251203</v>
      </c>
      <c r="O131">
        <v>13.2251042782576</v>
      </c>
      <c r="P131">
        <v>104.67687570707101</v>
      </c>
      <c r="Q131">
        <v>0.18056038252974799</v>
      </c>
    </row>
    <row r="132" spans="1:17" x14ac:dyDescent="0.3">
      <c r="A132" t="s">
        <v>335</v>
      </c>
      <c r="B132" t="s">
        <v>336</v>
      </c>
      <c r="C132" t="s">
        <v>10173</v>
      </c>
      <c r="D132" t="s">
        <v>337</v>
      </c>
      <c r="E132">
        <v>74608.177277433904</v>
      </c>
      <c r="F132">
        <v>54.72</v>
      </c>
      <c r="G132">
        <v>179.76088865610501</v>
      </c>
      <c r="H132">
        <v>9.4799486158095601</v>
      </c>
      <c r="I132">
        <v>13.1762028845563</v>
      </c>
      <c r="J132">
        <v>2.0934398500189402</v>
      </c>
      <c r="K132">
        <v>49.277477743086102</v>
      </c>
      <c r="L132">
        <v>40.060669973972402</v>
      </c>
      <c r="M132">
        <v>63.044790584787599</v>
      </c>
      <c r="N132">
        <v>0.9082649812061</v>
      </c>
      <c r="O132">
        <v>3.2346491228070202</v>
      </c>
      <c r="P132">
        <v>220.93841642228699</v>
      </c>
      <c r="Q132">
        <v>0.16987918558908599</v>
      </c>
    </row>
    <row r="133" spans="1:17" x14ac:dyDescent="0.3">
      <c r="A133" t="s">
        <v>338</v>
      </c>
      <c r="B133" t="s">
        <v>339</v>
      </c>
      <c r="C133" t="s">
        <v>10165</v>
      </c>
      <c r="D133" t="s">
        <v>18</v>
      </c>
      <c r="E133">
        <v>74484.427207585002</v>
      </c>
      <c r="F133">
        <v>350.05</v>
      </c>
      <c r="G133">
        <v>52.815159252662902</v>
      </c>
      <c r="H133">
        <v>-7.6351454795158897</v>
      </c>
      <c r="I133">
        <v>5.53356859054594</v>
      </c>
      <c r="J133">
        <v>1.5141128998322899</v>
      </c>
      <c r="K133">
        <v>338.65978730633998</v>
      </c>
      <c r="L133">
        <v>296.22850177931599</v>
      </c>
      <c r="M133">
        <v>71.7861664557513</v>
      </c>
      <c r="N133">
        <v>0.64434915858591102</v>
      </c>
      <c r="O133">
        <v>13.279055373041899</v>
      </c>
      <c r="P133">
        <v>119.51295986622</v>
      </c>
      <c r="Q133">
        <v>5.8592261192359003E-2</v>
      </c>
    </row>
    <row r="134" spans="1:17" x14ac:dyDescent="0.3">
      <c r="A134" t="s">
        <v>340</v>
      </c>
      <c r="B134" t="s">
        <v>341</v>
      </c>
      <c r="C134" t="s">
        <v>10167</v>
      </c>
      <c r="D134" t="s">
        <v>32</v>
      </c>
      <c r="E134">
        <v>74130.162694334998</v>
      </c>
      <c r="F134">
        <v>550.35</v>
      </c>
      <c r="G134">
        <v>52.389100060639699</v>
      </c>
      <c r="H134">
        <v>-2.4119196331319999</v>
      </c>
      <c r="I134">
        <v>16.559203550607101</v>
      </c>
      <c r="J134">
        <v>0.67693477467420604</v>
      </c>
      <c r="K134">
        <v>539.76008399275304</v>
      </c>
      <c r="L134">
        <v>484.05678284767998</v>
      </c>
      <c r="M134">
        <v>60.771692493112099</v>
      </c>
      <c r="N134">
        <v>0.55607596015696203</v>
      </c>
      <c r="O134">
        <v>14.9632052330335</v>
      </c>
      <c r="P134">
        <v>77.819063004846498</v>
      </c>
      <c r="Q134">
        <v>0.15302185021666301</v>
      </c>
    </row>
    <row r="135" spans="1:17" x14ac:dyDescent="0.3">
      <c r="A135" t="s">
        <v>342</v>
      </c>
      <c r="B135" t="s">
        <v>343</v>
      </c>
      <c r="C135" t="s">
        <v>10173</v>
      </c>
      <c r="D135" t="s">
        <v>344</v>
      </c>
      <c r="E135">
        <v>74078.259777900006</v>
      </c>
      <c r="F135">
        <v>5831.7</v>
      </c>
      <c r="G135">
        <v>57.737466504962804</v>
      </c>
      <c r="H135">
        <v>-3.9238949394248901</v>
      </c>
      <c r="I135">
        <v>25.572724764039599</v>
      </c>
      <c r="J135">
        <v>-3.2839032327162001</v>
      </c>
      <c r="K135">
        <v>5602.7005217102496</v>
      </c>
      <c r="L135">
        <v>4658.5431724585796</v>
      </c>
      <c r="M135">
        <v>41.623621285080297</v>
      </c>
      <c r="N135">
        <v>0.51305711417966504</v>
      </c>
      <c r="O135">
        <v>10.773873827528799</v>
      </c>
      <c r="P135">
        <v>83.5281899576717</v>
      </c>
      <c r="Q135">
        <v>0.107964093626583</v>
      </c>
    </row>
    <row r="136" spans="1:17" x14ac:dyDescent="0.3">
      <c r="A136" t="s">
        <v>345</v>
      </c>
      <c r="B136" t="s">
        <v>346</v>
      </c>
      <c r="C136" t="s">
        <v>10167</v>
      </c>
      <c r="D136" t="s">
        <v>49</v>
      </c>
      <c r="E136">
        <v>73544.170192289996</v>
      </c>
      <c r="F136">
        <v>1831.9</v>
      </c>
      <c r="G136">
        <v>18.416472295376099</v>
      </c>
      <c r="H136">
        <v>-0.47895349016205602</v>
      </c>
      <c r="I136">
        <v>10.671582156900699</v>
      </c>
      <c r="J136">
        <v>1.75940741700278</v>
      </c>
      <c r="K136">
        <v>1730.01096722952</v>
      </c>
      <c r="L136">
        <v>1522.78126734123</v>
      </c>
      <c r="M136">
        <v>65.909413911846698</v>
      </c>
      <c r="N136">
        <v>0.93231186082206097</v>
      </c>
      <c r="O136">
        <v>1.36197390687262</v>
      </c>
      <c r="P136">
        <v>54.937201336321699</v>
      </c>
      <c r="Q136">
        <v>-3.6575983147641003E-2</v>
      </c>
    </row>
    <row r="137" spans="1:17" x14ac:dyDescent="0.3">
      <c r="A137" t="s">
        <v>347</v>
      </c>
      <c r="B137" t="s">
        <v>348</v>
      </c>
      <c r="C137" t="s">
        <v>10174</v>
      </c>
      <c r="D137" t="s">
        <v>86</v>
      </c>
      <c r="E137">
        <v>73539.174119839998</v>
      </c>
      <c r="F137">
        <v>1530.1</v>
      </c>
      <c r="G137">
        <v>122.490796316596</v>
      </c>
      <c r="H137">
        <v>-5.1034282676302398</v>
      </c>
      <c r="I137">
        <v>37.637312092407598</v>
      </c>
      <c r="J137">
        <v>2.5052721697279701</v>
      </c>
      <c r="K137">
        <v>1472.88759785567</v>
      </c>
      <c r="L137">
        <v>1191.7080202473401</v>
      </c>
      <c r="M137">
        <v>55.283577389807803</v>
      </c>
      <c r="N137">
        <v>0.27559796232466799</v>
      </c>
      <c r="O137">
        <v>6.7315861708385096</v>
      </c>
      <c r="P137">
        <v>154.59234608985</v>
      </c>
      <c r="Q137">
        <v>0.13215565044936001</v>
      </c>
    </row>
    <row r="138" spans="1:17" x14ac:dyDescent="0.3">
      <c r="A138" t="s">
        <v>349</v>
      </c>
      <c r="B138" t="s">
        <v>350</v>
      </c>
      <c r="C138" t="s">
        <v>10167</v>
      </c>
      <c r="D138" t="s">
        <v>37</v>
      </c>
      <c r="E138">
        <v>72360.228000000003</v>
      </c>
      <c r="F138">
        <v>412.45</v>
      </c>
      <c r="G138">
        <v>93.141605226237402</v>
      </c>
      <c r="H138">
        <v>2.9285564970882199</v>
      </c>
      <c r="I138">
        <v>23.479979245221301</v>
      </c>
      <c r="J138">
        <v>6.27690340652524</v>
      </c>
      <c r="K138">
        <v>376.10511002579</v>
      </c>
      <c r="L138">
        <v>325.20769164512501</v>
      </c>
      <c r="M138">
        <v>69.173668407136503</v>
      </c>
      <c r="N138">
        <v>1.3390337133275301</v>
      </c>
      <c r="O138">
        <v>13.4198084616317</v>
      </c>
      <c r="P138">
        <v>125.320950559956</v>
      </c>
      <c r="Q138">
        <v>7.3006639732161996E-2</v>
      </c>
    </row>
    <row r="139" spans="1:17" x14ac:dyDescent="0.3">
      <c r="A139" t="s">
        <v>351</v>
      </c>
      <c r="B139" t="s">
        <v>352</v>
      </c>
      <c r="C139" t="s">
        <v>10175</v>
      </c>
      <c r="D139" t="s">
        <v>353</v>
      </c>
      <c r="E139">
        <v>72148.585421149997</v>
      </c>
      <c r="F139">
        <v>246.19</v>
      </c>
      <c r="G139">
        <v>102.867795702427</v>
      </c>
      <c r="H139">
        <v>-8.3239446902458294</v>
      </c>
      <c r="I139">
        <v>5.12867679729536</v>
      </c>
      <c r="J139">
        <v>-3.6480046147610001</v>
      </c>
      <c r="K139">
        <v>252.534721194398</v>
      </c>
      <c r="L139">
        <v>217.65451703346301</v>
      </c>
      <c r="M139">
        <v>39.5686280881771</v>
      </c>
      <c r="N139">
        <v>0.99236669783589504</v>
      </c>
      <c r="O139">
        <v>16.312604086274799</v>
      </c>
      <c r="P139">
        <v>129.01395348837201</v>
      </c>
      <c r="Q139">
        <v>6.0394013788078002E-2</v>
      </c>
    </row>
    <row r="140" spans="1:17" x14ac:dyDescent="0.3">
      <c r="A140" t="s">
        <v>354</v>
      </c>
      <c r="B140" t="s">
        <v>355</v>
      </c>
      <c r="C140" t="s">
        <v>10181</v>
      </c>
      <c r="D140" t="s">
        <v>166</v>
      </c>
      <c r="E140">
        <v>70904.818140000003</v>
      </c>
      <c r="F140">
        <v>2392</v>
      </c>
      <c r="G140">
        <v>-15.126591109741</v>
      </c>
      <c r="H140">
        <v>-2.7993172552415002</v>
      </c>
      <c r="I140">
        <v>-9.4577252024896001</v>
      </c>
      <c r="J140">
        <v>0.336223921374461</v>
      </c>
      <c r="K140">
        <v>2392.7203603621701</v>
      </c>
      <c r="L140">
        <v>2388.3492922667401</v>
      </c>
      <c r="M140">
        <v>48.195809404031102</v>
      </c>
      <c r="N140">
        <v>0.81803490020339398</v>
      </c>
      <c r="O140">
        <v>12.6233277591973</v>
      </c>
      <c r="P140">
        <v>17.254901960784299</v>
      </c>
      <c r="Q140">
        <v>2.1032858444013001E-2</v>
      </c>
    </row>
    <row r="141" spans="1:17" x14ac:dyDescent="0.3">
      <c r="A141" t="s">
        <v>356</v>
      </c>
      <c r="B141" t="s">
        <v>357</v>
      </c>
      <c r="C141" t="s">
        <v>10180</v>
      </c>
      <c r="D141" t="s">
        <v>140</v>
      </c>
      <c r="E141">
        <v>70860.314577579993</v>
      </c>
      <c r="F141">
        <v>1767.7</v>
      </c>
      <c r="G141">
        <v>178.06963993218301</v>
      </c>
      <c r="H141">
        <v>-8.6517800026585103</v>
      </c>
      <c r="I141">
        <v>15.933116236501901</v>
      </c>
      <c r="J141">
        <v>-1.58389500675805</v>
      </c>
      <c r="K141">
        <v>1702.6009815166899</v>
      </c>
      <c r="L141">
        <v>1286.3296352776999</v>
      </c>
      <c r="M141">
        <v>36.794713310421102</v>
      </c>
      <c r="N141">
        <v>0.98908477726321697</v>
      </c>
      <c r="O141">
        <v>17.3728573853029</v>
      </c>
      <c r="P141">
        <v>239.159631619339</v>
      </c>
      <c r="Q141">
        <v>0.18324276739644599</v>
      </c>
    </row>
    <row r="142" spans="1:17" x14ac:dyDescent="0.3">
      <c r="A142" t="s">
        <v>358</v>
      </c>
      <c r="B142" t="s">
        <v>359</v>
      </c>
      <c r="C142" t="s">
        <v>10167</v>
      </c>
      <c r="D142" t="s">
        <v>360</v>
      </c>
      <c r="E142">
        <v>70492.013820079999</v>
      </c>
      <c r="F142">
        <v>741.2</v>
      </c>
      <c r="G142">
        <v>-35.7535335556327</v>
      </c>
      <c r="H142">
        <v>-0.280212303229875</v>
      </c>
      <c r="I142">
        <v>-15.1027005303431</v>
      </c>
      <c r="J142">
        <v>4.0820433394008697</v>
      </c>
      <c r="K142">
        <v>721.75353974945097</v>
      </c>
      <c r="L142">
        <v>742.55426533643197</v>
      </c>
      <c r="M142">
        <v>64.331539046690196</v>
      </c>
      <c r="N142">
        <v>1.0565267124836599</v>
      </c>
      <c r="O142">
        <v>20.460064759848802</v>
      </c>
      <c r="P142">
        <v>14.391542557296001</v>
      </c>
      <c r="Q142">
        <v>-0.124687939452753</v>
      </c>
    </row>
    <row r="143" spans="1:17" hidden="1" x14ac:dyDescent="0.3">
      <c r="A143" t="s">
        <v>361</v>
      </c>
      <c r="B143" t="s">
        <v>362</v>
      </c>
      <c r="C143" t="s">
        <v>10177</v>
      </c>
      <c r="D143" t="s">
        <v>83</v>
      </c>
      <c r="E143">
        <v>70459.139147244903</v>
      </c>
      <c r="F143">
        <v>343.45</v>
      </c>
      <c r="G143">
        <v>93.2548421576561</v>
      </c>
      <c r="H143">
        <v>16.505052353013799</v>
      </c>
      <c r="I143">
        <v>49.485514432951099</v>
      </c>
      <c r="J143">
        <v>-2.1508582965621699</v>
      </c>
      <c r="K143">
        <v>301.98961720405799</v>
      </c>
      <c r="M143">
        <v>59.149723584902702</v>
      </c>
      <c r="N143">
        <v>0.78939069889401403</v>
      </c>
      <c r="O143">
        <v>5.0953559470082901</v>
      </c>
      <c r="P143">
        <v>141.52601969057599</v>
      </c>
    </row>
    <row r="144" spans="1:17" x14ac:dyDescent="0.3">
      <c r="A144" t="s">
        <v>363</v>
      </c>
      <c r="B144" t="s">
        <v>364</v>
      </c>
      <c r="C144" t="s">
        <v>10166</v>
      </c>
      <c r="D144" t="s">
        <v>299</v>
      </c>
      <c r="E144">
        <v>70346.807036219994</v>
      </c>
      <c r="F144">
        <v>4618.1000000000004</v>
      </c>
      <c r="G144">
        <v>70.683396138277899</v>
      </c>
      <c r="H144">
        <v>16.567090868397599</v>
      </c>
      <c r="I144">
        <v>12.6379597033189</v>
      </c>
      <c r="J144">
        <v>-1.41927550607881</v>
      </c>
      <c r="K144">
        <v>4018.6212765383102</v>
      </c>
      <c r="L144">
        <v>3622.1312778628899</v>
      </c>
      <c r="M144">
        <v>67.483116959033694</v>
      </c>
      <c r="N144">
        <v>1.23009717047484</v>
      </c>
      <c r="O144">
        <v>4.9284337714644302</v>
      </c>
      <c r="P144">
        <v>99.298715030155194</v>
      </c>
      <c r="Q144">
        <v>0.137491469591595</v>
      </c>
    </row>
    <row r="145" spans="1:17" x14ac:dyDescent="0.3">
      <c r="A145" t="s">
        <v>365</v>
      </c>
      <c r="B145" t="s">
        <v>366</v>
      </c>
      <c r="C145" t="s">
        <v>10180</v>
      </c>
      <c r="D145" t="s">
        <v>140</v>
      </c>
      <c r="E145">
        <v>70301.492123899996</v>
      </c>
      <c r="F145">
        <v>3933.5</v>
      </c>
      <c r="G145">
        <v>124.882317723177</v>
      </c>
      <c r="H145">
        <v>13.4258266242855</v>
      </c>
      <c r="I145">
        <v>48.521357084989603</v>
      </c>
      <c r="J145">
        <v>8.3194791649746804</v>
      </c>
      <c r="K145">
        <v>3426.6856576474602</v>
      </c>
      <c r="L145">
        <v>2757.8363053738899</v>
      </c>
      <c r="M145">
        <v>69.914402384013002</v>
      </c>
      <c r="N145">
        <v>0.48842756475154497</v>
      </c>
      <c r="O145">
        <v>4.0803355790008897</v>
      </c>
      <c r="P145">
        <v>152.95006591427901</v>
      </c>
      <c r="Q145">
        <v>0.194977968148972</v>
      </c>
    </row>
    <row r="146" spans="1:17" x14ac:dyDescent="0.3">
      <c r="A146" t="s">
        <v>367</v>
      </c>
      <c r="B146" t="s">
        <v>368</v>
      </c>
      <c r="C146" t="s">
        <v>10167</v>
      </c>
      <c r="D146" t="s">
        <v>114</v>
      </c>
      <c r="E146">
        <v>68505.017999999996</v>
      </c>
      <c r="F146">
        <v>342.2</v>
      </c>
      <c r="G146">
        <v>442.409946061742</v>
      </c>
      <c r="H146">
        <v>10.1182941676747</v>
      </c>
      <c r="I146">
        <v>157.439057589058</v>
      </c>
      <c r="J146">
        <v>6.1954423230972102</v>
      </c>
      <c r="K146">
        <v>271.02388147391503</v>
      </c>
      <c r="L146">
        <v>189.409827458249</v>
      </c>
      <c r="M146">
        <v>84.3689211355737</v>
      </c>
      <c r="N146">
        <v>1.4297996640980299</v>
      </c>
      <c r="O146">
        <v>2.1917007597896001</v>
      </c>
      <c r="P146">
        <v>484.45772843723302</v>
      </c>
      <c r="Q146">
        <v>0.17452777354804699</v>
      </c>
    </row>
    <row r="147" spans="1:17" x14ac:dyDescent="0.3">
      <c r="A147" t="s">
        <v>369</v>
      </c>
      <c r="B147" t="s">
        <v>370</v>
      </c>
      <c r="C147" t="s">
        <v>10181</v>
      </c>
      <c r="D147" t="s">
        <v>371</v>
      </c>
      <c r="E147">
        <v>67906.968311429999</v>
      </c>
      <c r="F147">
        <v>1049.45</v>
      </c>
      <c r="G147">
        <v>95.525822080708593</v>
      </c>
      <c r="H147">
        <v>27.2818995936838</v>
      </c>
      <c r="I147">
        <v>16.890356109064601</v>
      </c>
      <c r="J147">
        <v>2.6152715451085999</v>
      </c>
      <c r="K147">
        <v>870.82410554917999</v>
      </c>
      <c r="L147">
        <v>720.474620432954</v>
      </c>
      <c r="M147">
        <v>58.149775753481997</v>
      </c>
      <c r="N147">
        <v>0.96897496325546195</v>
      </c>
      <c r="O147">
        <v>13.106865500976699</v>
      </c>
      <c r="P147">
        <v>154.011860099237</v>
      </c>
      <c r="Q147">
        <v>0.14352708363132999</v>
      </c>
    </row>
    <row r="148" spans="1:17" x14ac:dyDescent="0.3">
      <c r="A148" t="s">
        <v>372</v>
      </c>
      <c r="B148" t="s">
        <v>373</v>
      </c>
      <c r="C148" t="s">
        <v>10167</v>
      </c>
      <c r="D148" t="s">
        <v>148</v>
      </c>
      <c r="E148">
        <v>66687.301462410003</v>
      </c>
      <c r="F148">
        <v>1470.85</v>
      </c>
      <c r="G148">
        <v>86.136896622835593</v>
      </c>
      <c r="H148">
        <v>5.6786666566962696</v>
      </c>
      <c r="I148">
        <v>64.148908907547906</v>
      </c>
      <c r="J148">
        <v>-3.4070373784608301</v>
      </c>
      <c r="K148">
        <v>1325.5467117035901</v>
      </c>
      <c r="L148">
        <v>1078.43130975381</v>
      </c>
      <c r="M148">
        <v>64.534815102637694</v>
      </c>
      <c r="N148">
        <v>0.82248217987150696</v>
      </c>
      <c r="O148">
        <v>4.9053268518203899</v>
      </c>
      <c r="P148">
        <v>122.41796461515101</v>
      </c>
      <c r="Q148">
        <v>9.8843584167020004E-3</v>
      </c>
    </row>
    <row r="149" spans="1:17" x14ac:dyDescent="0.3">
      <c r="A149" t="s">
        <v>374</v>
      </c>
      <c r="B149" t="s">
        <v>375</v>
      </c>
      <c r="C149" t="s">
        <v>10173</v>
      </c>
      <c r="D149" t="s">
        <v>200</v>
      </c>
      <c r="E149">
        <v>66639.280601544</v>
      </c>
      <c r="F149">
        <v>226.94</v>
      </c>
      <c r="G149">
        <v>11.2963035371857</v>
      </c>
      <c r="H149">
        <v>-7.0078338660978297</v>
      </c>
      <c r="I149">
        <v>16.176711991333701</v>
      </c>
      <c r="J149">
        <v>-2.1773779977090899</v>
      </c>
      <c r="K149">
        <v>220.78535172879</v>
      </c>
      <c r="L149">
        <v>191.86093481702599</v>
      </c>
      <c r="M149">
        <v>38.765203024523103</v>
      </c>
      <c r="N149">
        <v>0.58797466079077498</v>
      </c>
      <c r="O149">
        <v>8.2532828060280092</v>
      </c>
      <c r="P149">
        <v>44.0431609013011</v>
      </c>
      <c r="Q149">
        <v>4.7798198412129997E-2</v>
      </c>
    </row>
    <row r="150" spans="1:17" x14ac:dyDescent="0.3">
      <c r="A150" t="s">
        <v>376</v>
      </c>
      <c r="B150" t="s">
        <v>377</v>
      </c>
      <c r="C150" t="s">
        <v>10167</v>
      </c>
      <c r="D150" t="s">
        <v>32</v>
      </c>
      <c r="E150">
        <v>64992.588644735901</v>
      </c>
      <c r="F150">
        <v>54.36</v>
      </c>
      <c r="G150">
        <v>66.998897652434493</v>
      </c>
      <c r="H150">
        <v>-7.6684170188682099</v>
      </c>
      <c r="I150">
        <v>23.232712985450899</v>
      </c>
      <c r="J150">
        <v>0.70843226732419096</v>
      </c>
      <c r="K150">
        <v>55.116619016808798</v>
      </c>
      <c r="L150">
        <v>48.473040519952697</v>
      </c>
      <c r="M150">
        <v>43.795701881083197</v>
      </c>
      <c r="N150">
        <v>0.64157634095784299</v>
      </c>
      <c r="O150">
        <v>29.966887417218501</v>
      </c>
      <c r="P150">
        <v>101.333333333333</v>
      </c>
      <c r="Q150">
        <v>0.115399132311377</v>
      </c>
    </row>
    <row r="151" spans="1:17" x14ac:dyDescent="0.3">
      <c r="A151" t="s">
        <v>378</v>
      </c>
      <c r="B151" t="s">
        <v>379</v>
      </c>
      <c r="C151" t="s">
        <v>10175</v>
      </c>
      <c r="D151" t="s">
        <v>130</v>
      </c>
      <c r="E151">
        <v>64857.825323819998</v>
      </c>
      <c r="F151">
        <v>787.65</v>
      </c>
      <c r="G151">
        <v>87.792470377102603</v>
      </c>
      <c r="H151">
        <v>-7.3861252259236103</v>
      </c>
      <c r="I151">
        <v>15.9742708841558</v>
      </c>
      <c r="J151">
        <v>-4.3657702692074896</v>
      </c>
      <c r="K151">
        <v>771.55103110868504</v>
      </c>
      <c r="L151">
        <v>635.40125954726602</v>
      </c>
      <c r="M151">
        <v>34.730784071807598</v>
      </c>
      <c r="N151">
        <v>0.31462020661449103</v>
      </c>
      <c r="O151">
        <v>7.6620326287056297</v>
      </c>
      <c r="P151">
        <v>129.26793770921199</v>
      </c>
      <c r="Q151">
        <v>0.191249849912212</v>
      </c>
    </row>
    <row r="152" spans="1:17" x14ac:dyDescent="0.3">
      <c r="A152" t="s">
        <v>380</v>
      </c>
      <c r="B152" t="s">
        <v>381</v>
      </c>
      <c r="C152" t="s">
        <v>10171</v>
      </c>
      <c r="D152" t="s">
        <v>193</v>
      </c>
      <c r="E152">
        <v>64765.988701200004</v>
      </c>
      <c r="F152">
        <v>4143.6000000000004</v>
      </c>
      <c r="G152">
        <v>10.5479062972487</v>
      </c>
      <c r="H152">
        <v>-5.71513840279568</v>
      </c>
      <c r="I152">
        <v>13.092728100897199</v>
      </c>
      <c r="J152">
        <v>-11.459669746617401</v>
      </c>
      <c r="K152">
        <v>4273.3075923892902</v>
      </c>
      <c r="L152">
        <v>3567.9636225077002</v>
      </c>
      <c r="M152">
        <v>21.460913384252098</v>
      </c>
      <c r="N152">
        <v>0.99009705534430203</v>
      </c>
      <c r="O152">
        <v>19.485471570614902</v>
      </c>
      <c r="P152">
        <v>58.624913865707001</v>
      </c>
      <c r="Q152">
        <v>0.140964105141336</v>
      </c>
    </row>
    <row r="153" spans="1:17" x14ac:dyDescent="0.3">
      <c r="A153" t="s">
        <v>382</v>
      </c>
      <c r="B153" t="s">
        <v>383</v>
      </c>
      <c r="C153" t="s">
        <v>10177</v>
      </c>
      <c r="D153" t="s">
        <v>384</v>
      </c>
      <c r="E153">
        <v>64524.271453200003</v>
      </c>
      <c r="F153">
        <v>1059</v>
      </c>
      <c r="G153">
        <v>31.281755343131699</v>
      </c>
      <c r="H153">
        <v>-5.9576724404492696</v>
      </c>
      <c r="I153">
        <v>4.9668474946671699</v>
      </c>
      <c r="J153">
        <v>1.5000490043852801</v>
      </c>
      <c r="K153">
        <v>1044.0592584721801</v>
      </c>
      <c r="L153">
        <v>924.29563843762605</v>
      </c>
      <c r="M153">
        <v>55.2841249221024</v>
      </c>
      <c r="N153">
        <v>0.737808562034448</v>
      </c>
      <c r="O153">
        <v>11.425873465533501</v>
      </c>
      <c r="P153">
        <v>63.957268927078402</v>
      </c>
      <c r="Q153">
        <v>2.9985496003099001E-2</v>
      </c>
    </row>
    <row r="154" spans="1:17" x14ac:dyDescent="0.3">
      <c r="A154" t="s">
        <v>385</v>
      </c>
      <c r="B154" t="s">
        <v>386</v>
      </c>
      <c r="C154" t="s">
        <v>10173</v>
      </c>
      <c r="D154" t="s">
        <v>387</v>
      </c>
      <c r="E154">
        <v>62817.082919605004</v>
      </c>
      <c r="F154">
        <v>2338.4499999999998</v>
      </c>
      <c r="G154">
        <v>6.3430648805564598</v>
      </c>
      <c r="H154">
        <v>4.3257204464997896</v>
      </c>
      <c r="I154">
        <v>16.700224992808</v>
      </c>
      <c r="J154">
        <v>-1.16805535171288</v>
      </c>
      <c r="K154">
        <v>2235.3262819399501</v>
      </c>
      <c r="L154">
        <v>2032.32198064369</v>
      </c>
      <c r="M154">
        <v>48.233145120975202</v>
      </c>
      <c r="N154">
        <v>0.67899225341717295</v>
      </c>
      <c r="O154">
        <v>4.9413072761872199</v>
      </c>
      <c r="P154">
        <v>34.393678160919499</v>
      </c>
      <c r="Q154">
        <v>1.9757618604087E-2</v>
      </c>
    </row>
    <row r="155" spans="1:17" x14ac:dyDescent="0.3">
      <c r="A155" t="s">
        <v>388</v>
      </c>
      <c r="B155" t="s">
        <v>389</v>
      </c>
      <c r="C155" t="s">
        <v>10175</v>
      </c>
      <c r="D155" t="s">
        <v>130</v>
      </c>
      <c r="E155">
        <v>62722.026513465004</v>
      </c>
      <c r="F155">
        <v>151.85</v>
      </c>
      <c r="G155">
        <v>42.5474253320575</v>
      </c>
      <c r="H155">
        <v>-4.6503634997529302</v>
      </c>
      <c r="I155">
        <v>21.460161984099599</v>
      </c>
      <c r="J155">
        <v>-1.43865002351885</v>
      </c>
      <c r="K155">
        <v>152.003451797835</v>
      </c>
      <c r="L155">
        <v>131.393386840506</v>
      </c>
      <c r="M155">
        <v>50.030705881276603</v>
      </c>
      <c r="N155">
        <v>0.96624726897236202</v>
      </c>
      <c r="O155">
        <v>15.475798485347299</v>
      </c>
      <c r="P155">
        <v>85.635696821515793</v>
      </c>
      <c r="Q155">
        <v>-8.8838079361979998E-3</v>
      </c>
    </row>
    <row r="156" spans="1:17" x14ac:dyDescent="0.3">
      <c r="A156" t="s">
        <v>390</v>
      </c>
      <c r="B156" t="s">
        <v>391</v>
      </c>
      <c r="C156" t="s">
        <v>10180</v>
      </c>
      <c r="D156" t="s">
        <v>140</v>
      </c>
      <c r="E156">
        <v>62230.522862550002</v>
      </c>
      <c r="F156">
        <v>1711.5</v>
      </c>
      <c r="G156">
        <v>39.331210976580998</v>
      </c>
      <c r="H156">
        <v>-14.4066194594362</v>
      </c>
      <c r="I156">
        <v>-1.78779136305582</v>
      </c>
      <c r="J156">
        <v>-4.7645694460142103</v>
      </c>
      <c r="K156">
        <v>1738.7667778980499</v>
      </c>
      <c r="L156">
        <v>1482.20184762351</v>
      </c>
      <c r="M156">
        <v>26.130750596378</v>
      </c>
      <c r="N156">
        <v>0.748536067128872</v>
      </c>
      <c r="O156">
        <v>14.1133508618171</v>
      </c>
      <c r="P156">
        <v>68.099003093846605</v>
      </c>
      <c r="Q156">
        <v>9.3684212047801002E-2</v>
      </c>
    </row>
    <row r="157" spans="1:17" x14ac:dyDescent="0.3">
      <c r="A157" t="s">
        <v>392</v>
      </c>
      <c r="B157" t="s">
        <v>393</v>
      </c>
      <c r="C157" t="s">
        <v>10172</v>
      </c>
      <c r="D157" t="s">
        <v>62</v>
      </c>
      <c r="E157">
        <v>62165.43045</v>
      </c>
      <c r="F157">
        <v>5199.3</v>
      </c>
      <c r="G157">
        <v>22.8715769519833</v>
      </c>
      <c r="H157">
        <v>-0.10638612940369099</v>
      </c>
      <c r="I157">
        <v>-9.5297089711251708</v>
      </c>
      <c r="J157">
        <v>4.8913569968599404</v>
      </c>
      <c r="K157">
        <v>5068.4008959727198</v>
      </c>
      <c r="L157">
        <v>4740.2685200284104</v>
      </c>
      <c r="M157">
        <v>59.378972627708798</v>
      </c>
      <c r="N157">
        <v>1.11978540503117</v>
      </c>
      <c r="O157">
        <v>7.2990594887773304</v>
      </c>
      <c r="P157">
        <v>50.835509138381198</v>
      </c>
      <c r="Q157">
        <v>1.8793884871074001E-2</v>
      </c>
    </row>
    <row r="158" spans="1:17" x14ac:dyDescent="0.3">
      <c r="A158" t="s">
        <v>394</v>
      </c>
      <c r="B158" t="s">
        <v>395</v>
      </c>
      <c r="C158" t="s">
        <v>10173</v>
      </c>
      <c r="D158" t="s">
        <v>67</v>
      </c>
      <c r="E158">
        <v>61080.309374999997</v>
      </c>
      <c r="F158">
        <v>1666.3</v>
      </c>
      <c r="G158">
        <v>145.50519300554399</v>
      </c>
      <c r="H158">
        <v>10.0701864027618</v>
      </c>
      <c r="I158">
        <v>79.365604799631299</v>
      </c>
      <c r="J158">
        <v>-0.89711745824922695</v>
      </c>
      <c r="K158">
        <v>1426.4676237359599</v>
      </c>
      <c r="L158">
        <v>1010.7692654482699</v>
      </c>
      <c r="M158">
        <v>58.137715957206098</v>
      </c>
      <c r="N158">
        <v>1.36143257509833</v>
      </c>
      <c r="O158">
        <v>7.7056952529556497</v>
      </c>
      <c r="P158">
        <v>270.28888888888798</v>
      </c>
      <c r="Q158">
        <v>0.21217383780497701</v>
      </c>
    </row>
    <row r="159" spans="1:17" x14ac:dyDescent="0.3">
      <c r="A159" t="s">
        <v>396</v>
      </c>
      <c r="B159" t="s">
        <v>397</v>
      </c>
      <c r="C159" t="s">
        <v>10179</v>
      </c>
      <c r="D159" t="s">
        <v>95</v>
      </c>
      <c r="E159">
        <v>61017.765204659998</v>
      </c>
      <c r="F159">
        <v>523.4</v>
      </c>
      <c r="G159">
        <v>-31.363607023882601</v>
      </c>
      <c r="H159">
        <v>2.6714348276433202</v>
      </c>
      <c r="I159">
        <v>-24.161956241422899</v>
      </c>
      <c r="J159">
        <v>3.3726461593284101</v>
      </c>
      <c r="K159">
        <v>507.319252054027</v>
      </c>
      <c r="L159">
        <v>535.23745604557405</v>
      </c>
      <c r="M159">
        <v>70.244455273855493</v>
      </c>
      <c r="N159">
        <v>0.72433389972127404</v>
      </c>
      <c r="O159">
        <v>29.871990829193699</v>
      </c>
      <c r="P159">
        <v>19.2255125284738</v>
      </c>
      <c r="Q159">
        <v>-0.125065366838984</v>
      </c>
    </row>
    <row r="160" spans="1:17" x14ac:dyDescent="0.3">
      <c r="A160" t="s">
        <v>398</v>
      </c>
      <c r="B160" t="s">
        <v>399</v>
      </c>
      <c r="C160" t="s">
        <v>10171</v>
      </c>
      <c r="D160" t="s">
        <v>400</v>
      </c>
      <c r="E160">
        <v>60892.981678099997</v>
      </c>
      <c r="F160">
        <v>3149.9</v>
      </c>
      <c r="G160">
        <v>9.5079474873368</v>
      </c>
      <c r="H160">
        <v>-6.4345820531059204</v>
      </c>
      <c r="I160">
        <v>5.8445663945094104</v>
      </c>
      <c r="J160">
        <v>1.4886751326494601</v>
      </c>
      <c r="K160">
        <v>3002.2292341607099</v>
      </c>
      <c r="L160">
        <v>2641.6537269741698</v>
      </c>
      <c r="M160">
        <v>44.222733562686898</v>
      </c>
      <c r="N160">
        <v>0.64406529355584996</v>
      </c>
      <c r="O160">
        <v>6.7954538239309104</v>
      </c>
      <c r="P160">
        <v>43.581912662959198</v>
      </c>
      <c r="Q160">
        <v>-4.8210480775239999E-3</v>
      </c>
    </row>
    <row r="161" spans="1:17" x14ac:dyDescent="0.3">
      <c r="A161" t="s">
        <v>401</v>
      </c>
      <c r="B161" t="s">
        <v>402</v>
      </c>
      <c r="C161" t="s">
        <v>10171</v>
      </c>
      <c r="D161" t="s">
        <v>193</v>
      </c>
      <c r="E161">
        <v>60623.089574325</v>
      </c>
      <c r="F161">
        <v>1055.8499999999999</v>
      </c>
      <c r="G161">
        <v>56.393981995286602</v>
      </c>
      <c r="H161">
        <v>5.8557502143691202</v>
      </c>
      <c r="I161">
        <v>34.053149071168903</v>
      </c>
      <c r="J161">
        <v>-9.7317438102903502</v>
      </c>
      <c r="K161">
        <v>951.68812387031005</v>
      </c>
      <c r="L161">
        <v>755.91596273756795</v>
      </c>
      <c r="M161">
        <v>36.456949082231397</v>
      </c>
      <c r="N161">
        <v>1.2145026028907</v>
      </c>
      <c r="O161">
        <v>14.343893545484599</v>
      </c>
      <c r="P161">
        <v>92.462632154575203</v>
      </c>
      <c r="Q161">
        <v>0.11616758760227899</v>
      </c>
    </row>
    <row r="162" spans="1:17" x14ac:dyDescent="0.3">
      <c r="A162" t="s">
        <v>403</v>
      </c>
      <c r="B162" t="s">
        <v>404</v>
      </c>
      <c r="C162" t="s">
        <v>10177</v>
      </c>
      <c r="D162" t="s">
        <v>46</v>
      </c>
      <c r="E162">
        <v>59586.851754800002</v>
      </c>
      <c r="F162">
        <v>98.72</v>
      </c>
      <c r="G162">
        <v>96.259383478544805</v>
      </c>
      <c r="H162">
        <v>6.00774492422428</v>
      </c>
      <c r="I162">
        <v>3.4043238176903801</v>
      </c>
      <c r="J162">
        <v>0.728300227655993</v>
      </c>
      <c r="K162">
        <v>91.4252237181217</v>
      </c>
      <c r="L162">
        <v>78.519240838140107</v>
      </c>
      <c r="M162">
        <v>60.670151956635202</v>
      </c>
      <c r="N162">
        <v>0.59170497961250501</v>
      </c>
      <c r="O162">
        <v>2.56280388978931</v>
      </c>
      <c r="P162">
        <v>124.363636363636</v>
      </c>
      <c r="Q162">
        <v>0.141434968950959</v>
      </c>
    </row>
    <row r="163" spans="1:17" x14ac:dyDescent="0.3">
      <c r="A163" t="s">
        <v>405</v>
      </c>
      <c r="B163" t="s">
        <v>406</v>
      </c>
      <c r="C163" t="s">
        <v>10172</v>
      </c>
      <c r="D163" t="s">
        <v>62</v>
      </c>
      <c r="E163">
        <v>59141.482312439999</v>
      </c>
      <c r="F163">
        <v>27832.2</v>
      </c>
      <c r="G163">
        <v>-7.6167607353935596</v>
      </c>
      <c r="H163">
        <v>-3.9841963328186099</v>
      </c>
      <c r="I163">
        <v>-2.49182378221311</v>
      </c>
      <c r="J163">
        <v>1.3252464758235301</v>
      </c>
      <c r="K163">
        <v>27160.342488614599</v>
      </c>
      <c r="L163">
        <v>25760.5701799132</v>
      </c>
      <c r="M163">
        <v>54.335191028663701</v>
      </c>
      <c r="N163">
        <v>0.84883950328822999</v>
      </c>
      <c r="O163">
        <v>6.49158169314678</v>
      </c>
      <c r="P163">
        <v>26.51</v>
      </c>
      <c r="Q163">
        <v>2.4325011841659E-2</v>
      </c>
    </row>
    <row r="164" spans="1:17" x14ac:dyDescent="0.3">
      <c r="A164" t="s">
        <v>407</v>
      </c>
      <c r="B164" t="s">
        <v>408</v>
      </c>
      <c r="C164" t="s">
        <v>10174</v>
      </c>
      <c r="D164" t="s">
        <v>111</v>
      </c>
      <c r="E164">
        <v>58923.348853950003</v>
      </c>
      <c r="F164">
        <v>149.94</v>
      </c>
      <c r="G164">
        <v>185.67056868266201</v>
      </c>
      <c r="H164">
        <v>3.1853494960923801</v>
      </c>
      <c r="I164">
        <v>48.6377993034722</v>
      </c>
      <c r="J164">
        <v>4.3976264211281304</v>
      </c>
      <c r="K164">
        <v>134.53697679874799</v>
      </c>
      <c r="L164">
        <v>111.36426130031001</v>
      </c>
      <c r="M164">
        <v>79.312025846236295</v>
      </c>
      <c r="N164">
        <v>1.2889222703412799</v>
      </c>
      <c r="O164">
        <v>13.7121515272775</v>
      </c>
      <c r="P164">
        <v>231.72566371681401</v>
      </c>
      <c r="Q164">
        <v>0.18531943285337901</v>
      </c>
    </row>
    <row r="165" spans="1:17" x14ac:dyDescent="0.3">
      <c r="A165" t="s">
        <v>409</v>
      </c>
      <c r="B165" t="s">
        <v>410</v>
      </c>
      <c r="C165" t="s">
        <v>10173</v>
      </c>
      <c r="D165" t="s">
        <v>246</v>
      </c>
      <c r="E165">
        <v>58904.029826439997</v>
      </c>
      <c r="F165">
        <v>5230.3</v>
      </c>
      <c r="G165">
        <v>105.115892135164</v>
      </c>
      <c r="H165">
        <v>-1.7366594217515401</v>
      </c>
      <c r="I165">
        <v>50.802424786044199</v>
      </c>
      <c r="J165">
        <v>-0.178664139401433</v>
      </c>
      <c r="K165">
        <v>5085.34480657535</v>
      </c>
      <c r="L165">
        <v>4026.7379538750802</v>
      </c>
      <c r="M165">
        <v>42.462044447022201</v>
      </c>
      <c r="N165">
        <v>0.469465409878634</v>
      </c>
      <c r="O165">
        <v>11.656119151864999</v>
      </c>
      <c r="P165">
        <v>132.354509107063</v>
      </c>
      <c r="Q165">
        <v>0.137673713967919</v>
      </c>
    </row>
    <row r="166" spans="1:17" x14ac:dyDescent="0.3">
      <c r="A166" t="s">
        <v>411</v>
      </c>
      <c r="B166" t="s">
        <v>412</v>
      </c>
      <c r="C166" t="s">
        <v>10167</v>
      </c>
      <c r="D166" t="s">
        <v>413</v>
      </c>
      <c r="E166">
        <v>58898.283547913998</v>
      </c>
      <c r="F166">
        <v>226.34</v>
      </c>
      <c r="G166">
        <v>-1.94118547679262</v>
      </c>
      <c r="H166">
        <v>-5.5608082908843803</v>
      </c>
      <c r="I166">
        <v>13.0330114638464</v>
      </c>
      <c r="J166">
        <v>-3.8017320543194399</v>
      </c>
      <c r="K166">
        <v>227.12176397097099</v>
      </c>
      <c r="L166">
        <v>199.44159208510101</v>
      </c>
      <c r="M166">
        <v>25.536571557663599</v>
      </c>
      <c r="N166">
        <v>0.43350422194998101</v>
      </c>
      <c r="O166">
        <v>9.0836794203410705</v>
      </c>
      <c r="P166">
        <v>46.025806451612901</v>
      </c>
      <c r="Q166">
        <v>5.2703964987480999E-2</v>
      </c>
    </row>
    <row r="167" spans="1:17" x14ac:dyDescent="0.3">
      <c r="A167" t="s">
        <v>414</v>
      </c>
      <c r="B167" t="s">
        <v>415</v>
      </c>
      <c r="C167" t="s">
        <v>10169</v>
      </c>
      <c r="D167" t="s">
        <v>416</v>
      </c>
      <c r="E167">
        <v>58893.196374200001</v>
      </c>
      <c r="F167">
        <v>1627.25</v>
      </c>
      <c r="G167">
        <v>9.1701045394610201</v>
      </c>
      <c r="H167">
        <v>6.9366510395360397</v>
      </c>
      <c r="I167">
        <v>-13.518535165538101</v>
      </c>
      <c r="J167">
        <v>-0.113362461685606</v>
      </c>
      <c r="K167">
        <v>1512.80481153285</v>
      </c>
      <c r="L167">
        <v>1438.48279504112</v>
      </c>
      <c r="M167">
        <v>57.807470126268903</v>
      </c>
      <c r="N167">
        <v>1.78831163084448</v>
      </c>
      <c r="O167">
        <v>8.4283300046090002</v>
      </c>
      <c r="P167">
        <v>39.666123079563903</v>
      </c>
      <c r="Q167">
        <v>2.2828539281681E-2</v>
      </c>
    </row>
    <row r="168" spans="1:17" x14ac:dyDescent="0.3">
      <c r="A168" t="s">
        <v>417</v>
      </c>
      <c r="B168" t="s">
        <v>418</v>
      </c>
      <c r="C168" t="s">
        <v>10181</v>
      </c>
      <c r="D168" t="s">
        <v>166</v>
      </c>
      <c r="E168">
        <v>58585.901121609997</v>
      </c>
      <c r="F168">
        <v>3862.15</v>
      </c>
      <c r="G168">
        <v>-19.477562476877601</v>
      </c>
      <c r="H168">
        <v>1.6713642780218401</v>
      </c>
      <c r="I168">
        <v>-1.52377667719654</v>
      </c>
      <c r="J168">
        <v>1.2267631890491399</v>
      </c>
      <c r="K168">
        <v>3718.6674171853501</v>
      </c>
      <c r="L168">
        <v>3618.7926803813298</v>
      </c>
      <c r="M168">
        <v>65.936814476500601</v>
      </c>
      <c r="N168">
        <v>0.93953419174743302</v>
      </c>
      <c r="O168">
        <v>4.6049480211798999</v>
      </c>
      <c r="P168">
        <v>19.942546583850898</v>
      </c>
      <c r="Q168">
        <v>-1.1417281352488999E-2</v>
      </c>
    </row>
    <row r="169" spans="1:17" x14ac:dyDescent="0.3">
      <c r="A169" t="s">
        <v>419</v>
      </c>
      <c r="B169" t="s">
        <v>420</v>
      </c>
      <c r="C169" t="s">
        <v>10167</v>
      </c>
      <c r="D169" t="s">
        <v>24</v>
      </c>
      <c r="E169">
        <v>58492.885017057997</v>
      </c>
      <c r="F169">
        <v>78.22</v>
      </c>
      <c r="G169">
        <v>-30.617308967459302</v>
      </c>
      <c r="H169">
        <v>-3.2096843855517001</v>
      </c>
      <c r="I169">
        <v>-22.057178270252798</v>
      </c>
      <c r="J169">
        <v>-3.6931606487619399</v>
      </c>
      <c r="K169">
        <v>79.822389036558405</v>
      </c>
      <c r="L169">
        <v>80.274803090665003</v>
      </c>
      <c r="M169">
        <v>32.209663559216203</v>
      </c>
      <c r="N169">
        <v>0.78069230882014995</v>
      </c>
      <c r="O169">
        <v>28.7394528253643</v>
      </c>
      <c r="P169">
        <v>10.4802259887005</v>
      </c>
      <c r="Q169">
        <v>1.3608382240463001E-2</v>
      </c>
    </row>
    <row r="170" spans="1:17" x14ac:dyDescent="0.3">
      <c r="A170" t="s">
        <v>421</v>
      </c>
      <c r="B170" t="s">
        <v>422</v>
      </c>
      <c r="C170" t="s">
        <v>10167</v>
      </c>
      <c r="D170" t="s">
        <v>32</v>
      </c>
      <c r="E170">
        <v>55533.442629468002</v>
      </c>
      <c r="F170">
        <v>121.98</v>
      </c>
      <c r="G170">
        <v>32.003596184171698</v>
      </c>
      <c r="H170">
        <v>-5.2474873885239202</v>
      </c>
      <c r="I170">
        <v>-11.518466916035001</v>
      </c>
      <c r="J170">
        <v>2.7916964437270302</v>
      </c>
      <c r="K170">
        <v>125.873288822711</v>
      </c>
      <c r="L170">
        <v>121.083111998297</v>
      </c>
      <c r="M170">
        <v>52.543300318173003</v>
      </c>
      <c r="N170">
        <v>0.66853569284994696</v>
      </c>
      <c r="O170">
        <v>29.488440727988099</v>
      </c>
      <c r="P170">
        <v>58.931596091205201</v>
      </c>
      <c r="Q170">
        <v>3.7269306440199997E-2</v>
      </c>
    </row>
    <row r="171" spans="1:17" x14ac:dyDescent="0.3">
      <c r="A171" t="s">
        <v>423</v>
      </c>
      <c r="B171" t="s">
        <v>424</v>
      </c>
      <c r="C171" t="s">
        <v>10171</v>
      </c>
      <c r="D171" t="s">
        <v>400</v>
      </c>
      <c r="E171">
        <v>55391.829854369898</v>
      </c>
      <c r="F171">
        <v>130605.9</v>
      </c>
      <c r="G171">
        <v>3.0467749523532901</v>
      </c>
      <c r="H171">
        <v>-1.7923465975070201</v>
      </c>
      <c r="I171">
        <v>-14.399420801908899</v>
      </c>
      <c r="J171">
        <v>1.4383353856521399</v>
      </c>
      <c r="K171">
        <v>128772.31169332399</v>
      </c>
      <c r="L171">
        <v>124964.761396797</v>
      </c>
      <c r="M171">
        <v>64.581767894286102</v>
      </c>
      <c r="N171">
        <v>1.1032110114811799</v>
      </c>
      <c r="O171">
        <v>15.9557110360251</v>
      </c>
      <c r="P171">
        <v>29.5551430125963</v>
      </c>
      <c r="Q171">
        <v>2.2591537829233999E-2</v>
      </c>
    </row>
    <row r="172" spans="1:17" x14ac:dyDescent="0.3">
      <c r="A172" t="s">
        <v>425</v>
      </c>
      <c r="B172" t="s">
        <v>426</v>
      </c>
      <c r="C172" t="s">
        <v>10169</v>
      </c>
      <c r="D172" t="s">
        <v>282</v>
      </c>
      <c r="E172">
        <v>54979.084657314997</v>
      </c>
      <c r="F172">
        <v>2079.35</v>
      </c>
      <c r="G172">
        <v>14.9895408181523</v>
      </c>
      <c r="H172">
        <v>-8.0371511690439803</v>
      </c>
      <c r="I172">
        <v>3.3227739921710202</v>
      </c>
      <c r="J172">
        <v>2.52710840939306</v>
      </c>
      <c r="K172">
        <v>1989.61267341859</v>
      </c>
      <c r="L172">
        <v>1815.26588441388</v>
      </c>
      <c r="M172">
        <v>57.103323498472498</v>
      </c>
      <c r="N172">
        <v>0.71488397797734005</v>
      </c>
      <c r="O172">
        <v>4.9582802318032</v>
      </c>
      <c r="P172">
        <v>41.437948508655502</v>
      </c>
      <c r="Q172">
        <v>4.2098888397580003E-3</v>
      </c>
    </row>
    <row r="173" spans="1:17" x14ac:dyDescent="0.3">
      <c r="A173" t="s">
        <v>427</v>
      </c>
      <c r="B173" t="s">
        <v>428</v>
      </c>
      <c r="C173" t="s">
        <v>10169</v>
      </c>
      <c r="D173" t="s">
        <v>180</v>
      </c>
      <c r="E173">
        <v>54906.036514560001</v>
      </c>
      <c r="F173">
        <v>16914.599999999999</v>
      </c>
      <c r="G173">
        <v>-10.1179726811897</v>
      </c>
      <c r="H173">
        <v>-5.5429303720321901</v>
      </c>
      <c r="I173">
        <v>-13.8611676733361</v>
      </c>
      <c r="J173">
        <v>0.94851674116990703</v>
      </c>
      <c r="K173">
        <v>16400.20302212</v>
      </c>
      <c r="L173">
        <v>16291.7961636899</v>
      </c>
      <c r="M173">
        <v>63.652246774157902</v>
      </c>
      <c r="N173">
        <v>0.81977094299223796</v>
      </c>
      <c r="O173">
        <v>13.807006964397599</v>
      </c>
      <c r="P173">
        <v>17.0232564575326</v>
      </c>
      <c r="Q173">
        <v>-2.8751470731130001E-2</v>
      </c>
    </row>
    <row r="174" spans="1:17" x14ac:dyDescent="0.3">
      <c r="A174" t="s">
        <v>429</v>
      </c>
      <c r="B174" t="s">
        <v>430</v>
      </c>
      <c r="C174" t="s">
        <v>10167</v>
      </c>
      <c r="D174" t="s">
        <v>32</v>
      </c>
      <c r="E174">
        <v>54872.218149672</v>
      </c>
      <c r="F174">
        <v>63.21</v>
      </c>
      <c r="G174">
        <v>83.184273217834601</v>
      </c>
      <c r="H174">
        <v>-4.9699695534609303</v>
      </c>
      <c r="I174">
        <v>12.4692465281982</v>
      </c>
      <c r="J174">
        <v>1.5764185337369701</v>
      </c>
      <c r="K174">
        <v>63.440404656667901</v>
      </c>
      <c r="L174">
        <v>56.117253228270599</v>
      </c>
      <c r="M174">
        <v>49.731472747106302</v>
      </c>
      <c r="N174">
        <v>0.58002027070905504</v>
      </c>
      <c r="O174">
        <v>21.657965511786099</v>
      </c>
      <c r="P174">
        <v>113.54729729729701</v>
      </c>
      <c r="Q174">
        <v>8.4176689705473998E-2</v>
      </c>
    </row>
    <row r="175" spans="1:17" x14ac:dyDescent="0.3">
      <c r="A175" t="s">
        <v>431</v>
      </c>
      <c r="B175" t="s">
        <v>432</v>
      </c>
      <c r="C175" t="s">
        <v>10173</v>
      </c>
      <c r="D175" t="s">
        <v>153</v>
      </c>
      <c r="E175">
        <v>53743.778250750001</v>
      </c>
      <c r="F175">
        <v>12680.9</v>
      </c>
      <c r="G175">
        <v>177.60782730372301</v>
      </c>
      <c r="H175">
        <v>18.109003871127999</v>
      </c>
      <c r="I175">
        <v>99.842109726166996</v>
      </c>
      <c r="J175">
        <v>-8.8598433260196394</v>
      </c>
      <c r="K175">
        <v>11199.0087885381</v>
      </c>
      <c r="L175">
        <v>7857.8856817245596</v>
      </c>
      <c r="M175">
        <v>45.575013751858002</v>
      </c>
      <c r="N175">
        <v>0.556272119978659</v>
      </c>
      <c r="O175">
        <v>13.4146629971058</v>
      </c>
      <c r="P175">
        <v>225.493467491465</v>
      </c>
      <c r="Q175">
        <v>0.17935676441005999</v>
      </c>
    </row>
    <row r="176" spans="1:17" x14ac:dyDescent="0.3">
      <c r="A176" t="s">
        <v>433</v>
      </c>
      <c r="B176" t="s">
        <v>434</v>
      </c>
      <c r="C176" t="s">
        <v>10168</v>
      </c>
      <c r="D176" t="s">
        <v>29</v>
      </c>
      <c r="E176">
        <v>53266.5</v>
      </c>
      <c r="F176">
        <v>1869</v>
      </c>
      <c r="G176">
        <v>-11.011200970025699</v>
      </c>
      <c r="H176">
        <v>-4.9100155710396303</v>
      </c>
      <c r="I176">
        <v>-3.4313383004228299</v>
      </c>
      <c r="J176">
        <v>-2.3252075970224402</v>
      </c>
      <c r="K176">
        <v>1840.8329539666499</v>
      </c>
      <c r="L176">
        <v>1774.4980160099401</v>
      </c>
      <c r="M176">
        <v>53.985875437836</v>
      </c>
      <c r="N176">
        <v>0.827454180981117</v>
      </c>
      <c r="O176">
        <v>11.5382557517389</v>
      </c>
      <c r="P176">
        <v>21.0962809381884</v>
      </c>
      <c r="Q176">
        <v>2.5772821130789999E-3</v>
      </c>
    </row>
    <row r="177" spans="1:17" hidden="1" x14ac:dyDescent="0.3">
      <c r="A177" t="s">
        <v>435</v>
      </c>
      <c r="B177" t="s">
        <v>436</v>
      </c>
      <c r="C177" t="s">
        <v>10182</v>
      </c>
      <c r="D177" t="s">
        <v>29</v>
      </c>
      <c r="E177">
        <v>52380</v>
      </c>
      <c r="F177">
        <v>1047.5999999999999</v>
      </c>
      <c r="G177">
        <v>3.7226497264999701</v>
      </c>
      <c r="H177">
        <v>-7.9332563246298999</v>
      </c>
      <c r="I177">
        <v>16.480173456368799</v>
      </c>
      <c r="J177">
        <v>-3.4440846255844302</v>
      </c>
      <c r="K177">
        <v>1025.04382246253</v>
      </c>
      <c r="M177">
        <v>35.874015401996701</v>
      </c>
      <c r="O177">
        <v>30.641466208476501</v>
      </c>
      <c r="P177">
        <v>38.754966887417197</v>
      </c>
    </row>
    <row r="178" spans="1:17" x14ac:dyDescent="0.3">
      <c r="A178" t="s">
        <v>437</v>
      </c>
      <c r="B178" t="s">
        <v>438</v>
      </c>
      <c r="C178" t="s">
        <v>10166</v>
      </c>
      <c r="D178" t="s">
        <v>299</v>
      </c>
      <c r="E178">
        <v>52308.257792780001</v>
      </c>
      <c r="F178">
        <v>4942.8500000000004</v>
      </c>
      <c r="G178">
        <v>1.75465757649119</v>
      </c>
      <c r="H178">
        <v>0.31352119439378801</v>
      </c>
      <c r="I178">
        <v>-19.924847293914901</v>
      </c>
      <c r="J178">
        <v>-0.35806586107049398</v>
      </c>
      <c r="K178">
        <v>4898.5167527823096</v>
      </c>
      <c r="L178">
        <v>4846.1525422729801</v>
      </c>
      <c r="M178">
        <v>42.416766722108797</v>
      </c>
      <c r="N178">
        <v>0.70394012998514799</v>
      </c>
      <c r="O178">
        <v>18.8251717126758</v>
      </c>
      <c r="P178">
        <v>29.336420964492198</v>
      </c>
      <c r="Q178">
        <v>1.5101369726620999E-2</v>
      </c>
    </row>
    <row r="179" spans="1:17" x14ac:dyDescent="0.3">
      <c r="A179" t="s">
        <v>439</v>
      </c>
      <c r="B179" t="s">
        <v>440</v>
      </c>
      <c r="C179" t="s">
        <v>10179</v>
      </c>
      <c r="D179" t="s">
        <v>98</v>
      </c>
      <c r="E179">
        <v>51865.61925435</v>
      </c>
      <c r="F179">
        <v>503.25</v>
      </c>
      <c r="G179">
        <v>163.80617006990599</v>
      </c>
      <c r="H179">
        <v>18.2796372538171</v>
      </c>
      <c r="I179">
        <v>16.478884732944199</v>
      </c>
      <c r="J179">
        <v>2.6121601956487601</v>
      </c>
      <c r="K179">
        <v>440.54865990050899</v>
      </c>
      <c r="L179">
        <v>362.87102740687601</v>
      </c>
      <c r="M179">
        <v>77.9507724684686</v>
      </c>
      <c r="N179">
        <v>1.3632048106077701</v>
      </c>
      <c r="O179">
        <v>8.49478390461997</v>
      </c>
      <c r="P179">
        <v>209.406701506301</v>
      </c>
      <c r="Q179">
        <v>0.19189495843061799</v>
      </c>
    </row>
    <row r="180" spans="1:17" x14ac:dyDescent="0.3">
      <c r="A180" t="s">
        <v>441</v>
      </c>
      <c r="B180" t="s">
        <v>442</v>
      </c>
      <c r="C180" t="s">
        <v>10165</v>
      </c>
      <c r="D180" t="s">
        <v>443</v>
      </c>
      <c r="E180">
        <v>51247.503006519997</v>
      </c>
      <c r="F180">
        <v>341.65</v>
      </c>
      <c r="G180">
        <v>23.264070287912201</v>
      </c>
      <c r="H180">
        <v>3.9566017301943299</v>
      </c>
      <c r="I180">
        <v>35.957206006370797</v>
      </c>
      <c r="J180">
        <v>5.8785828547950898E-2</v>
      </c>
      <c r="K180">
        <v>314.49364566397401</v>
      </c>
      <c r="L180">
        <v>275.33437315599599</v>
      </c>
      <c r="M180">
        <v>69.443237542660896</v>
      </c>
      <c r="N180">
        <v>0.57226906153566104</v>
      </c>
      <c r="O180">
        <v>0.39514122640129601</v>
      </c>
      <c r="P180">
        <v>78.221178925404203</v>
      </c>
      <c r="Q180">
        <v>2.8330506687600999E-2</v>
      </c>
    </row>
    <row r="181" spans="1:17" x14ac:dyDescent="0.3">
      <c r="A181" t="s">
        <v>444</v>
      </c>
      <c r="B181" t="s">
        <v>445</v>
      </c>
      <c r="C181" t="s">
        <v>10178</v>
      </c>
      <c r="D181" t="s">
        <v>446</v>
      </c>
      <c r="E181">
        <v>50834.475672218003</v>
      </c>
      <c r="F181">
        <v>177.94</v>
      </c>
      <c r="G181">
        <v>-3.9146448075406401</v>
      </c>
      <c r="H181">
        <v>-1.2480752892393101</v>
      </c>
      <c r="I181">
        <v>-20.4172272466135</v>
      </c>
      <c r="J181">
        <v>-0.59684777070283501</v>
      </c>
      <c r="K181">
        <v>171.9886284991</v>
      </c>
      <c r="L181">
        <v>165.322938560338</v>
      </c>
      <c r="M181">
        <v>61.674576835139703</v>
      </c>
      <c r="N181">
        <v>1.1384374717158099</v>
      </c>
      <c r="O181">
        <v>9.8684949983140307</v>
      </c>
      <c r="P181">
        <v>36.771714066103002</v>
      </c>
      <c r="Q181">
        <v>-9.3703422656427005E-2</v>
      </c>
    </row>
    <row r="182" spans="1:17" x14ac:dyDescent="0.3">
      <c r="A182" t="s">
        <v>447</v>
      </c>
      <c r="B182" t="s">
        <v>448</v>
      </c>
      <c r="C182" t="s">
        <v>10173</v>
      </c>
      <c r="D182" t="s">
        <v>127</v>
      </c>
      <c r="E182">
        <v>50413.126332779997</v>
      </c>
      <c r="F182">
        <v>57018.6</v>
      </c>
      <c r="G182">
        <v>4.7313598040709799</v>
      </c>
      <c r="H182">
        <v>1.6540780886251001</v>
      </c>
      <c r="I182">
        <v>42.505122174490303</v>
      </c>
      <c r="J182">
        <v>8.4784313826962096E-3</v>
      </c>
      <c r="K182">
        <v>52937.759898796801</v>
      </c>
      <c r="L182">
        <v>44735.2871877668</v>
      </c>
      <c r="M182">
        <v>53.124273233253497</v>
      </c>
      <c r="N182">
        <v>0.58657042133592396</v>
      </c>
      <c r="O182">
        <v>5.2182971872336301</v>
      </c>
      <c r="P182">
        <v>63.014149014943797</v>
      </c>
      <c r="Q182">
        <v>-1.3649800457904E-2</v>
      </c>
    </row>
    <row r="183" spans="1:17" x14ac:dyDescent="0.3">
      <c r="A183" t="s">
        <v>449</v>
      </c>
      <c r="B183" t="s">
        <v>450</v>
      </c>
      <c r="C183" t="s">
        <v>10179</v>
      </c>
      <c r="D183" t="s">
        <v>330</v>
      </c>
      <c r="E183">
        <v>50056.243467200002</v>
      </c>
      <c r="F183">
        <v>1512.8</v>
      </c>
      <c r="G183">
        <v>74.150230547387494</v>
      </c>
      <c r="H183">
        <v>-2.4351424392564098</v>
      </c>
      <c r="I183">
        <v>30.969901226367</v>
      </c>
      <c r="J183">
        <v>2.0398476655134399</v>
      </c>
      <c r="K183">
        <v>1407.2320791090101</v>
      </c>
      <c r="L183">
        <v>1171.2638094812201</v>
      </c>
      <c r="M183">
        <v>70.372366977461098</v>
      </c>
      <c r="N183">
        <v>0.55538172589550305</v>
      </c>
      <c r="O183">
        <v>3.1200423056583801</v>
      </c>
      <c r="P183">
        <v>103.060402684563</v>
      </c>
      <c r="Q183">
        <v>1.3294788535027E-2</v>
      </c>
    </row>
    <row r="184" spans="1:17" x14ac:dyDescent="0.3">
      <c r="A184" t="s">
        <v>451</v>
      </c>
      <c r="B184" t="s">
        <v>452</v>
      </c>
      <c r="C184" t="s">
        <v>10176</v>
      </c>
      <c r="D184" t="s">
        <v>78</v>
      </c>
      <c r="E184">
        <v>50034.038353720003</v>
      </c>
      <c r="F184">
        <v>2664.4</v>
      </c>
      <c r="G184">
        <v>24.326681372059401</v>
      </c>
      <c r="H184">
        <v>-0.75553247360449005</v>
      </c>
      <c r="I184">
        <v>2.42987996892903</v>
      </c>
      <c r="J184">
        <v>-4.4634765700652697</v>
      </c>
      <c r="K184">
        <v>2593.8288784647998</v>
      </c>
      <c r="L184">
        <v>2394.6203196312599</v>
      </c>
      <c r="M184">
        <v>49.654027204572202</v>
      </c>
      <c r="N184">
        <v>1.1380073316103201</v>
      </c>
      <c r="O184">
        <v>6.7407296201771496</v>
      </c>
      <c r="P184">
        <v>51.1587666297903</v>
      </c>
      <c r="Q184">
        <v>-1.2640720049021999E-2</v>
      </c>
    </row>
    <row r="185" spans="1:17" x14ac:dyDescent="0.3">
      <c r="A185" t="s">
        <v>453</v>
      </c>
      <c r="B185" t="s">
        <v>454</v>
      </c>
      <c r="C185" t="s">
        <v>10167</v>
      </c>
      <c r="D185" t="s">
        <v>49</v>
      </c>
      <c r="E185">
        <v>49182.699756875001</v>
      </c>
      <c r="F185">
        <v>4463.45</v>
      </c>
      <c r="G185">
        <v>44.6528355338626</v>
      </c>
      <c r="H185">
        <v>-6.1548793028968802</v>
      </c>
      <c r="I185">
        <v>8.8490604807242494</v>
      </c>
      <c r="J185">
        <v>-1.2989965437236899</v>
      </c>
      <c r="K185">
        <v>4548.6505775054102</v>
      </c>
      <c r="L185">
        <v>3962.67000061824</v>
      </c>
      <c r="M185">
        <v>28.985163168627899</v>
      </c>
      <c r="N185">
        <v>0.17683743658494699</v>
      </c>
      <c r="O185">
        <v>11.9761619375147</v>
      </c>
      <c r="P185">
        <v>79.032128675143397</v>
      </c>
      <c r="Q185">
        <v>3.5894687687177997E-2</v>
      </c>
    </row>
    <row r="186" spans="1:17" x14ac:dyDescent="0.3">
      <c r="A186" t="s">
        <v>455</v>
      </c>
      <c r="B186" t="s">
        <v>456</v>
      </c>
      <c r="C186" t="s">
        <v>10166</v>
      </c>
      <c r="D186" t="s">
        <v>21</v>
      </c>
      <c r="E186">
        <v>48407.582114830002</v>
      </c>
      <c r="F186">
        <v>2560.3000000000002</v>
      </c>
      <c r="G186">
        <v>9.0419700404771497</v>
      </c>
      <c r="H186">
        <v>1.3658439201630499</v>
      </c>
      <c r="I186">
        <v>-13.045772203778499</v>
      </c>
      <c r="J186">
        <v>-0.92498184926011096</v>
      </c>
      <c r="K186">
        <v>2445.98835896221</v>
      </c>
      <c r="L186">
        <v>2403.5068578713399</v>
      </c>
      <c r="M186">
        <v>59.157457740524201</v>
      </c>
      <c r="N186">
        <v>0.73445818496663096</v>
      </c>
      <c r="O186">
        <v>10.830762020075699</v>
      </c>
      <c r="P186">
        <v>36.186170212765902</v>
      </c>
      <c r="Q186">
        <v>-3.7088589914921997E-2</v>
      </c>
    </row>
    <row r="187" spans="1:17" x14ac:dyDescent="0.3">
      <c r="A187" t="s">
        <v>457</v>
      </c>
      <c r="B187" t="s">
        <v>458</v>
      </c>
      <c r="C187" t="s">
        <v>10171</v>
      </c>
      <c r="D187" t="s">
        <v>459</v>
      </c>
      <c r="E187">
        <v>47893.25</v>
      </c>
      <c r="F187">
        <v>563.45000000000005</v>
      </c>
      <c r="G187">
        <v>98.062606850209406</v>
      </c>
      <c r="H187">
        <v>3.2802777386431599</v>
      </c>
      <c r="I187">
        <v>53.9546318124059</v>
      </c>
      <c r="J187">
        <v>-0.38020704502772801</v>
      </c>
      <c r="K187">
        <v>516.68414661543204</v>
      </c>
      <c r="L187">
        <v>390.90587486934299</v>
      </c>
      <c r="M187">
        <v>48.3407477736408</v>
      </c>
      <c r="N187">
        <v>0.41352411596174798</v>
      </c>
      <c r="O187">
        <v>10.0985003105865</v>
      </c>
      <c r="P187">
        <v>133.11956971452199</v>
      </c>
      <c r="Q187">
        <v>0.13776891123068299</v>
      </c>
    </row>
    <row r="188" spans="1:17" x14ac:dyDescent="0.3">
      <c r="A188" t="s">
        <v>460</v>
      </c>
      <c r="B188" t="s">
        <v>461</v>
      </c>
      <c r="C188" t="s">
        <v>10167</v>
      </c>
      <c r="D188" t="s">
        <v>37</v>
      </c>
      <c r="E188">
        <v>47266.288</v>
      </c>
      <c r="F188">
        <v>286.81</v>
      </c>
      <c r="G188">
        <v>114.22155966664199</v>
      </c>
      <c r="H188">
        <v>11.7780409589657</v>
      </c>
      <c r="I188">
        <v>21.945960297881399</v>
      </c>
      <c r="J188">
        <v>12.472354388026099</v>
      </c>
      <c r="K188">
        <v>244.37858071272899</v>
      </c>
      <c r="L188">
        <v>216.482201027603</v>
      </c>
      <c r="M188">
        <v>79.375530275624101</v>
      </c>
      <c r="N188">
        <v>2.0164337898399101</v>
      </c>
      <c r="O188">
        <v>13.210836442243901</v>
      </c>
      <c r="P188">
        <v>148.967013888888</v>
      </c>
      <c r="Q188">
        <v>4.3794329529413999E-2</v>
      </c>
    </row>
    <row r="189" spans="1:17" x14ac:dyDescent="0.3">
      <c r="A189" t="s">
        <v>462</v>
      </c>
      <c r="B189" t="s">
        <v>463</v>
      </c>
      <c r="C189" t="s">
        <v>10181</v>
      </c>
      <c r="D189" t="s">
        <v>371</v>
      </c>
      <c r="E189">
        <v>47212.860322385</v>
      </c>
      <c r="F189">
        <v>1603.15</v>
      </c>
      <c r="G189">
        <v>41.155601823995099</v>
      </c>
      <c r="H189">
        <v>7.2801874149641899</v>
      </c>
      <c r="I189">
        <v>22.622581678338399</v>
      </c>
      <c r="J189">
        <v>1.2035460992532401</v>
      </c>
      <c r="K189">
        <v>1431.4968794269901</v>
      </c>
      <c r="L189">
        <v>1224.15752609831</v>
      </c>
      <c r="M189">
        <v>62.630325911492697</v>
      </c>
      <c r="N189">
        <v>0.63251628097011003</v>
      </c>
      <c r="O189">
        <v>5.3207747247606196</v>
      </c>
      <c r="P189">
        <v>74.018995929443705</v>
      </c>
      <c r="Q189">
        <v>5.6549334156523003E-2</v>
      </c>
    </row>
    <row r="190" spans="1:17" x14ac:dyDescent="0.3">
      <c r="A190" t="s">
        <v>464</v>
      </c>
      <c r="B190" t="s">
        <v>465</v>
      </c>
      <c r="C190" t="s">
        <v>10167</v>
      </c>
      <c r="D190" t="s">
        <v>24</v>
      </c>
      <c r="E190">
        <v>47160.785489376001</v>
      </c>
      <c r="F190">
        <v>192.66</v>
      </c>
      <c r="G190">
        <v>17.625203109835301</v>
      </c>
      <c r="H190">
        <v>9.8560782022634292</v>
      </c>
      <c r="I190">
        <v>15.812620051838801</v>
      </c>
      <c r="J190">
        <v>3.3175217417026701</v>
      </c>
      <c r="K190">
        <v>171.66060304731801</v>
      </c>
      <c r="L190">
        <v>156.191173611274</v>
      </c>
      <c r="M190">
        <v>84.912554435275695</v>
      </c>
      <c r="N190">
        <v>0.90019642833337499</v>
      </c>
      <c r="O190">
        <v>0.50347762898370596</v>
      </c>
      <c r="P190">
        <v>52.360616844602603</v>
      </c>
      <c r="Q190">
        <v>8.7563919789841002E-2</v>
      </c>
    </row>
    <row r="191" spans="1:17" x14ac:dyDescent="0.3">
      <c r="A191" t="s">
        <v>466</v>
      </c>
      <c r="B191" t="s">
        <v>467</v>
      </c>
      <c r="C191" t="s">
        <v>10167</v>
      </c>
      <c r="D191" t="s">
        <v>49</v>
      </c>
      <c r="E191">
        <v>47071.700877700001</v>
      </c>
      <c r="F191">
        <v>633.4</v>
      </c>
      <c r="G191">
        <v>-42.131288133552601</v>
      </c>
      <c r="H191">
        <v>-9.66741367371813</v>
      </c>
      <c r="I191">
        <v>-30.767735288661601</v>
      </c>
      <c r="J191">
        <v>-5.9328007726360097</v>
      </c>
      <c r="K191">
        <v>649.69676103366396</v>
      </c>
      <c r="L191">
        <v>658.50145735036199</v>
      </c>
      <c r="M191">
        <v>29.131570297569599</v>
      </c>
      <c r="N191">
        <v>0.69106510802065202</v>
      </c>
      <c r="O191">
        <v>28.418061256709802</v>
      </c>
      <c r="P191">
        <v>14.394076214556501</v>
      </c>
      <c r="Q191">
        <v>-3.8595789952952E-2</v>
      </c>
    </row>
    <row r="192" spans="1:17" x14ac:dyDescent="0.3">
      <c r="A192" t="s">
        <v>468</v>
      </c>
      <c r="B192" t="s">
        <v>469</v>
      </c>
      <c r="C192" t="s">
        <v>10166</v>
      </c>
      <c r="D192" t="s">
        <v>21</v>
      </c>
      <c r="E192">
        <v>46374.01891074</v>
      </c>
      <c r="F192">
        <v>1709.85</v>
      </c>
      <c r="G192">
        <v>37.077407628466197</v>
      </c>
      <c r="H192">
        <v>10.0718139542254</v>
      </c>
      <c r="I192">
        <v>-1.3676133184233801</v>
      </c>
      <c r="J192">
        <v>-1.9324150709185199</v>
      </c>
      <c r="K192">
        <v>1567.4568942424901</v>
      </c>
      <c r="L192">
        <v>1428.97327799239</v>
      </c>
      <c r="M192">
        <v>64.345131273118099</v>
      </c>
      <c r="N192">
        <v>1.2788764973332301</v>
      </c>
      <c r="O192">
        <v>3.75763955902563</v>
      </c>
      <c r="P192">
        <v>77.924037460978099</v>
      </c>
      <c r="Q192">
        <v>0.200207468835083</v>
      </c>
    </row>
    <row r="193" spans="1:17" x14ac:dyDescent="0.3">
      <c r="A193" t="s">
        <v>470</v>
      </c>
      <c r="B193" t="s">
        <v>471</v>
      </c>
      <c r="C193" t="s">
        <v>10167</v>
      </c>
      <c r="D193" t="s">
        <v>32</v>
      </c>
      <c r="E193">
        <v>44924.234365815901</v>
      </c>
      <c r="F193">
        <v>63.44</v>
      </c>
      <c r="G193">
        <v>75.040274964023894</v>
      </c>
      <c r="H193">
        <v>-8.2054462048881405</v>
      </c>
      <c r="I193">
        <v>25.734727806938999</v>
      </c>
      <c r="J193">
        <v>-0.54610284071130699</v>
      </c>
      <c r="K193">
        <v>64.849578583304407</v>
      </c>
      <c r="L193">
        <v>56.3411608426958</v>
      </c>
      <c r="M193">
        <v>40.387442359304302</v>
      </c>
      <c r="N193">
        <v>0.52702692518476402</v>
      </c>
      <c r="O193">
        <v>15.8575031525851</v>
      </c>
      <c r="P193">
        <v>112.52931323283001</v>
      </c>
      <c r="Q193">
        <v>9.8756922668389993E-2</v>
      </c>
    </row>
    <row r="194" spans="1:17" x14ac:dyDescent="0.3">
      <c r="A194" t="s">
        <v>472</v>
      </c>
      <c r="B194" t="s">
        <v>473</v>
      </c>
      <c r="C194" t="s">
        <v>10167</v>
      </c>
      <c r="D194" t="s">
        <v>49</v>
      </c>
      <c r="E194">
        <v>44630.370635550003</v>
      </c>
      <c r="F194">
        <v>179.25</v>
      </c>
      <c r="G194">
        <v>9.6378800483296398</v>
      </c>
      <c r="H194">
        <v>3.1233998326657302</v>
      </c>
      <c r="I194">
        <v>-5.9485623129499503</v>
      </c>
      <c r="J194">
        <v>-6.84847642696527</v>
      </c>
      <c r="K194">
        <v>173.44327322925801</v>
      </c>
      <c r="L194">
        <v>156.860894640868</v>
      </c>
      <c r="M194">
        <v>40.833283770729601</v>
      </c>
      <c r="N194">
        <v>1.2914209839669</v>
      </c>
      <c r="O194">
        <v>8.3682008368200798</v>
      </c>
      <c r="P194">
        <v>53.862660944205999</v>
      </c>
      <c r="Q194">
        <v>6.0237388806664002E-2</v>
      </c>
    </row>
    <row r="195" spans="1:17" x14ac:dyDescent="0.3">
      <c r="A195" t="s">
        <v>474</v>
      </c>
      <c r="B195" t="s">
        <v>475</v>
      </c>
      <c r="C195" t="s">
        <v>10183</v>
      </c>
      <c r="D195" t="s">
        <v>476</v>
      </c>
      <c r="E195">
        <v>44419.015890249997</v>
      </c>
      <c r="F195">
        <v>39430.75</v>
      </c>
      <c r="G195">
        <v>15.877148440073499</v>
      </c>
      <c r="H195">
        <v>9.3672843378195996</v>
      </c>
      <c r="I195">
        <v>3.3088916911311701</v>
      </c>
      <c r="J195">
        <v>-0.39573794109649701</v>
      </c>
      <c r="K195">
        <v>35374.131532080697</v>
      </c>
      <c r="L195">
        <v>31958.522893722002</v>
      </c>
      <c r="M195">
        <v>67.659333178438303</v>
      </c>
      <c r="N195">
        <v>1.0016555041047599</v>
      </c>
      <c r="O195">
        <v>3.6158328208314598</v>
      </c>
      <c r="P195">
        <v>48.080028541384998</v>
      </c>
      <c r="Q195">
        <v>3.3166188967861998E-2</v>
      </c>
    </row>
    <row r="196" spans="1:17" x14ac:dyDescent="0.3">
      <c r="A196" t="s">
        <v>477</v>
      </c>
      <c r="B196" t="s">
        <v>478</v>
      </c>
      <c r="C196" t="s">
        <v>10165</v>
      </c>
      <c r="D196" t="s">
        <v>177</v>
      </c>
      <c r="E196">
        <v>44408.046963749999</v>
      </c>
      <c r="F196">
        <v>645.1</v>
      </c>
      <c r="G196">
        <v>9.1421402717163307</v>
      </c>
      <c r="H196">
        <v>6.06677122171976</v>
      </c>
      <c r="I196">
        <v>6.8917229176523902</v>
      </c>
      <c r="J196">
        <v>2.7015383352892401</v>
      </c>
      <c r="K196">
        <v>599.46036206283395</v>
      </c>
      <c r="L196">
        <v>541.69973078339399</v>
      </c>
      <c r="M196">
        <v>58.629839162627697</v>
      </c>
      <c r="N196">
        <v>0.91038433471172597</v>
      </c>
      <c r="O196">
        <v>2.8367694931018299</v>
      </c>
      <c r="P196">
        <v>62.473240146077302</v>
      </c>
      <c r="Q196">
        <v>-5.7622218440549003E-2</v>
      </c>
    </row>
    <row r="197" spans="1:17" x14ac:dyDescent="0.3">
      <c r="A197" t="s">
        <v>479</v>
      </c>
      <c r="B197" t="s">
        <v>480</v>
      </c>
      <c r="C197" t="s">
        <v>637</v>
      </c>
      <c r="D197" t="s">
        <v>481</v>
      </c>
      <c r="E197">
        <v>43925.74043184</v>
      </c>
      <c r="F197">
        <v>39381.599999999999</v>
      </c>
      <c r="G197">
        <v>-16.5826031656634</v>
      </c>
      <c r="H197">
        <v>-2.0735358627871801</v>
      </c>
      <c r="I197">
        <v>-5.3650499104923099</v>
      </c>
      <c r="J197">
        <v>2.3656581259101199</v>
      </c>
      <c r="K197">
        <v>37956.274795092402</v>
      </c>
      <c r="L197">
        <v>37427.771649995797</v>
      </c>
      <c r="M197">
        <v>54.718377174199098</v>
      </c>
      <c r="N197">
        <v>0.60181318169153797</v>
      </c>
      <c r="O197">
        <v>8.89603266500092</v>
      </c>
      <c r="P197">
        <v>19.0853960003084</v>
      </c>
      <c r="Q197">
        <v>-3.6168423450831003E-2</v>
      </c>
    </row>
    <row r="198" spans="1:17" x14ac:dyDescent="0.3">
      <c r="A198" t="s">
        <v>482</v>
      </c>
      <c r="B198" t="s">
        <v>483</v>
      </c>
      <c r="C198" t="s">
        <v>10167</v>
      </c>
      <c r="D198" t="s">
        <v>484</v>
      </c>
      <c r="E198">
        <v>43496.231724999998</v>
      </c>
      <c r="F198">
        <v>790.75</v>
      </c>
      <c r="G198">
        <v>76.199569916504501</v>
      </c>
      <c r="H198">
        <v>9.2540000742241695</v>
      </c>
      <c r="I198">
        <v>24.432252186566</v>
      </c>
      <c r="J198">
        <v>-2.7537478548040601</v>
      </c>
      <c r="K198">
        <v>715.80043559665796</v>
      </c>
      <c r="L198">
        <v>606.41681066587796</v>
      </c>
      <c r="M198">
        <v>60.539371093911299</v>
      </c>
      <c r="N198">
        <v>0.83504016676818804</v>
      </c>
      <c r="O198">
        <v>3.8570976920644999</v>
      </c>
      <c r="P198">
        <v>106.62398745753799</v>
      </c>
      <c r="Q198">
        <v>4.148563380669E-2</v>
      </c>
    </row>
    <row r="199" spans="1:17" x14ac:dyDescent="0.3">
      <c r="A199" t="s">
        <v>485</v>
      </c>
      <c r="B199" t="s">
        <v>486</v>
      </c>
      <c r="C199" t="s">
        <v>10169</v>
      </c>
      <c r="D199" t="s">
        <v>122</v>
      </c>
      <c r="E199">
        <v>43435.258979099999</v>
      </c>
      <c r="F199">
        <v>334.2</v>
      </c>
      <c r="G199">
        <v>-41.9515796430668</v>
      </c>
      <c r="H199">
        <v>-7.6271574766392503</v>
      </c>
      <c r="I199">
        <v>-21.845102831038702</v>
      </c>
      <c r="J199">
        <v>-0.62521403924236996</v>
      </c>
      <c r="K199">
        <v>339.77494658923399</v>
      </c>
      <c r="L199">
        <v>357.39668868929499</v>
      </c>
      <c r="M199">
        <v>43.078298313121003</v>
      </c>
      <c r="N199">
        <v>0.75100197235183697</v>
      </c>
      <c r="O199">
        <v>26.4811490125673</v>
      </c>
      <c r="P199">
        <v>16.9349195241427</v>
      </c>
      <c r="Q199">
        <v>-1.4139902032928E-2</v>
      </c>
    </row>
    <row r="200" spans="1:17" x14ac:dyDescent="0.3">
      <c r="A200" t="s">
        <v>487</v>
      </c>
      <c r="B200" t="s">
        <v>488</v>
      </c>
      <c r="C200" t="s">
        <v>10166</v>
      </c>
      <c r="D200" t="s">
        <v>299</v>
      </c>
      <c r="E200">
        <v>43328.521747799998</v>
      </c>
      <c r="F200">
        <v>6957.45</v>
      </c>
      <c r="G200">
        <v>-31.7367871597523</v>
      </c>
      <c r="H200">
        <v>-4.9027540623263803</v>
      </c>
      <c r="I200">
        <v>-32.548432890799603</v>
      </c>
      <c r="J200">
        <v>3.0116341615893199E-2</v>
      </c>
      <c r="K200">
        <v>7180.2606840198496</v>
      </c>
      <c r="L200">
        <v>7473.9523436841801</v>
      </c>
      <c r="M200">
        <v>37.1664729105212</v>
      </c>
      <c r="N200">
        <v>1.0303516054936901</v>
      </c>
      <c r="O200">
        <v>32.232355245096898</v>
      </c>
      <c r="P200">
        <v>8.5202458198153099</v>
      </c>
      <c r="Q200">
        <v>2.9966702194878E-2</v>
      </c>
    </row>
    <row r="201" spans="1:17" x14ac:dyDescent="0.3">
      <c r="A201" t="s">
        <v>489</v>
      </c>
      <c r="B201" t="s">
        <v>490</v>
      </c>
      <c r="C201" t="s">
        <v>10173</v>
      </c>
      <c r="D201" t="s">
        <v>491</v>
      </c>
      <c r="E201">
        <v>43250.357783384999</v>
      </c>
      <c r="F201">
        <v>3988.35</v>
      </c>
      <c r="G201">
        <v>48.705978355428201</v>
      </c>
      <c r="H201">
        <v>-4.9334018903689598</v>
      </c>
      <c r="I201">
        <v>26.985586072830401</v>
      </c>
      <c r="J201">
        <v>-1.6805832421140501</v>
      </c>
      <c r="K201">
        <v>3901.0776935147701</v>
      </c>
      <c r="L201">
        <v>3293.3448307116801</v>
      </c>
      <c r="M201">
        <v>31.325631621736001</v>
      </c>
      <c r="N201">
        <v>0.67528710341624198</v>
      </c>
      <c r="O201">
        <v>10.5607582082816</v>
      </c>
      <c r="P201">
        <v>74.175164312072795</v>
      </c>
      <c r="Q201">
        <v>0.13909943435904801</v>
      </c>
    </row>
    <row r="202" spans="1:17" x14ac:dyDescent="0.3">
      <c r="A202" t="s">
        <v>492</v>
      </c>
      <c r="B202" t="s">
        <v>493</v>
      </c>
      <c r="C202" t="s">
        <v>10172</v>
      </c>
      <c r="D202" t="s">
        <v>62</v>
      </c>
      <c r="E202">
        <v>43191.762428640002</v>
      </c>
      <c r="F202">
        <v>2549.6</v>
      </c>
      <c r="G202">
        <v>58.424366587560698</v>
      </c>
      <c r="H202">
        <v>-7.9327771347073304</v>
      </c>
      <c r="I202">
        <v>3.5783302805774402</v>
      </c>
      <c r="J202">
        <v>-3.8561989307393598</v>
      </c>
      <c r="K202">
        <v>2446.2251471146401</v>
      </c>
      <c r="L202">
        <v>2073.1385620577298</v>
      </c>
      <c r="M202">
        <v>45.913866103434799</v>
      </c>
      <c r="N202">
        <v>0.57448235340563503</v>
      </c>
      <c r="O202">
        <v>8.2522748666457399</v>
      </c>
      <c r="P202">
        <v>85.122526774369206</v>
      </c>
      <c r="Q202">
        <v>3.2545072863815E-2</v>
      </c>
    </row>
    <row r="203" spans="1:17" x14ac:dyDescent="0.3">
      <c r="A203" t="s">
        <v>494</v>
      </c>
      <c r="B203" t="s">
        <v>495</v>
      </c>
      <c r="C203" t="s">
        <v>10173</v>
      </c>
      <c r="D203" t="s">
        <v>387</v>
      </c>
      <c r="E203">
        <v>43081.525692540003</v>
      </c>
      <c r="F203">
        <v>1552.35</v>
      </c>
      <c r="G203">
        <v>-7.1978460328674903</v>
      </c>
      <c r="H203">
        <v>-9.28407953521317</v>
      </c>
      <c r="I203">
        <v>-13.458885513366001</v>
      </c>
      <c r="J203">
        <v>-1.76657225930165</v>
      </c>
      <c r="K203">
        <v>1577.2339176089999</v>
      </c>
      <c r="L203">
        <v>1533.0605161012199</v>
      </c>
      <c r="M203">
        <v>41.804134403735503</v>
      </c>
      <c r="N203">
        <v>1.0179053928583199</v>
      </c>
      <c r="O203">
        <v>15.9532321963474</v>
      </c>
      <c r="P203">
        <v>18.954022988505699</v>
      </c>
      <c r="Q203">
        <v>6.0580709661054999E-2</v>
      </c>
    </row>
    <row r="204" spans="1:17" hidden="1" x14ac:dyDescent="0.3">
      <c r="A204" t="s">
        <v>496</v>
      </c>
      <c r="B204" t="s">
        <v>497</v>
      </c>
      <c r="C204" t="s">
        <v>10182</v>
      </c>
      <c r="D204" t="s">
        <v>153</v>
      </c>
      <c r="E204">
        <v>43077.269048399998</v>
      </c>
      <c r="F204">
        <v>1682.4</v>
      </c>
      <c r="G204">
        <v>640.68559859863296</v>
      </c>
      <c r="H204">
        <v>10.4367608350524</v>
      </c>
      <c r="I204">
        <v>158.284451501473</v>
      </c>
      <c r="J204">
        <v>-4.1256354949496501</v>
      </c>
      <c r="K204">
        <v>1413.6744972282099</v>
      </c>
      <c r="L204">
        <v>932.37121608105099</v>
      </c>
      <c r="M204">
        <v>68.186104360442201</v>
      </c>
      <c r="N204">
        <v>0.933917321776492</v>
      </c>
      <c r="O204">
        <v>2.2913694721826001</v>
      </c>
      <c r="P204">
        <v>693.58490566037699</v>
      </c>
      <c r="Q204">
        <v>0.223364584157042</v>
      </c>
    </row>
    <row r="205" spans="1:17" x14ac:dyDescent="0.3">
      <c r="A205" t="s">
        <v>498</v>
      </c>
      <c r="B205" t="s">
        <v>499</v>
      </c>
      <c r="C205" t="s">
        <v>10172</v>
      </c>
      <c r="D205" t="s">
        <v>500</v>
      </c>
      <c r="E205">
        <v>42432.7206368099</v>
      </c>
      <c r="F205">
        <v>354.55</v>
      </c>
      <c r="G205">
        <v>14.390881927913799</v>
      </c>
      <c r="H205">
        <v>0.39404891941844999</v>
      </c>
      <c r="I205">
        <v>13.3539978625881</v>
      </c>
      <c r="J205">
        <v>-1.0701478848019701</v>
      </c>
      <c r="K205">
        <v>330.33227593524498</v>
      </c>
      <c r="L205">
        <v>289.80044790194</v>
      </c>
      <c r="M205">
        <v>49.393231355606197</v>
      </c>
      <c r="N205">
        <v>0.60065389558427196</v>
      </c>
      <c r="O205">
        <v>5.4435199548723698</v>
      </c>
      <c r="P205">
        <v>63.011494252873497</v>
      </c>
      <c r="Q205">
        <v>-6.4740012933469995E-2</v>
      </c>
    </row>
    <row r="206" spans="1:17" x14ac:dyDescent="0.3">
      <c r="A206" t="s">
        <v>501</v>
      </c>
      <c r="B206" t="s">
        <v>502</v>
      </c>
      <c r="C206" t="s">
        <v>10165</v>
      </c>
      <c r="D206" t="s">
        <v>18</v>
      </c>
      <c r="E206">
        <v>42397.117014406998</v>
      </c>
      <c r="F206">
        <v>241.91</v>
      </c>
      <c r="G206">
        <v>153.13145830119601</v>
      </c>
      <c r="H206">
        <v>6.5083107315243103</v>
      </c>
      <c r="I206">
        <v>38.300507384881897</v>
      </c>
      <c r="J206">
        <v>4.0252492188630002</v>
      </c>
      <c r="K206">
        <v>217.82477915350199</v>
      </c>
      <c r="L206">
        <v>182.56816363583701</v>
      </c>
      <c r="M206">
        <v>79.2447142040198</v>
      </c>
      <c r="N206">
        <v>1.6060547224256401</v>
      </c>
      <c r="O206">
        <v>19.569261295523098</v>
      </c>
      <c r="P206">
        <v>201.44548286604299</v>
      </c>
      <c r="Q206">
        <v>0.13290937767331501</v>
      </c>
    </row>
    <row r="207" spans="1:17" x14ac:dyDescent="0.3">
      <c r="A207" t="s">
        <v>503</v>
      </c>
      <c r="B207" t="s">
        <v>504</v>
      </c>
      <c r="C207" t="s">
        <v>10171</v>
      </c>
      <c r="D207" t="s">
        <v>193</v>
      </c>
      <c r="E207">
        <v>42219.29470654</v>
      </c>
      <c r="F207">
        <v>719.9</v>
      </c>
      <c r="G207">
        <v>8.1918852043152803</v>
      </c>
      <c r="H207">
        <v>-0.295920160327447</v>
      </c>
      <c r="I207">
        <v>6.3299312057646402</v>
      </c>
      <c r="J207">
        <v>2.6399185076292802</v>
      </c>
      <c r="K207">
        <v>651.97710946583595</v>
      </c>
      <c r="L207">
        <v>618.47574095909897</v>
      </c>
      <c r="M207">
        <v>82.392308376869707</v>
      </c>
      <c r="N207">
        <v>1.2031546502858399</v>
      </c>
      <c r="O207">
        <v>3.3893596332823899</v>
      </c>
      <c r="P207">
        <v>47.490268387625399</v>
      </c>
      <c r="Q207">
        <v>4.7312121018218002E-2</v>
      </c>
    </row>
    <row r="208" spans="1:17" x14ac:dyDescent="0.3">
      <c r="A208" t="s">
        <v>505</v>
      </c>
      <c r="B208" t="s">
        <v>506</v>
      </c>
      <c r="C208" t="s">
        <v>10167</v>
      </c>
      <c r="D208" t="s">
        <v>253</v>
      </c>
      <c r="E208">
        <v>42026.105072639999</v>
      </c>
      <c r="F208">
        <v>665.6</v>
      </c>
      <c r="G208">
        <v>102.382122689261</v>
      </c>
      <c r="H208">
        <v>6.2876732995394402</v>
      </c>
      <c r="I208">
        <v>20.7250889919614</v>
      </c>
      <c r="J208">
        <v>0.89169250919672305</v>
      </c>
      <c r="K208">
        <v>619.943684059921</v>
      </c>
      <c r="L208">
        <v>508.75991242098797</v>
      </c>
      <c r="M208">
        <v>57.644013491817901</v>
      </c>
      <c r="N208">
        <v>0.60688606751305996</v>
      </c>
      <c r="O208">
        <v>3.0498798076922902</v>
      </c>
      <c r="P208">
        <v>133.421006487813</v>
      </c>
      <c r="Q208">
        <v>2.7647723867332E-2</v>
      </c>
    </row>
    <row r="209" spans="1:17" x14ac:dyDescent="0.3">
      <c r="A209" t="s">
        <v>507</v>
      </c>
      <c r="B209" t="s">
        <v>508</v>
      </c>
      <c r="C209" t="s">
        <v>10181</v>
      </c>
      <c r="D209" t="s">
        <v>371</v>
      </c>
      <c r="E209">
        <v>41861.388138570001</v>
      </c>
      <c r="F209">
        <v>557.70000000000005</v>
      </c>
      <c r="G209">
        <v>-38.520133845280398</v>
      </c>
      <c r="H209">
        <v>-1.8965263283431599</v>
      </c>
      <c r="I209">
        <v>-13.1376328263202</v>
      </c>
      <c r="J209">
        <v>-2.8167927699791502</v>
      </c>
      <c r="K209">
        <v>539.64124242060302</v>
      </c>
      <c r="L209">
        <v>548.36289100252304</v>
      </c>
      <c r="M209">
        <v>38.196096708350701</v>
      </c>
      <c r="N209">
        <v>0.51301983565147702</v>
      </c>
      <c r="O209">
        <v>17.4376905146135</v>
      </c>
      <c r="P209">
        <v>24.542206342117002</v>
      </c>
      <c r="Q209">
        <v>-0.14884002643479499</v>
      </c>
    </row>
    <row r="210" spans="1:17" hidden="1" x14ac:dyDescent="0.3">
      <c r="A210" t="s">
        <v>509</v>
      </c>
      <c r="B210" t="s">
        <v>510</v>
      </c>
      <c r="C210" t="s">
        <v>10166</v>
      </c>
      <c r="D210" t="s">
        <v>21</v>
      </c>
      <c r="E210">
        <v>41173.32745235</v>
      </c>
      <c r="F210">
        <v>1014.95</v>
      </c>
      <c r="G210">
        <v>-47.785831839813397</v>
      </c>
      <c r="H210">
        <v>-9.0123565634639995</v>
      </c>
      <c r="I210">
        <v>-24.802513281410299</v>
      </c>
      <c r="J210">
        <v>-7.1202822251396097E-2</v>
      </c>
      <c r="K210">
        <v>1034.63218010277</v>
      </c>
      <c r="M210">
        <v>51.785220663856698</v>
      </c>
      <c r="N210">
        <v>0.75741196701786095</v>
      </c>
      <c r="O210">
        <v>37.9378294497265</v>
      </c>
      <c r="P210">
        <v>3.3290913718503501</v>
      </c>
    </row>
    <row r="211" spans="1:17" x14ac:dyDescent="0.3">
      <c r="A211" t="s">
        <v>511</v>
      </c>
      <c r="B211" t="s">
        <v>512</v>
      </c>
      <c r="C211" t="s">
        <v>10170</v>
      </c>
      <c r="D211" t="s">
        <v>46</v>
      </c>
      <c r="E211">
        <v>41149.745999999999</v>
      </c>
      <c r="F211">
        <v>68.14</v>
      </c>
      <c r="G211">
        <v>134.49504437967599</v>
      </c>
      <c r="H211">
        <v>1.0876155211196901</v>
      </c>
      <c r="I211">
        <v>35.480726357660302</v>
      </c>
      <c r="J211">
        <v>3.4222425763325801</v>
      </c>
      <c r="K211">
        <v>66.750040606007104</v>
      </c>
      <c r="L211">
        <v>55.8630605972035</v>
      </c>
      <c r="M211">
        <v>63.213189472174797</v>
      </c>
      <c r="N211">
        <v>0.72099824313717897</v>
      </c>
      <c r="O211">
        <v>14.690343410625101</v>
      </c>
      <c r="P211">
        <v>173.10621242484899</v>
      </c>
      <c r="Q211">
        <v>0.118612296475679</v>
      </c>
    </row>
    <row r="212" spans="1:17" x14ac:dyDescent="0.3">
      <c r="A212" t="s">
        <v>513</v>
      </c>
      <c r="B212" t="s">
        <v>514</v>
      </c>
      <c r="C212" t="s">
        <v>10173</v>
      </c>
      <c r="D212" t="s">
        <v>515</v>
      </c>
      <c r="E212">
        <v>40661.438341230001</v>
      </c>
      <c r="F212">
        <v>4505.8500000000004</v>
      </c>
      <c r="G212">
        <v>65.4765787823994</v>
      </c>
      <c r="H212">
        <v>-6.1250727392588802</v>
      </c>
      <c r="I212">
        <v>38.826448919354398</v>
      </c>
      <c r="J212">
        <v>-0.169009717065153</v>
      </c>
      <c r="K212">
        <v>4301.9783455279903</v>
      </c>
      <c r="L212">
        <v>3511.9506926403301</v>
      </c>
      <c r="M212">
        <v>46.2685094212707</v>
      </c>
      <c r="N212">
        <v>0.84691460554827003</v>
      </c>
      <c r="O212">
        <v>11.847931023003399</v>
      </c>
      <c r="P212">
        <v>102.692307692307</v>
      </c>
      <c r="Q212">
        <v>0.243935600614059</v>
      </c>
    </row>
    <row r="213" spans="1:17" x14ac:dyDescent="0.3">
      <c r="A213" t="s">
        <v>516</v>
      </c>
      <c r="B213" t="s">
        <v>517</v>
      </c>
      <c r="C213" t="s">
        <v>10173</v>
      </c>
      <c r="D213" t="s">
        <v>246</v>
      </c>
      <c r="E213">
        <v>40342.708656399998</v>
      </c>
      <c r="F213">
        <v>4277.2</v>
      </c>
      <c r="G213">
        <v>3.1755808659556601</v>
      </c>
      <c r="H213">
        <v>8.9257927280815395</v>
      </c>
      <c r="I213">
        <v>2.7723275058834602</v>
      </c>
      <c r="J213">
        <v>0.340736451177719</v>
      </c>
      <c r="K213">
        <v>4014.8802454119</v>
      </c>
      <c r="L213">
        <v>3746.1006429203499</v>
      </c>
      <c r="M213">
        <v>56.883086798595798</v>
      </c>
      <c r="N213">
        <v>0.48660944875881501</v>
      </c>
      <c r="O213">
        <v>8.2483867950996004</v>
      </c>
      <c r="P213">
        <v>34.037385813446903</v>
      </c>
      <c r="Q213">
        <v>6.9390088444759995E-2</v>
      </c>
    </row>
    <row r="214" spans="1:17" hidden="1" x14ac:dyDescent="0.3">
      <c r="A214" t="s">
        <v>518</v>
      </c>
      <c r="B214" t="s">
        <v>519</v>
      </c>
      <c r="C214" t="s">
        <v>10182</v>
      </c>
      <c r="D214" t="s">
        <v>32</v>
      </c>
      <c r="E214">
        <v>40266.829281626997</v>
      </c>
      <c r="F214">
        <v>59.41</v>
      </c>
      <c r="G214">
        <v>54.944395029027199</v>
      </c>
      <c r="H214">
        <v>-6.3716490816745202</v>
      </c>
      <c r="I214">
        <v>26.3180568021053</v>
      </c>
      <c r="J214">
        <v>1.3259229693516099</v>
      </c>
      <c r="K214">
        <v>60.0290652293777</v>
      </c>
      <c r="L214">
        <v>53.524862023470099</v>
      </c>
      <c r="M214">
        <v>47.4577974650851</v>
      </c>
      <c r="N214">
        <v>0.69642662662751698</v>
      </c>
      <c r="O214">
        <v>30.449419289681799</v>
      </c>
      <c r="P214">
        <v>93.517915309446195</v>
      </c>
      <c r="Q214">
        <v>9.5710800306887001E-2</v>
      </c>
    </row>
    <row r="215" spans="1:17" x14ac:dyDescent="0.3">
      <c r="A215" t="s">
        <v>520</v>
      </c>
      <c r="B215" t="s">
        <v>521</v>
      </c>
      <c r="C215" t="s">
        <v>10174</v>
      </c>
      <c r="D215" t="s">
        <v>163</v>
      </c>
      <c r="E215">
        <v>39900.468423974999</v>
      </c>
      <c r="F215">
        <v>287.75</v>
      </c>
      <c r="G215">
        <v>135.32133181772801</v>
      </c>
      <c r="H215">
        <v>15.569721907735801</v>
      </c>
      <c r="I215">
        <v>9.1107379062676905</v>
      </c>
      <c r="J215">
        <v>6.1377678756945704</v>
      </c>
      <c r="K215">
        <v>241.40291252451399</v>
      </c>
      <c r="L215">
        <v>208.91761714505699</v>
      </c>
      <c r="M215">
        <v>83.916002683093396</v>
      </c>
      <c r="N215">
        <v>1.8675767763444899</v>
      </c>
      <c r="O215">
        <v>2.0851433536055599</v>
      </c>
      <c r="P215">
        <v>171.46226415094301</v>
      </c>
      <c r="Q215">
        <v>0.156904020291014</v>
      </c>
    </row>
    <row r="216" spans="1:17" x14ac:dyDescent="0.3">
      <c r="A216" t="s">
        <v>522</v>
      </c>
      <c r="B216" t="s">
        <v>523</v>
      </c>
      <c r="C216" t="s">
        <v>10172</v>
      </c>
      <c r="D216" t="s">
        <v>62</v>
      </c>
      <c r="E216">
        <v>39066.128316640003</v>
      </c>
      <c r="F216">
        <v>1384.4</v>
      </c>
      <c r="G216">
        <v>81.356084244474303</v>
      </c>
      <c r="H216">
        <v>9.7269335563750001</v>
      </c>
      <c r="I216">
        <v>44.9987365877328</v>
      </c>
      <c r="J216">
        <v>7.45613626542701</v>
      </c>
      <c r="K216">
        <v>1189.35203588594</v>
      </c>
      <c r="L216">
        <v>973.20132209929602</v>
      </c>
      <c r="M216">
        <v>86.744920456763097</v>
      </c>
      <c r="N216">
        <v>1.08906437707102</v>
      </c>
      <c r="O216">
        <v>0.91014157757873804</v>
      </c>
      <c r="P216">
        <v>109.44024205748801</v>
      </c>
      <c r="Q216">
        <v>6.4669148795973005E-2</v>
      </c>
    </row>
    <row r="217" spans="1:17" x14ac:dyDescent="0.3">
      <c r="A217" t="s">
        <v>524</v>
      </c>
      <c r="B217" t="s">
        <v>525</v>
      </c>
      <c r="C217" t="s">
        <v>10178</v>
      </c>
      <c r="D217" t="s">
        <v>526</v>
      </c>
      <c r="E217">
        <v>38253.385140719998</v>
      </c>
      <c r="F217">
        <v>581.79999999999995</v>
      </c>
      <c r="G217">
        <v>-3.9154404390556099</v>
      </c>
      <c r="H217">
        <v>5.9867873637697899</v>
      </c>
      <c r="I217">
        <v>-2.0763471290912299</v>
      </c>
      <c r="J217">
        <v>1.6360938167041099</v>
      </c>
      <c r="K217">
        <v>528.49357835140404</v>
      </c>
      <c r="L217">
        <v>505.36025860073897</v>
      </c>
      <c r="M217">
        <v>72.933619526627297</v>
      </c>
      <c r="N217">
        <v>0.53480589088053698</v>
      </c>
      <c r="O217">
        <v>0.88518391199725599</v>
      </c>
      <c r="P217">
        <v>38.178363614772501</v>
      </c>
      <c r="Q217">
        <v>-5.8504601764956997E-2</v>
      </c>
    </row>
    <row r="218" spans="1:17" x14ac:dyDescent="0.3">
      <c r="A218" t="s">
        <v>527</v>
      </c>
      <c r="B218" t="s">
        <v>528</v>
      </c>
      <c r="C218" t="s">
        <v>10181</v>
      </c>
      <c r="D218" t="s">
        <v>243</v>
      </c>
      <c r="E218">
        <v>37679.259541455001</v>
      </c>
      <c r="F218">
        <v>2762.55</v>
      </c>
      <c r="G218">
        <v>17.8662265394745</v>
      </c>
      <c r="H218">
        <v>13.768223449153901</v>
      </c>
      <c r="I218">
        <v>-0.51141673315709402</v>
      </c>
      <c r="J218">
        <v>2.0039534433495998</v>
      </c>
      <c r="K218">
        <v>2477.92266061288</v>
      </c>
      <c r="L218">
        <v>2305.0620400839398</v>
      </c>
      <c r="M218">
        <v>81.332810335012795</v>
      </c>
      <c r="N218">
        <v>1.2819630499172101</v>
      </c>
      <c r="O218">
        <v>0.62985285334200503</v>
      </c>
      <c r="P218">
        <v>45.3820650457846</v>
      </c>
      <c r="Q218">
        <v>1.3867576473160999E-2</v>
      </c>
    </row>
    <row r="219" spans="1:17" x14ac:dyDescent="0.3">
      <c r="A219" t="s">
        <v>529</v>
      </c>
      <c r="B219" t="s">
        <v>530</v>
      </c>
      <c r="C219" t="s">
        <v>10167</v>
      </c>
      <c r="D219" t="s">
        <v>49</v>
      </c>
      <c r="E219">
        <v>37173.537762879998</v>
      </c>
      <c r="F219">
        <v>301.14999999999998</v>
      </c>
      <c r="G219">
        <v>-32.680262097624301</v>
      </c>
      <c r="H219">
        <v>0.24559813851753301</v>
      </c>
      <c r="I219">
        <v>-3.8644908804470801</v>
      </c>
      <c r="J219">
        <v>-1.33362187364503</v>
      </c>
      <c r="K219">
        <v>289.434868332723</v>
      </c>
      <c r="L219">
        <v>280.47007191566303</v>
      </c>
      <c r="M219">
        <v>51.652334751029997</v>
      </c>
      <c r="N219">
        <v>0.71163763268441604</v>
      </c>
      <c r="O219">
        <v>11.572306159721</v>
      </c>
      <c r="P219">
        <v>26.880134821992801</v>
      </c>
      <c r="Q219">
        <v>5.6589854177900002E-2</v>
      </c>
    </row>
    <row r="220" spans="1:17" x14ac:dyDescent="0.3">
      <c r="A220" t="s">
        <v>531</v>
      </c>
      <c r="B220" t="s">
        <v>532</v>
      </c>
      <c r="C220" t="s">
        <v>10165</v>
      </c>
      <c r="D220" t="s">
        <v>177</v>
      </c>
      <c r="E220">
        <v>37156.042463999998</v>
      </c>
      <c r="F220">
        <v>530.79999999999995</v>
      </c>
      <c r="G220">
        <v>-16.036087765014798</v>
      </c>
      <c r="H220">
        <v>8.2063844333668499</v>
      </c>
      <c r="I220">
        <v>12.521668651091</v>
      </c>
      <c r="J220">
        <v>1.81680091144095</v>
      </c>
      <c r="K220">
        <v>480.219065079605</v>
      </c>
      <c r="L220">
        <v>451.07610052547898</v>
      </c>
      <c r="M220">
        <v>78.426135544706796</v>
      </c>
      <c r="N220">
        <v>0.87069510986385601</v>
      </c>
      <c r="O220">
        <v>1.8180105501130499</v>
      </c>
      <c r="P220">
        <v>41.282938514772397</v>
      </c>
      <c r="Q220">
        <v>-5.4520779979512997E-2</v>
      </c>
    </row>
    <row r="221" spans="1:17" x14ac:dyDescent="0.3">
      <c r="A221" t="s">
        <v>533</v>
      </c>
      <c r="B221" t="s">
        <v>534</v>
      </c>
      <c r="C221" t="s">
        <v>10166</v>
      </c>
      <c r="D221" t="s">
        <v>21</v>
      </c>
      <c r="E221">
        <v>37105.083390300002</v>
      </c>
      <c r="F221">
        <v>5563.5</v>
      </c>
      <c r="G221">
        <v>-6.6367016013779399</v>
      </c>
      <c r="H221">
        <v>4.0688320786830401</v>
      </c>
      <c r="I221">
        <v>-23.142574489582302</v>
      </c>
      <c r="J221">
        <v>-1.28168479840441</v>
      </c>
      <c r="K221">
        <v>5385.7707466198399</v>
      </c>
      <c r="L221">
        <v>5413.72798358216</v>
      </c>
      <c r="M221">
        <v>45.890111754805197</v>
      </c>
      <c r="N221">
        <v>0.84524357995379795</v>
      </c>
      <c r="O221">
        <v>23.0780983194032</v>
      </c>
      <c r="P221">
        <v>29.768499620969099</v>
      </c>
      <c r="Q221">
        <v>-7.6191028865209998E-3</v>
      </c>
    </row>
    <row r="222" spans="1:17" x14ac:dyDescent="0.3">
      <c r="A222" t="s">
        <v>535</v>
      </c>
      <c r="B222" t="s">
        <v>536</v>
      </c>
      <c r="C222" t="s">
        <v>10171</v>
      </c>
      <c r="D222" t="s">
        <v>193</v>
      </c>
      <c r="E222">
        <v>36762.938639040003</v>
      </c>
      <c r="F222">
        <v>2613.5500000000002</v>
      </c>
      <c r="G222">
        <v>28.3139452635811</v>
      </c>
      <c r="H222">
        <v>2.4652825661744799</v>
      </c>
      <c r="I222">
        <v>17.964750979602599</v>
      </c>
      <c r="J222">
        <v>-4.1999227636618501</v>
      </c>
      <c r="K222">
        <v>2425.0412835479501</v>
      </c>
      <c r="L222">
        <v>2013.6318045647699</v>
      </c>
      <c r="M222">
        <v>37.679819567685101</v>
      </c>
      <c r="N222">
        <v>0.58033051743675301</v>
      </c>
      <c r="O222">
        <v>17.131870444414599</v>
      </c>
      <c r="P222">
        <v>69.705529041264896</v>
      </c>
      <c r="Q222">
        <v>2.6338390232632E-2</v>
      </c>
    </row>
    <row r="223" spans="1:17" x14ac:dyDescent="0.3">
      <c r="A223" t="s">
        <v>537</v>
      </c>
      <c r="B223" t="s">
        <v>538</v>
      </c>
      <c r="C223" t="s">
        <v>10175</v>
      </c>
      <c r="D223" t="s">
        <v>173</v>
      </c>
      <c r="E223">
        <v>36530.606243429997</v>
      </c>
      <c r="F223">
        <v>198.9</v>
      </c>
      <c r="G223">
        <v>113.800319543634</v>
      </c>
      <c r="H223">
        <v>5.1110444202609902</v>
      </c>
      <c r="I223">
        <v>40.202290575218797</v>
      </c>
      <c r="J223">
        <v>1.7914605840569899</v>
      </c>
      <c r="K223">
        <v>187.623870562631</v>
      </c>
      <c r="L223">
        <v>153.166903459438</v>
      </c>
      <c r="M223">
        <v>57.798644503789397</v>
      </c>
      <c r="N223">
        <v>0.71363608809767698</v>
      </c>
      <c r="O223">
        <v>5.07792860734037</v>
      </c>
      <c r="P223">
        <v>139.49428055388299</v>
      </c>
      <c r="Q223">
        <v>7.7358593959638997E-2</v>
      </c>
    </row>
    <row r="224" spans="1:17" x14ac:dyDescent="0.3">
      <c r="A224" t="s">
        <v>539</v>
      </c>
      <c r="B224" t="s">
        <v>540</v>
      </c>
      <c r="C224" t="s">
        <v>10179</v>
      </c>
      <c r="D224" t="s">
        <v>330</v>
      </c>
      <c r="E224">
        <v>36165.585061320002</v>
      </c>
      <c r="F224">
        <v>1758.9</v>
      </c>
      <c r="G224">
        <v>97.348489722404295</v>
      </c>
      <c r="H224">
        <v>0.79685281174993206</v>
      </c>
      <c r="I224">
        <v>64.268001270761701</v>
      </c>
      <c r="J224">
        <v>5.7763777650719801</v>
      </c>
      <c r="K224">
        <v>1589.71428130245</v>
      </c>
      <c r="L224">
        <v>1278.2238883607599</v>
      </c>
      <c r="M224">
        <v>59.169776906827103</v>
      </c>
      <c r="N224">
        <v>1.64531463347628</v>
      </c>
      <c r="O224">
        <v>7.8969810677127699</v>
      </c>
      <c r="P224">
        <v>150.66267635741701</v>
      </c>
      <c r="Q224">
        <v>0.164544507539233</v>
      </c>
    </row>
    <row r="225" spans="1:17" x14ac:dyDescent="0.3">
      <c r="A225" t="s">
        <v>541</v>
      </c>
      <c r="B225" t="s">
        <v>542</v>
      </c>
      <c r="C225" t="s">
        <v>10179</v>
      </c>
      <c r="D225" t="s">
        <v>543</v>
      </c>
      <c r="E225">
        <v>35933.18883354</v>
      </c>
      <c r="F225">
        <v>1321.35</v>
      </c>
      <c r="G225">
        <v>5.1733585602384302</v>
      </c>
      <c r="H225">
        <v>8.5582453693373903</v>
      </c>
      <c r="I225">
        <v>-7.0121606233775999</v>
      </c>
      <c r="J225">
        <v>4.5476443815035701</v>
      </c>
      <c r="K225">
        <v>1190.7766172997001</v>
      </c>
      <c r="L225">
        <v>1135.91334070433</v>
      </c>
      <c r="M225">
        <v>73.618637038002902</v>
      </c>
      <c r="N225">
        <v>2.1523928493864601</v>
      </c>
      <c r="O225">
        <v>9.0702690430241901</v>
      </c>
      <c r="P225">
        <v>34.481705765609803</v>
      </c>
      <c r="Q225">
        <v>0.12790627703642901</v>
      </c>
    </row>
    <row r="226" spans="1:17" x14ac:dyDescent="0.3">
      <c r="A226" t="s">
        <v>544</v>
      </c>
      <c r="B226" t="s">
        <v>545</v>
      </c>
      <c r="C226" t="s">
        <v>10167</v>
      </c>
      <c r="D226" t="s">
        <v>37</v>
      </c>
      <c r="E226">
        <v>35641.727975025002</v>
      </c>
      <c r="F226">
        <v>1032.75</v>
      </c>
      <c r="G226">
        <v>0.98220723309923796</v>
      </c>
      <c r="H226">
        <v>4.5581238403406603</v>
      </c>
      <c r="I226">
        <v>-3.5777919479193199</v>
      </c>
      <c r="J226">
        <v>3.2122133068879299</v>
      </c>
      <c r="K226">
        <v>984.74571170681895</v>
      </c>
      <c r="L226">
        <v>946.13398997252398</v>
      </c>
      <c r="M226">
        <v>72.284752180237405</v>
      </c>
      <c r="N226">
        <v>0.84881653171886595</v>
      </c>
      <c r="O226">
        <v>5.7371096586782802</v>
      </c>
      <c r="P226">
        <v>35.353866317169</v>
      </c>
      <c r="Q226">
        <v>-6.0778609724116001E-2</v>
      </c>
    </row>
    <row r="227" spans="1:17" x14ac:dyDescent="0.3">
      <c r="A227" t="s">
        <v>546</v>
      </c>
      <c r="B227" t="s">
        <v>547</v>
      </c>
      <c r="C227" t="s">
        <v>10181</v>
      </c>
      <c r="D227" t="s">
        <v>548</v>
      </c>
      <c r="E227">
        <v>35635.339999999997</v>
      </c>
      <c r="F227">
        <v>3244</v>
      </c>
      <c r="G227">
        <v>-7.6539182820048097</v>
      </c>
      <c r="H227">
        <v>-0.83460283920354295</v>
      </c>
      <c r="I227">
        <v>-20.391300524772301</v>
      </c>
      <c r="J227">
        <v>-0.57316662322704204</v>
      </c>
      <c r="K227">
        <v>3253.04952511686</v>
      </c>
      <c r="L227">
        <v>3253.8307241441098</v>
      </c>
      <c r="M227">
        <v>50.605069052740497</v>
      </c>
      <c r="N227">
        <v>0.65073661277530603</v>
      </c>
      <c r="O227">
        <v>20.8384710234278</v>
      </c>
      <c r="P227">
        <v>31.017770597738199</v>
      </c>
      <c r="Q227">
        <v>7.2021879081519996E-2</v>
      </c>
    </row>
    <row r="228" spans="1:17" x14ac:dyDescent="0.3">
      <c r="A228" t="s">
        <v>549</v>
      </c>
      <c r="B228" t="s">
        <v>550</v>
      </c>
      <c r="C228" t="s">
        <v>10172</v>
      </c>
      <c r="D228" t="s">
        <v>290</v>
      </c>
      <c r="E228">
        <v>35505.68170044</v>
      </c>
      <c r="F228">
        <v>470.3</v>
      </c>
      <c r="G228">
        <v>16.5280636939967</v>
      </c>
      <c r="H228">
        <v>-3.9510689895962199</v>
      </c>
      <c r="I228">
        <v>-3.5381922751080501</v>
      </c>
      <c r="J228">
        <v>-0.82741338027565503</v>
      </c>
      <c r="K228">
        <v>462.356534774468</v>
      </c>
      <c r="L228">
        <v>415.99322925030401</v>
      </c>
      <c r="M228">
        <v>52.045765521925702</v>
      </c>
      <c r="N228">
        <v>1.6003534207471399</v>
      </c>
      <c r="O228">
        <v>8.4095258345736799</v>
      </c>
      <c r="P228">
        <v>52.447325769854103</v>
      </c>
      <c r="Q228">
        <v>6.1738215555533001E-2</v>
      </c>
    </row>
    <row r="229" spans="1:17" x14ac:dyDescent="0.3">
      <c r="A229" t="s">
        <v>551</v>
      </c>
      <c r="B229" t="s">
        <v>552</v>
      </c>
      <c r="C229" t="s">
        <v>10167</v>
      </c>
      <c r="D229" t="s">
        <v>553</v>
      </c>
      <c r="E229">
        <v>35150.907690959997</v>
      </c>
      <c r="F229">
        <v>968.7</v>
      </c>
      <c r="G229">
        <v>73.458875765889601</v>
      </c>
      <c r="H229">
        <v>22.619478170231101</v>
      </c>
      <c r="I229">
        <v>30.0542129212145</v>
      </c>
      <c r="J229">
        <v>6.6413375270569297</v>
      </c>
      <c r="K229">
        <v>850.94863406301499</v>
      </c>
      <c r="L229">
        <v>708.82376507094295</v>
      </c>
      <c r="M229">
        <v>59.191543964313098</v>
      </c>
      <c r="N229">
        <v>1.36966885328629</v>
      </c>
      <c r="O229">
        <v>9.9411582533291902</v>
      </c>
      <c r="P229">
        <v>103.936842105263</v>
      </c>
      <c r="Q229">
        <v>0.121825015998642</v>
      </c>
    </row>
    <row r="230" spans="1:17" x14ac:dyDescent="0.3">
      <c r="A230" t="s">
        <v>554</v>
      </c>
      <c r="B230" t="s">
        <v>555</v>
      </c>
      <c r="C230" t="s">
        <v>10176</v>
      </c>
      <c r="D230" t="s">
        <v>78</v>
      </c>
      <c r="E230">
        <v>34988.885666239999</v>
      </c>
      <c r="F230">
        <v>1865.6</v>
      </c>
      <c r="G230">
        <v>-34.873142043828899</v>
      </c>
      <c r="H230">
        <v>-5.7961242671028801</v>
      </c>
      <c r="I230">
        <v>-31.4719720146566</v>
      </c>
      <c r="J230">
        <v>-3.5862152119480201E-3</v>
      </c>
      <c r="K230">
        <v>1851.5852007646699</v>
      </c>
      <c r="L230">
        <v>1972.4087918607099</v>
      </c>
      <c r="M230">
        <v>59.791029180353398</v>
      </c>
      <c r="N230">
        <v>1.00957628501454</v>
      </c>
      <c r="O230">
        <v>30.290523156089201</v>
      </c>
      <c r="P230">
        <v>12.9708126438173</v>
      </c>
      <c r="Q230">
        <v>-6.8411456976636004E-2</v>
      </c>
    </row>
    <row r="231" spans="1:17" x14ac:dyDescent="0.3">
      <c r="A231" t="s">
        <v>556</v>
      </c>
      <c r="B231" t="s">
        <v>557</v>
      </c>
      <c r="C231" t="s">
        <v>10170</v>
      </c>
      <c r="D231" t="s">
        <v>46</v>
      </c>
      <c r="E231">
        <v>34903.800000000003</v>
      </c>
      <c r="F231">
        <v>193.91</v>
      </c>
      <c r="G231">
        <v>327.314574507771</v>
      </c>
      <c r="H231">
        <v>20.587102515516001</v>
      </c>
      <c r="I231">
        <v>97.644544802767399</v>
      </c>
      <c r="J231">
        <v>8.6607532160378398</v>
      </c>
      <c r="K231">
        <v>156.312286118157</v>
      </c>
      <c r="L231">
        <v>118.10494242651301</v>
      </c>
      <c r="M231">
        <v>81.141820038340896</v>
      </c>
      <c r="N231">
        <v>1.6950689237299099</v>
      </c>
      <c r="O231">
        <v>2.26393687793307</v>
      </c>
      <c r="P231">
        <v>382.36318407960101</v>
      </c>
      <c r="Q231">
        <v>0.121949157551306</v>
      </c>
    </row>
    <row r="232" spans="1:17" x14ac:dyDescent="0.3">
      <c r="A232" t="s">
        <v>558</v>
      </c>
      <c r="B232" t="s">
        <v>559</v>
      </c>
      <c r="C232" t="s">
        <v>10175</v>
      </c>
      <c r="D232" t="s">
        <v>130</v>
      </c>
      <c r="E232">
        <v>34609.414185324997</v>
      </c>
      <c r="F232">
        <v>745.25</v>
      </c>
      <c r="G232">
        <v>37.917154115959498</v>
      </c>
      <c r="H232">
        <v>-8.8602266094190002E-2</v>
      </c>
      <c r="I232">
        <v>15.556643613620899</v>
      </c>
      <c r="J232">
        <v>0.56696286376448501</v>
      </c>
      <c r="K232">
        <v>713.56177123434395</v>
      </c>
      <c r="L232">
        <v>618.39666643690703</v>
      </c>
      <c r="M232">
        <v>36.841270988496802</v>
      </c>
      <c r="N232">
        <v>2.0514042215489798</v>
      </c>
      <c r="O232">
        <v>5.4679637705467901</v>
      </c>
      <c r="P232">
        <v>66.6666666666666</v>
      </c>
      <c r="Q232">
        <v>0.25204291888257702</v>
      </c>
    </row>
    <row r="233" spans="1:17" x14ac:dyDescent="0.3">
      <c r="A233" t="s">
        <v>560</v>
      </c>
      <c r="B233" t="s">
        <v>561</v>
      </c>
      <c r="C233" t="s">
        <v>10173</v>
      </c>
      <c r="D233" t="s">
        <v>214</v>
      </c>
      <c r="E233">
        <v>34547.562682049997</v>
      </c>
      <c r="F233">
        <v>8600.7000000000007</v>
      </c>
      <c r="G233">
        <v>127.96516884937699</v>
      </c>
      <c r="H233">
        <v>0.29350106670335302</v>
      </c>
      <c r="I233">
        <v>44.046557774574403</v>
      </c>
      <c r="J233">
        <v>-0.37017533242862</v>
      </c>
      <c r="K233">
        <v>8127.1235330867903</v>
      </c>
      <c r="L233">
        <v>6567.0684480702303</v>
      </c>
      <c r="M233">
        <v>50.661643542531301</v>
      </c>
      <c r="N233">
        <v>0.58849714149202803</v>
      </c>
      <c r="O233">
        <v>4.2107037799248896</v>
      </c>
      <c r="P233">
        <v>160.370846893211</v>
      </c>
      <c r="Q233">
        <v>0.281279500389019</v>
      </c>
    </row>
    <row r="234" spans="1:17" x14ac:dyDescent="0.3">
      <c r="A234" t="s">
        <v>562</v>
      </c>
      <c r="B234" t="s">
        <v>563</v>
      </c>
      <c r="C234" t="s">
        <v>10167</v>
      </c>
      <c r="D234" t="s">
        <v>37</v>
      </c>
      <c r="E234">
        <v>33890.834176805001</v>
      </c>
      <c r="F234">
        <v>579.04999999999995</v>
      </c>
      <c r="G234">
        <v>-31.327812146353399</v>
      </c>
      <c r="H234">
        <v>7.4287128799632303</v>
      </c>
      <c r="I234">
        <v>-8.0889603290126892</v>
      </c>
      <c r="J234">
        <v>-0.96779503781870801</v>
      </c>
      <c r="K234">
        <v>547.03646459497304</v>
      </c>
      <c r="L234">
        <v>558.67959023827996</v>
      </c>
      <c r="M234">
        <v>67.810552839633104</v>
      </c>
      <c r="N234">
        <v>1.6754180409178101</v>
      </c>
      <c r="O234">
        <v>16.570244365771501</v>
      </c>
      <c r="P234">
        <v>27.3197009674582</v>
      </c>
      <c r="Q234">
        <v>-9.3429484235134003E-2</v>
      </c>
    </row>
    <row r="235" spans="1:17" x14ac:dyDescent="0.3">
      <c r="A235" t="s">
        <v>564</v>
      </c>
      <c r="B235" t="s">
        <v>565</v>
      </c>
      <c r="C235" t="s">
        <v>10172</v>
      </c>
      <c r="D235" t="s">
        <v>62</v>
      </c>
      <c r="E235">
        <v>33797.168456220003</v>
      </c>
      <c r="F235">
        <v>2051.4</v>
      </c>
      <c r="G235">
        <v>60.678829841701699</v>
      </c>
      <c r="H235">
        <v>0.12582493130340699</v>
      </c>
      <c r="I235">
        <v>-7.5127084162093096</v>
      </c>
      <c r="J235">
        <v>8.9754431743738508</v>
      </c>
      <c r="K235">
        <v>1841.6952819916701</v>
      </c>
      <c r="L235">
        <v>1773.1699502465301</v>
      </c>
      <c r="M235">
        <v>78.901677247345404</v>
      </c>
      <c r="N235">
        <v>1.1175264059229899</v>
      </c>
      <c r="O235">
        <v>6.95135029735789</v>
      </c>
      <c r="P235">
        <v>91.112353269983203</v>
      </c>
      <c r="Q235">
        <v>-0.109546354428388</v>
      </c>
    </row>
    <row r="236" spans="1:17" x14ac:dyDescent="0.3">
      <c r="A236" t="s">
        <v>566</v>
      </c>
      <c r="B236" t="s">
        <v>567</v>
      </c>
      <c r="C236" t="s">
        <v>10176</v>
      </c>
      <c r="D236" t="s">
        <v>78</v>
      </c>
      <c r="E236">
        <v>33547.170195414998</v>
      </c>
      <c r="F236">
        <v>4341.6499999999996</v>
      </c>
      <c r="G236">
        <v>4.4459853097809701</v>
      </c>
      <c r="H236">
        <v>-1.27244302641073</v>
      </c>
      <c r="I236">
        <v>-5.0092311278294197</v>
      </c>
      <c r="J236">
        <v>1.5950525316158499</v>
      </c>
      <c r="K236">
        <v>4200.0909295164101</v>
      </c>
      <c r="L236">
        <v>3928.7254308712099</v>
      </c>
      <c r="M236">
        <v>54.570877011239901</v>
      </c>
      <c r="N236">
        <v>0.78042191106653203</v>
      </c>
      <c r="O236">
        <v>5.9493510531710196</v>
      </c>
      <c r="P236">
        <v>43.276957346753498</v>
      </c>
      <c r="Q236">
        <v>6.4868875344729999E-3</v>
      </c>
    </row>
    <row r="237" spans="1:17" x14ac:dyDescent="0.3">
      <c r="A237" t="s">
        <v>568</v>
      </c>
      <c r="B237" t="s">
        <v>569</v>
      </c>
      <c r="C237" t="s">
        <v>10172</v>
      </c>
      <c r="D237" t="s">
        <v>290</v>
      </c>
      <c r="E237">
        <v>33477.500387759901</v>
      </c>
      <c r="F237">
        <v>1246.8</v>
      </c>
      <c r="G237">
        <v>52.952075719986503</v>
      </c>
      <c r="H237">
        <v>-1.0265275531398601</v>
      </c>
      <c r="I237">
        <v>6.90275276598428</v>
      </c>
      <c r="J237">
        <v>-1.77671914947433</v>
      </c>
      <c r="K237">
        <v>1283.09466049047</v>
      </c>
      <c r="L237">
        <v>1131.85400736618</v>
      </c>
      <c r="M237">
        <v>37.113936425978899</v>
      </c>
      <c r="N237">
        <v>1.33527668413733</v>
      </c>
      <c r="O237">
        <v>21.422842476740399</v>
      </c>
      <c r="P237">
        <v>90.162434225577599</v>
      </c>
    </row>
    <row r="238" spans="1:17" x14ac:dyDescent="0.3">
      <c r="A238" t="s">
        <v>570</v>
      </c>
      <c r="B238" t="s">
        <v>571</v>
      </c>
      <c r="C238" t="s">
        <v>10171</v>
      </c>
      <c r="D238" t="s">
        <v>400</v>
      </c>
      <c r="E238">
        <v>33431.713797440003</v>
      </c>
      <c r="F238">
        <v>526.4</v>
      </c>
      <c r="G238">
        <v>-3.61365693400912</v>
      </c>
      <c r="H238">
        <v>4.4968953474837301</v>
      </c>
      <c r="I238">
        <v>-6.5641682368749302E-2</v>
      </c>
      <c r="J238">
        <v>-0.98484354080566205</v>
      </c>
      <c r="K238">
        <v>501.74142222499501</v>
      </c>
      <c r="L238">
        <v>466.62739816690299</v>
      </c>
      <c r="M238">
        <v>54.478490218965298</v>
      </c>
      <c r="N238">
        <v>1.0793768478250501</v>
      </c>
      <c r="O238">
        <v>5.9840425531914896</v>
      </c>
      <c r="P238">
        <v>44.219178082191704</v>
      </c>
      <c r="Q238">
        <v>9.7174615165617997E-2</v>
      </c>
    </row>
    <row r="239" spans="1:17" hidden="1" x14ac:dyDescent="0.3">
      <c r="A239" t="s">
        <v>572</v>
      </c>
      <c r="B239" t="s">
        <v>573</v>
      </c>
      <c r="C239" t="s">
        <v>10182</v>
      </c>
      <c r="D239" t="s">
        <v>37</v>
      </c>
      <c r="E239">
        <v>33427.439281300001</v>
      </c>
      <c r="F239">
        <v>364.45</v>
      </c>
      <c r="G239">
        <v>-5.9846008117332703</v>
      </c>
      <c r="H239">
        <v>0.45815738436592701</v>
      </c>
      <c r="I239">
        <v>6.7729229181355501</v>
      </c>
      <c r="J239">
        <v>4.9752145092696596</v>
      </c>
      <c r="M239">
        <v>76.601699953056993</v>
      </c>
      <c r="O239">
        <v>2.89477294553437</v>
      </c>
      <c r="P239">
        <v>30.838269610482801</v>
      </c>
    </row>
    <row r="240" spans="1:17" x14ac:dyDescent="0.3">
      <c r="A240" t="s">
        <v>574</v>
      </c>
      <c r="B240" t="s">
        <v>575</v>
      </c>
      <c r="C240" t="s">
        <v>10169</v>
      </c>
      <c r="D240" t="s">
        <v>180</v>
      </c>
      <c r="E240">
        <v>33400.980000000003</v>
      </c>
      <c r="F240">
        <v>765.2</v>
      </c>
      <c r="G240">
        <v>57.126260113976002</v>
      </c>
      <c r="H240">
        <v>1.5666450841457</v>
      </c>
      <c r="I240">
        <v>29.572403860257399</v>
      </c>
      <c r="J240">
        <v>3.44234792553977</v>
      </c>
      <c r="K240">
        <v>651.81085511430001</v>
      </c>
      <c r="L240">
        <v>541.37980077753605</v>
      </c>
      <c r="M240">
        <v>67.063185546448693</v>
      </c>
      <c r="N240">
        <v>1.3235373052039501</v>
      </c>
      <c r="O240">
        <v>5.3384736016727397</v>
      </c>
      <c r="P240">
        <v>86.634146341463406</v>
      </c>
      <c r="Q240">
        <v>1.6420591754450001E-3</v>
      </c>
    </row>
    <row r="241" spans="1:17" x14ac:dyDescent="0.3">
      <c r="A241" t="s">
        <v>576</v>
      </c>
      <c r="B241" t="s">
        <v>577</v>
      </c>
      <c r="C241" t="s">
        <v>10178</v>
      </c>
      <c r="D241" t="s">
        <v>143</v>
      </c>
      <c r="E241">
        <v>32825.737615439997</v>
      </c>
      <c r="F241">
        <v>323.39999999999998</v>
      </c>
      <c r="G241">
        <v>23.330796909233602</v>
      </c>
      <c r="H241">
        <v>-4.2098556070836102</v>
      </c>
      <c r="I241">
        <v>25.906281255414999</v>
      </c>
      <c r="J241">
        <v>-0.65708696324666305</v>
      </c>
      <c r="K241">
        <v>300.445658780153</v>
      </c>
      <c r="L241">
        <v>258.297226937397</v>
      </c>
      <c r="M241">
        <v>51.015088175706197</v>
      </c>
      <c r="N241">
        <v>0.70892304746195101</v>
      </c>
      <c r="O241">
        <v>4.9474335188620797</v>
      </c>
      <c r="P241">
        <v>67.608188649909295</v>
      </c>
      <c r="Q241">
        <v>1.4813823370397E-2</v>
      </c>
    </row>
    <row r="242" spans="1:17" x14ac:dyDescent="0.3">
      <c r="A242" t="s">
        <v>578</v>
      </c>
      <c r="B242" t="s">
        <v>579</v>
      </c>
      <c r="C242" t="s">
        <v>10167</v>
      </c>
      <c r="D242" t="s">
        <v>253</v>
      </c>
      <c r="E242">
        <v>32370.111451359899</v>
      </c>
      <c r="F242">
        <v>6397.85</v>
      </c>
      <c r="G242">
        <v>150.30956796885101</v>
      </c>
      <c r="H242">
        <v>-4.9659374681981303</v>
      </c>
      <c r="I242">
        <v>30.469611420893798</v>
      </c>
      <c r="J242">
        <v>-2.3884082123701398</v>
      </c>
      <c r="K242">
        <v>6565.5064657269804</v>
      </c>
      <c r="L242">
        <v>5547.94004467797</v>
      </c>
      <c r="M242">
        <v>32.092000737467401</v>
      </c>
      <c r="N242">
        <v>1.09628339441709</v>
      </c>
      <c r="O242">
        <v>52.5020123947888</v>
      </c>
      <c r="P242">
        <v>180.60745614035</v>
      </c>
      <c r="Q242">
        <v>0.14685533284847499</v>
      </c>
    </row>
    <row r="243" spans="1:17" x14ac:dyDescent="0.3">
      <c r="A243" t="s">
        <v>580</v>
      </c>
      <c r="B243" t="s">
        <v>581</v>
      </c>
      <c r="C243" t="s">
        <v>10175</v>
      </c>
      <c r="D243" t="s">
        <v>582</v>
      </c>
      <c r="E243">
        <v>32279.2617876</v>
      </c>
      <c r="F243">
        <v>333.8</v>
      </c>
      <c r="G243">
        <v>155.772316651648</v>
      </c>
      <c r="H243">
        <v>-5.1872190383151198</v>
      </c>
      <c r="I243">
        <v>13.1839300733947</v>
      </c>
      <c r="J243">
        <v>1.87629029718443</v>
      </c>
      <c r="K243">
        <v>337.22948557980402</v>
      </c>
      <c r="L243">
        <v>277.36150910967001</v>
      </c>
      <c r="M243">
        <v>51.629449418219103</v>
      </c>
      <c r="N243">
        <v>0.71641723402231094</v>
      </c>
      <c r="O243">
        <v>24.565608148591899</v>
      </c>
      <c r="P243">
        <v>188.13120414328799</v>
      </c>
      <c r="Q243">
        <v>7.8470329125926996E-2</v>
      </c>
    </row>
    <row r="244" spans="1:17" hidden="1" x14ac:dyDescent="0.3">
      <c r="A244" t="s">
        <v>583</v>
      </c>
      <c r="B244" t="s">
        <v>584</v>
      </c>
      <c r="C244" t="s">
        <v>10182</v>
      </c>
      <c r="D244" t="s">
        <v>140</v>
      </c>
      <c r="E244">
        <v>32216.064643341</v>
      </c>
      <c r="F244">
        <v>360.65</v>
      </c>
      <c r="G244">
        <v>-5.8785304644211296</v>
      </c>
      <c r="H244">
        <v>-3.3801742881475998</v>
      </c>
      <c r="I244">
        <v>-9.2825829627981093</v>
      </c>
      <c r="J244">
        <v>0.93527402015190697</v>
      </c>
      <c r="K244">
        <v>355.77367583421398</v>
      </c>
      <c r="L244">
        <v>346.81083400349098</v>
      </c>
      <c r="M244">
        <v>56.330526885428</v>
      </c>
      <c r="N244">
        <v>0.88568342865913596</v>
      </c>
      <c r="O244">
        <v>10.6335782614723</v>
      </c>
      <c r="P244">
        <v>26.989436619718301</v>
      </c>
      <c r="Q244">
        <v>-0.123824141917355</v>
      </c>
    </row>
    <row r="245" spans="1:17" x14ac:dyDescent="0.3">
      <c r="A245" t="s">
        <v>585</v>
      </c>
      <c r="B245" t="s">
        <v>586</v>
      </c>
      <c r="C245" t="s">
        <v>10171</v>
      </c>
      <c r="D245" t="s">
        <v>515</v>
      </c>
      <c r="E245">
        <v>32185.665744959999</v>
      </c>
      <c r="F245">
        <v>72.8</v>
      </c>
      <c r="G245">
        <v>-0.74773549914082604</v>
      </c>
      <c r="H245">
        <v>0.63666463426562103</v>
      </c>
      <c r="I245">
        <v>2.1370245336245102</v>
      </c>
      <c r="J245">
        <v>-1.3950832711129399</v>
      </c>
      <c r="K245">
        <v>71.278858003131603</v>
      </c>
      <c r="L245">
        <v>66.550376782993595</v>
      </c>
      <c r="M245">
        <v>46.920981113029697</v>
      </c>
      <c r="N245">
        <v>0.920606152927267</v>
      </c>
      <c r="O245">
        <v>9.8901098901098994</v>
      </c>
      <c r="P245">
        <v>26.3888888888888</v>
      </c>
      <c r="Q245">
        <v>5.1850451254467002E-2</v>
      </c>
    </row>
    <row r="246" spans="1:17" x14ac:dyDescent="0.3">
      <c r="A246" t="s">
        <v>587</v>
      </c>
      <c r="B246" t="s">
        <v>588</v>
      </c>
      <c r="C246" t="s">
        <v>10173</v>
      </c>
      <c r="D246" t="s">
        <v>246</v>
      </c>
      <c r="E246">
        <v>32091.857166319998</v>
      </c>
      <c r="F246">
        <v>1686.65</v>
      </c>
      <c r="G246">
        <v>16.387838014493401</v>
      </c>
      <c r="H246">
        <v>-2.1891948582195599</v>
      </c>
      <c r="I246">
        <v>33.695597374409203</v>
      </c>
      <c r="J246">
        <v>-2.2059227674595001</v>
      </c>
      <c r="K246">
        <v>1610.2933162694601</v>
      </c>
      <c r="L246">
        <v>1345.7448304787699</v>
      </c>
      <c r="M246">
        <v>47.906111387720799</v>
      </c>
      <c r="N246">
        <v>1.18590789222352</v>
      </c>
      <c r="O246">
        <v>9.1601695668929608</v>
      </c>
      <c r="P246">
        <v>64.454953198127896</v>
      </c>
      <c r="Q246">
        <v>0.10004154846083101</v>
      </c>
    </row>
    <row r="247" spans="1:17" x14ac:dyDescent="0.3">
      <c r="A247" t="s">
        <v>589</v>
      </c>
      <c r="B247" t="s">
        <v>590</v>
      </c>
      <c r="C247" t="s">
        <v>10184</v>
      </c>
      <c r="D247" t="s">
        <v>591</v>
      </c>
      <c r="E247">
        <v>31989.819028499998</v>
      </c>
      <c r="F247">
        <v>811.75</v>
      </c>
      <c r="G247">
        <v>45.360286224446</v>
      </c>
      <c r="H247">
        <v>2.8547902458029402</v>
      </c>
      <c r="I247">
        <v>1.8899919773618801</v>
      </c>
      <c r="J247">
        <v>-2.4470933108112498</v>
      </c>
      <c r="K247">
        <v>727.46197494716296</v>
      </c>
      <c r="L247">
        <v>653.30122945040603</v>
      </c>
      <c r="M247">
        <v>70.411825641440601</v>
      </c>
      <c r="N247">
        <v>0.972811052172325</v>
      </c>
      <c r="O247">
        <v>0.27101940252540702</v>
      </c>
      <c r="P247">
        <v>76.4673913043478</v>
      </c>
      <c r="Q247">
        <v>1.8151042362815999E-2</v>
      </c>
    </row>
    <row r="248" spans="1:17" x14ac:dyDescent="0.3">
      <c r="A248" t="s">
        <v>592</v>
      </c>
      <c r="B248" t="s">
        <v>593</v>
      </c>
      <c r="C248" t="s">
        <v>10167</v>
      </c>
      <c r="D248" t="s">
        <v>413</v>
      </c>
      <c r="E248">
        <v>31819.439301539998</v>
      </c>
      <c r="F248">
        <v>532.95000000000005</v>
      </c>
      <c r="G248">
        <v>162.19931536642099</v>
      </c>
      <c r="H248">
        <v>-25.011728259017001</v>
      </c>
      <c r="I248">
        <v>27.498455555432901</v>
      </c>
      <c r="J248">
        <v>-5.4772378980813698</v>
      </c>
      <c r="K248">
        <v>577.59566863355997</v>
      </c>
      <c r="L248">
        <v>447.033240645408</v>
      </c>
      <c r="M248">
        <v>17.8757790526513</v>
      </c>
      <c r="N248">
        <v>0.76439113476331699</v>
      </c>
      <c r="O248">
        <v>35.472370766488297</v>
      </c>
      <c r="P248">
        <v>193.85898407884699</v>
      </c>
      <c r="Q248">
        <v>5.1673578685153002E-2</v>
      </c>
    </row>
    <row r="249" spans="1:17" x14ac:dyDescent="0.3">
      <c r="A249" t="s">
        <v>594</v>
      </c>
      <c r="B249" t="s">
        <v>595</v>
      </c>
      <c r="C249" t="s">
        <v>10167</v>
      </c>
      <c r="D249" t="s">
        <v>24</v>
      </c>
      <c r="E249">
        <v>31691.005164568</v>
      </c>
      <c r="F249">
        <v>196.72</v>
      </c>
      <c r="G249">
        <v>-36.771654353688703</v>
      </c>
      <c r="H249">
        <v>-7.3311058541234102</v>
      </c>
      <c r="I249">
        <v>-27.826666058348501</v>
      </c>
      <c r="J249">
        <v>-8.30831619662424</v>
      </c>
      <c r="K249">
        <v>196.76324818159</v>
      </c>
      <c r="L249">
        <v>207.315968473975</v>
      </c>
      <c r="M249">
        <v>41.590231206017897</v>
      </c>
      <c r="N249">
        <v>0.98179735962761905</v>
      </c>
      <c r="O249">
        <v>33.743391622610801</v>
      </c>
      <c r="P249">
        <v>16.299142772686899</v>
      </c>
      <c r="Q249">
        <v>-0.101035072332684</v>
      </c>
    </row>
    <row r="250" spans="1:17" x14ac:dyDescent="0.3">
      <c r="A250" t="s">
        <v>596</v>
      </c>
      <c r="B250" t="s">
        <v>597</v>
      </c>
      <c r="C250" t="s">
        <v>10167</v>
      </c>
      <c r="D250" t="s">
        <v>598</v>
      </c>
      <c r="E250">
        <v>31577.212618545</v>
      </c>
      <c r="F250">
        <v>2332.5500000000002</v>
      </c>
      <c r="G250">
        <v>208.08792430839401</v>
      </c>
      <c r="H250">
        <v>-20.350778931836999</v>
      </c>
      <c r="I250">
        <v>-8.9260436383720805</v>
      </c>
      <c r="J250">
        <v>-8.3264239918184106</v>
      </c>
      <c r="K250">
        <v>2574.4664635520198</v>
      </c>
      <c r="L250">
        <v>2238.6344875085902</v>
      </c>
      <c r="M250">
        <v>31.979638970017501</v>
      </c>
      <c r="N250">
        <v>0.93494238159945697</v>
      </c>
      <c r="O250">
        <v>39.962701764163597</v>
      </c>
      <c r="P250">
        <v>234.96804767717299</v>
      </c>
      <c r="Q250">
        <v>0.16068829589306299</v>
      </c>
    </row>
    <row r="251" spans="1:17" x14ac:dyDescent="0.3">
      <c r="A251" t="s">
        <v>599</v>
      </c>
      <c r="B251" t="s">
        <v>600</v>
      </c>
      <c r="C251" t="s">
        <v>10167</v>
      </c>
      <c r="D251" t="s">
        <v>598</v>
      </c>
      <c r="E251">
        <v>31337.585536979899</v>
      </c>
      <c r="F251">
        <v>4285.55</v>
      </c>
      <c r="G251">
        <v>-12.933966202887801</v>
      </c>
      <c r="H251">
        <v>-0.47451887278265398</v>
      </c>
      <c r="I251">
        <v>-7.9949008080285102</v>
      </c>
      <c r="J251">
        <v>0.22953758695511101</v>
      </c>
      <c r="K251">
        <v>4291.4543820099698</v>
      </c>
      <c r="L251">
        <v>4267.3549741331799</v>
      </c>
      <c r="M251">
        <v>52.171598634055599</v>
      </c>
      <c r="N251">
        <v>1.2275967257031599</v>
      </c>
      <c r="O251">
        <v>22.936379227870301</v>
      </c>
      <c r="P251">
        <v>17.0691397820089</v>
      </c>
      <c r="Q251">
        <v>2.4554196071339001E-2</v>
      </c>
    </row>
    <row r="252" spans="1:17" x14ac:dyDescent="0.3">
      <c r="A252" t="s">
        <v>601</v>
      </c>
      <c r="B252" t="s">
        <v>602</v>
      </c>
      <c r="C252" t="s">
        <v>10167</v>
      </c>
      <c r="D252" t="s">
        <v>49</v>
      </c>
      <c r="E252">
        <v>31225.260523500001</v>
      </c>
      <c r="F252">
        <v>405</v>
      </c>
      <c r="G252">
        <v>-14.0661711591704</v>
      </c>
      <c r="H252">
        <v>-12.8597738411388</v>
      </c>
      <c r="I252">
        <v>-29.910801853824498</v>
      </c>
      <c r="J252">
        <v>-3.0912692801767401</v>
      </c>
      <c r="K252">
        <v>437.678127857959</v>
      </c>
      <c r="L252">
        <v>433.18400997242702</v>
      </c>
      <c r="M252">
        <v>33.429736436362703</v>
      </c>
      <c r="N252">
        <v>1.9083032808309</v>
      </c>
      <c r="O252">
        <v>28.320987654321002</v>
      </c>
      <c r="P252">
        <v>20.428189116859901</v>
      </c>
      <c r="Q252">
        <v>9.3786888855025993E-2</v>
      </c>
    </row>
    <row r="253" spans="1:17" x14ac:dyDescent="0.3">
      <c r="A253" t="s">
        <v>603</v>
      </c>
      <c r="B253" t="s">
        <v>604</v>
      </c>
      <c r="C253" t="s">
        <v>10172</v>
      </c>
      <c r="D253" t="s">
        <v>62</v>
      </c>
      <c r="E253">
        <v>31049.5907199299</v>
      </c>
      <c r="F253">
        <v>1223.8499999999999</v>
      </c>
      <c r="G253">
        <v>34.842220061448799</v>
      </c>
      <c r="H253">
        <v>-0.16071314785989499</v>
      </c>
      <c r="I253">
        <v>-5.3812090190802699</v>
      </c>
      <c r="J253">
        <v>5.6829429489003198</v>
      </c>
      <c r="K253">
        <v>1199.2938022801</v>
      </c>
      <c r="L253">
        <v>1138.55236988927</v>
      </c>
      <c r="M253">
        <v>73.3755591381709</v>
      </c>
      <c r="N253">
        <v>1.4416045149988099</v>
      </c>
      <c r="O253">
        <v>12.317685990930199</v>
      </c>
      <c r="P253">
        <v>62.616263619452504</v>
      </c>
      <c r="Q253">
        <v>-3.1122278235167999E-2</v>
      </c>
    </row>
    <row r="254" spans="1:17" hidden="1" x14ac:dyDescent="0.3">
      <c r="A254" t="s">
        <v>605</v>
      </c>
      <c r="B254" t="s">
        <v>606</v>
      </c>
      <c r="C254" t="s">
        <v>10182</v>
      </c>
      <c r="D254" t="s">
        <v>443</v>
      </c>
      <c r="E254">
        <v>30910.814999999999</v>
      </c>
      <c r="F254">
        <v>880.65</v>
      </c>
      <c r="G254">
        <v>117.617688526214</v>
      </c>
      <c r="H254">
        <v>15.197646550443601</v>
      </c>
      <c r="I254">
        <v>128.58257182214999</v>
      </c>
      <c r="J254">
        <v>3.2771816304312802</v>
      </c>
      <c r="K254">
        <v>757.75153593173604</v>
      </c>
      <c r="L254">
        <v>538.82413342526104</v>
      </c>
      <c r="M254">
        <v>52.222231561303197</v>
      </c>
      <c r="N254">
        <v>0.27525074121282</v>
      </c>
      <c r="O254">
        <v>10.145914949185199</v>
      </c>
      <c r="P254">
        <v>214.517857142857</v>
      </c>
      <c r="Q254">
        <v>9.1542218909369005E-2</v>
      </c>
    </row>
    <row r="255" spans="1:17" x14ac:dyDescent="0.3">
      <c r="A255" t="s">
        <v>607</v>
      </c>
      <c r="B255" t="s">
        <v>608</v>
      </c>
      <c r="C255" t="s">
        <v>10173</v>
      </c>
      <c r="D255" t="s">
        <v>246</v>
      </c>
      <c r="E255">
        <v>30699.398001090001</v>
      </c>
      <c r="F255">
        <v>4081.35</v>
      </c>
      <c r="G255">
        <v>-4.4911113638121298</v>
      </c>
      <c r="H255">
        <v>-1.23529827528207</v>
      </c>
      <c r="I255">
        <v>9.0482495332948503</v>
      </c>
      <c r="J255">
        <v>-5.5434074696126601</v>
      </c>
      <c r="K255">
        <v>4042.3280319238502</v>
      </c>
      <c r="L255">
        <v>3455.5176312325202</v>
      </c>
      <c r="M255">
        <v>27.6400243806095</v>
      </c>
      <c r="N255">
        <v>0.522029850994988</v>
      </c>
      <c r="O255">
        <v>18.046724735687899</v>
      </c>
      <c r="P255">
        <v>61.669637551990398</v>
      </c>
      <c r="Q255">
        <v>9.7518752203879996E-2</v>
      </c>
    </row>
    <row r="256" spans="1:17" x14ac:dyDescent="0.3">
      <c r="A256" t="s">
        <v>609</v>
      </c>
      <c r="B256" t="s">
        <v>610</v>
      </c>
      <c r="C256" t="s">
        <v>10167</v>
      </c>
      <c r="D256" t="s">
        <v>193</v>
      </c>
      <c r="E256">
        <v>30640.709810459899</v>
      </c>
      <c r="F256">
        <v>13874.4</v>
      </c>
      <c r="G256">
        <v>225.960877354427</v>
      </c>
      <c r="H256">
        <v>10.9968531594717</v>
      </c>
      <c r="I256">
        <v>58.234035053689801</v>
      </c>
      <c r="J256">
        <v>-0.58357345534767302</v>
      </c>
      <c r="K256">
        <v>11872.8878941204</v>
      </c>
      <c r="L256">
        <v>8895.8215278378193</v>
      </c>
      <c r="M256">
        <v>66.661608346205895</v>
      </c>
      <c r="N256">
        <v>0.72766510724190703</v>
      </c>
      <c r="O256">
        <v>5.2715793115377796</v>
      </c>
      <c r="P256">
        <v>255.818352831536</v>
      </c>
      <c r="Q256">
        <v>0.18184866491228099</v>
      </c>
    </row>
    <row r="257" spans="1:17" x14ac:dyDescent="0.3">
      <c r="A257" t="s">
        <v>611</v>
      </c>
      <c r="B257" t="s">
        <v>612</v>
      </c>
      <c r="C257" t="s">
        <v>10167</v>
      </c>
      <c r="D257" t="s">
        <v>613</v>
      </c>
      <c r="E257">
        <v>30557.06317225</v>
      </c>
      <c r="F257">
        <v>480.25</v>
      </c>
      <c r="G257">
        <v>-65.556933721759094</v>
      </c>
      <c r="H257">
        <v>14.7594415192657</v>
      </c>
      <c r="I257">
        <v>-42.203539414868999</v>
      </c>
      <c r="J257">
        <v>11.378670822529701</v>
      </c>
      <c r="K257">
        <v>407.3639252177</v>
      </c>
      <c r="L257">
        <v>520.76262225693802</v>
      </c>
      <c r="M257">
        <v>78.528849022169595</v>
      </c>
      <c r="N257">
        <v>1.16914645602255</v>
      </c>
      <c r="O257">
        <v>107.870900572618</v>
      </c>
      <c r="P257">
        <v>54.919354838709602</v>
      </c>
      <c r="Q257">
        <v>-8.8860786760254995E-2</v>
      </c>
    </row>
    <row r="258" spans="1:17" x14ac:dyDescent="0.3">
      <c r="A258" t="s">
        <v>614</v>
      </c>
      <c r="B258" t="s">
        <v>615</v>
      </c>
      <c r="C258" t="s">
        <v>10183</v>
      </c>
      <c r="D258" t="s">
        <v>166</v>
      </c>
      <c r="E258">
        <v>30546.267477224999</v>
      </c>
      <c r="F258">
        <v>907.25</v>
      </c>
      <c r="G258">
        <v>57.7352506889005</v>
      </c>
      <c r="H258">
        <v>9.31049034402964</v>
      </c>
      <c r="I258">
        <v>-4.8661396756118398</v>
      </c>
      <c r="J258">
        <v>1.47789708312868</v>
      </c>
      <c r="K258">
        <v>846.91597922021799</v>
      </c>
      <c r="L258">
        <v>761.93146853835003</v>
      </c>
      <c r="M258">
        <v>69.756243671466294</v>
      </c>
      <c r="N258">
        <v>1.18291161402829</v>
      </c>
      <c r="O258">
        <v>9.1209699641774602</v>
      </c>
      <c r="P258">
        <v>93.649946638206998</v>
      </c>
      <c r="Q258">
        <v>3.1032395840496E-2</v>
      </c>
    </row>
    <row r="259" spans="1:17" x14ac:dyDescent="0.3">
      <c r="A259" t="s">
        <v>616</v>
      </c>
      <c r="B259" t="s">
        <v>617</v>
      </c>
      <c r="C259" t="s">
        <v>10173</v>
      </c>
      <c r="D259" t="s">
        <v>246</v>
      </c>
      <c r="E259">
        <v>30213.8272</v>
      </c>
      <c r="F259">
        <v>2728.85</v>
      </c>
      <c r="G259">
        <v>1.87573156417426</v>
      </c>
      <c r="H259">
        <v>0.25646154923345599</v>
      </c>
      <c r="I259">
        <v>4.9431514298328896</v>
      </c>
      <c r="J259">
        <v>-4.4474124486686604</v>
      </c>
      <c r="K259">
        <v>2583.3751918837702</v>
      </c>
      <c r="L259">
        <v>2294.3502072158099</v>
      </c>
      <c r="M259">
        <v>40.721329506661</v>
      </c>
      <c r="N259">
        <v>0.56373954431516304</v>
      </c>
      <c r="O259">
        <v>8.4706011689906102</v>
      </c>
      <c r="P259">
        <v>45.523144197952199</v>
      </c>
      <c r="Q259">
        <v>7.0946748001390003E-2</v>
      </c>
    </row>
    <row r="260" spans="1:17" x14ac:dyDescent="0.3">
      <c r="A260" t="s">
        <v>618</v>
      </c>
      <c r="B260" t="s">
        <v>619</v>
      </c>
      <c r="C260" t="s">
        <v>10171</v>
      </c>
      <c r="D260" t="s">
        <v>193</v>
      </c>
      <c r="E260">
        <v>30212.990364000001</v>
      </c>
      <c r="F260">
        <v>15928.75</v>
      </c>
      <c r="G260">
        <v>7.5999688516698303</v>
      </c>
      <c r="H260">
        <v>-11.854625967579199</v>
      </c>
      <c r="I260">
        <v>-12.165520382229801</v>
      </c>
      <c r="J260">
        <v>-0.28761465610086501</v>
      </c>
      <c r="K260">
        <v>15610.924451611099</v>
      </c>
      <c r="L260">
        <v>14789.084370000301</v>
      </c>
      <c r="M260">
        <v>48.252773707048298</v>
      </c>
      <c r="N260">
        <v>0.34471623476225</v>
      </c>
      <c r="O260">
        <v>14.5727065840069</v>
      </c>
      <c r="P260">
        <v>36.329012628326602</v>
      </c>
      <c r="Q260">
        <v>6.6488661659645995E-2</v>
      </c>
    </row>
    <row r="261" spans="1:17" x14ac:dyDescent="0.3">
      <c r="A261" t="s">
        <v>620</v>
      </c>
      <c r="B261" t="s">
        <v>621</v>
      </c>
      <c r="C261" t="s">
        <v>10171</v>
      </c>
      <c r="D261" t="s">
        <v>459</v>
      </c>
      <c r="E261">
        <v>30212.911962300001</v>
      </c>
      <c r="F261">
        <v>1650.75</v>
      </c>
      <c r="G261">
        <v>117.86795173821901</v>
      </c>
      <c r="H261">
        <v>16.361698272382299</v>
      </c>
      <c r="I261">
        <v>94.792067422445001</v>
      </c>
      <c r="J261">
        <v>-1.5260253245164399</v>
      </c>
      <c r="K261">
        <v>1381.3773684068899</v>
      </c>
      <c r="L261">
        <v>1008.12234552141</v>
      </c>
      <c r="M261">
        <v>56.878531366163998</v>
      </c>
      <c r="N261">
        <v>0.50192718495102595</v>
      </c>
      <c r="O261">
        <v>7.58443131909738</v>
      </c>
      <c r="P261">
        <v>175.58430717863101</v>
      </c>
      <c r="Q261">
        <v>8.6663095594489994E-2</v>
      </c>
    </row>
    <row r="262" spans="1:17" x14ac:dyDescent="0.3">
      <c r="A262" t="s">
        <v>622</v>
      </c>
      <c r="B262" t="s">
        <v>623</v>
      </c>
      <c r="C262" t="s">
        <v>10170</v>
      </c>
      <c r="D262" t="s">
        <v>46</v>
      </c>
      <c r="E262">
        <v>30087.098522600001</v>
      </c>
      <c r="F262">
        <v>319.89999999999998</v>
      </c>
      <c r="G262">
        <v>265.75098876109399</v>
      </c>
      <c r="H262">
        <v>19.026231301530601</v>
      </c>
      <c r="I262">
        <v>51.933489926282398</v>
      </c>
      <c r="J262">
        <v>14.6445987932492</v>
      </c>
      <c r="K262">
        <v>270.27834513886501</v>
      </c>
      <c r="L262">
        <v>214.05099589355399</v>
      </c>
      <c r="M262">
        <v>74.105753617841899</v>
      </c>
      <c r="N262">
        <v>1.7070696092078399</v>
      </c>
      <c r="O262">
        <v>5.2516411378555796</v>
      </c>
      <c r="P262">
        <v>304.93670886075898</v>
      </c>
      <c r="Q262">
        <v>0.18691633559531701</v>
      </c>
    </row>
    <row r="263" spans="1:17" x14ac:dyDescent="0.3">
      <c r="A263" t="s">
        <v>624</v>
      </c>
      <c r="B263" t="s">
        <v>625</v>
      </c>
      <c r="C263" t="s">
        <v>10180</v>
      </c>
      <c r="D263" t="s">
        <v>140</v>
      </c>
      <c r="E263">
        <v>30061.5222780599</v>
      </c>
      <c r="F263">
        <v>1300.5999999999999</v>
      </c>
      <c r="G263">
        <v>107.350871553723</v>
      </c>
      <c r="H263">
        <v>-7.4480346540189899</v>
      </c>
      <c r="I263">
        <v>25.6370342074304</v>
      </c>
      <c r="J263">
        <v>-4.4188335863056798</v>
      </c>
      <c r="K263">
        <v>1260.4409577220399</v>
      </c>
      <c r="L263">
        <v>999.23103909035899</v>
      </c>
      <c r="M263">
        <v>40.608375474213801</v>
      </c>
      <c r="N263">
        <v>0.66087814219938801</v>
      </c>
      <c r="O263">
        <v>11.725357527294999</v>
      </c>
      <c r="P263">
        <v>135.317532115071</v>
      </c>
      <c r="Q263">
        <v>0.15909844431355399</v>
      </c>
    </row>
    <row r="264" spans="1:17" x14ac:dyDescent="0.3">
      <c r="A264" t="s">
        <v>626</v>
      </c>
      <c r="B264" t="s">
        <v>627</v>
      </c>
      <c r="C264" t="s">
        <v>10173</v>
      </c>
      <c r="D264" t="s">
        <v>225</v>
      </c>
      <c r="E264">
        <v>29723.3802</v>
      </c>
      <c r="F264">
        <v>2594.75</v>
      </c>
      <c r="G264">
        <v>295.93469884603797</v>
      </c>
      <c r="H264">
        <v>80.182500065682206</v>
      </c>
      <c r="I264">
        <v>180.847142534988</v>
      </c>
      <c r="J264">
        <v>0.44555677619504702</v>
      </c>
      <c r="K264">
        <v>1734.14539296251</v>
      </c>
      <c r="L264">
        <v>1121.4180876220901</v>
      </c>
      <c r="M264">
        <v>70.240807967800194</v>
      </c>
      <c r="N264">
        <v>1.46672890341636</v>
      </c>
      <c r="O264">
        <v>9.2128336063204497</v>
      </c>
      <c r="P264">
        <v>358.80116700556903</v>
      </c>
      <c r="Q264">
        <v>0.21744287758957501</v>
      </c>
    </row>
    <row r="265" spans="1:17" x14ac:dyDescent="0.3">
      <c r="A265" t="s">
        <v>628</v>
      </c>
      <c r="B265" t="s">
        <v>629</v>
      </c>
      <c r="C265" t="s">
        <v>10168</v>
      </c>
      <c r="D265" t="s">
        <v>630</v>
      </c>
      <c r="E265">
        <v>29648.16647199</v>
      </c>
      <c r="F265">
        <v>308.55</v>
      </c>
      <c r="G265">
        <v>158.24742533205699</v>
      </c>
      <c r="H265">
        <v>-1.6262462289544299</v>
      </c>
      <c r="I265">
        <v>-11.6759621542971</v>
      </c>
      <c r="J265">
        <v>-1.4640189339696199</v>
      </c>
      <c r="K265">
        <v>301.50797697489702</v>
      </c>
      <c r="L265">
        <v>269.76770154960099</v>
      </c>
      <c r="M265">
        <v>51.137116922073503</v>
      </c>
      <c r="N265">
        <v>0.53834405100265703</v>
      </c>
      <c r="O265">
        <v>24.550315994166201</v>
      </c>
      <c r="P265">
        <v>189.990601503759</v>
      </c>
      <c r="Q265">
        <v>6.6922834429329003E-2</v>
      </c>
    </row>
    <row r="266" spans="1:17" x14ac:dyDescent="0.3">
      <c r="A266" t="s">
        <v>631</v>
      </c>
      <c r="B266" t="s">
        <v>632</v>
      </c>
      <c r="C266" t="s">
        <v>10181</v>
      </c>
      <c r="D266" t="s">
        <v>371</v>
      </c>
      <c r="E266">
        <v>29611.2208665</v>
      </c>
      <c r="F266">
        <v>6588.75</v>
      </c>
      <c r="G266">
        <v>15.941928341150801</v>
      </c>
      <c r="H266">
        <v>6.7500829728755498</v>
      </c>
      <c r="I266">
        <v>0.28442081507697198</v>
      </c>
      <c r="J266">
        <v>0.98229291765010296</v>
      </c>
      <c r="K266">
        <v>6036.2200737954799</v>
      </c>
      <c r="L266">
        <v>5546.5227266290703</v>
      </c>
      <c r="M266">
        <v>59.8246530059942</v>
      </c>
      <c r="N266">
        <v>1.3554961419175</v>
      </c>
      <c r="O266">
        <v>5.8911022576361098</v>
      </c>
      <c r="P266">
        <v>51.435926313249098</v>
      </c>
      <c r="Q266">
        <v>-4.6978108342430998E-2</v>
      </c>
    </row>
    <row r="267" spans="1:17" x14ac:dyDescent="0.3">
      <c r="A267" t="s">
        <v>633</v>
      </c>
      <c r="B267" t="s">
        <v>634</v>
      </c>
      <c r="C267" t="s">
        <v>10172</v>
      </c>
      <c r="D267" t="s">
        <v>209</v>
      </c>
      <c r="E267">
        <v>29533.179235979998</v>
      </c>
      <c r="F267">
        <v>735.95</v>
      </c>
      <c r="G267">
        <v>-28.517216228542502</v>
      </c>
      <c r="H267">
        <v>0.57729715978418406</v>
      </c>
      <c r="I267">
        <v>-13.2105391535618</v>
      </c>
      <c r="J267">
        <v>3.3701735058929101</v>
      </c>
      <c r="K267">
        <v>706.51635170656505</v>
      </c>
      <c r="L267">
        <v>708.34579267361903</v>
      </c>
      <c r="M267">
        <v>64.238231126303006</v>
      </c>
      <c r="N267">
        <v>1.0729353614705399</v>
      </c>
      <c r="O267">
        <v>16.8897343569536</v>
      </c>
      <c r="P267">
        <v>21.1141281987986</v>
      </c>
      <c r="Q267">
        <v>-4.7911786336654001E-2</v>
      </c>
    </row>
    <row r="268" spans="1:17" x14ac:dyDescent="0.3">
      <c r="A268" t="s">
        <v>635</v>
      </c>
      <c r="B268" t="s">
        <v>636</v>
      </c>
      <c r="C268" t="s">
        <v>637</v>
      </c>
      <c r="D268" t="s">
        <v>637</v>
      </c>
      <c r="E268">
        <v>29221.67886</v>
      </c>
      <c r="F268">
        <v>854.9</v>
      </c>
      <c r="G268">
        <v>12.236395428167601</v>
      </c>
      <c r="H268">
        <v>-1.5956862006868999</v>
      </c>
      <c r="I268">
        <v>-3.2363151078772798</v>
      </c>
      <c r="J268">
        <v>-1.4574079979541801</v>
      </c>
      <c r="K268">
        <v>852.01053426070098</v>
      </c>
      <c r="L268">
        <v>794.90410364861202</v>
      </c>
      <c r="M268">
        <v>36.830540953494001</v>
      </c>
      <c r="N268">
        <v>1.0466894977610399</v>
      </c>
      <c r="O268">
        <v>9.2525441572113696</v>
      </c>
      <c r="P268">
        <v>39.008130081300799</v>
      </c>
      <c r="Q268">
        <v>7.8843282918742999E-2</v>
      </c>
    </row>
    <row r="269" spans="1:17" x14ac:dyDescent="0.3">
      <c r="A269" t="s">
        <v>638</v>
      </c>
      <c r="B269" t="s">
        <v>639</v>
      </c>
      <c r="C269" t="s">
        <v>10173</v>
      </c>
      <c r="D269" t="s">
        <v>246</v>
      </c>
      <c r="E269">
        <v>29218.083322815</v>
      </c>
      <c r="F269">
        <v>5910.05</v>
      </c>
      <c r="G269">
        <v>-5.2772659025374802</v>
      </c>
      <c r="H269">
        <v>-8.6499745409920994</v>
      </c>
      <c r="I269">
        <v>17.4701113086732</v>
      </c>
      <c r="J269">
        <v>-5.5848382786586903</v>
      </c>
      <c r="K269">
        <v>5981.6168485202297</v>
      </c>
      <c r="L269">
        <v>5183.5407932295102</v>
      </c>
      <c r="M269">
        <v>17.295291278669001</v>
      </c>
      <c r="N269">
        <v>0.70815183317854202</v>
      </c>
      <c r="O269">
        <v>24.3644300809637</v>
      </c>
      <c r="P269">
        <v>46.851782830165199</v>
      </c>
      <c r="Q269">
        <v>8.6202064301736006E-2</v>
      </c>
    </row>
    <row r="270" spans="1:17" x14ac:dyDescent="0.3">
      <c r="A270" t="s">
        <v>640</v>
      </c>
      <c r="B270" t="s">
        <v>641</v>
      </c>
      <c r="C270" t="s">
        <v>10171</v>
      </c>
      <c r="D270" t="s">
        <v>193</v>
      </c>
      <c r="E270">
        <v>29210.99535555</v>
      </c>
      <c r="F270">
        <v>1390.15</v>
      </c>
      <c r="G270">
        <v>-12.9725163322568</v>
      </c>
      <c r="H270">
        <v>6.1048669500165804</v>
      </c>
      <c r="I270">
        <v>-2.7426367644107299</v>
      </c>
      <c r="J270">
        <v>-2.5037020235270999</v>
      </c>
      <c r="K270">
        <v>1273.3668090731001</v>
      </c>
      <c r="L270">
        <v>1192.5145503154599</v>
      </c>
      <c r="M270">
        <v>62.979543071180103</v>
      </c>
      <c r="N270">
        <v>0.68238011401896403</v>
      </c>
      <c r="O270">
        <v>3.32338236880911</v>
      </c>
      <c r="P270">
        <v>38.5922935048103</v>
      </c>
      <c r="Q270">
        <v>4.5088298956285001E-2</v>
      </c>
    </row>
    <row r="271" spans="1:17" hidden="1" x14ac:dyDescent="0.3">
      <c r="A271" t="s">
        <v>642</v>
      </c>
      <c r="B271" t="s">
        <v>643</v>
      </c>
      <c r="C271" t="s">
        <v>10182</v>
      </c>
      <c r="D271" t="s">
        <v>130</v>
      </c>
      <c r="E271">
        <v>28427.5575154</v>
      </c>
      <c r="F271">
        <v>467.75</v>
      </c>
      <c r="G271">
        <v>125.78563933044801</v>
      </c>
      <c r="H271">
        <v>5.9321092512032498</v>
      </c>
      <c r="I271">
        <v>12.755183050427499</v>
      </c>
      <c r="J271">
        <v>-0.84210653567967997</v>
      </c>
      <c r="K271">
        <v>449.412471905617</v>
      </c>
      <c r="L271">
        <v>394.38034209595298</v>
      </c>
      <c r="M271">
        <v>53.255379346447803</v>
      </c>
      <c r="N271">
        <v>1.0897110886449499</v>
      </c>
      <c r="O271">
        <v>23.4313201496525</v>
      </c>
      <c r="P271">
        <v>152.83783783783699</v>
      </c>
      <c r="Q271">
        <v>4.4998488912988001E-2</v>
      </c>
    </row>
    <row r="272" spans="1:17" x14ac:dyDescent="0.3">
      <c r="A272" t="s">
        <v>644</v>
      </c>
      <c r="B272" t="s">
        <v>645</v>
      </c>
      <c r="C272" t="s">
        <v>10173</v>
      </c>
      <c r="D272" t="s">
        <v>646</v>
      </c>
      <c r="E272">
        <v>28421.461039375001</v>
      </c>
      <c r="F272">
        <v>689.35</v>
      </c>
      <c r="G272">
        <v>274.47842542887201</v>
      </c>
      <c r="H272">
        <v>3.29550508283234</v>
      </c>
      <c r="I272">
        <v>82.403254146672097</v>
      </c>
      <c r="J272">
        <v>-1.1748530860288999</v>
      </c>
      <c r="K272">
        <v>606.34422422987996</v>
      </c>
      <c r="L272">
        <v>431.83849368105899</v>
      </c>
      <c r="M272">
        <v>48.756175563574203</v>
      </c>
      <c r="N272">
        <v>0.58208870886569797</v>
      </c>
      <c r="O272">
        <v>8.5225212156379193</v>
      </c>
      <c r="P272">
        <v>302.77534326614</v>
      </c>
      <c r="Q272">
        <v>0.244024492410712</v>
      </c>
    </row>
    <row r="273" spans="1:17" x14ac:dyDescent="0.3">
      <c r="A273" t="s">
        <v>647</v>
      </c>
      <c r="B273" t="s">
        <v>648</v>
      </c>
      <c r="C273" t="s">
        <v>10177</v>
      </c>
      <c r="D273" t="s">
        <v>384</v>
      </c>
      <c r="E273">
        <v>27867.822921899999</v>
      </c>
      <c r="F273">
        <v>377</v>
      </c>
      <c r="G273">
        <v>-30.338484025402401</v>
      </c>
      <c r="H273">
        <v>-4.8776405653980097</v>
      </c>
      <c r="I273">
        <v>-20.834633513003801</v>
      </c>
      <c r="J273">
        <v>-2.8409793763125899</v>
      </c>
      <c r="K273">
        <v>406.83967729042502</v>
      </c>
      <c r="L273">
        <v>419.26760820720199</v>
      </c>
      <c r="M273">
        <v>17.861276596329599</v>
      </c>
      <c r="N273">
        <v>1.15571076782974</v>
      </c>
      <c r="O273">
        <v>29.442970822281101</v>
      </c>
      <c r="P273">
        <v>6.4370412196499096</v>
      </c>
      <c r="Q273">
        <v>-8.6123436504839002E-2</v>
      </c>
    </row>
    <row r="274" spans="1:17" x14ac:dyDescent="0.3">
      <c r="A274" t="s">
        <v>649</v>
      </c>
      <c r="B274" t="s">
        <v>650</v>
      </c>
      <c r="C274" t="s">
        <v>10167</v>
      </c>
      <c r="D274" t="s">
        <v>413</v>
      </c>
      <c r="E274">
        <v>27784.492164830001</v>
      </c>
      <c r="F274">
        <v>1479.65</v>
      </c>
      <c r="G274">
        <v>33.3179031538468</v>
      </c>
      <c r="H274">
        <v>14.09043969849</v>
      </c>
      <c r="I274">
        <v>33.802670985123598</v>
      </c>
      <c r="J274">
        <v>-1.0626641205657901</v>
      </c>
      <c r="K274">
        <v>1276.83031442845</v>
      </c>
      <c r="L274">
        <v>1110.3748077559501</v>
      </c>
      <c r="M274">
        <v>64.579145231025606</v>
      </c>
      <c r="N274">
        <v>3.3107890364832002</v>
      </c>
      <c r="O274">
        <v>11.499341060385801</v>
      </c>
      <c r="P274">
        <v>67.173200768274697</v>
      </c>
      <c r="Q274">
        <v>8.6170216762431001E-2</v>
      </c>
    </row>
    <row r="275" spans="1:17" x14ac:dyDescent="0.3">
      <c r="A275" t="s">
        <v>651</v>
      </c>
      <c r="B275" t="s">
        <v>652</v>
      </c>
      <c r="C275" t="s">
        <v>10172</v>
      </c>
      <c r="D275" t="s">
        <v>62</v>
      </c>
      <c r="E275">
        <v>27648.279846990001</v>
      </c>
      <c r="F275">
        <v>2213.85</v>
      </c>
      <c r="G275">
        <v>32.967208297717498</v>
      </c>
      <c r="H275">
        <v>-11.381063757022501</v>
      </c>
      <c r="I275">
        <v>-12.6368455673946</v>
      </c>
      <c r="J275">
        <v>0.28937587254621699</v>
      </c>
      <c r="K275">
        <v>2298.2358125519299</v>
      </c>
      <c r="L275">
        <v>2095.8099744469901</v>
      </c>
      <c r="M275">
        <v>31.922712143013602</v>
      </c>
      <c r="N275">
        <v>1.2146546332883901</v>
      </c>
      <c r="O275">
        <v>14.7322537660636</v>
      </c>
      <c r="P275">
        <v>59.660320207702199</v>
      </c>
      <c r="Q275">
        <v>1.6924892726982999E-2</v>
      </c>
    </row>
    <row r="276" spans="1:17" hidden="1" x14ac:dyDescent="0.3">
      <c r="A276" t="s">
        <v>653</v>
      </c>
      <c r="B276" t="s">
        <v>654</v>
      </c>
      <c r="C276" t="s">
        <v>10173</v>
      </c>
      <c r="D276" t="s">
        <v>655</v>
      </c>
      <c r="E276">
        <v>27511.371923120001</v>
      </c>
      <c r="F276">
        <v>1209.7</v>
      </c>
      <c r="G276">
        <v>153.51842180065799</v>
      </c>
      <c r="H276">
        <v>-3.4607242275779702</v>
      </c>
      <c r="I276">
        <v>166.275945530527</v>
      </c>
      <c r="J276">
        <v>-11.7873690731825</v>
      </c>
      <c r="K276">
        <v>1103.5715059265301</v>
      </c>
      <c r="M276">
        <v>36.855863355659601</v>
      </c>
      <c r="N276">
        <v>0.440650968850889</v>
      </c>
      <c r="O276">
        <v>19.8602959411424</v>
      </c>
      <c r="P276">
        <v>228.72282608695599</v>
      </c>
    </row>
    <row r="277" spans="1:17" x14ac:dyDescent="0.3">
      <c r="A277" t="s">
        <v>656</v>
      </c>
      <c r="B277" t="s">
        <v>657</v>
      </c>
      <c r="C277" t="s">
        <v>10179</v>
      </c>
      <c r="D277" t="s">
        <v>330</v>
      </c>
      <c r="E277">
        <v>27234.680280379998</v>
      </c>
      <c r="F277">
        <v>423.4</v>
      </c>
      <c r="G277">
        <v>17.593114745143701</v>
      </c>
      <c r="H277">
        <v>-2.4675584271336999</v>
      </c>
      <c r="I277">
        <v>18.088988283652299</v>
      </c>
      <c r="J277">
        <v>2.6106288969792102</v>
      </c>
      <c r="K277">
        <v>391.24614371780802</v>
      </c>
      <c r="L277">
        <v>335.87831348869997</v>
      </c>
      <c r="M277">
        <v>57.883121561952201</v>
      </c>
      <c r="N277">
        <v>0.71282706751883795</v>
      </c>
      <c r="O277">
        <v>4.3811998110533796</v>
      </c>
      <c r="P277">
        <v>62.066985645933002</v>
      </c>
      <c r="Q277">
        <v>-6.4181078798145996E-2</v>
      </c>
    </row>
    <row r="278" spans="1:17" x14ac:dyDescent="0.3">
      <c r="A278" t="s">
        <v>658</v>
      </c>
      <c r="B278" t="s">
        <v>659</v>
      </c>
      <c r="C278" t="s">
        <v>10181</v>
      </c>
      <c r="D278" t="s">
        <v>166</v>
      </c>
      <c r="E278">
        <v>26978.689840200001</v>
      </c>
      <c r="F278">
        <v>1059</v>
      </c>
      <c r="G278">
        <v>-18.3587727027118</v>
      </c>
      <c r="H278">
        <v>-5.6887062483091704</v>
      </c>
      <c r="I278">
        <v>-16.4782688711263</v>
      </c>
      <c r="J278">
        <v>-3.9624823206653401</v>
      </c>
      <c r="K278">
        <v>1088.0795807658001</v>
      </c>
      <c r="L278">
        <v>1057.8013235298599</v>
      </c>
      <c r="M278">
        <v>29.2540007985214</v>
      </c>
      <c r="N278">
        <v>0.77271598676603304</v>
      </c>
      <c r="O278">
        <v>27.384324834749702</v>
      </c>
      <c r="P278">
        <v>13.5048231511254</v>
      </c>
      <c r="Q278">
        <v>1.0184738562982999E-2</v>
      </c>
    </row>
    <row r="279" spans="1:17" x14ac:dyDescent="0.3">
      <c r="A279" t="s">
        <v>660</v>
      </c>
      <c r="B279" t="s">
        <v>661</v>
      </c>
      <c r="C279" t="s">
        <v>10178</v>
      </c>
      <c r="D279" t="s">
        <v>304</v>
      </c>
      <c r="E279">
        <v>26728.065138679998</v>
      </c>
      <c r="F279">
        <v>427.4</v>
      </c>
      <c r="G279">
        <v>76.803558224515399</v>
      </c>
      <c r="H279">
        <v>-8.1520597540246804</v>
      </c>
      <c r="I279">
        <v>41.274490840902097</v>
      </c>
      <c r="J279">
        <v>-1.2725557483496499</v>
      </c>
      <c r="K279">
        <v>438.01645044809197</v>
      </c>
      <c r="L279">
        <v>370.39738817036698</v>
      </c>
      <c r="M279">
        <v>44.601639277466198</v>
      </c>
      <c r="N279">
        <v>0.76456816505604797</v>
      </c>
      <c r="O279">
        <v>17.501169864295701</v>
      </c>
      <c r="P279">
        <v>108.43696659351301</v>
      </c>
      <c r="Q279">
        <v>0.14190266248522199</v>
      </c>
    </row>
    <row r="280" spans="1:17" x14ac:dyDescent="0.3">
      <c r="A280" t="s">
        <v>662</v>
      </c>
      <c r="B280" t="s">
        <v>663</v>
      </c>
      <c r="C280" t="s">
        <v>10172</v>
      </c>
      <c r="D280" t="s">
        <v>62</v>
      </c>
      <c r="E280">
        <v>26715.271542959999</v>
      </c>
      <c r="F280">
        <v>1721.2</v>
      </c>
      <c r="G280">
        <v>15.8223479432083</v>
      </c>
      <c r="H280">
        <v>-14.239179687974</v>
      </c>
      <c r="I280">
        <v>-8.6478830967788802</v>
      </c>
      <c r="J280">
        <v>-4.3464654369035003</v>
      </c>
      <c r="K280">
        <v>1766.72462790076</v>
      </c>
      <c r="L280">
        <v>1621.13930579512</v>
      </c>
      <c r="M280">
        <v>36.294260526432403</v>
      </c>
      <c r="N280">
        <v>1.63176268750947</v>
      </c>
      <c r="O280">
        <v>12.712061352544699</v>
      </c>
      <c r="P280">
        <v>47.167714078064201</v>
      </c>
      <c r="Q280">
        <v>4.5007441961318E-2</v>
      </c>
    </row>
    <row r="281" spans="1:17" x14ac:dyDescent="0.3">
      <c r="A281" t="s">
        <v>664</v>
      </c>
      <c r="B281" t="s">
        <v>665</v>
      </c>
      <c r="C281" t="s">
        <v>10173</v>
      </c>
      <c r="D281" t="s">
        <v>214</v>
      </c>
      <c r="E281">
        <v>26355.978220820001</v>
      </c>
      <c r="F281">
        <v>4123.3999999999996</v>
      </c>
      <c r="G281">
        <v>120.80833491516501</v>
      </c>
      <c r="H281">
        <v>15.104501315021899</v>
      </c>
      <c r="I281">
        <v>42.987358614255101</v>
      </c>
      <c r="J281">
        <v>1.9370397733579701</v>
      </c>
      <c r="K281">
        <v>3552.62263644923</v>
      </c>
      <c r="L281">
        <v>2798.93043822236</v>
      </c>
      <c r="M281">
        <v>58.759253076055003</v>
      </c>
      <c r="N281">
        <v>1.0462617404018499</v>
      </c>
      <c r="O281">
        <v>10.931512829218599</v>
      </c>
      <c r="P281">
        <v>157.87367104440199</v>
      </c>
    </row>
    <row r="282" spans="1:17" x14ac:dyDescent="0.3">
      <c r="A282" t="s">
        <v>666</v>
      </c>
      <c r="B282" t="s">
        <v>667</v>
      </c>
      <c r="C282" t="s">
        <v>10171</v>
      </c>
      <c r="D282" t="s">
        <v>193</v>
      </c>
      <c r="E282">
        <v>26159.813012359999</v>
      </c>
      <c r="F282">
        <v>2212.3000000000002</v>
      </c>
      <c r="G282">
        <v>39.657539765427799</v>
      </c>
      <c r="H282">
        <v>2.9958775428430999</v>
      </c>
      <c r="I282">
        <v>1.94626125146299</v>
      </c>
      <c r="J282">
        <v>3.5972597421523802</v>
      </c>
      <c r="K282">
        <v>2049.2542457803202</v>
      </c>
      <c r="L282">
        <v>1751.66972030483</v>
      </c>
      <c r="M282">
        <v>58.560821312109901</v>
      </c>
      <c r="N282">
        <v>1.28415412556058</v>
      </c>
      <c r="O282">
        <v>9.7658545405234296</v>
      </c>
      <c r="P282">
        <v>98.706606188530102</v>
      </c>
      <c r="Q282">
        <v>0.21990056827936699</v>
      </c>
    </row>
    <row r="283" spans="1:17" x14ac:dyDescent="0.3">
      <c r="A283" t="s">
        <v>668</v>
      </c>
      <c r="B283" t="s">
        <v>669</v>
      </c>
      <c r="C283" t="s">
        <v>10173</v>
      </c>
      <c r="D283" t="s">
        <v>387</v>
      </c>
      <c r="E283">
        <v>25738.483319999999</v>
      </c>
      <c r="F283">
        <v>3672.1</v>
      </c>
      <c r="G283">
        <v>26.459632834843202</v>
      </c>
      <c r="H283">
        <v>1.9361614072125699</v>
      </c>
      <c r="I283">
        <v>-4.1886781725171502</v>
      </c>
      <c r="J283">
        <v>0.84994305909335699</v>
      </c>
      <c r="K283">
        <v>3419.6768200839201</v>
      </c>
      <c r="L283">
        <v>3107.5198686794201</v>
      </c>
      <c r="M283">
        <v>67.990155310109103</v>
      </c>
      <c r="N283">
        <v>0.88828833693957299</v>
      </c>
      <c r="O283">
        <v>7.2628741047357099</v>
      </c>
      <c r="P283">
        <v>53.982597756578201</v>
      </c>
      <c r="Q283">
        <v>0.105510192798623</v>
      </c>
    </row>
    <row r="284" spans="1:17" hidden="1" x14ac:dyDescent="0.3">
      <c r="A284" t="s">
        <v>670</v>
      </c>
      <c r="B284" t="s">
        <v>671</v>
      </c>
      <c r="C284" t="s">
        <v>10182</v>
      </c>
      <c r="D284" t="s">
        <v>122</v>
      </c>
      <c r="E284">
        <v>25694.012713799999</v>
      </c>
      <c r="F284">
        <v>1153.5</v>
      </c>
      <c r="G284">
        <v>-6.5654867323314896</v>
      </c>
      <c r="H284">
        <v>0.57967524384735902</v>
      </c>
      <c r="I284">
        <v>-11.1219793580487</v>
      </c>
      <c r="J284">
        <v>1.9030481236299099</v>
      </c>
      <c r="K284">
        <v>1069.37180631111</v>
      </c>
      <c r="L284">
        <v>1067.07554239975</v>
      </c>
      <c r="M284">
        <v>74.297573684902204</v>
      </c>
      <c r="N284">
        <v>0.53402587038359295</v>
      </c>
      <c r="O284">
        <v>6.8877329865626402</v>
      </c>
      <c r="P284">
        <v>21.574620573355801</v>
      </c>
      <c r="Q284">
        <v>-1.6059751613563E-2</v>
      </c>
    </row>
    <row r="285" spans="1:17" x14ac:dyDescent="0.3">
      <c r="A285" t="s">
        <v>672</v>
      </c>
      <c r="B285" t="s">
        <v>673</v>
      </c>
      <c r="C285" t="s">
        <v>10167</v>
      </c>
      <c r="D285" t="s">
        <v>598</v>
      </c>
      <c r="E285">
        <v>25523.08</v>
      </c>
      <c r="F285">
        <v>2442.4</v>
      </c>
      <c r="G285">
        <v>78.438945129843802</v>
      </c>
      <c r="H285">
        <v>6.5203587117753496</v>
      </c>
      <c r="I285">
        <v>20.051019522631002</v>
      </c>
      <c r="J285">
        <v>-1.89874063983716</v>
      </c>
      <c r="K285">
        <v>2140.37718899928</v>
      </c>
      <c r="L285">
        <v>1854.74191918621</v>
      </c>
      <c r="M285">
        <v>76.079041328708996</v>
      </c>
      <c r="N285">
        <v>2.1356239516526601</v>
      </c>
      <c r="O285">
        <v>3.9407959384212199</v>
      </c>
      <c r="P285">
        <v>120.562604415948</v>
      </c>
      <c r="Q285">
        <v>3.9355785594887997E-2</v>
      </c>
    </row>
    <row r="286" spans="1:17" x14ac:dyDescent="0.3">
      <c r="A286" t="s">
        <v>674</v>
      </c>
      <c r="B286" t="s">
        <v>675</v>
      </c>
      <c r="C286" t="s">
        <v>10179</v>
      </c>
      <c r="D286" t="s">
        <v>330</v>
      </c>
      <c r="E286">
        <v>25521.537322799999</v>
      </c>
      <c r="F286">
        <v>2011.6</v>
      </c>
      <c r="G286">
        <v>12.841343532887199</v>
      </c>
      <c r="H286">
        <v>13.9247083501653</v>
      </c>
      <c r="I286">
        <v>36.107270982430101</v>
      </c>
      <c r="J286">
        <v>3.9952345300713201</v>
      </c>
      <c r="K286">
        <v>1725.9266116347801</v>
      </c>
      <c r="L286">
        <v>1527.04216051308</v>
      </c>
      <c r="M286">
        <v>67.195761399256199</v>
      </c>
      <c r="N286">
        <v>1.4542984367290901</v>
      </c>
      <c r="O286">
        <v>9.3159673891429708</v>
      </c>
      <c r="P286">
        <v>69.597841665964097</v>
      </c>
      <c r="Q286">
        <v>-7.7112336565968997E-2</v>
      </c>
    </row>
    <row r="287" spans="1:17" x14ac:dyDescent="0.3">
      <c r="A287" t="s">
        <v>676</v>
      </c>
      <c r="B287" t="s">
        <v>677</v>
      </c>
      <c r="C287" t="s">
        <v>10178</v>
      </c>
      <c r="D287" t="s">
        <v>637</v>
      </c>
      <c r="E287">
        <v>25510.46343426</v>
      </c>
      <c r="F287">
        <v>1050.3499999999999</v>
      </c>
      <c r="G287">
        <v>-38.587513864736103</v>
      </c>
      <c r="H287">
        <v>-9.9058473223237709</v>
      </c>
      <c r="I287">
        <v>-26.861115464701999</v>
      </c>
      <c r="J287">
        <v>-7.5225934295080696</v>
      </c>
      <c r="K287">
        <v>1061.43862771097</v>
      </c>
      <c r="L287">
        <v>1097.7453506597401</v>
      </c>
      <c r="M287">
        <v>34.868762940747999</v>
      </c>
      <c r="N287">
        <v>0.50186245593595802</v>
      </c>
      <c r="O287">
        <v>41.657542723853901</v>
      </c>
      <c r="P287">
        <v>18.542971615597299</v>
      </c>
      <c r="Q287">
        <v>-1.5999818030239001E-2</v>
      </c>
    </row>
    <row r="288" spans="1:17" x14ac:dyDescent="0.3">
      <c r="A288" t="s">
        <v>678</v>
      </c>
      <c r="B288" t="s">
        <v>679</v>
      </c>
      <c r="C288" t="s">
        <v>10181</v>
      </c>
      <c r="D288" t="s">
        <v>548</v>
      </c>
      <c r="E288">
        <v>25443.270594404999</v>
      </c>
      <c r="F288">
        <v>701.85</v>
      </c>
      <c r="G288">
        <v>31.158526549035901</v>
      </c>
      <c r="H288">
        <v>1.15321701255239</v>
      </c>
      <c r="I288">
        <v>0.87322863181888399</v>
      </c>
      <c r="J288">
        <v>-2.4698914894645601</v>
      </c>
      <c r="K288">
        <v>682.36700991583803</v>
      </c>
      <c r="L288">
        <v>638.21942636333597</v>
      </c>
      <c r="M288">
        <v>50.862166606630197</v>
      </c>
      <c r="N288">
        <v>0.65403569817308504</v>
      </c>
      <c r="O288">
        <v>9.6031915651492294</v>
      </c>
      <c r="P288">
        <v>60.239726027397197</v>
      </c>
      <c r="Q288">
        <v>-6.0977557462379997E-2</v>
      </c>
    </row>
    <row r="289" spans="1:17" x14ac:dyDescent="0.3">
      <c r="A289" t="s">
        <v>680</v>
      </c>
      <c r="B289" t="s">
        <v>681</v>
      </c>
      <c r="C289" t="s">
        <v>10174</v>
      </c>
      <c r="D289" t="s">
        <v>72</v>
      </c>
      <c r="E289">
        <v>25437.696551699999</v>
      </c>
      <c r="F289">
        <v>191.9</v>
      </c>
      <c r="G289">
        <v>131.46489413776101</v>
      </c>
      <c r="H289">
        <v>22.416122880211301</v>
      </c>
      <c r="I289">
        <v>25.928099878448901</v>
      </c>
      <c r="J289">
        <v>15.878740484086</v>
      </c>
      <c r="K289">
        <v>154.07357793241201</v>
      </c>
      <c r="L289">
        <v>129.02965103650601</v>
      </c>
      <c r="M289">
        <v>88.621810854139895</v>
      </c>
      <c r="N289">
        <v>1.60114735707762</v>
      </c>
      <c r="O289">
        <v>0.36477331943720598</v>
      </c>
      <c r="P289">
        <v>158.27725437415799</v>
      </c>
      <c r="Q289">
        <v>8.5917697487726999E-2</v>
      </c>
    </row>
    <row r="290" spans="1:17" x14ac:dyDescent="0.3">
      <c r="A290" t="s">
        <v>682</v>
      </c>
      <c r="B290" t="s">
        <v>683</v>
      </c>
      <c r="C290" t="s">
        <v>10172</v>
      </c>
      <c r="D290" t="s">
        <v>62</v>
      </c>
      <c r="E290">
        <v>25422.543446085001</v>
      </c>
      <c r="F290">
        <v>471.55</v>
      </c>
      <c r="G290">
        <v>7.0749664381861299</v>
      </c>
      <c r="H290">
        <v>1.5980618185634901</v>
      </c>
      <c r="I290">
        <v>-0.86401835721238496</v>
      </c>
      <c r="J290">
        <v>7.7387570387019098</v>
      </c>
      <c r="K290">
        <v>439.97942651283699</v>
      </c>
      <c r="L290">
        <v>415.800284103953</v>
      </c>
      <c r="M290">
        <v>70.371798495476</v>
      </c>
      <c r="N290">
        <v>1.5704771661139101</v>
      </c>
      <c r="O290">
        <v>2.7038490085886799</v>
      </c>
      <c r="P290">
        <v>43.699527655035801</v>
      </c>
      <c r="Q290">
        <v>-9.5153933717899E-2</v>
      </c>
    </row>
    <row r="291" spans="1:17" x14ac:dyDescent="0.3">
      <c r="A291" t="s">
        <v>684</v>
      </c>
      <c r="B291" t="s">
        <v>685</v>
      </c>
      <c r="C291" t="s">
        <v>10167</v>
      </c>
      <c r="D291" t="s">
        <v>553</v>
      </c>
      <c r="E291">
        <v>25413.672522134999</v>
      </c>
      <c r="F291">
        <v>784.95</v>
      </c>
      <c r="G291">
        <v>3.79513624796488</v>
      </c>
      <c r="H291">
        <v>4.0669704986628101</v>
      </c>
      <c r="I291">
        <v>-11.854784271406899</v>
      </c>
      <c r="J291">
        <v>0.78689400894003803</v>
      </c>
      <c r="K291">
        <v>747.85360954043097</v>
      </c>
      <c r="L291">
        <v>714.275261405131</v>
      </c>
      <c r="M291">
        <v>71.719301993994193</v>
      </c>
      <c r="N291">
        <v>0.72676816264521604</v>
      </c>
      <c r="O291">
        <v>10.3828269316516</v>
      </c>
      <c r="P291">
        <v>29.797436957420398</v>
      </c>
      <c r="Q291">
        <v>-5.2498010195463997E-2</v>
      </c>
    </row>
    <row r="292" spans="1:17" x14ac:dyDescent="0.3">
      <c r="A292" t="s">
        <v>686</v>
      </c>
      <c r="B292" t="s">
        <v>687</v>
      </c>
      <c r="C292" t="s">
        <v>10172</v>
      </c>
      <c r="D292" t="s">
        <v>290</v>
      </c>
      <c r="E292">
        <v>25076.736627449998</v>
      </c>
      <c r="F292">
        <v>1234.7</v>
      </c>
      <c r="G292">
        <v>-4.7682311351677802</v>
      </c>
      <c r="H292">
        <v>-10.1922248393329</v>
      </c>
      <c r="I292">
        <v>-15.1882245609313</v>
      </c>
      <c r="J292">
        <v>-0.84406401097618</v>
      </c>
      <c r="K292">
        <v>1234.48824304043</v>
      </c>
      <c r="L292">
        <v>1190.29819754133</v>
      </c>
      <c r="M292">
        <v>55.929586491807697</v>
      </c>
      <c r="N292">
        <v>1.48867860341216</v>
      </c>
      <c r="O292">
        <v>17.024378391512101</v>
      </c>
      <c r="P292">
        <v>26.844051777275499</v>
      </c>
      <c r="Q292">
        <v>9.6338807799900006E-2</v>
      </c>
    </row>
    <row r="293" spans="1:17" x14ac:dyDescent="0.3">
      <c r="A293" t="s">
        <v>688</v>
      </c>
      <c r="B293" t="s">
        <v>689</v>
      </c>
      <c r="C293" t="s">
        <v>10181</v>
      </c>
      <c r="D293" t="s">
        <v>166</v>
      </c>
      <c r="E293">
        <v>24785.832649960001</v>
      </c>
      <c r="F293">
        <v>5726.2</v>
      </c>
      <c r="G293">
        <v>95.819517996448099</v>
      </c>
      <c r="H293">
        <v>15.739661924476801</v>
      </c>
      <c r="I293">
        <v>75.829207816129596</v>
      </c>
      <c r="J293">
        <v>4.6063262753390299</v>
      </c>
      <c r="K293">
        <v>4743.4402285669203</v>
      </c>
      <c r="L293">
        <v>3728.6372607856501</v>
      </c>
      <c r="M293">
        <v>74.684815343568204</v>
      </c>
      <c r="N293">
        <v>0.96926179522909395</v>
      </c>
      <c r="O293">
        <v>2.7732178408019301</v>
      </c>
      <c r="P293">
        <v>135.64609053497901</v>
      </c>
      <c r="Q293">
        <v>7.0188677452623E-2</v>
      </c>
    </row>
    <row r="294" spans="1:17" x14ac:dyDescent="0.3">
      <c r="A294" t="s">
        <v>690</v>
      </c>
      <c r="B294" t="s">
        <v>691</v>
      </c>
      <c r="C294" t="s">
        <v>10173</v>
      </c>
      <c r="D294" t="s">
        <v>515</v>
      </c>
      <c r="E294">
        <v>24750.174201350001</v>
      </c>
      <c r="F294">
        <v>1618.3</v>
      </c>
      <c r="G294">
        <v>71.799547318390793</v>
      </c>
      <c r="H294">
        <v>-1.83704394873845</v>
      </c>
      <c r="I294">
        <v>42.421795025748203</v>
      </c>
      <c r="J294">
        <v>-4.0616743409297902</v>
      </c>
      <c r="K294">
        <v>1432.4842029988599</v>
      </c>
      <c r="L294">
        <v>1142.4447756895299</v>
      </c>
      <c r="M294">
        <v>53.226896347729401</v>
      </c>
      <c r="N294">
        <v>0.26191174433576703</v>
      </c>
      <c r="O294">
        <v>5.0485076932583501</v>
      </c>
      <c r="P294">
        <v>99.790123456790099</v>
      </c>
      <c r="Q294">
        <v>0.115001649654561</v>
      </c>
    </row>
    <row r="295" spans="1:17" x14ac:dyDescent="0.3">
      <c r="A295" t="s">
        <v>692</v>
      </c>
      <c r="B295" t="s">
        <v>693</v>
      </c>
      <c r="C295" t="s">
        <v>10181</v>
      </c>
      <c r="D295" t="s">
        <v>243</v>
      </c>
      <c r="E295">
        <v>24732.671218799998</v>
      </c>
      <c r="F295">
        <v>495.5</v>
      </c>
      <c r="G295">
        <v>-6.2182097884893803</v>
      </c>
      <c r="H295">
        <v>-4.4475378334050601</v>
      </c>
      <c r="I295">
        <v>9.2368757874743199</v>
      </c>
      <c r="J295">
        <v>7.4316262361250704E-2</v>
      </c>
      <c r="K295">
        <v>462.13731008246702</v>
      </c>
      <c r="L295">
        <v>422.88689910796001</v>
      </c>
      <c r="M295">
        <v>54.654700222064598</v>
      </c>
      <c r="N295">
        <v>1.0826761382198</v>
      </c>
      <c r="O295">
        <v>4.4803229061553997</v>
      </c>
      <c r="P295">
        <v>47.426361202023102</v>
      </c>
      <c r="Q295">
        <v>-3.5850054943502997E-2</v>
      </c>
    </row>
    <row r="296" spans="1:17" x14ac:dyDescent="0.3">
      <c r="A296" t="s">
        <v>694</v>
      </c>
      <c r="B296" t="s">
        <v>695</v>
      </c>
      <c r="C296" t="s">
        <v>10165</v>
      </c>
      <c r="D296" t="s">
        <v>243</v>
      </c>
      <c r="E296">
        <v>24691.462071792001</v>
      </c>
      <c r="F296">
        <v>249.63</v>
      </c>
      <c r="G296">
        <v>62.324001908634102</v>
      </c>
      <c r="H296">
        <v>19.7216067349312</v>
      </c>
      <c r="I296">
        <v>26.354949061926401</v>
      </c>
      <c r="J296">
        <v>3.4456095045766899</v>
      </c>
      <c r="K296">
        <v>212.82767463855001</v>
      </c>
      <c r="L296">
        <v>185.68522532117899</v>
      </c>
      <c r="M296">
        <v>74.997788084186993</v>
      </c>
      <c r="N296">
        <v>3.3786124680399001</v>
      </c>
      <c r="O296">
        <v>4.2342667147378101</v>
      </c>
      <c r="P296">
        <v>98.434022257551604</v>
      </c>
      <c r="Q296">
        <v>3.9091748639412997E-2</v>
      </c>
    </row>
    <row r="297" spans="1:17" x14ac:dyDescent="0.3">
      <c r="A297" t="s">
        <v>696</v>
      </c>
      <c r="B297" t="s">
        <v>697</v>
      </c>
      <c r="C297" t="s">
        <v>10172</v>
      </c>
      <c r="D297" t="s">
        <v>290</v>
      </c>
      <c r="E297">
        <v>24518.221529394999</v>
      </c>
      <c r="F297">
        <v>2946.35</v>
      </c>
      <c r="G297">
        <v>-4.1330969829871904</v>
      </c>
      <c r="H297">
        <v>1.5942661341072999</v>
      </c>
      <c r="I297">
        <v>5.3490995029315602</v>
      </c>
      <c r="J297">
        <v>3.8797747700054899</v>
      </c>
      <c r="K297">
        <v>2682.1970326907899</v>
      </c>
      <c r="L297">
        <v>2484.2005402601899</v>
      </c>
      <c r="M297">
        <v>76.382276589419902</v>
      </c>
      <c r="N297">
        <v>1.07829744496535</v>
      </c>
      <c r="O297">
        <v>1.78186569823679</v>
      </c>
      <c r="P297">
        <v>51.584606677985199</v>
      </c>
      <c r="Q297">
        <v>-5.2671882783458003E-2</v>
      </c>
    </row>
    <row r="298" spans="1:17" x14ac:dyDescent="0.3">
      <c r="A298" t="s">
        <v>698</v>
      </c>
      <c r="B298" t="s">
        <v>699</v>
      </c>
      <c r="C298" t="s">
        <v>10185</v>
      </c>
      <c r="D298" t="s">
        <v>700</v>
      </c>
      <c r="E298">
        <v>24161.658864000001</v>
      </c>
      <c r="F298">
        <v>2187.6999999999998</v>
      </c>
      <c r="G298">
        <v>119.295235877187</v>
      </c>
      <c r="H298">
        <v>0.371948237078775</v>
      </c>
      <c r="I298">
        <v>29.132980099753699</v>
      </c>
      <c r="J298">
        <v>-8.0092885564935496</v>
      </c>
      <c r="K298">
        <v>2125.98466694741</v>
      </c>
      <c r="L298">
        <v>1654.6107123770901</v>
      </c>
      <c r="M298">
        <v>37.208880679354003</v>
      </c>
      <c r="N298">
        <v>0.551431470367721</v>
      </c>
      <c r="O298">
        <v>10.6184577410065</v>
      </c>
      <c r="P298">
        <v>147.421397873784</v>
      </c>
      <c r="Q298">
        <v>0.121659648983322</v>
      </c>
    </row>
    <row r="299" spans="1:17" x14ac:dyDescent="0.3">
      <c r="A299" t="s">
        <v>701</v>
      </c>
      <c r="B299" t="s">
        <v>702</v>
      </c>
      <c r="C299" t="s">
        <v>10167</v>
      </c>
      <c r="D299" t="s">
        <v>49</v>
      </c>
      <c r="E299">
        <v>24092.937180000001</v>
      </c>
      <c r="F299">
        <v>823.8</v>
      </c>
      <c r="G299">
        <v>0.69468593719281901</v>
      </c>
      <c r="H299">
        <v>-2.3094612775744601</v>
      </c>
      <c r="I299">
        <v>-1.7289347178055301</v>
      </c>
      <c r="J299">
        <v>0.60352810160398496</v>
      </c>
      <c r="K299">
        <v>777.29648270359405</v>
      </c>
      <c r="L299">
        <v>729.65815460265105</v>
      </c>
      <c r="M299">
        <v>59.988553960552203</v>
      </c>
      <c r="N299">
        <v>0.88582519245162294</v>
      </c>
      <c r="O299">
        <v>6.4032532168001897</v>
      </c>
      <c r="P299">
        <v>37.288559286726098</v>
      </c>
    </row>
    <row r="300" spans="1:17" x14ac:dyDescent="0.3">
      <c r="A300" t="s">
        <v>703</v>
      </c>
      <c r="B300" t="s">
        <v>704</v>
      </c>
      <c r="C300" t="s">
        <v>10169</v>
      </c>
      <c r="D300" t="s">
        <v>180</v>
      </c>
      <c r="E300">
        <v>24058.969119779998</v>
      </c>
      <c r="F300">
        <v>7383.4</v>
      </c>
      <c r="G300">
        <v>14.1394653582053</v>
      </c>
      <c r="H300">
        <v>-7.2960993560577601</v>
      </c>
      <c r="I300">
        <v>-5.7289011418861202</v>
      </c>
      <c r="J300">
        <v>1.1270310384584801</v>
      </c>
      <c r="K300">
        <v>7205.9627798878</v>
      </c>
      <c r="L300">
        <v>6595.96594379618</v>
      </c>
      <c r="M300">
        <v>52.032129688071599</v>
      </c>
      <c r="N300">
        <v>0.55434389289443697</v>
      </c>
      <c r="O300">
        <v>8.3376222336592996</v>
      </c>
      <c r="P300">
        <v>44.400222954538698</v>
      </c>
      <c r="Q300">
        <v>-3.6267539348187001E-2</v>
      </c>
    </row>
    <row r="301" spans="1:17" x14ac:dyDescent="0.3">
      <c r="A301" t="s">
        <v>705</v>
      </c>
      <c r="B301" t="s">
        <v>706</v>
      </c>
      <c r="C301" t="s">
        <v>10168</v>
      </c>
      <c r="D301" t="s">
        <v>630</v>
      </c>
      <c r="E301">
        <v>23200.723711999999</v>
      </c>
      <c r="F301">
        <v>1356.8</v>
      </c>
      <c r="G301">
        <v>57.906876407652597</v>
      </c>
      <c r="H301">
        <v>1.89793754011617</v>
      </c>
      <c r="I301">
        <v>45.558390616589797</v>
      </c>
      <c r="J301">
        <v>-5.8522818232159501</v>
      </c>
      <c r="K301">
        <v>1259.9548207293101</v>
      </c>
      <c r="L301">
        <v>981.44873471196001</v>
      </c>
      <c r="M301">
        <v>35.265848756698396</v>
      </c>
      <c r="N301">
        <v>0.54466783100592997</v>
      </c>
      <c r="O301">
        <v>10.1857311320754</v>
      </c>
      <c r="P301">
        <v>108.337811900191</v>
      </c>
      <c r="Q301">
        <v>0.16937316851666401</v>
      </c>
    </row>
    <row r="302" spans="1:17" x14ac:dyDescent="0.3">
      <c r="A302" t="s">
        <v>707</v>
      </c>
      <c r="B302" t="s">
        <v>708</v>
      </c>
      <c r="C302" t="s">
        <v>10173</v>
      </c>
      <c r="D302" t="s">
        <v>646</v>
      </c>
      <c r="E302">
        <v>23048.742024359999</v>
      </c>
      <c r="F302">
        <v>1711.45</v>
      </c>
      <c r="G302">
        <v>209.54113276517199</v>
      </c>
      <c r="H302">
        <v>22.397359109580702</v>
      </c>
      <c r="I302">
        <v>48.605369078538999</v>
      </c>
      <c r="J302">
        <v>-3.5745955536507799</v>
      </c>
      <c r="K302">
        <v>1464.1969781529101</v>
      </c>
      <c r="L302">
        <v>1077.37961677423</v>
      </c>
      <c r="M302">
        <v>47.085451666336603</v>
      </c>
      <c r="N302">
        <v>0.78501455247566199</v>
      </c>
      <c r="O302">
        <v>10.8387624528908</v>
      </c>
      <c r="P302">
        <v>242.29</v>
      </c>
      <c r="Q302">
        <v>0.27590188660457199</v>
      </c>
    </row>
    <row r="303" spans="1:17" hidden="1" x14ac:dyDescent="0.3">
      <c r="A303" t="s">
        <v>709</v>
      </c>
      <c r="B303" t="s">
        <v>710</v>
      </c>
      <c r="C303" t="s">
        <v>10182</v>
      </c>
      <c r="D303" t="s">
        <v>711</v>
      </c>
      <c r="E303">
        <v>23025.673136879999</v>
      </c>
      <c r="F303">
        <v>101.28</v>
      </c>
      <c r="G303">
        <v>100.381589772544</v>
      </c>
      <c r="H303">
        <v>5.5192408705665601</v>
      </c>
      <c r="I303">
        <v>36.372247060262403</v>
      </c>
      <c r="J303">
        <v>4.5632883168537202</v>
      </c>
      <c r="K303">
        <v>92.112816024506003</v>
      </c>
      <c r="L303">
        <v>76.741681831932596</v>
      </c>
      <c r="M303">
        <v>50.681017208567297</v>
      </c>
      <c r="N303">
        <v>0.99070726949036703</v>
      </c>
      <c r="O303">
        <v>0.25671406003160402</v>
      </c>
      <c r="P303">
        <v>143.16926770708201</v>
      </c>
      <c r="Q303">
        <v>2.0612820630179999E-2</v>
      </c>
    </row>
    <row r="304" spans="1:17" x14ac:dyDescent="0.3">
      <c r="A304" t="s">
        <v>712</v>
      </c>
      <c r="B304" t="s">
        <v>713</v>
      </c>
      <c r="C304" t="s">
        <v>10171</v>
      </c>
      <c r="D304" t="s">
        <v>193</v>
      </c>
      <c r="E304">
        <v>22977.979174889999</v>
      </c>
      <c r="F304">
        <v>605.70000000000005</v>
      </c>
      <c r="G304">
        <v>-14.172155941213401</v>
      </c>
      <c r="H304">
        <v>1.7132699426795499</v>
      </c>
      <c r="I304">
        <v>11.410124410921901</v>
      </c>
      <c r="J304">
        <v>0.437727911191507</v>
      </c>
      <c r="K304">
        <v>554.83439440599102</v>
      </c>
      <c r="L304">
        <v>498.63294993560203</v>
      </c>
      <c r="M304">
        <v>60.034911910830303</v>
      </c>
      <c r="N304">
        <v>0.74449725091146801</v>
      </c>
      <c r="O304">
        <v>2.7571404985966499</v>
      </c>
      <c r="P304">
        <v>48.893805309734503</v>
      </c>
      <c r="Q304">
        <v>8.3938645988979002E-2</v>
      </c>
    </row>
    <row r="305" spans="1:17" x14ac:dyDescent="0.3">
      <c r="A305" t="s">
        <v>714</v>
      </c>
      <c r="B305" t="s">
        <v>715</v>
      </c>
      <c r="C305" t="s">
        <v>10183</v>
      </c>
      <c r="D305" t="s">
        <v>637</v>
      </c>
      <c r="E305">
        <v>22923.1020731799</v>
      </c>
      <c r="F305">
        <v>731.3</v>
      </c>
      <c r="G305">
        <v>169.733684822751</v>
      </c>
      <c r="H305">
        <v>11.7245765944564</v>
      </c>
      <c r="I305">
        <v>22.635166526784399</v>
      </c>
      <c r="J305">
        <v>16.1773393674065</v>
      </c>
      <c r="K305">
        <v>630.39275540079802</v>
      </c>
      <c r="L305">
        <v>548.38070955383296</v>
      </c>
      <c r="M305">
        <v>80.083532663444998</v>
      </c>
      <c r="N305">
        <v>1.2522583136530701</v>
      </c>
      <c r="O305">
        <v>6.9670449883768804</v>
      </c>
      <c r="P305">
        <v>241.33022170361701</v>
      </c>
      <c r="Q305">
        <v>0.13987974668306599</v>
      </c>
    </row>
    <row r="306" spans="1:17" hidden="1" x14ac:dyDescent="0.3">
      <c r="A306" t="s">
        <v>716</v>
      </c>
      <c r="B306" t="s">
        <v>717</v>
      </c>
      <c r="C306" t="s">
        <v>10182</v>
      </c>
      <c r="D306" t="s">
        <v>62</v>
      </c>
      <c r="E306">
        <v>22650.845806500001</v>
      </c>
      <c r="F306">
        <v>4951.25</v>
      </c>
      <c r="G306">
        <v>5.5005276253149402</v>
      </c>
      <c r="H306">
        <v>-2.5295373489864899</v>
      </c>
      <c r="I306">
        <v>1.9307916548395001</v>
      </c>
      <c r="J306">
        <v>8.6102361824752496</v>
      </c>
      <c r="K306">
        <v>4612.2100320483196</v>
      </c>
      <c r="L306">
        <v>4357.4554019901498</v>
      </c>
      <c r="M306">
        <v>71.948736881403903</v>
      </c>
      <c r="N306">
        <v>1.19587394551866</v>
      </c>
      <c r="O306">
        <v>1.9944458470083399</v>
      </c>
      <c r="P306">
        <v>31.0825479190935</v>
      </c>
      <c r="Q306">
        <v>-0.119733418469261</v>
      </c>
    </row>
    <row r="307" spans="1:17" x14ac:dyDescent="0.3">
      <c r="A307" t="s">
        <v>718</v>
      </c>
      <c r="B307" t="s">
        <v>719</v>
      </c>
      <c r="C307" t="s">
        <v>10170</v>
      </c>
      <c r="D307" t="s">
        <v>236</v>
      </c>
      <c r="E307">
        <v>22636.059050439999</v>
      </c>
      <c r="F307">
        <v>1393.45</v>
      </c>
      <c r="G307">
        <v>126.054039732345</v>
      </c>
      <c r="H307">
        <v>1.12744003187222</v>
      </c>
      <c r="I307">
        <v>75.076632203611496</v>
      </c>
      <c r="J307">
        <v>7.6064251894282702</v>
      </c>
      <c r="K307">
        <v>1201.1579151772501</v>
      </c>
      <c r="L307">
        <v>976.85465253751795</v>
      </c>
      <c r="M307">
        <v>85.995160946904306</v>
      </c>
      <c r="N307">
        <v>1.70578446196617</v>
      </c>
      <c r="O307">
        <v>1.1876995945315501</v>
      </c>
      <c r="P307">
        <v>158.86122979750999</v>
      </c>
      <c r="Q307">
        <v>0.12660393207856699</v>
      </c>
    </row>
    <row r="308" spans="1:17" x14ac:dyDescent="0.3">
      <c r="A308" t="s">
        <v>720</v>
      </c>
      <c r="B308" t="s">
        <v>721</v>
      </c>
      <c r="C308" t="s">
        <v>10179</v>
      </c>
      <c r="D308" t="s">
        <v>95</v>
      </c>
      <c r="E308">
        <v>22582.0835673</v>
      </c>
      <c r="F308">
        <v>279.35000000000002</v>
      </c>
      <c r="G308">
        <v>-33.570756486124203</v>
      </c>
      <c r="H308">
        <v>-5.8114547018031502</v>
      </c>
      <c r="I308">
        <v>-29.899939302389502</v>
      </c>
      <c r="J308">
        <v>4.21864716418931</v>
      </c>
      <c r="K308">
        <v>276.29369973724499</v>
      </c>
      <c r="L308">
        <v>292.45674156284002</v>
      </c>
      <c r="M308">
        <v>62.2478249861311</v>
      </c>
      <c r="N308">
        <v>1.7688429979810001</v>
      </c>
      <c r="O308">
        <v>27.904063003400701</v>
      </c>
      <c r="P308">
        <v>10.9191979352789</v>
      </c>
      <c r="Q308">
        <v>-0.126961778996315</v>
      </c>
    </row>
    <row r="309" spans="1:17" x14ac:dyDescent="0.3">
      <c r="A309" t="s">
        <v>722</v>
      </c>
      <c r="B309" t="s">
        <v>723</v>
      </c>
      <c r="C309" t="s">
        <v>10173</v>
      </c>
      <c r="D309" t="s">
        <v>246</v>
      </c>
      <c r="E309">
        <v>22402.098172800001</v>
      </c>
      <c r="F309">
        <v>708</v>
      </c>
      <c r="G309">
        <v>4.7032762333713496</v>
      </c>
      <c r="H309">
        <v>12.188176917222</v>
      </c>
      <c r="I309">
        <v>20.5544986114759</v>
      </c>
      <c r="J309">
        <v>-3.9415486602692198</v>
      </c>
      <c r="K309">
        <v>677.42838404654401</v>
      </c>
      <c r="L309">
        <v>606.85528067506698</v>
      </c>
      <c r="M309">
        <v>42.935888028018901</v>
      </c>
      <c r="N309">
        <v>0.49194833293377099</v>
      </c>
      <c r="O309">
        <v>12.8460451977401</v>
      </c>
      <c r="P309">
        <v>52.915766738660899</v>
      </c>
      <c r="Q309">
        <v>0.10675722810746099</v>
      </c>
    </row>
    <row r="310" spans="1:17" x14ac:dyDescent="0.3">
      <c r="A310" t="s">
        <v>724</v>
      </c>
      <c r="B310" t="s">
        <v>725</v>
      </c>
      <c r="C310" t="s">
        <v>10179</v>
      </c>
      <c r="D310" t="s">
        <v>726</v>
      </c>
      <c r="E310">
        <v>22402.068769500002</v>
      </c>
      <c r="F310">
        <v>1406.65</v>
      </c>
      <c r="G310">
        <v>-14.1601135055735</v>
      </c>
      <c r="H310">
        <v>9.7671682704327996</v>
      </c>
      <c r="I310">
        <v>-9.8700843223938808</v>
      </c>
      <c r="J310">
        <v>-3.82541606670484</v>
      </c>
      <c r="K310">
        <v>1338.49542229451</v>
      </c>
      <c r="L310">
        <v>1288.4576080465099</v>
      </c>
      <c r="M310">
        <v>43.7274343497986</v>
      </c>
      <c r="N310">
        <v>0.78838977606286798</v>
      </c>
      <c r="O310">
        <v>8.3282977286460707</v>
      </c>
      <c r="P310">
        <v>26.685279416400199</v>
      </c>
      <c r="Q310">
        <v>7.1901390399349997E-3</v>
      </c>
    </row>
    <row r="311" spans="1:17" x14ac:dyDescent="0.3">
      <c r="A311" t="s">
        <v>727</v>
      </c>
      <c r="B311" t="s">
        <v>728</v>
      </c>
      <c r="C311" t="s">
        <v>10170</v>
      </c>
      <c r="D311" t="s">
        <v>46</v>
      </c>
      <c r="E311">
        <v>22367.97363185</v>
      </c>
      <c r="F311">
        <v>870.05</v>
      </c>
      <c r="G311">
        <v>23.538963881197699</v>
      </c>
      <c r="H311">
        <v>1.9466226414193</v>
      </c>
      <c r="I311">
        <v>31.362780055595501</v>
      </c>
      <c r="J311">
        <v>-6.1916544510963298</v>
      </c>
      <c r="K311">
        <v>827.23716966417203</v>
      </c>
      <c r="L311">
        <v>712.45463232896805</v>
      </c>
      <c r="M311">
        <v>42.032808620226596</v>
      </c>
      <c r="N311">
        <v>1.6759505928288401</v>
      </c>
      <c r="O311">
        <v>11.349922418251801</v>
      </c>
      <c r="P311">
        <v>58.1765294064176</v>
      </c>
      <c r="Q311">
        <v>6.4296572569642996E-2</v>
      </c>
    </row>
    <row r="312" spans="1:17" x14ac:dyDescent="0.3">
      <c r="A312" t="s">
        <v>729</v>
      </c>
      <c r="B312" t="s">
        <v>730</v>
      </c>
      <c r="C312" t="s">
        <v>10169</v>
      </c>
      <c r="D312" t="s">
        <v>282</v>
      </c>
      <c r="E312">
        <v>22272.293108624999</v>
      </c>
      <c r="F312">
        <v>1665.65</v>
      </c>
      <c r="G312">
        <v>-0.11216850547742301</v>
      </c>
      <c r="H312">
        <v>-6.7392186724474996</v>
      </c>
      <c r="I312">
        <v>-11.9970889065302</v>
      </c>
      <c r="J312">
        <v>-3.8928689687146498</v>
      </c>
      <c r="K312">
        <v>1708.83078362212</v>
      </c>
      <c r="L312">
        <v>1586.6890796709599</v>
      </c>
      <c r="M312">
        <v>32.625796122194302</v>
      </c>
      <c r="N312">
        <v>0.84831653662284501</v>
      </c>
      <c r="O312">
        <v>13.175036772431101</v>
      </c>
      <c r="P312">
        <v>45.949616648411798</v>
      </c>
      <c r="Q312">
        <v>7.2340605338046995E-2</v>
      </c>
    </row>
    <row r="313" spans="1:17" x14ac:dyDescent="0.3">
      <c r="A313" t="s">
        <v>731</v>
      </c>
      <c r="B313" t="s">
        <v>732</v>
      </c>
      <c r="C313" t="s">
        <v>10172</v>
      </c>
      <c r="D313" t="s">
        <v>62</v>
      </c>
      <c r="E313">
        <v>21741.12006718</v>
      </c>
      <c r="F313">
        <v>854.05</v>
      </c>
      <c r="G313">
        <v>51.061354038530297</v>
      </c>
      <c r="H313">
        <v>15.545066068889099</v>
      </c>
      <c r="I313">
        <v>5.5366447101001004</v>
      </c>
      <c r="J313">
        <v>-0.174541941261557</v>
      </c>
      <c r="K313">
        <v>721.48182017072702</v>
      </c>
      <c r="L313">
        <v>649.53042289919301</v>
      </c>
      <c r="M313">
        <v>76.869944516588106</v>
      </c>
      <c r="N313">
        <v>2.3342579719290701</v>
      </c>
      <c r="O313">
        <v>4.1742286751361197</v>
      </c>
      <c r="P313">
        <v>78.802470428137696</v>
      </c>
      <c r="Q313">
        <v>5.2008924295846998E-2</v>
      </c>
    </row>
    <row r="314" spans="1:17" x14ac:dyDescent="0.3">
      <c r="A314" t="s">
        <v>733</v>
      </c>
      <c r="B314" t="s">
        <v>734</v>
      </c>
      <c r="C314" t="s">
        <v>10180</v>
      </c>
      <c r="D314" t="s">
        <v>140</v>
      </c>
      <c r="E314">
        <v>21569.379702779999</v>
      </c>
      <c r="F314">
        <v>2016.7</v>
      </c>
      <c r="G314">
        <v>243.32603753270399</v>
      </c>
      <c r="H314">
        <v>-3.57968080156799</v>
      </c>
      <c r="I314">
        <v>43.738863520330398</v>
      </c>
      <c r="J314">
        <v>3.0223786223728402</v>
      </c>
      <c r="K314">
        <v>1892.0814093855099</v>
      </c>
      <c r="L314">
        <v>1429.77736792777</v>
      </c>
      <c r="M314">
        <v>52.414912659643498</v>
      </c>
      <c r="N314">
        <v>0.68794638470506797</v>
      </c>
      <c r="O314">
        <v>7.1455057009965204</v>
      </c>
      <c r="P314">
        <v>276.03426164847599</v>
      </c>
      <c r="Q314">
        <v>0.108126517637245</v>
      </c>
    </row>
    <row r="315" spans="1:17" hidden="1" x14ac:dyDescent="0.3">
      <c r="A315" t="s">
        <v>735</v>
      </c>
      <c r="B315" t="s">
        <v>736</v>
      </c>
      <c r="C315" t="s">
        <v>10182</v>
      </c>
      <c r="D315" t="s">
        <v>130</v>
      </c>
      <c r="E315">
        <v>21356.75148843</v>
      </c>
      <c r="F315">
        <v>14854.45</v>
      </c>
      <c r="G315">
        <v>231.43087446863299</v>
      </c>
      <c r="H315">
        <v>22.543027590744899</v>
      </c>
      <c r="I315">
        <v>101.252590430064</v>
      </c>
      <c r="J315">
        <v>-2.8333135891098302</v>
      </c>
      <c r="K315">
        <v>11644.421589419901</v>
      </c>
      <c r="L315">
        <v>8237.4718947687106</v>
      </c>
      <c r="M315">
        <v>74.043707736240705</v>
      </c>
      <c r="N315">
        <v>0.63898322853395695</v>
      </c>
      <c r="O315">
        <v>5.7063708181723296</v>
      </c>
      <c r="P315">
        <v>290.49039839118802</v>
      </c>
    </row>
    <row r="316" spans="1:17" x14ac:dyDescent="0.3">
      <c r="A316" t="s">
        <v>737</v>
      </c>
      <c r="B316" t="s">
        <v>738</v>
      </c>
      <c r="C316" t="s">
        <v>10173</v>
      </c>
      <c r="D316" t="s">
        <v>646</v>
      </c>
      <c r="E316">
        <v>21276.591495000001</v>
      </c>
      <c r="F316">
        <v>5109.1000000000004</v>
      </c>
      <c r="G316">
        <v>191.49246049641599</v>
      </c>
      <c r="H316">
        <v>19.7075607929619</v>
      </c>
      <c r="I316">
        <v>49.965734309936998</v>
      </c>
      <c r="J316">
        <v>6.0268839505333602</v>
      </c>
      <c r="K316">
        <v>4286.4217517996804</v>
      </c>
      <c r="L316">
        <v>3332.1923810963799</v>
      </c>
      <c r="M316">
        <v>67.269995225823394</v>
      </c>
      <c r="N316">
        <v>1.51991464038154</v>
      </c>
      <c r="O316">
        <v>7.4161789747704896</v>
      </c>
      <c r="P316">
        <v>229.40683430045101</v>
      </c>
      <c r="Q316">
        <v>0.154041185935238</v>
      </c>
    </row>
    <row r="317" spans="1:17" x14ac:dyDescent="0.3">
      <c r="A317" t="s">
        <v>739</v>
      </c>
      <c r="B317" t="s">
        <v>740</v>
      </c>
      <c r="C317" t="s">
        <v>10172</v>
      </c>
      <c r="D317" t="s">
        <v>62</v>
      </c>
      <c r="E317">
        <v>21246.0127794</v>
      </c>
      <c r="F317">
        <v>1186.2</v>
      </c>
      <c r="G317">
        <v>50.7718077272256</v>
      </c>
      <c r="H317">
        <v>2.3457438705602298</v>
      </c>
      <c r="I317">
        <v>27.586690038571799</v>
      </c>
      <c r="J317">
        <v>-3.4209015172288</v>
      </c>
      <c r="K317">
        <v>1112.58814915172</v>
      </c>
      <c r="L317">
        <v>955.83007767000299</v>
      </c>
      <c r="M317">
        <v>49.4746694666634</v>
      </c>
      <c r="N317">
        <v>0.85541202692884999</v>
      </c>
      <c r="O317">
        <v>6.1751812510537798</v>
      </c>
      <c r="P317">
        <v>77.628032345013494</v>
      </c>
      <c r="Q317">
        <v>-3.5886975571537999E-2</v>
      </c>
    </row>
    <row r="318" spans="1:17" hidden="1" x14ac:dyDescent="0.3">
      <c r="A318" t="s">
        <v>741</v>
      </c>
      <c r="B318" t="s">
        <v>742</v>
      </c>
      <c r="C318" t="s">
        <v>10180</v>
      </c>
      <c r="D318" t="s">
        <v>140</v>
      </c>
      <c r="E318">
        <v>21245.2164792</v>
      </c>
      <c r="F318">
        <v>1512</v>
      </c>
      <c r="G318">
        <v>204.93262869046899</v>
      </c>
      <c r="H318">
        <v>13.8982389258884</v>
      </c>
      <c r="I318">
        <v>21.631038072882902</v>
      </c>
      <c r="J318">
        <v>1.4355347362219399</v>
      </c>
      <c r="K318">
        <v>1364.9132168782601</v>
      </c>
      <c r="M318">
        <v>68.807129194181897</v>
      </c>
      <c r="N318">
        <v>1.0610183035105301</v>
      </c>
      <c r="O318">
        <v>3.43915343915344</v>
      </c>
      <c r="P318">
        <v>240.54054054054001</v>
      </c>
    </row>
    <row r="319" spans="1:17" x14ac:dyDescent="0.3">
      <c r="A319" t="s">
        <v>743</v>
      </c>
      <c r="B319" t="s">
        <v>744</v>
      </c>
      <c r="C319" t="s">
        <v>10169</v>
      </c>
      <c r="D319" t="s">
        <v>43</v>
      </c>
      <c r="E319">
        <v>21243.996717099999</v>
      </c>
      <c r="F319">
        <v>4102.55</v>
      </c>
      <c r="G319">
        <v>121.817678902913</v>
      </c>
      <c r="H319">
        <v>-2.46811940933422</v>
      </c>
      <c r="I319">
        <v>72.5502800218717</v>
      </c>
      <c r="J319">
        <v>-7.10166509353515</v>
      </c>
      <c r="K319">
        <v>3905.77843432708</v>
      </c>
      <c r="L319">
        <v>3038.5275583575999</v>
      </c>
      <c r="M319">
        <v>43.862764984959199</v>
      </c>
      <c r="N319">
        <v>0.56890326091145604</v>
      </c>
      <c r="O319">
        <v>9.4441262141838394</v>
      </c>
      <c r="P319">
        <v>153.243827160493</v>
      </c>
      <c r="Q319">
        <v>0.13143810794247099</v>
      </c>
    </row>
    <row r="320" spans="1:17" x14ac:dyDescent="0.3">
      <c r="A320" t="s">
        <v>745</v>
      </c>
      <c r="B320" t="s">
        <v>746</v>
      </c>
      <c r="C320" t="s">
        <v>10181</v>
      </c>
      <c r="D320" t="s">
        <v>243</v>
      </c>
      <c r="E320">
        <v>21142.188340559998</v>
      </c>
      <c r="F320">
        <v>428.4</v>
      </c>
      <c r="G320">
        <v>201.314091998724</v>
      </c>
      <c r="H320">
        <v>14.396860623843001</v>
      </c>
      <c r="I320">
        <v>1.6229390428635799</v>
      </c>
      <c r="J320">
        <v>5.7201531434412702</v>
      </c>
      <c r="K320">
        <v>375.71677586246</v>
      </c>
      <c r="L320">
        <v>318.16868116630201</v>
      </c>
      <c r="M320">
        <v>77.422211344751204</v>
      </c>
      <c r="N320">
        <v>1.4576305784507599</v>
      </c>
      <c r="O320">
        <v>3.3846872082166302</v>
      </c>
      <c r="P320">
        <v>235.211267605633</v>
      </c>
      <c r="Q320">
        <v>0.192468734161061</v>
      </c>
    </row>
    <row r="321" spans="1:17" x14ac:dyDescent="0.3">
      <c r="A321" t="s">
        <v>747</v>
      </c>
      <c r="B321" t="s">
        <v>748</v>
      </c>
      <c r="C321" t="s">
        <v>10167</v>
      </c>
      <c r="D321" t="s">
        <v>553</v>
      </c>
      <c r="E321">
        <v>21139.557039784999</v>
      </c>
      <c r="F321">
        <v>498.35</v>
      </c>
      <c r="G321">
        <v>-30.014941986256201</v>
      </c>
      <c r="H321">
        <v>-4.9301756951553299</v>
      </c>
      <c r="I321">
        <v>-34.041919867545097</v>
      </c>
      <c r="J321">
        <v>-8.6697911940566499</v>
      </c>
      <c r="K321">
        <v>462.52819853797803</v>
      </c>
      <c r="L321">
        <v>484.35891346721098</v>
      </c>
      <c r="M321">
        <v>50.648037760543801</v>
      </c>
      <c r="N321">
        <v>1.47179479891194</v>
      </c>
      <c r="O321">
        <v>37.458125974790903</v>
      </c>
      <c r="P321">
        <v>63.7800709872486</v>
      </c>
      <c r="Q321">
        <v>5.6229996328781E-2</v>
      </c>
    </row>
    <row r="322" spans="1:17" hidden="1" x14ac:dyDescent="0.3">
      <c r="A322" t="s">
        <v>749</v>
      </c>
      <c r="B322" t="s">
        <v>750</v>
      </c>
      <c r="C322" t="s">
        <v>10179</v>
      </c>
      <c r="D322" t="s">
        <v>40</v>
      </c>
      <c r="E322">
        <v>21063.59684224</v>
      </c>
      <c r="F322">
        <v>953.6</v>
      </c>
      <c r="G322">
        <v>-4.6362427240242701</v>
      </c>
      <c r="H322">
        <v>5.4332729496875602</v>
      </c>
      <c r="I322">
        <v>-4.0754611246252104</v>
      </c>
      <c r="J322">
        <v>-4.2970300969907198</v>
      </c>
      <c r="K322">
        <v>899.16199981621605</v>
      </c>
      <c r="M322">
        <v>58.128154342692</v>
      </c>
      <c r="N322">
        <v>1.1677240607450501</v>
      </c>
      <c r="O322">
        <v>7.4874161073825496</v>
      </c>
      <c r="P322">
        <v>34.0832395950506</v>
      </c>
    </row>
    <row r="323" spans="1:17" x14ac:dyDescent="0.3">
      <c r="A323" t="s">
        <v>751</v>
      </c>
      <c r="B323" t="s">
        <v>752</v>
      </c>
      <c r="C323" t="s">
        <v>10167</v>
      </c>
      <c r="D323" t="s">
        <v>413</v>
      </c>
      <c r="E323">
        <v>20965.136724479999</v>
      </c>
      <c r="F323">
        <v>934.4</v>
      </c>
      <c r="G323">
        <v>-25.4643929951453</v>
      </c>
      <c r="H323">
        <v>5.9622686201021198</v>
      </c>
      <c r="I323">
        <v>-12.9347027481647</v>
      </c>
      <c r="J323">
        <v>-4.2627891447518298</v>
      </c>
      <c r="K323">
        <v>882.55572728140305</v>
      </c>
      <c r="L323">
        <v>902.82496197549995</v>
      </c>
      <c r="M323">
        <v>60.097364726951</v>
      </c>
      <c r="N323">
        <v>0.97060020293660298</v>
      </c>
      <c r="O323">
        <v>21.998073630136901</v>
      </c>
      <c r="P323">
        <v>26.853108878631499</v>
      </c>
      <c r="Q323">
        <v>-8.3907762203933006E-2</v>
      </c>
    </row>
    <row r="324" spans="1:17" x14ac:dyDescent="0.3">
      <c r="A324" t="s">
        <v>753</v>
      </c>
      <c r="B324" t="s">
        <v>754</v>
      </c>
      <c r="C324" t="s">
        <v>10170</v>
      </c>
      <c r="D324" t="s">
        <v>46</v>
      </c>
      <c r="E324">
        <v>20897.87368158</v>
      </c>
      <c r="F324">
        <v>332.85</v>
      </c>
      <c r="G324">
        <v>133.78379372556799</v>
      </c>
      <c r="H324">
        <v>-4.9857578516907601</v>
      </c>
      <c r="I324">
        <v>57.017838063876702</v>
      </c>
      <c r="J324">
        <v>-3.7545223578540399</v>
      </c>
      <c r="K324">
        <v>303.62566670298798</v>
      </c>
      <c r="L324">
        <v>235.37453364235901</v>
      </c>
      <c r="M324">
        <v>55.252990927838297</v>
      </c>
      <c r="N324">
        <v>0.903859991307294</v>
      </c>
      <c r="O324">
        <v>4.6867958539882704</v>
      </c>
      <c r="P324">
        <v>163.85255648038</v>
      </c>
      <c r="Q324">
        <v>0.13720129173260101</v>
      </c>
    </row>
    <row r="325" spans="1:17" x14ac:dyDescent="0.3">
      <c r="A325" t="s">
        <v>755</v>
      </c>
      <c r="B325" t="s">
        <v>756</v>
      </c>
      <c r="C325" t="s">
        <v>10167</v>
      </c>
      <c r="D325" t="s">
        <v>484</v>
      </c>
      <c r="E325">
        <v>20771.769272975002</v>
      </c>
      <c r="F325">
        <v>799.75</v>
      </c>
      <c r="G325">
        <v>6.8424984652369396</v>
      </c>
      <c r="H325">
        <v>-7.98558892485665E-2</v>
      </c>
      <c r="I325">
        <v>-9.7239837325654399</v>
      </c>
      <c r="J325">
        <v>0.65215321187922903</v>
      </c>
      <c r="K325">
        <v>778.34079480585297</v>
      </c>
      <c r="L325">
        <v>731.09049577907695</v>
      </c>
      <c r="M325">
        <v>52.768031563890403</v>
      </c>
      <c r="N325">
        <v>0.76005780834691306</v>
      </c>
      <c r="O325">
        <v>14.248202563301</v>
      </c>
      <c r="P325">
        <v>33.7150978097308</v>
      </c>
      <c r="Q325">
        <v>1.4349427313394E-2</v>
      </c>
    </row>
    <row r="326" spans="1:17" x14ac:dyDescent="0.3">
      <c r="A326" t="s">
        <v>757</v>
      </c>
      <c r="B326" t="s">
        <v>758</v>
      </c>
      <c r="C326" t="s">
        <v>10177</v>
      </c>
      <c r="D326" t="s">
        <v>443</v>
      </c>
      <c r="E326">
        <v>20759.059045204998</v>
      </c>
      <c r="F326">
        <v>1454.05</v>
      </c>
      <c r="G326">
        <v>63.849902809535003</v>
      </c>
      <c r="H326">
        <v>10.7618596313502</v>
      </c>
      <c r="I326">
        <v>36.958063367196701</v>
      </c>
      <c r="J326">
        <v>8.9749502701751904</v>
      </c>
      <c r="K326">
        <v>1162.44523247497</v>
      </c>
      <c r="L326">
        <v>991.38232518141695</v>
      </c>
      <c r="M326">
        <v>85.245266483802297</v>
      </c>
      <c r="N326">
        <v>2.1158007021344001</v>
      </c>
      <c r="O326">
        <v>6.1655376362573504</v>
      </c>
      <c r="P326">
        <v>100.558620689655</v>
      </c>
      <c r="Q326">
        <v>0.15083268563982</v>
      </c>
    </row>
    <row r="327" spans="1:17" hidden="1" x14ac:dyDescent="0.3">
      <c r="A327" t="s">
        <v>759</v>
      </c>
      <c r="B327" t="s">
        <v>760</v>
      </c>
      <c r="C327" t="s">
        <v>10182</v>
      </c>
      <c r="D327" t="s">
        <v>543</v>
      </c>
      <c r="E327">
        <v>20695.509347110001</v>
      </c>
      <c r="F327">
        <v>831.35</v>
      </c>
      <c r="G327">
        <v>-33.3304861150663</v>
      </c>
      <c r="H327">
        <v>-5.2002415827061501</v>
      </c>
      <c r="I327">
        <v>-19.956162049184702</v>
      </c>
      <c r="J327">
        <v>-0.91268193018833399</v>
      </c>
      <c r="K327">
        <v>828.01144970349696</v>
      </c>
      <c r="L327">
        <v>853.36898845683095</v>
      </c>
      <c r="M327">
        <v>52.817471482327399</v>
      </c>
      <c r="N327">
        <v>1.2454372956816799</v>
      </c>
      <c r="O327">
        <v>17.158838034522098</v>
      </c>
      <c r="P327">
        <v>9.6406198483349694</v>
      </c>
      <c r="Q327">
        <v>-0.15919949827257701</v>
      </c>
    </row>
    <row r="328" spans="1:17" x14ac:dyDescent="0.3">
      <c r="A328" t="s">
        <v>761</v>
      </c>
      <c r="B328" t="s">
        <v>762</v>
      </c>
      <c r="C328" t="s">
        <v>10172</v>
      </c>
      <c r="D328" t="s">
        <v>763</v>
      </c>
      <c r="E328">
        <v>20639.612940020001</v>
      </c>
      <c r="F328">
        <v>2150.6</v>
      </c>
      <c r="G328">
        <v>62.772233158752201</v>
      </c>
      <c r="H328">
        <v>10.347289691564701</v>
      </c>
      <c r="I328">
        <v>34.570522832418199</v>
      </c>
      <c r="J328">
        <v>9.1730751110361695</v>
      </c>
      <c r="K328">
        <v>1880.24686136323</v>
      </c>
      <c r="L328">
        <v>1601.26581943721</v>
      </c>
      <c r="M328">
        <v>76.936936323337903</v>
      </c>
      <c r="N328">
        <v>1.0496226234497901</v>
      </c>
      <c r="O328">
        <v>3.9988840323630499</v>
      </c>
      <c r="P328">
        <v>100.055813953488</v>
      </c>
      <c r="Q328">
        <v>7.0981994383778002E-2</v>
      </c>
    </row>
    <row r="329" spans="1:17" x14ac:dyDescent="0.3">
      <c r="A329" t="s">
        <v>764</v>
      </c>
      <c r="B329" t="s">
        <v>765</v>
      </c>
      <c r="C329" t="s">
        <v>10173</v>
      </c>
      <c r="D329" t="s">
        <v>153</v>
      </c>
      <c r="E329">
        <v>20612.9828870399</v>
      </c>
      <c r="F329">
        <v>158.1</v>
      </c>
      <c r="G329">
        <v>208.986992157202</v>
      </c>
      <c r="H329">
        <v>0.42906841670805101</v>
      </c>
      <c r="I329">
        <v>27.567644928902698</v>
      </c>
      <c r="J329">
        <v>7.1501201976458102</v>
      </c>
      <c r="K329">
        <v>146.82743396798099</v>
      </c>
      <c r="L329">
        <v>118.263306655809</v>
      </c>
      <c r="M329">
        <v>70.25406603815</v>
      </c>
      <c r="N329">
        <v>1.98188986351916</v>
      </c>
      <c r="O329">
        <v>11.954459203036</v>
      </c>
      <c r="P329">
        <v>244.72608340147099</v>
      </c>
      <c r="Q329">
        <v>0.15236483225147901</v>
      </c>
    </row>
    <row r="330" spans="1:17" x14ac:dyDescent="0.3">
      <c r="A330" t="s">
        <v>766</v>
      </c>
      <c r="B330" t="s">
        <v>767</v>
      </c>
      <c r="C330" t="s">
        <v>10179</v>
      </c>
      <c r="D330" t="s">
        <v>214</v>
      </c>
      <c r="E330">
        <v>20573.982396300002</v>
      </c>
      <c r="F330">
        <v>473.15</v>
      </c>
      <c r="G330">
        <v>37.788446559825701</v>
      </c>
      <c r="H330">
        <v>14.238306866043001</v>
      </c>
      <c r="I330">
        <v>47.762970829252801</v>
      </c>
      <c r="J330">
        <v>2.7035068392262298</v>
      </c>
      <c r="K330">
        <v>405.23514171093899</v>
      </c>
      <c r="L330">
        <v>342.26909111612002</v>
      </c>
      <c r="M330">
        <v>74.735218290232297</v>
      </c>
      <c r="N330">
        <v>0.79279359064842803</v>
      </c>
      <c r="O330">
        <v>11.497410969037199</v>
      </c>
      <c r="P330">
        <v>71.2760180995475</v>
      </c>
      <c r="Q330">
        <v>5.2620780731091998E-2</v>
      </c>
    </row>
    <row r="331" spans="1:17" x14ac:dyDescent="0.3">
      <c r="A331" t="s">
        <v>768</v>
      </c>
      <c r="B331" t="s">
        <v>769</v>
      </c>
      <c r="C331" t="s">
        <v>10173</v>
      </c>
      <c r="D331" t="s">
        <v>153</v>
      </c>
      <c r="E331">
        <v>20484.042678450001</v>
      </c>
      <c r="F331">
        <v>856.7</v>
      </c>
      <c r="G331">
        <v>179.76139313508699</v>
      </c>
      <c r="H331">
        <v>4.3535812235670102E-2</v>
      </c>
      <c r="I331">
        <v>84.501024114578101</v>
      </c>
      <c r="J331">
        <v>-8.6247679211571402</v>
      </c>
      <c r="K331">
        <v>829.60767131932505</v>
      </c>
      <c r="L331">
        <v>622.55195702436697</v>
      </c>
      <c r="M331">
        <v>39.311888637364397</v>
      </c>
      <c r="N331">
        <v>1.26332112110989</v>
      </c>
      <c r="O331">
        <v>14.3924360919808</v>
      </c>
      <c r="P331">
        <v>216.24215577703899</v>
      </c>
      <c r="Q331">
        <v>0.17315022816785799</v>
      </c>
    </row>
    <row r="332" spans="1:17" x14ac:dyDescent="0.3">
      <c r="A332" t="s">
        <v>770</v>
      </c>
      <c r="B332" t="s">
        <v>771</v>
      </c>
      <c r="C332" t="s">
        <v>10177</v>
      </c>
      <c r="D332" t="s">
        <v>384</v>
      </c>
      <c r="E332">
        <v>20432.83580542</v>
      </c>
      <c r="F332">
        <v>8611.2999999999993</v>
      </c>
      <c r="G332">
        <v>-7.1091572837264501</v>
      </c>
      <c r="H332">
        <v>4.3004442252980697</v>
      </c>
      <c r="I332">
        <v>5.0525486366381003</v>
      </c>
      <c r="J332">
        <v>1.8074939735872</v>
      </c>
      <c r="K332">
        <v>7581.1320985546799</v>
      </c>
      <c r="L332">
        <v>6943.5380959131899</v>
      </c>
      <c r="M332">
        <v>86.304956915328304</v>
      </c>
      <c r="N332">
        <v>0.50205189395509797</v>
      </c>
      <c r="O332">
        <v>0.56205218724236705</v>
      </c>
      <c r="P332">
        <v>56.951481792002298</v>
      </c>
      <c r="Q332">
        <v>1.3839708142603E-2</v>
      </c>
    </row>
    <row r="333" spans="1:17" x14ac:dyDescent="0.3">
      <c r="A333" t="s">
        <v>772</v>
      </c>
      <c r="B333" t="s">
        <v>773</v>
      </c>
      <c r="C333" t="s">
        <v>10173</v>
      </c>
      <c r="D333" t="s">
        <v>515</v>
      </c>
      <c r="E333">
        <v>20347.99173396</v>
      </c>
      <c r="F333">
        <v>1803.6</v>
      </c>
      <c r="G333">
        <v>27.240789548909898</v>
      </c>
      <c r="H333">
        <v>-0.82468779989150698</v>
      </c>
      <c r="I333">
        <v>8.0842071095724695</v>
      </c>
      <c r="J333">
        <v>-6.5668090922222103E-2</v>
      </c>
      <c r="K333">
        <v>1728.5452126013299</v>
      </c>
      <c r="L333">
        <v>1567.05023531595</v>
      </c>
      <c r="M333">
        <v>56.0196556810671</v>
      </c>
      <c r="N333">
        <v>0.74289104563943997</v>
      </c>
      <c r="O333">
        <v>5.4529829230428097</v>
      </c>
      <c r="P333">
        <v>58.655876143560803</v>
      </c>
    </row>
    <row r="334" spans="1:17" x14ac:dyDescent="0.3">
      <c r="A334" t="s">
        <v>774</v>
      </c>
      <c r="B334" t="s">
        <v>775</v>
      </c>
      <c r="C334" t="s">
        <v>10167</v>
      </c>
      <c r="D334" t="s">
        <v>49</v>
      </c>
      <c r="E334">
        <v>20321.775259225</v>
      </c>
      <c r="F334">
        <v>1274.75</v>
      </c>
      <c r="G334">
        <v>-26.4363181545028</v>
      </c>
      <c r="H334">
        <v>-20.969791602382401</v>
      </c>
      <c r="I334">
        <v>-38.562398506694201</v>
      </c>
      <c r="J334">
        <v>-8.1979506091405501</v>
      </c>
      <c r="K334">
        <v>1390.1069510366499</v>
      </c>
      <c r="L334">
        <v>1426.7093394855899</v>
      </c>
      <c r="M334">
        <v>30.647731142148299</v>
      </c>
      <c r="N334">
        <v>1.4941561434118</v>
      </c>
      <c r="O334">
        <v>40.890370660913902</v>
      </c>
      <c r="P334">
        <v>7.1128476598605301</v>
      </c>
      <c r="Q334">
        <v>3.863192875332E-2</v>
      </c>
    </row>
    <row r="335" spans="1:17" x14ac:dyDescent="0.3">
      <c r="A335" t="s">
        <v>776</v>
      </c>
      <c r="B335" t="s">
        <v>777</v>
      </c>
      <c r="C335" t="s">
        <v>10167</v>
      </c>
      <c r="D335" t="s">
        <v>413</v>
      </c>
      <c r="E335">
        <v>20246.035143565001</v>
      </c>
      <c r="F335">
        <v>4115.6499999999996</v>
      </c>
      <c r="G335">
        <v>57.913202714597901</v>
      </c>
      <c r="H335">
        <v>13.7796816523175</v>
      </c>
      <c r="I335">
        <v>34.9905834058669</v>
      </c>
      <c r="J335">
        <v>7.43089403893089</v>
      </c>
      <c r="K335">
        <v>3542.6924027054401</v>
      </c>
      <c r="L335">
        <v>3060.8831232054499</v>
      </c>
      <c r="M335">
        <v>81.662036881017499</v>
      </c>
      <c r="N335">
        <v>1.2854548035153699</v>
      </c>
      <c r="O335">
        <v>5.1534994472319102</v>
      </c>
      <c r="P335">
        <v>85.377114158953106</v>
      </c>
      <c r="Q335">
        <v>-1.7735184389911E-2</v>
      </c>
    </row>
    <row r="336" spans="1:17" hidden="1" x14ac:dyDescent="0.3">
      <c r="A336" t="s">
        <v>778</v>
      </c>
      <c r="B336" t="s">
        <v>779</v>
      </c>
      <c r="C336" t="s">
        <v>10182</v>
      </c>
      <c r="E336">
        <v>20179.440840075</v>
      </c>
      <c r="F336">
        <v>1937.55</v>
      </c>
      <c r="G336">
        <v>762.39577026915299</v>
      </c>
      <c r="H336">
        <v>-9.8226064841018399</v>
      </c>
      <c r="I336">
        <v>281.35456436318299</v>
      </c>
      <c r="J336">
        <v>-0.36262072456830002</v>
      </c>
      <c r="K336">
        <v>2046.6080120986201</v>
      </c>
      <c r="L336">
        <v>1388.18056160123</v>
      </c>
      <c r="M336">
        <v>41.094604788525302</v>
      </c>
      <c r="N336">
        <v>0.60714727342919095</v>
      </c>
      <c r="O336">
        <v>56.783050759980298</v>
      </c>
      <c r="P336">
        <v>800.34851301115202</v>
      </c>
      <c r="Q336">
        <v>0.305952495736727</v>
      </c>
    </row>
    <row r="337" spans="1:17" hidden="1" x14ac:dyDescent="0.3">
      <c r="A337" t="s">
        <v>780</v>
      </c>
      <c r="B337" t="s">
        <v>781</v>
      </c>
      <c r="C337" t="s">
        <v>10182</v>
      </c>
      <c r="D337" t="s">
        <v>140</v>
      </c>
      <c r="E337">
        <v>20173.740000000002</v>
      </c>
      <c r="F337">
        <v>148.19999999999999</v>
      </c>
      <c r="G337">
        <v>6.0181259690002298</v>
      </c>
      <c r="H337">
        <v>8.4041083757066097</v>
      </c>
      <c r="I337">
        <v>-2.3306109469802898</v>
      </c>
      <c r="J337">
        <v>2.3314705770226101</v>
      </c>
      <c r="K337">
        <v>136.273302568053</v>
      </c>
      <c r="L337">
        <v>128.82680649719299</v>
      </c>
      <c r="M337">
        <v>53.328059728626101</v>
      </c>
      <c r="N337">
        <v>1.19874051471043</v>
      </c>
      <c r="O337">
        <v>1.23481781376519</v>
      </c>
      <c r="P337">
        <v>32.368703108252902</v>
      </c>
    </row>
    <row r="338" spans="1:17" hidden="1" x14ac:dyDescent="0.3">
      <c r="A338" t="s">
        <v>782</v>
      </c>
      <c r="B338" t="s">
        <v>783</v>
      </c>
      <c r="C338" t="s">
        <v>10182</v>
      </c>
      <c r="D338" t="s">
        <v>140</v>
      </c>
      <c r="E338">
        <v>20155.501969815999</v>
      </c>
      <c r="F338">
        <v>337.94</v>
      </c>
      <c r="G338">
        <v>-14.0893895752099</v>
      </c>
      <c r="H338">
        <v>-5.3865378663488297</v>
      </c>
      <c r="I338">
        <v>-10.0493975579297</v>
      </c>
      <c r="J338">
        <v>-0.147716775647668</v>
      </c>
      <c r="K338">
        <v>340.11413092624298</v>
      </c>
      <c r="L338">
        <v>334.54976355633897</v>
      </c>
      <c r="M338">
        <v>42.778347382377802</v>
      </c>
      <c r="N338">
        <v>1.1068943610714601</v>
      </c>
      <c r="O338">
        <v>8.0073385808131707</v>
      </c>
      <c r="P338">
        <v>14.1689189189189</v>
      </c>
      <c r="Q338">
        <v>-0.10379904096142301</v>
      </c>
    </row>
    <row r="339" spans="1:17" x14ac:dyDescent="0.3">
      <c r="A339" t="s">
        <v>784</v>
      </c>
      <c r="B339" t="s">
        <v>785</v>
      </c>
      <c r="C339" t="s">
        <v>10181</v>
      </c>
      <c r="D339" t="s">
        <v>166</v>
      </c>
      <c r="E339">
        <v>20116.667938850002</v>
      </c>
      <c r="F339">
        <v>6832.7</v>
      </c>
      <c r="G339">
        <v>-20.263368554943401</v>
      </c>
      <c r="H339">
        <v>8.7996055633452794</v>
      </c>
      <c r="I339">
        <v>-12.7597265327478</v>
      </c>
      <c r="J339">
        <v>3.4231860819290398</v>
      </c>
      <c r="K339">
        <v>6291.9733984776904</v>
      </c>
      <c r="L339">
        <v>6411.4172388442203</v>
      </c>
      <c r="M339">
        <v>78.428403421898906</v>
      </c>
      <c r="N339">
        <v>0.97909754185833198</v>
      </c>
      <c r="O339">
        <v>11.0820027222035</v>
      </c>
      <c r="P339">
        <v>32.0366773916152</v>
      </c>
      <c r="Q339">
        <v>-0.129924989597901</v>
      </c>
    </row>
    <row r="340" spans="1:17" x14ac:dyDescent="0.3">
      <c r="A340" t="s">
        <v>786</v>
      </c>
      <c r="B340" t="s">
        <v>787</v>
      </c>
      <c r="C340" t="s">
        <v>10172</v>
      </c>
      <c r="D340" t="s">
        <v>62</v>
      </c>
      <c r="E340">
        <v>20022.254655516001</v>
      </c>
      <c r="F340">
        <v>151.59</v>
      </c>
      <c r="G340">
        <v>44.008234757964999</v>
      </c>
      <c r="H340">
        <v>-8.1879890694489301</v>
      </c>
      <c r="I340">
        <v>-6.69075360938601</v>
      </c>
      <c r="J340">
        <v>-5.0013077447562999</v>
      </c>
      <c r="K340">
        <v>151.415887463025</v>
      </c>
      <c r="L340">
        <v>134.858665332821</v>
      </c>
      <c r="M340">
        <v>34.478289357446201</v>
      </c>
      <c r="N340">
        <v>0.46198454766300101</v>
      </c>
      <c r="O340">
        <v>9.9676759680717506</v>
      </c>
      <c r="P340">
        <v>73.2457142857142</v>
      </c>
    </row>
    <row r="341" spans="1:17" x14ac:dyDescent="0.3">
      <c r="A341" t="s">
        <v>788</v>
      </c>
      <c r="B341" t="s">
        <v>789</v>
      </c>
      <c r="C341" t="s">
        <v>10173</v>
      </c>
      <c r="D341" t="s">
        <v>153</v>
      </c>
      <c r="E341">
        <v>20021.477365305</v>
      </c>
      <c r="F341">
        <v>629.85</v>
      </c>
      <c r="G341">
        <v>36.476231283064301</v>
      </c>
      <c r="H341">
        <v>7.88338844322596</v>
      </c>
      <c r="I341">
        <v>45.925384572814103</v>
      </c>
      <c r="J341">
        <v>-2.0555613283785101</v>
      </c>
      <c r="K341">
        <v>585.70752830713104</v>
      </c>
      <c r="L341">
        <v>494.96430642178098</v>
      </c>
      <c r="M341">
        <v>59.538769369761901</v>
      </c>
      <c r="N341">
        <v>0.49143158524179398</v>
      </c>
      <c r="O341">
        <v>7.3430181789314801</v>
      </c>
      <c r="P341">
        <v>101.875</v>
      </c>
      <c r="Q341">
        <v>0.149299197268422</v>
      </c>
    </row>
    <row r="342" spans="1:17" x14ac:dyDescent="0.3">
      <c r="A342" t="s">
        <v>790</v>
      </c>
      <c r="B342" t="s">
        <v>791</v>
      </c>
      <c r="C342" t="s">
        <v>10167</v>
      </c>
      <c r="D342" t="s">
        <v>553</v>
      </c>
      <c r="E342">
        <v>19919.3687355</v>
      </c>
      <c r="F342">
        <v>2211.1</v>
      </c>
      <c r="G342">
        <v>1.9559489897322999</v>
      </c>
      <c r="H342">
        <v>-19.670821312104</v>
      </c>
      <c r="I342">
        <v>-53.952588933866998</v>
      </c>
      <c r="J342">
        <v>-5.7658740919246503</v>
      </c>
      <c r="K342">
        <v>2545.3989828454701</v>
      </c>
      <c r="L342">
        <v>2581.9823177170101</v>
      </c>
      <c r="M342">
        <v>16.985247962603498</v>
      </c>
      <c r="N342">
        <v>2.0131139015785302</v>
      </c>
      <c r="O342">
        <v>76.201890461761096</v>
      </c>
      <c r="P342">
        <v>52.279614325068799</v>
      </c>
      <c r="Q342">
        <v>5.1213945604792997E-2</v>
      </c>
    </row>
    <row r="343" spans="1:17" x14ac:dyDescent="0.3">
      <c r="A343" t="s">
        <v>792</v>
      </c>
      <c r="B343" t="s">
        <v>793</v>
      </c>
      <c r="C343" t="s">
        <v>10181</v>
      </c>
      <c r="D343" t="s">
        <v>371</v>
      </c>
      <c r="E343">
        <v>19888.380023079899</v>
      </c>
      <c r="F343">
        <v>496.4</v>
      </c>
      <c r="G343">
        <v>57.146103746154502</v>
      </c>
      <c r="H343">
        <v>12.444642281437799</v>
      </c>
      <c r="I343">
        <v>18.234477380355301</v>
      </c>
      <c r="J343">
        <v>-3.0967497696630701</v>
      </c>
      <c r="K343">
        <v>454.601809878783</v>
      </c>
      <c r="L343">
        <v>381.68172089669599</v>
      </c>
      <c r="M343">
        <v>45.855664532589302</v>
      </c>
      <c r="N343">
        <v>1.0797278278331399</v>
      </c>
      <c r="O343">
        <v>15.7030620467365</v>
      </c>
      <c r="P343">
        <v>98.520295940811806</v>
      </c>
      <c r="Q343">
        <v>3.6635387380793E-2</v>
      </c>
    </row>
    <row r="344" spans="1:17" x14ac:dyDescent="0.3">
      <c r="A344" t="s">
        <v>794</v>
      </c>
      <c r="B344" t="s">
        <v>795</v>
      </c>
      <c r="C344" t="s">
        <v>10173</v>
      </c>
      <c r="D344" t="s">
        <v>387</v>
      </c>
      <c r="E344">
        <v>19817.826005250001</v>
      </c>
      <c r="F344">
        <v>320.5</v>
      </c>
      <c r="G344">
        <v>61.305484845481999</v>
      </c>
      <c r="H344">
        <v>-12.9499699207206</v>
      </c>
      <c r="I344">
        <v>24.4036976398558</v>
      </c>
      <c r="J344">
        <v>-4.3326386482473396</v>
      </c>
      <c r="K344">
        <v>311.60065525613697</v>
      </c>
      <c r="L344">
        <v>257.38338805402299</v>
      </c>
      <c r="M344">
        <v>42.722498841587502</v>
      </c>
      <c r="N344">
        <v>0.39008210112763902</v>
      </c>
      <c r="O344">
        <v>11.0452418096723</v>
      </c>
      <c r="P344">
        <v>87.921430665493901</v>
      </c>
      <c r="Q344">
        <v>5.3895827316554998E-2</v>
      </c>
    </row>
    <row r="345" spans="1:17" x14ac:dyDescent="0.3">
      <c r="A345" t="s">
        <v>796</v>
      </c>
      <c r="B345" t="s">
        <v>797</v>
      </c>
      <c r="C345" t="s">
        <v>10166</v>
      </c>
      <c r="D345" t="s">
        <v>798</v>
      </c>
      <c r="E345">
        <v>19765.621333200001</v>
      </c>
      <c r="F345">
        <v>1410.4</v>
      </c>
      <c r="G345">
        <v>6.7087002312150101</v>
      </c>
      <c r="H345">
        <v>9.3209461458435392</v>
      </c>
      <c r="I345">
        <v>-2.35996198767528</v>
      </c>
      <c r="J345">
        <v>1.50717400433072</v>
      </c>
      <c r="K345">
        <v>1250.2618287764999</v>
      </c>
      <c r="L345">
        <v>1159.23522409068</v>
      </c>
      <c r="M345">
        <v>68.449230229125106</v>
      </c>
      <c r="N345">
        <v>1.4894585923227299</v>
      </c>
      <c r="O345">
        <v>3.8676971072036199</v>
      </c>
      <c r="P345">
        <v>42.731366695339702</v>
      </c>
      <c r="Q345">
        <v>3.3504151119224002E-2</v>
      </c>
    </row>
    <row r="346" spans="1:17" x14ac:dyDescent="0.3">
      <c r="A346" t="s">
        <v>799</v>
      </c>
      <c r="B346" t="s">
        <v>800</v>
      </c>
      <c r="C346" t="s">
        <v>10179</v>
      </c>
      <c r="D346" t="s">
        <v>543</v>
      </c>
      <c r="E346">
        <v>19723.193650699999</v>
      </c>
      <c r="F346">
        <v>1534.55</v>
      </c>
      <c r="G346">
        <v>-34.634698193135698</v>
      </c>
      <c r="H346">
        <v>-0.93790193106874997</v>
      </c>
      <c r="I346">
        <v>-14.9831673213942</v>
      </c>
      <c r="J346">
        <v>3.1450674554352198</v>
      </c>
      <c r="K346">
        <v>1444.02183911004</v>
      </c>
      <c r="L346">
        <v>1477.40326552427</v>
      </c>
      <c r="M346">
        <v>67.165929022274895</v>
      </c>
      <c r="N346">
        <v>1.17056731513998</v>
      </c>
      <c r="O346">
        <v>15.4377504805969</v>
      </c>
      <c r="P346">
        <v>20.925925925925899</v>
      </c>
      <c r="Q346">
        <v>-9.0969531052594005E-2</v>
      </c>
    </row>
    <row r="347" spans="1:17" hidden="1" x14ac:dyDescent="0.3">
      <c r="A347" t="s">
        <v>801</v>
      </c>
      <c r="B347" t="s">
        <v>802</v>
      </c>
      <c r="C347" t="s">
        <v>10182</v>
      </c>
      <c r="D347" t="s">
        <v>548</v>
      </c>
      <c r="E347">
        <v>19695.433423679999</v>
      </c>
      <c r="F347">
        <v>1899.9</v>
      </c>
      <c r="G347">
        <v>-20.124856125688702</v>
      </c>
      <c r="H347">
        <v>3.3547978479093001</v>
      </c>
      <c r="I347">
        <v>-1.34319281187482</v>
      </c>
      <c r="J347">
        <v>-0.66477133399556398</v>
      </c>
      <c r="K347">
        <v>1803.80928815897</v>
      </c>
      <c r="L347">
        <v>1744.7909610914901</v>
      </c>
      <c r="M347">
        <v>45.739014586144101</v>
      </c>
      <c r="N347">
        <v>0.46650697258936702</v>
      </c>
      <c r="O347">
        <v>4.4791831149007804</v>
      </c>
      <c r="P347">
        <v>29.934345506770601</v>
      </c>
      <c r="Q347">
        <v>-5.7753919905542003E-2</v>
      </c>
    </row>
    <row r="348" spans="1:17" x14ac:dyDescent="0.3">
      <c r="A348" t="s">
        <v>803</v>
      </c>
      <c r="B348" t="s">
        <v>804</v>
      </c>
      <c r="C348" t="s">
        <v>10172</v>
      </c>
      <c r="D348" t="s">
        <v>62</v>
      </c>
      <c r="E348">
        <v>19640.587350079899</v>
      </c>
      <c r="F348">
        <v>999.2</v>
      </c>
      <c r="G348">
        <v>26.860564018188899</v>
      </c>
      <c r="H348">
        <v>3.9980549841814002</v>
      </c>
      <c r="I348">
        <v>7.1217053878877499</v>
      </c>
      <c r="J348">
        <v>2.46157219462222</v>
      </c>
      <c r="K348">
        <v>938.69313008664403</v>
      </c>
      <c r="L348">
        <v>885.24541181188397</v>
      </c>
      <c r="M348">
        <v>70.986693861206504</v>
      </c>
      <c r="N348">
        <v>1.8928256149115199</v>
      </c>
      <c r="O348">
        <v>9.4875900720576301</v>
      </c>
      <c r="P348">
        <v>55.820662768031099</v>
      </c>
      <c r="Q348">
        <v>-4.6401267742383998E-2</v>
      </c>
    </row>
    <row r="349" spans="1:17" x14ac:dyDescent="0.3">
      <c r="A349" t="s">
        <v>805</v>
      </c>
      <c r="B349" t="s">
        <v>806</v>
      </c>
      <c r="C349" t="s">
        <v>10178</v>
      </c>
      <c r="D349" t="s">
        <v>526</v>
      </c>
      <c r="E349">
        <v>19634.042937462</v>
      </c>
      <c r="F349">
        <v>162.79</v>
      </c>
      <c r="G349">
        <v>-39.339265915418501</v>
      </c>
      <c r="H349">
        <v>-12.8377683669767</v>
      </c>
      <c r="I349">
        <v>-24.924357425769301</v>
      </c>
      <c r="J349">
        <v>-2.29261024560053</v>
      </c>
      <c r="K349">
        <v>164.60063032807699</v>
      </c>
      <c r="L349">
        <v>169.803480699798</v>
      </c>
      <c r="M349">
        <v>34.6421939769114</v>
      </c>
      <c r="N349">
        <v>0.51895180135327401</v>
      </c>
      <c r="O349">
        <v>39.7505989311382</v>
      </c>
      <c r="P349">
        <v>14.439367311072001</v>
      </c>
      <c r="Q349">
        <v>1.6451980741179002E-2</v>
      </c>
    </row>
    <row r="350" spans="1:17" x14ac:dyDescent="0.3">
      <c r="A350" t="s">
        <v>807</v>
      </c>
      <c r="B350" t="s">
        <v>808</v>
      </c>
      <c r="C350" t="s">
        <v>10173</v>
      </c>
      <c r="D350" t="s">
        <v>246</v>
      </c>
      <c r="E350">
        <v>19569.87137556</v>
      </c>
      <c r="F350">
        <v>1349.1</v>
      </c>
      <c r="G350">
        <v>202.4450461138</v>
      </c>
      <c r="H350">
        <v>6.3342658428413499</v>
      </c>
      <c r="I350">
        <v>80.358897025458006</v>
      </c>
      <c r="J350">
        <v>-3.17682289357648</v>
      </c>
      <c r="K350">
        <v>1257.35482799023</v>
      </c>
      <c r="L350">
        <v>917.50714697254296</v>
      </c>
      <c r="M350">
        <v>39.344352505879499</v>
      </c>
      <c r="N350">
        <v>0.55673985827531003</v>
      </c>
      <c r="O350">
        <v>7.4790601141501796</v>
      </c>
      <c r="P350">
        <v>248.33462432223001</v>
      </c>
      <c r="Q350">
        <v>0.160188088843156</v>
      </c>
    </row>
    <row r="351" spans="1:17" x14ac:dyDescent="0.3">
      <c r="A351" t="s">
        <v>809</v>
      </c>
      <c r="B351" t="s">
        <v>810</v>
      </c>
      <c r="C351" t="s">
        <v>10166</v>
      </c>
      <c r="D351" t="s">
        <v>299</v>
      </c>
      <c r="E351">
        <v>19496.514516120002</v>
      </c>
      <c r="F351">
        <v>1773.4</v>
      </c>
      <c r="G351">
        <v>-2.6600338512636599</v>
      </c>
      <c r="H351">
        <v>-9.5679175767868294</v>
      </c>
      <c r="I351">
        <v>-29.898338719673099</v>
      </c>
      <c r="J351">
        <v>-3.1792642711640702</v>
      </c>
      <c r="K351">
        <v>1843.3470045198901</v>
      </c>
      <c r="L351">
        <v>1831.91930388331</v>
      </c>
      <c r="M351">
        <v>24.191993283627198</v>
      </c>
      <c r="N351">
        <v>1.2480502935206901</v>
      </c>
      <c r="O351">
        <v>38.657381301454798</v>
      </c>
      <c r="P351">
        <v>26.6714285714285</v>
      </c>
      <c r="Q351">
        <v>3.4648850397335999E-2</v>
      </c>
    </row>
    <row r="352" spans="1:17" hidden="1" x14ac:dyDescent="0.3">
      <c r="A352" t="s">
        <v>811</v>
      </c>
      <c r="B352" t="s">
        <v>812</v>
      </c>
      <c r="C352" t="s">
        <v>10182</v>
      </c>
      <c r="D352" t="s">
        <v>813</v>
      </c>
      <c r="E352">
        <v>19473.047842709999</v>
      </c>
      <c r="F352">
        <v>1793.3</v>
      </c>
      <c r="G352">
        <v>2.4331135446248302</v>
      </c>
      <c r="H352">
        <v>16.8849383974181</v>
      </c>
      <c r="I352">
        <v>15.1906372744936</v>
      </c>
      <c r="J352">
        <v>2.40624343185149</v>
      </c>
      <c r="M352">
        <v>49.156187767194098</v>
      </c>
      <c r="O352">
        <v>8.0940166174092401</v>
      </c>
      <c r="P352">
        <v>45.601428977387997</v>
      </c>
    </row>
    <row r="353" spans="1:17" hidden="1" x14ac:dyDescent="0.3">
      <c r="A353" t="s">
        <v>814</v>
      </c>
      <c r="B353" t="s">
        <v>815</v>
      </c>
      <c r="C353" t="s">
        <v>10182</v>
      </c>
      <c r="D353" t="s">
        <v>253</v>
      </c>
      <c r="E353">
        <v>19296.922527620001</v>
      </c>
      <c r="F353">
        <v>669.8</v>
      </c>
      <c r="G353">
        <v>52.697768176560999</v>
      </c>
      <c r="H353">
        <v>4.1960624376995499</v>
      </c>
      <c r="I353">
        <v>27.870464498870401</v>
      </c>
      <c r="J353">
        <v>0.198155157269058</v>
      </c>
      <c r="K353">
        <v>602.70170546058296</v>
      </c>
      <c r="L353">
        <v>516.11777807964495</v>
      </c>
      <c r="M353">
        <v>65.672323455493597</v>
      </c>
      <c r="N353">
        <v>0.80833559445798397</v>
      </c>
      <c r="O353">
        <v>4.7924753657808203</v>
      </c>
      <c r="P353">
        <v>82.134602311352793</v>
      </c>
      <c r="Q353">
        <v>-4.1938477609526001E-2</v>
      </c>
    </row>
    <row r="354" spans="1:17" x14ac:dyDescent="0.3">
      <c r="A354" t="s">
        <v>816</v>
      </c>
      <c r="B354" t="s">
        <v>817</v>
      </c>
      <c r="C354" t="s">
        <v>10166</v>
      </c>
      <c r="D354" t="s">
        <v>21</v>
      </c>
      <c r="E354">
        <v>19212.225381600001</v>
      </c>
      <c r="F354">
        <v>696</v>
      </c>
      <c r="G354">
        <v>70.887624309015607</v>
      </c>
      <c r="H354">
        <v>-2.6860145645353701</v>
      </c>
      <c r="I354">
        <v>-19.155693508354702</v>
      </c>
      <c r="J354">
        <v>-3.3441945511181999</v>
      </c>
      <c r="K354">
        <v>679.92590044793599</v>
      </c>
      <c r="L354">
        <v>646.43646766161305</v>
      </c>
      <c r="M354">
        <v>48.208467607706297</v>
      </c>
      <c r="N354">
        <v>0.95593305421918695</v>
      </c>
      <c r="O354">
        <v>23.829022988505699</v>
      </c>
      <c r="P354">
        <v>101.680672268907</v>
      </c>
      <c r="Q354">
        <v>3.8068461937670002E-2</v>
      </c>
    </row>
    <row r="355" spans="1:17" x14ac:dyDescent="0.3">
      <c r="A355" t="s">
        <v>818</v>
      </c>
      <c r="B355" t="s">
        <v>819</v>
      </c>
      <c r="C355" t="s">
        <v>10173</v>
      </c>
      <c r="D355" t="s">
        <v>130</v>
      </c>
      <c r="E355">
        <v>19198.56305135</v>
      </c>
      <c r="F355">
        <v>690.5</v>
      </c>
      <c r="G355">
        <v>68.253118471824095</v>
      </c>
      <c r="H355">
        <v>3.6004590788741702</v>
      </c>
      <c r="I355">
        <v>-9.3301742475405707</v>
      </c>
      <c r="J355">
        <v>-7.2532695799280704</v>
      </c>
      <c r="K355">
        <v>655.50572421735399</v>
      </c>
      <c r="L355">
        <v>582.47426171649602</v>
      </c>
      <c r="M355">
        <v>49.8594353129563</v>
      </c>
      <c r="N355">
        <v>1.6827393729421001</v>
      </c>
      <c r="O355">
        <v>7.9362780593772602</v>
      </c>
      <c r="P355">
        <v>101.136032624526</v>
      </c>
      <c r="Q355">
        <v>3.6184706120602997E-2</v>
      </c>
    </row>
    <row r="356" spans="1:17" hidden="1" x14ac:dyDescent="0.3">
      <c r="A356" t="s">
        <v>820</v>
      </c>
      <c r="B356" t="s">
        <v>821</v>
      </c>
      <c r="C356" t="s">
        <v>10182</v>
      </c>
      <c r="D356" t="s">
        <v>413</v>
      </c>
      <c r="E356">
        <v>19157.6780545</v>
      </c>
      <c r="F356">
        <v>1135.05</v>
      </c>
      <c r="G356">
        <v>192.14438825361501</v>
      </c>
      <c r="H356">
        <v>5.3612213717233397</v>
      </c>
      <c r="I356">
        <v>4.1586846941103097</v>
      </c>
      <c r="J356">
        <v>5.6807522697119497E-3</v>
      </c>
      <c r="K356">
        <v>1010.72885730207</v>
      </c>
      <c r="L356">
        <v>811.56066452114999</v>
      </c>
      <c r="M356">
        <v>54.940063539151701</v>
      </c>
      <c r="N356">
        <v>0.57707702717988896</v>
      </c>
      <c r="O356">
        <v>3.9601779657283802</v>
      </c>
      <c r="P356">
        <v>219.73239436619701</v>
      </c>
    </row>
    <row r="357" spans="1:17" x14ac:dyDescent="0.3">
      <c r="A357" t="s">
        <v>822</v>
      </c>
      <c r="B357" t="s">
        <v>823</v>
      </c>
      <c r="C357" t="s">
        <v>10167</v>
      </c>
      <c r="D357" t="s">
        <v>598</v>
      </c>
      <c r="E357">
        <v>19136.40539892</v>
      </c>
      <c r="F357">
        <v>3759.4</v>
      </c>
      <c r="G357">
        <v>112.926121121864</v>
      </c>
      <c r="H357">
        <v>-2.6284157577638299</v>
      </c>
      <c r="I357">
        <v>6.5496830192583904</v>
      </c>
      <c r="J357">
        <v>-5.7743986338520896</v>
      </c>
      <c r="K357">
        <v>3800.8076924802999</v>
      </c>
      <c r="L357">
        <v>3280.43592179195</v>
      </c>
      <c r="M357">
        <v>38.6347824906534</v>
      </c>
      <c r="N357">
        <v>0.72499965880672002</v>
      </c>
      <c r="O357">
        <v>13.5819545672181</v>
      </c>
      <c r="P357">
        <v>144.434330299089</v>
      </c>
      <c r="Q357">
        <v>7.4092272936402997E-2</v>
      </c>
    </row>
    <row r="358" spans="1:17" x14ac:dyDescent="0.3">
      <c r="A358" t="s">
        <v>824</v>
      </c>
      <c r="B358" t="s">
        <v>825</v>
      </c>
      <c r="C358" t="s">
        <v>637</v>
      </c>
      <c r="D358" t="s">
        <v>637</v>
      </c>
      <c r="E358">
        <v>19026.601988729999</v>
      </c>
      <c r="F358">
        <v>37.81</v>
      </c>
      <c r="G358">
        <v>-11.37162228699</v>
      </c>
      <c r="H358">
        <v>-2.63016440075477</v>
      </c>
      <c r="I358">
        <v>-30.043291779567902</v>
      </c>
      <c r="J358">
        <v>-2.4237541426859002</v>
      </c>
      <c r="K358">
        <v>38.463591402508499</v>
      </c>
      <c r="L358">
        <v>38.584414097219302</v>
      </c>
      <c r="M358">
        <v>39.404486357649901</v>
      </c>
      <c r="N358">
        <v>0.76800285428348103</v>
      </c>
      <c r="O358">
        <v>39.910076699285902</v>
      </c>
      <c r="P358">
        <v>19.651898734177198</v>
      </c>
      <c r="Q358">
        <v>6.5836078389056002E-2</v>
      </c>
    </row>
    <row r="359" spans="1:17" x14ac:dyDescent="0.3">
      <c r="A359" t="s">
        <v>826</v>
      </c>
      <c r="B359" t="s">
        <v>827</v>
      </c>
      <c r="C359" t="s">
        <v>10173</v>
      </c>
      <c r="D359" t="s">
        <v>67</v>
      </c>
      <c r="E359">
        <v>19007.677154879999</v>
      </c>
      <c r="F359">
        <v>3395.2</v>
      </c>
      <c r="G359">
        <v>48.408560431745002</v>
      </c>
      <c r="H359">
        <v>16.1242359278667</v>
      </c>
      <c r="I359">
        <v>59.7372958421142</v>
      </c>
      <c r="J359">
        <v>0.105071707427318</v>
      </c>
      <c r="K359">
        <v>2958.2831715888901</v>
      </c>
      <c r="L359">
        <v>2468.2299033648201</v>
      </c>
      <c r="M359">
        <v>70.554285047057206</v>
      </c>
      <c r="N359">
        <v>1.6376330484716799</v>
      </c>
      <c r="O359">
        <v>7.6519792648444804</v>
      </c>
      <c r="P359">
        <v>95.688760806916406</v>
      </c>
      <c r="Q359">
        <v>0.173107272793567</v>
      </c>
    </row>
    <row r="360" spans="1:17" x14ac:dyDescent="0.3">
      <c r="A360" t="s">
        <v>828</v>
      </c>
      <c r="B360" t="s">
        <v>829</v>
      </c>
      <c r="C360" t="s">
        <v>10176</v>
      </c>
      <c r="D360" t="s">
        <v>78</v>
      </c>
      <c r="E360">
        <v>18827.776838400001</v>
      </c>
      <c r="F360">
        <v>796.8</v>
      </c>
      <c r="G360">
        <v>-39.816498188016602</v>
      </c>
      <c r="H360">
        <v>-13.822273183526001</v>
      </c>
      <c r="I360">
        <v>-31.7458599995622</v>
      </c>
      <c r="J360">
        <v>-4.4749113274205499</v>
      </c>
      <c r="K360">
        <v>819.47448192194804</v>
      </c>
      <c r="L360">
        <v>854.76701714671799</v>
      </c>
      <c r="M360">
        <v>33.856426923411597</v>
      </c>
      <c r="N360">
        <v>1.5944583210551</v>
      </c>
      <c r="O360">
        <v>32.806224899598398</v>
      </c>
      <c r="P360">
        <v>13.828571428571401</v>
      </c>
      <c r="Q360">
        <v>-0.120565612451373</v>
      </c>
    </row>
    <row r="361" spans="1:17" x14ac:dyDescent="0.3">
      <c r="A361" t="s">
        <v>830</v>
      </c>
      <c r="B361" t="s">
        <v>831</v>
      </c>
      <c r="C361" t="s">
        <v>10167</v>
      </c>
      <c r="D361" t="s">
        <v>413</v>
      </c>
      <c r="E361">
        <v>18777.4173408959</v>
      </c>
      <c r="F361">
        <v>117.36</v>
      </c>
      <c r="G361">
        <v>-22.855942844481302</v>
      </c>
      <c r="H361">
        <v>-1.71505739838601</v>
      </c>
      <c r="I361">
        <v>-18.2899227329453</v>
      </c>
      <c r="J361">
        <v>-3.1921885250121602</v>
      </c>
      <c r="K361">
        <v>118.117331416043</v>
      </c>
      <c r="L361">
        <v>115.68548735962899</v>
      </c>
      <c r="M361">
        <v>38.533392044617003</v>
      </c>
      <c r="N361">
        <v>0.96154276800438598</v>
      </c>
      <c r="O361">
        <v>16.734832992501701</v>
      </c>
      <c r="P361">
        <v>11.771428571428499</v>
      </c>
      <c r="Q361">
        <v>9.3193727004844004E-2</v>
      </c>
    </row>
    <row r="362" spans="1:17" x14ac:dyDescent="0.3">
      <c r="A362" t="s">
        <v>832</v>
      </c>
      <c r="B362" t="s">
        <v>833</v>
      </c>
      <c r="C362" t="s">
        <v>10173</v>
      </c>
      <c r="D362" t="s">
        <v>246</v>
      </c>
      <c r="E362">
        <v>18588.835487339999</v>
      </c>
      <c r="F362">
        <v>2340.9</v>
      </c>
      <c r="G362">
        <v>219.899723123917</v>
      </c>
      <c r="H362">
        <v>27.7033068589514</v>
      </c>
      <c r="I362">
        <v>143.14471405883401</v>
      </c>
      <c r="J362">
        <v>-2.8536053415243798</v>
      </c>
      <c r="K362">
        <v>1935.1445762716701</v>
      </c>
      <c r="L362">
        <v>1313.5880792078499</v>
      </c>
      <c r="M362">
        <v>52.458241735660003</v>
      </c>
      <c r="N362">
        <v>0.80082985994726796</v>
      </c>
      <c r="O362">
        <v>14.656755948566699</v>
      </c>
      <c r="P362">
        <v>251.06478704259101</v>
      </c>
      <c r="Q362">
        <v>0.14170991394006099</v>
      </c>
    </row>
    <row r="363" spans="1:17" x14ac:dyDescent="0.3">
      <c r="A363" t="s">
        <v>834</v>
      </c>
      <c r="B363" t="s">
        <v>835</v>
      </c>
      <c r="C363" t="s">
        <v>10167</v>
      </c>
      <c r="D363" t="s">
        <v>49</v>
      </c>
      <c r="E363">
        <v>18250.147000556</v>
      </c>
      <c r="F363">
        <v>221.23</v>
      </c>
      <c r="G363">
        <v>-8.2879142046678194</v>
      </c>
      <c r="H363">
        <v>0.110109302450676</v>
      </c>
      <c r="I363">
        <v>-7.8637401916052498</v>
      </c>
      <c r="J363">
        <v>4.3105836199847998</v>
      </c>
      <c r="K363">
        <v>218.131580640674</v>
      </c>
      <c r="L363">
        <v>212.51184733381299</v>
      </c>
      <c r="M363">
        <v>60.754217920196403</v>
      </c>
      <c r="N363">
        <v>0.54211177549548695</v>
      </c>
      <c r="O363">
        <v>30.746282149798802</v>
      </c>
      <c r="P363">
        <v>20.874197514000802</v>
      </c>
      <c r="Q363">
        <v>3.8519185755363998E-2</v>
      </c>
    </row>
    <row r="364" spans="1:17" x14ac:dyDescent="0.3">
      <c r="A364" t="s">
        <v>836</v>
      </c>
      <c r="B364" t="s">
        <v>837</v>
      </c>
      <c r="C364" t="s">
        <v>10178</v>
      </c>
      <c r="D364" t="s">
        <v>304</v>
      </c>
      <c r="E364">
        <v>18238.635162375002</v>
      </c>
      <c r="F364">
        <v>836.25</v>
      </c>
      <c r="G364">
        <v>61.016239545180198</v>
      </c>
      <c r="H364">
        <v>-4.1781224064822</v>
      </c>
      <c r="I364">
        <v>-0.70932394038717494</v>
      </c>
      <c r="J364">
        <v>-1.91249117815086</v>
      </c>
      <c r="K364">
        <v>823.41532480276499</v>
      </c>
      <c r="L364">
        <v>734.42918673685097</v>
      </c>
      <c r="M364">
        <v>48.9227954981924</v>
      </c>
      <c r="N364">
        <v>0.83516469252092096</v>
      </c>
      <c r="O364">
        <v>14.559043348281</v>
      </c>
      <c r="P364">
        <v>87.373963701546003</v>
      </c>
      <c r="Q364">
        <v>0.17912526608326901</v>
      </c>
    </row>
    <row r="365" spans="1:17" hidden="1" x14ac:dyDescent="0.3">
      <c r="A365" t="s">
        <v>838</v>
      </c>
      <c r="B365" t="s">
        <v>839</v>
      </c>
      <c r="C365" t="s">
        <v>10182</v>
      </c>
      <c r="D365" t="s">
        <v>49</v>
      </c>
      <c r="E365">
        <v>18180.351275624998</v>
      </c>
      <c r="F365">
        <v>426.25</v>
      </c>
      <c r="G365">
        <v>4.2963958384571397</v>
      </c>
      <c r="H365">
        <v>1.7320254590078901</v>
      </c>
      <c r="I365">
        <v>17.053919568325899</v>
      </c>
      <c r="J365">
        <v>-4.8634488447814599</v>
      </c>
      <c r="M365">
        <v>58.236388245762498</v>
      </c>
      <c r="O365">
        <v>4.9970674486803501</v>
      </c>
      <c r="P365">
        <v>45.976027397260196</v>
      </c>
    </row>
    <row r="366" spans="1:17" x14ac:dyDescent="0.3">
      <c r="A366" t="s">
        <v>840</v>
      </c>
      <c r="B366" t="s">
        <v>841</v>
      </c>
      <c r="C366" t="s">
        <v>10181</v>
      </c>
      <c r="D366" t="s">
        <v>548</v>
      </c>
      <c r="E366">
        <v>18077.859723000001</v>
      </c>
      <c r="F366">
        <v>3645.95</v>
      </c>
      <c r="G366">
        <v>-39.011722878121802</v>
      </c>
      <c r="H366">
        <v>2.0339595772007901</v>
      </c>
      <c r="I366">
        <v>-9.0846282539634196</v>
      </c>
      <c r="J366">
        <v>0.63300543502047901</v>
      </c>
      <c r="K366">
        <v>3487.5189430108198</v>
      </c>
      <c r="L366">
        <v>3552.6635033613902</v>
      </c>
      <c r="M366">
        <v>53.899633102931297</v>
      </c>
      <c r="N366">
        <v>0.76438206201960202</v>
      </c>
      <c r="O366">
        <v>29.575282162399301</v>
      </c>
      <c r="P366">
        <v>26.773761713520699</v>
      </c>
      <c r="Q366">
        <v>-6.3429260327175996E-2</v>
      </c>
    </row>
    <row r="367" spans="1:17" x14ac:dyDescent="0.3">
      <c r="A367" t="s">
        <v>842</v>
      </c>
      <c r="B367" t="s">
        <v>843</v>
      </c>
      <c r="C367" t="s">
        <v>10167</v>
      </c>
      <c r="D367" t="s">
        <v>49</v>
      </c>
      <c r="E367">
        <v>18008.745294204</v>
      </c>
      <c r="F367">
        <v>212.76</v>
      </c>
      <c r="G367">
        <v>37.202421518175001</v>
      </c>
      <c r="H367">
        <v>15.2194606629745</v>
      </c>
      <c r="I367">
        <v>9.77204614466193</v>
      </c>
      <c r="J367">
        <v>1.36605754311551</v>
      </c>
      <c r="K367">
        <v>192.38664695605499</v>
      </c>
      <c r="L367">
        <v>173.323804415816</v>
      </c>
      <c r="M367">
        <v>70.567085480040305</v>
      </c>
      <c r="N367">
        <v>1.36572364438178</v>
      </c>
      <c r="O367">
        <v>2.2278623801466502</v>
      </c>
      <c r="P367">
        <v>73.539967373572594</v>
      </c>
      <c r="Q367">
        <v>-1.0036806358534E-2</v>
      </c>
    </row>
    <row r="368" spans="1:17" x14ac:dyDescent="0.3">
      <c r="A368" t="s">
        <v>844</v>
      </c>
      <c r="B368" t="s">
        <v>845</v>
      </c>
      <c r="C368" t="s">
        <v>10169</v>
      </c>
      <c r="D368" t="s">
        <v>40</v>
      </c>
      <c r="E368">
        <v>17943.65038906</v>
      </c>
      <c r="F368">
        <v>488.65</v>
      </c>
      <c r="G368">
        <v>83.573842157521597</v>
      </c>
      <c r="H368">
        <v>4.0770667813219399</v>
      </c>
      <c r="I368">
        <v>-14.5005564435791</v>
      </c>
      <c r="J368">
        <v>2.5563178751450302</v>
      </c>
      <c r="K368">
        <v>448.76370485071698</v>
      </c>
      <c r="L368">
        <v>418.309340177867</v>
      </c>
      <c r="M368">
        <v>64.309220324683693</v>
      </c>
      <c r="N368">
        <v>1.26579870965485</v>
      </c>
      <c r="O368">
        <v>13.373580272178399</v>
      </c>
      <c r="P368">
        <v>114.179268025421</v>
      </c>
      <c r="Q368">
        <v>0.105905434532149</v>
      </c>
    </row>
    <row r="369" spans="1:17" x14ac:dyDescent="0.3">
      <c r="A369" t="s">
        <v>846</v>
      </c>
      <c r="B369" t="s">
        <v>847</v>
      </c>
      <c r="C369" t="s">
        <v>10173</v>
      </c>
      <c r="D369" t="s">
        <v>387</v>
      </c>
      <c r="E369">
        <v>17931.759076139999</v>
      </c>
      <c r="F369">
        <v>563.54999999999995</v>
      </c>
      <c r="G369">
        <v>52.594790966158698</v>
      </c>
      <c r="H369">
        <v>-3.1219089077766098</v>
      </c>
      <c r="I369">
        <v>2.7170377965730501</v>
      </c>
      <c r="J369">
        <v>-0.10903783554145299</v>
      </c>
      <c r="K369">
        <v>543.60011386860504</v>
      </c>
      <c r="L369">
        <v>469.48883566203898</v>
      </c>
      <c r="M369">
        <v>58.810622044576299</v>
      </c>
      <c r="N369">
        <v>0.70685238079440904</v>
      </c>
      <c r="O369">
        <v>6.1130334486735904</v>
      </c>
      <c r="P369">
        <v>87.662337662337606</v>
      </c>
      <c r="Q369">
        <v>0.13733601556729499</v>
      </c>
    </row>
    <row r="370" spans="1:17" x14ac:dyDescent="0.3">
      <c r="A370" t="s">
        <v>848</v>
      </c>
      <c r="B370" t="s">
        <v>849</v>
      </c>
      <c r="C370" t="s">
        <v>10165</v>
      </c>
      <c r="D370" t="s">
        <v>177</v>
      </c>
      <c r="E370">
        <v>17924.995415519999</v>
      </c>
      <c r="F370">
        <v>317.7</v>
      </c>
      <c r="G370">
        <v>-18.528805871475299</v>
      </c>
      <c r="H370">
        <v>2.72375402079046</v>
      </c>
      <c r="I370">
        <v>-11.9016417394012</v>
      </c>
      <c r="J370">
        <v>4.2206986987371504</v>
      </c>
      <c r="K370">
        <v>306.85280699877097</v>
      </c>
      <c r="L370">
        <v>311.60262306284301</v>
      </c>
      <c r="M370">
        <v>80.149251191405597</v>
      </c>
      <c r="N370">
        <v>0.52788003630621805</v>
      </c>
      <c r="O370">
        <v>28.029587661315698</v>
      </c>
      <c r="P370">
        <v>24.833005893909601</v>
      </c>
      <c r="Q370">
        <v>-5.2631669346357997E-2</v>
      </c>
    </row>
    <row r="371" spans="1:17" x14ac:dyDescent="0.3">
      <c r="A371" t="s">
        <v>850</v>
      </c>
      <c r="B371" t="s">
        <v>851</v>
      </c>
      <c r="C371" t="s">
        <v>10168</v>
      </c>
      <c r="D371" t="s">
        <v>630</v>
      </c>
      <c r="E371">
        <v>17892.167288920002</v>
      </c>
      <c r="F371">
        <v>124.1</v>
      </c>
      <c r="G371">
        <v>64.090921267016896</v>
      </c>
      <c r="H371">
        <v>20.6832070827218</v>
      </c>
      <c r="I371">
        <v>26.797176266709599</v>
      </c>
      <c r="J371">
        <v>1.08070776073355</v>
      </c>
      <c r="K371">
        <v>110.82278650320499</v>
      </c>
      <c r="L371">
        <v>94.693285160353994</v>
      </c>
      <c r="M371">
        <v>56.778069786734498</v>
      </c>
      <c r="N371">
        <v>1.5176441612410601</v>
      </c>
      <c r="O371">
        <v>9.1055600322320807</v>
      </c>
      <c r="P371">
        <v>101.788617886178</v>
      </c>
      <c r="Q371">
        <v>3.3027390207666998E-2</v>
      </c>
    </row>
    <row r="372" spans="1:17" x14ac:dyDescent="0.3">
      <c r="A372" t="s">
        <v>852</v>
      </c>
      <c r="B372" t="s">
        <v>853</v>
      </c>
      <c r="C372" t="s">
        <v>10172</v>
      </c>
      <c r="D372" t="s">
        <v>62</v>
      </c>
      <c r="E372">
        <v>17679.092313960002</v>
      </c>
      <c r="F372">
        <v>1689.9</v>
      </c>
      <c r="G372">
        <v>54.156773373352998</v>
      </c>
      <c r="H372">
        <v>12.4636112773396</v>
      </c>
      <c r="I372">
        <v>2.57608298908128</v>
      </c>
      <c r="J372">
        <v>5.9620370842372896</v>
      </c>
      <c r="K372">
        <v>1549.5110150325199</v>
      </c>
      <c r="L372">
        <v>1389.84328543263</v>
      </c>
      <c r="M372">
        <v>68.056043624035794</v>
      </c>
      <c r="N372">
        <v>0.425136918692962</v>
      </c>
      <c r="O372">
        <v>6.4560033138055299</v>
      </c>
      <c r="P372">
        <v>87.756235764679701</v>
      </c>
    </row>
    <row r="373" spans="1:17" x14ac:dyDescent="0.3">
      <c r="A373" t="s">
        <v>854</v>
      </c>
      <c r="B373" t="s">
        <v>855</v>
      </c>
      <c r="C373" t="s">
        <v>10175</v>
      </c>
      <c r="D373" t="s">
        <v>130</v>
      </c>
      <c r="E373">
        <v>17653.969640399999</v>
      </c>
      <c r="F373">
        <v>60.24</v>
      </c>
      <c r="G373">
        <v>10.8960333079793</v>
      </c>
      <c r="H373">
        <v>-7.5625498143310503</v>
      </c>
      <c r="I373">
        <v>10.2351966034659</v>
      </c>
      <c r="J373">
        <v>-1.0937034612029399</v>
      </c>
      <c r="K373">
        <v>59.488551061099599</v>
      </c>
      <c r="L373">
        <v>55.794199266313598</v>
      </c>
      <c r="M373">
        <v>71.747612399051803</v>
      </c>
      <c r="N373">
        <v>0.59892182253860204</v>
      </c>
      <c r="O373">
        <v>22.343957503319999</v>
      </c>
      <c r="P373">
        <v>53.869731800766203</v>
      </c>
    </row>
    <row r="374" spans="1:17" x14ac:dyDescent="0.3">
      <c r="A374" t="s">
        <v>856</v>
      </c>
      <c r="B374" t="s">
        <v>857</v>
      </c>
      <c r="C374" t="s">
        <v>10169</v>
      </c>
      <c r="D374" t="s">
        <v>122</v>
      </c>
      <c r="E374">
        <v>17580.584768699999</v>
      </c>
      <c r="F374">
        <v>702.15</v>
      </c>
      <c r="G374">
        <v>47.432519517151697</v>
      </c>
      <c r="H374">
        <v>-5.1104085167237203</v>
      </c>
      <c r="I374">
        <v>10.650860846379199</v>
      </c>
      <c r="J374">
        <v>-4.5252311580302704</v>
      </c>
      <c r="K374">
        <v>648.26023835054298</v>
      </c>
      <c r="L374">
        <v>556.30963466855496</v>
      </c>
      <c r="M374">
        <v>48.264582911527903</v>
      </c>
      <c r="N374">
        <v>0.67365346234389201</v>
      </c>
      <c r="O374">
        <v>6.3875240333261996</v>
      </c>
      <c r="P374">
        <v>73.777997772552894</v>
      </c>
    </row>
    <row r="375" spans="1:17" x14ac:dyDescent="0.3">
      <c r="A375" t="s">
        <v>858</v>
      </c>
      <c r="B375" t="s">
        <v>859</v>
      </c>
      <c r="C375" t="s">
        <v>10173</v>
      </c>
      <c r="D375" t="s">
        <v>130</v>
      </c>
      <c r="E375">
        <v>17531.80134464</v>
      </c>
      <c r="F375">
        <v>668.8</v>
      </c>
      <c r="G375">
        <v>95.421840102911403</v>
      </c>
      <c r="H375">
        <v>17.674991417255001</v>
      </c>
      <c r="I375">
        <v>11.48907384208</v>
      </c>
      <c r="J375">
        <v>9.1467841501506193</v>
      </c>
      <c r="K375">
        <v>573.69797350571605</v>
      </c>
      <c r="L375">
        <v>512.89495413464397</v>
      </c>
      <c r="M375">
        <v>86.237188552879999</v>
      </c>
      <c r="N375">
        <v>1.40661140171221</v>
      </c>
      <c r="O375">
        <v>0.32147129186603701</v>
      </c>
      <c r="P375">
        <v>127.05822441011701</v>
      </c>
      <c r="Q375">
        <v>0.13538886546989001</v>
      </c>
    </row>
    <row r="376" spans="1:17" x14ac:dyDescent="0.3">
      <c r="A376" t="s">
        <v>860</v>
      </c>
      <c r="B376" t="s">
        <v>861</v>
      </c>
      <c r="C376" t="s">
        <v>10170</v>
      </c>
      <c r="D376" t="s">
        <v>613</v>
      </c>
      <c r="E376">
        <v>17350.997750834998</v>
      </c>
      <c r="F376">
        <v>722.05</v>
      </c>
      <c r="G376">
        <v>63.389685838452699</v>
      </c>
      <c r="H376">
        <v>5.4767492096674104</v>
      </c>
      <c r="I376">
        <v>24.3846707319065</v>
      </c>
      <c r="J376">
        <v>3.9515114002296499</v>
      </c>
      <c r="K376">
        <v>700.18961212783699</v>
      </c>
      <c r="L376">
        <v>621.57082910762006</v>
      </c>
      <c r="M376">
        <v>49.688500091019399</v>
      </c>
      <c r="N376">
        <v>1.8130275527383899</v>
      </c>
      <c r="O376">
        <v>14.389585208780501</v>
      </c>
      <c r="P376">
        <v>94.465391866415203</v>
      </c>
      <c r="Q376">
        <v>9.0345589020611003E-2</v>
      </c>
    </row>
    <row r="377" spans="1:17" x14ac:dyDescent="0.3">
      <c r="A377" t="s">
        <v>862</v>
      </c>
      <c r="B377" t="s">
        <v>863</v>
      </c>
      <c r="C377" t="s">
        <v>10166</v>
      </c>
      <c r="D377" t="s">
        <v>21</v>
      </c>
      <c r="E377">
        <v>17334.539888579999</v>
      </c>
      <c r="F377">
        <v>624.54999999999995</v>
      </c>
      <c r="G377">
        <v>5.545759013993</v>
      </c>
      <c r="H377">
        <v>0.65473407733894695</v>
      </c>
      <c r="I377">
        <v>-24.357400399303199</v>
      </c>
      <c r="J377">
        <v>-3.1729697712635998</v>
      </c>
      <c r="K377">
        <v>605.36245838735204</v>
      </c>
      <c r="L377">
        <v>626.82188276046895</v>
      </c>
      <c r="M377">
        <v>57.503443161796902</v>
      </c>
      <c r="N377">
        <v>0.73545144569399101</v>
      </c>
      <c r="O377">
        <v>39.300296213273498</v>
      </c>
      <c r="P377">
        <v>32.996166950596198</v>
      </c>
      <c r="Q377">
        <v>7.5689288424723999E-2</v>
      </c>
    </row>
    <row r="378" spans="1:17" x14ac:dyDescent="0.3">
      <c r="A378" t="s">
        <v>864</v>
      </c>
      <c r="B378" t="s">
        <v>865</v>
      </c>
      <c r="C378" t="s">
        <v>10172</v>
      </c>
      <c r="D378" t="s">
        <v>290</v>
      </c>
      <c r="E378">
        <v>17311.2107449049</v>
      </c>
      <c r="F378">
        <v>2163.15</v>
      </c>
      <c r="G378">
        <v>-7.5266025476195901</v>
      </c>
      <c r="H378">
        <v>11.135265669068399</v>
      </c>
      <c r="I378">
        <v>-5.0079833982177897</v>
      </c>
      <c r="J378">
        <v>1.5006466201456301</v>
      </c>
      <c r="K378">
        <v>2033.2662207405999</v>
      </c>
      <c r="L378">
        <v>1970.6974388741401</v>
      </c>
      <c r="M378">
        <v>66.530974503336296</v>
      </c>
      <c r="N378">
        <v>0.95754411428234798</v>
      </c>
      <c r="O378">
        <v>8.9337309016942896</v>
      </c>
      <c r="P378">
        <v>23.608571428571398</v>
      </c>
      <c r="Q378">
        <v>3.2898619889805997E-2</v>
      </c>
    </row>
    <row r="379" spans="1:17" x14ac:dyDescent="0.3">
      <c r="A379" t="s">
        <v>866</v>
      </c>
      <c r="B379" t="s">
        <v>867</v>
      </c>
      <c r="C379" t="s">
        <v>10180</v>
      </c>
      <c r="D379" t="s">
        <v>140</v>
      </c>
      <c r="E379">
        <v>17231.293951200001</v>
      </c>
      <c r="F379">
        <v>504</v>
      </c>
      <c r="G379">
        <v>148.08482370604099</v>
      </c>
      <c r="H379">
        <v>20.136346446662198</v>
      </c>
      <c r="I379">
        <v>45.097822194312201</v>
      </c>
      <c r="J379">
        <v>3.6827034695940299</v>
      </c>
      <c r="K379">
        <v>425.17758438430099</v>
      </c>
      <c r="L379">
        <v>333.05672525077</v>
      </c>
      <c r="M379">
        <v>61.105411545059702</v>
      </c>
      <c r="N379">
        <v>1.0871716173497701</v>
      </c>
      <c r="O379">
        <v>9.5238095238095308</v>
      </c>
      <c r="P379">
        <v>184.424379232505</v>
      </c>
      <c r="Q379">
        <v>0.197711350570621</v>
      </c>
    </row>
    <row r="380" spans="1:17" hidden="1" x14ac:dyDescent="0.3">
      <c r="A380" t="s">
        <v>868</v>
      </c>
      <c r="B380" t="s">
        <v>869</v>
      </c>
      <c r="C380" t="s">
        <v>10182</v>
      </c>
      <c r="D380" t="s">
        <v>246</v>
      </c>
      <c r="E380">
        <v>17202.728070000001</v>
      </c>
      <c r="F380">
        <v>16102.9</v>
      </c>
      <c r="G380">
        <v>-6.5130908945205297</v>
      </c>
      <c r="H380">
        <v>-5.38459946272034</v>
      </c>
      <c r="I380">
        <v>3.4373653026374602</v>
      </c>
      <c r="J380">
        <v>-4.4562999770001097</v>
      </c>
      <c r="K380">
        <v>16278.522655024501</v>
      </c>
      <c r="L380">
        <v>15020.765001215899</v>
      </c>
      <c r="M380">
        <v>41.7671473227579</v>
      </c>
      <c r="N380">
        <v>0.92221084925838004</v>
      </c>
      <c r="O380">
        <v>10.5027665824168</v>
      </c>
      <c r="P380">
        <v>26.572239296353601</v>
      </c>
      <c r="Q380">
        <v>7.3391543503268999E-2</v>
      </c>
    </row>
    <row r="381" spans="1:17" x14ac:dyDescent="0.3">
      <c r="A381" t="s">
        <v>870</v>
      </c>
      <c r="B381" t="s">
        <v>871</v>
      </c>
      <c r="C381" t="s">
        <v>10172</v>
      </c>
      <c r="D381" t="s">
        <v>62</v>
      </c>
      <c r="E381">
        <v>17195.875</v>
      </c>
      <c r="F381">
        <v>6878.35</v>
      </c>
      <c r="G381">
        <v>58.148637864968201</v>
      </c>
      <c r="H381">
        <v>3.3070364357372299</v>
      </c>
      <c r="I381">
        <v>-3.05803414114067</v>
      </c>
      <c r="J381">
        <v>4.7540965350673297</v>
      </c>
      <c r="K381">
        <v>6206.9989976857996</v>
      </c>
      <c r="L381">
        <v>5433.9142932544501</v>
      </c>
      <c r="M381">
        <v>61.224653031214402</v>
      </c>
      <c r="N381">
        <v>2.2442422035012699</v>
      </c>
      <c r="O381">
        <v>10.087448297920201</v>
      </c>
      <c r="P381">
        <v>85.650472334682803</v>
      </c>
      <c r="Q381">
        <v>5.9179444700552003E-2</v>
      </c>
    </row>
    <row r="382" spans="1:17" x14ac:dyDescent="0.3">
      <c r="A382" t="s">
        <v>872</v>
      </c>
      <c r="B382" t="s">
        <v>873</v>
      </c>
      <c r="C382" t="s">
        <v>10167</v>
      </c>
      <c r="D382" t="s">
        <v>253</v>
      </c>
      <c r="E382">
        <v>17169.124536610001</v>
      </c>
      <c r="F382">
        <v>4141.3</v>
      </c>
      <c r="G382">
        <v>316.22909626129803</v>
      </c>
      <c r="H382">
        <v>2.3722258611092002</v>
      </c>
      <c r="I382">
        <v>35.437975537342098</v>
      </c>
      <c r="J382">
        <v>6.0660486883119997</v>
      </c>
      <c r="K382">
        <v>3947.2310636039301</v>
      </c>
      <c r="L382">
        <v>3205.0051601799501</v>
      </c>
      <c r="M382">
        <v>78.0810114575537</v>
      </c>
      <c r="N382">
        <v>0.89677970016055297</v>
      </c>
      <c r="O382">
        <v>3.8309226571366399</v>
      </c>
      <c r="P382">
        <v>347.32123568805298</v>
      </c>
      <c r="Q382">
        <v>0.29740596657832602</v>
      </c>
    </row>
    <row r="383" spans="1:17" x14ac:dyDescent="0.3">
      <c r="A383" t="s">
        <v>874</v>
      </c>
      <c r="B383" t="s">
        <v>875</v>
      </c>
      <c r="C383" t="s">
        <v>10170</v>
      </c>
      <c r="D383" t="s">
        <v>46</v>
      </c>
      <c r="E383">
        <v>17003.245853550001</v>
      </c>
      <c r="F383">
        <v>1758.55</v>
      </c>
      <c r="G383">
        <v>6.1638587636606204</v>
      </c>
      <c r="H383">
        <v>0.55801512681590604</v>
      </c>
      <c r="I383">
        <v>43.640573599989899</v>
      </c>
      <c r="J383">
        <v>-4.0631744601591802</v>
      </c>
      <c r="K383">
        <v>1625.8582833093801</v>
      </c>
      <c r="L383">
        <v>1386.77868420194</v>
      </c>
      <c r="M383">
        <v>51.404574984765397</v>
      </c>
      <c r="N383">
        <v>0.66779789986303395</v>
      </c>
      <c r="O383">
        <v>5.7689573796593896</v>
      </c>
      <c r="P383">
        <v>71.574223132835698</v>
      </c>
      <c r="Q383">
        <v>-3.3543844832962001E-2</v>
      </c>
    </row>
    <row r="384" spans="1:17" x14ac:dyDescent="0.3">
      <c r="A384" t="s">
        <v>876</v>
      </c>
      <c r="B384" t="s">
        <v>877</v>
      </c>
      <c r="C384" t="s">
        <v>10173</v>
      </c>
      <c r="D384" t="s">
        <v>878</v>
      </c>
      <c r="E384">
        <v>16945.749177950001</v>
      </c>
      <c r="F384">
        <v>1423.9</v>
      </c>
      <c r="G384">
        <v>106.292057549585</v>
      </c>
      <c r="H384">
        <v>-8.68759061272163</v>
      </c>
      <c r="I384">
        <v>45.549429233416198</v>
      </c>
      <c r="J384">
        <v>-7.3137643461087496</v>
      </c>
      <c r="K384">
        <v>1448.89435383872</v>
      </c>
      <c r="L384">
        <v>1176.2056998124999</v>
      </c>
      <c r="M384">
        <v>33.547594468676103</v>
      </c>
      <c r="N384">
        <v>1.1432549394000999</v>
      </c>
      <c r="O384">
        <v>19.039258374885801</v>
      </c>
      <c r="P384">
        <v>141.33898305084699</v>
      </c>
      <c r="Q384">
        <v>0.185711775563103</v>
      </c>
    </row>
    <row r="385" spans="1:17" hidden="1" x14ac:dyDescent="0.3">
      <c r="A385" t="s">
        <v>879</v>
      </c>
      <c r="B385" t="s">
        <v>880</v>
      </c>
      <c r="C385" t="s">
        <v>10167</v>
      </c>
      <c r="D385" t="s">
        <v>413</v>
      </c>
      <c r="E385">
        <v>16889.743211174999</v>
      </c>
      <c r="F385">
        <v>4771.75</v>
      </c>
      <c r="G385">
        <v>57.564809702073497</v>
      </c>
      <c r="H385">
        <v>-7.9702608232982604</v>
      </c>
      <c r="I385">
        <v>20.7080270144188</v>
      </c>
      <c r="J385">
        <v>-3.4027120662463801</v>
      </c>
      <c r="K385">
        <v>4906.47428406173</v>
      </c>
      <c r="M385">
        <v>38.966238132823598</v>
      </c>
      <c r="N385">
        <v>0.93702728232296395</v>
      </c>
      <c r="O385">
        <v>15.261696442604901</v>
      </c>
      <c r="P385">
        <v>127.22619047619</v>
      </c>
    </row>
    <row r="386" spans="1:17" x14ac:dyDescent="0.3">
      <c r="A386" t="s">
        <v>881</v>
      </c>
      <c r="B386" t="s">
        <v>882</v>
      </c>
      <c r="C386" t="s">
        <v>10172</v>
      </c>
      <c r="D386" t="s">
        <v>290</v>
      </c>
      <c r="E386">
        <v>16886.948787525002</v>
      </c>
      <c r="F386">
        <v>339.25</v>
      </c>
      <c r="G386">
        <v>-16.3170718358381</v>
      </c>
      <c r="H386">
        <v>-8.7464819618826102</v>
      </c>
      <c r="I386">
        <v>-29.8660604989227</v>
      </c>
      <c r="J386">
        <v>-1.77063109180824</v>
      </c>
      <c r="K386">
        <v>362.59108253846</v>
      </c>
      <c r="L386">
        <v>372.56661006687602</v>
      </c>
      <c r="M386">
        <v>31.393807199463499</v>
      </c>
      <c r="N386">
        <v>0.47324021497060298</v>
      </c>
      <c r="O386">
        <v>64.480471628592397</v>
      </c>
      <c r="P386">
        <v>15.2539493799898</v>
      </c>
      <c r="Q386">
        <v>0.10152885015591499</v>
      </c>
    </row>
    <row r="387" spans="1:17" x14ac:dyDescent="0.3">
      <c r="A387" t="s">
        <v>883</v>
      </c>
      <c r="B387" t="s">
        <v>884</v>
      </c>
      <c r="C387" t="s">
        <v>10165</v>
      </c>
      <c r="D387" t="s">
        <v>177</v>
      </c>
      <c r="E387">
        <v>16827.782260079999</v>
      </c>
      <c r="F387">
        <v>1703.6</v>
      </c>
      <c r="G387">
        <v>28.1155308476451</v>
      </c>
      <c r="H387">
        <v>17.360133144758699</v>
      </c>
      <c r="I387">
        <v>25.047633791652501</v>
      </c>
      <c r="J387">
        <v>0.77616520096087505</v>
      </c>
      <c r="K387">
        <v>1494.3204737419901</v>
      </c>
      <c r="L387">
        <v>1324.5237268286801</v>
      </c>
      <c r="M387">
        <v>66.803260226693396</v>
      </c>
      <c r="N387">
        <v>2.6298175662360599</v>
      </c>
      <c r="O387">
        <v>9.0837050950927498</v>
      </c>
      <c r="P387">
        <v>75.529339034567997</v>
      </c>
      <c r="Q387">
        <v>1.4151196879383E-2</v>
      </c>
    </row>
    <row r="388" spans="1:17" x14ac:dyDescent="0.3">
      <c r="A388" t="s">
        <v>885</v>
      </c>
      <c r="B388" t="s">
        <v>886</v>
      </c>
      <c r="C388" t="s">
        <v>637</v>
      </c>
      <c r="D388" t="s">
        <v>637</v>
      </c>
      <c r="E388">
        <v>16764.507611067998</v>
      </c>
      <c r="F388">
        <v>174.26</v>
      </c>
      <c r="G388">
        <v>57.864223232320001</v>
      </c>
      <c r="H388">
        <v>14.4755552936592</v>
      </c>
      <c r="I388">
        <v>-0.26407558973490403</v>
      </c>
      <c r="J388">
        <v>6.8854791888612397</v>
      </c>
      <c r="K388">
        <v>148.55164238177599</v>
      </c>
      <c r="L388">
        <v>140.552800838259</v>
      </c>
      <c r="M388">
        <v>86.724395238715204</v>
      </c>
      <c r="N388">
        <v>2.2751441951129001</v>
      </c>
      <c r="O388">
        <v>0.42465281762884499</v>
      </c>
      <c r="P388">
        <v>83.431578947368394</v>
      </c>
      <c r="Q388">
        <v>1.6384042867218E-2</v>
      </c>
    </row>
    <row r="389" spans="1:17" x14ac:dyDescent="0.3">
      <c r="A389" t="s">
        <v>887</v>
      </c>
      <c r="B389" t="s">
        <v>888</v>
      </c>
      <c r="C389" t="s">
        <v>10173</v>
      </c>
      <c r="D389" t="s">
        <v>246</v>
      </c>
      <c r="E389">
        <v>16705.50261014</v>
      </c>
      <c r="F389">
        <v>4799.3500000000004</v>
      </c>
      <c r="G389">
        <v>106.710759470349</v>
      </c>
      <c r="H389">
        <v>0.12985046683159401</v>
      </c>
      <c r="I389">
        <v>27.3622173527162</v>
      </c>
      <c r="J389">
        <v>-2.70942589989067</v>
      </c>
      <c r="K389">
        <v>4652.5376275332801</v>
      </c>
      <c r="L389">
        <v>3898.2450748392998</v>
      </c>
      <c r="M389">
        <v>45.938223015486599</v>
      </c>
      <c r="N389">
        <v>0.86006509139031495</v>
      </c>
      <c r="O389">
        <v>8.1396439101128095</v>
      </c>
      <c r="P389">
        <v>138.376337944222</v>
      </c>
      <c r="Q389">
        <v>0.17146306587577301</v>
      </c>
    </row>
    <row r="390" spans="1:17" x14ac:dyDescent="0.3">
      <c r="A390" t="s">
        <v>889</v>
      </c>
      <c r="B390" t="s">
        <v>890</v>
      </c>
      <c r="C390" t="s">
        <v>10168</v>
      </c>
      <c r="D390" t="s">
        <v>891</v>
      </c>
      <c r="E390">
        <v>16693.611240104899</v>
      </c>
      <c r="F390">
        <v>520.15</v>
      </c>
      <c r="G390">
        <v>264.39368765578098</v>
      </c>
      <c r="H390">
        <v>29.689170151888899</v>
      </c>
      <c r="I390">
        <v>35.043764758200602</v>
      </c>
      <c r="J390">
        <v>8.2263660554816909</v>
      </c>
      <c r="K390">
        <v>442.94943979366099</v>
      </c>
      <c r="L390">
        <v>357.13667100136001</v>
      </c>
      <c r="M390">
        <v>67.357680057577497</v>
      </c>
      <c r="N390">
        <v>1.59288930040417</v>
      </c>
      <c r="O390">
        <v>7.5459002210900703</v>
      </c>
      <c r="P390">
        <v>298.58237547892702</v>
      </c>
      <c r="Q390">
        <v>0.111489655533455</v>
      </c>
    </row>
    <row r="391" spans="1:17" x14ac:dyDescent="0.3">
      <c r="A391" t="s">
        <v>892</v>
      </c>
      <c r="B391" t="s">
        <v>893</v>
      </c>
      <c r="C391" t="s">
        <v>10178</v>
      </c>
      <c r="D391" t="s">
        <v>148</v>
      </c>
      <c r="E391">
        <v>16553.102969520001</v>
      </c>
      <c r="F391">
        <v>2761.2</v>
      </c>
      <c r="G391">
        <v>-25.473721634277702</v>
      </c>
      <c r="H391">
        <v>1.9698037981055401</v>
      </c>
      <c r="I391">
        <v>-6.12429949891568</v>
      </c>
      <c r="J391">
        <v>0.84264935975199795</v>
      </c>
      <c r="K391">
        <v>2635.37224614258</v>
      </c>
      <c r="L391">
        <v>2656.4398255190199</v>
      </c>
      <c r="M391">
        <v>72.121050575116897</v>
      </c>
      <c r="N391">
        <v>0.71256841288357697</v>
      </c>
      <c r="O391">
        <v>20.800738809213399</v>
      </c>
      <c r="P391">
        <v>23.820627802690499</v>
      </c>
      <c r="Q391">
        <v>-8.3147275154935002E-2</v>
      </c>
    </row>
    <row r="392" spans="1:17" x14ac:dyDescent="0.3">
      <c r="A392" t="s">
        <v>894</v>
      </c>
      <c r="B392" t="s">
        <v>895</v>
      </c>
      <c r="C392" t="s">
        <v>10177</v>
      </c>
      <c r="D392" t="s">
        <v>896</v>
      </c>
      <c r="E392">
        <v>16543.43844012</v>
      </c>
      <c r="F392">
        <v>240.18</v>
      </c>
      <c r="G392">
        <v>65.533139617771795</v>
      </c>
      <c r="H392">
        <v>16.331738189579401</v>
      </c>
      <c r="I392">
        <v>14.0156451867729</v>
      </c>
      <c r="J392">
        <v>6.1210442517826804</v>
      </c>
      <c r="K392">
        <v>210.46851779008301</v>
      </c>
      <c r="L392">
        <v>189.22145784492599</v>
      </c>
      <c r="M392">
        <v>67.691048727410603</v>
      </c>
      <c r="N392">
        <v>2.2581684473189401</v>
      </c>
      <c r="O392">
        <v>7.8149721042551201</v>
      </c>
      <c r="P392">
        <v>91.378486055776904</v>
      </c>
      <c r="Q392">
        <v>-3.1719594446928998E-2</v>
      </c>
    </row>
    <row r="393" spans="1:17" x14ac:dyDescent="0.3">
      <c r="A393" t="s">
        <v>897</v>
      </c>
      <c r="B393" t="s">
        <v>898</v>
      </c>
      <c r="C393" t="s">
        <v>10181</v>
      </c>
      <c r="D393" t="s">
        <v>548</v>
      </c>
      <c r="E393">
        <v>16526.013341670001</v>
      </c>
      <c r="F393">
        <v>878.85</v>
      </c>
      <c r="G393">
        <v>80.565197649829898</v>
      </c>
      <c r="H393">
        <v>22.4064871858027</v>
      </c>
      <c r="I393">
        <v>44.847686550376103</v>
      </c>
      <c r="J393">
        <v>12.149560308354101</v>
      </c>
      <c r="K393">
        <v>747.12769289384403</v>
      </c>
      <c r="L393">
        <v>636.70575344497104</v>
      </c>
      <c r="M393">
        <v>84.505909410217896</v>
      </c>
      <c r="N393">
        <v>1.44705427789607</v>
      </c>
      <c r="O393">
        <v>3.5330261136712702</v>
      </c>
      <c r="P393">
        <v>114.877750611246</v>
      </c>
      <c r="Q393">
        <v>0.10258030674292599</v>
      </c>
    </row>
    <row r="394" spans="1:17" x14ac:dyDescent="0.3">
      <c r="A394" t="s">
        <v>899</v>
      </c>
      <c r="B394" t="s">
        <v>900</v>
      </c>
      <c r="C394" t="s">
        <v>10170</v>
      </c>
      <c r="D394" t="s">
        <v>337</v>
      </c>
      <c r="E394">
        <v>16494.2505460049</v>
      </c>
      <c r="F394">
        <v>707.05</v>
      </c>
      <c r="G394">
        <v>120.801763707992</v>
      </c>
      <c r="H394">
        <v>-17.1009250259334</v>
      </c>
      <c r="I394">
        <v>38.4285453661197</v>
      </c>
      <c r="J394">
        <v>-5.3023714456976796</v>
      </c>
      <c r="K394">
        <v>701.14233393482698</v>
      </c>
      <c r="L394">
        <v>563.11096295227503</v>
      </c>
      <c r="M394">
        <v>49.894328336755201</v>
      </c>
      <c r="N394">
        <v>0.54054797989855197</v>
      </c>
      <c r="O394">
        <v>17.10628668411</v>
      </c>
      <c r="P394">
        <v>179.466403162055</v>
      </c>
      <c r="Q394">
        <v>8.2089925374456002E-2</v>
      </c>
    </row>
    <row r="395" spans="1:17" x14ac:dyDescent="0.3">
      <c r="A395" t="s">
        <v>901</v>
      </c>
      <c r="B395" t="s">
        <v>902</v>
      </c>
      <c r="C395" t="s">
        <v>10167</v>
      </c>
      <c r="D395" t="s">
        <v>484</v>
      </c>
      <c r="E395">
        <v>16463.647162994999</v>
      </c>
      <c r="F395">
        <v>329.95</v>
      </c>
      <c r="G395">
        <v>2.3079143925466301</v>
      </c>
      <c r="H395">
        <v>-3.1890189437438199</v>
      </c>
      <c r="I395">
        <v>-16.426625806067499</v>
      </c>
      <c r="J395">
        <v>-6.1189569288896903</v>
      </c>
      <c r="K395">
        <v>328.50828608498</v>
      </c>
      <c r="L395">
        <v>318.82682966494599</v>
      </c>
      <c r="M395">
        <v>45.330861713293501</v>
      </c>
      <c r="N395">
        <v>0.36497248750342898</v>
      </c>
      <c r="O395">
        <v>18.805879678739199</v>
      </c>
      <c r="P395">
        <v>32.2179923862953</v>
      </c>
      <c r="Q395">
        <v>-4.2912119322812997E-2</v>
      </c>
    </row>
    <row r="396" spans="1:17" x14ac:dyDescent="0.3">
      <c r="A396" t="s">
        <v>903</v>
      </c>
      <c r="B396" t="s">
        <v>904</v>
      </c>
      <c r="C396" t="s">
        <v>10177</v>
      </c>
      <c r="D396" t="s">
        <v>905</v>
      </c>
      <c r="E396">
        <v>16360.975291968</v>
      </c>
      <c r="F396">
        <v>209.28</v>
      </c>
      <c r="G396">
        <v>-14.4435606578974</v>
      </c>
      <c r="H396">
        <v>-7.6292296916935198</v>
      </c>
      <c r="I396">
        <v>4.1323836751707104</v>
      </c>
      <c r="J396">
        <v>-5.1437676607964198</v>
      </c>
      <c r="K396">
        <v>212.32804128425201</v>
      </c>
      <c r="L396">
        <v>196.340916748214</v>
      </c>
      <c r="M396">
        <v>37.7205748815581</v>
      </c>
      <c r="N396">
        <v>0.9697439709415</v>
      </c>
      <c r="O396">
        <v>13.5082186544342</v>
      </c>
      <c r="P396">
        <v>53.656387665198203</v>
      </c>
      <c r="Q396">
        <v>-4.0481849581490001E-3</v>
      </c>
    </row>
    <row r="397" spans="1:17" x14ac:dyDescent="0.3">
      <c r="A397" t="s">
        <v>906</v>
      </c>
      <c r="B397" t="s">
        <v>907</v>
      </c>
      <c r="C397" t="s">
        <v>10181</v>
      </c>
      <c r="D397" t="s">
        <v>548</v>
      </c>
      <c r="E397">
        <v>16357.097196000001</v>
      </c>
      <c r="F397">
        <v>5335</v>
      </c>
      <c r="G397">
        <v>-11.8042432810294</v>
      </c>
      <c r="H397">
        <v>10.125343035286299</v>
      </c>
      <c r="I397">
        <v>1.00622367794832</v>
      </c>
      <c r="J397">
        <v>1.31756634109755</v>
      </c>
      <c r="K397">
        <v>4768.4416325154098</v>
      </c>
      <c r="L397">
        <v>4584.4074647930302</v>
      </c>
      <c r="M397">
        <v>82.671655924155104</v>
      </c>
      <c r="N397">
        <v>2.1319405361905899</v>
      </c>
      <c r="O397">
        <v>3.0927835051546202</v>
      </c>
      <c r="P397">
        <v>32.678438199452799</v>
      </c>
      <c r="Q397">
        <v>4.1773624414108E-2</v>
      </c>
    </row>
    <row r="398" spans="1:17" x14ac:dyDescent="0.3">
      <c r="A398" t="s">
        <v>908</v>
      </c>
      <c r="B398" t="s">
        <v>909</v>
      </c>
      <c r="C398" t="s">
        <v>10170</v>
      </c>
      <c r="D398" t="s">
        <v>46</v>
      </c>
      <c r="E398">
        <v>16313.279876324999</v>
      </c>
      <c r="F398">
        <v>290.25</v>
      </c>
      <c r="G398">
        <v>116.38663775579499</v>
      </c>
      <c r="H398">
        <v>8.0453356143860404</v>
      </c>
      <c r="I398">
        <v>21.798233103824099</v>
      </c>
      <c r="J398">
        <v>-0.42636020730747098</v>
      </c>
      <c r="K398">
        <v>250.941010212159</v>
      </c>
      <c r="L398">
        <v>207.746600198702</v>
      </c>
      <c r="M398">
        <v>74.881891614913599</v>
      </c>
      <c r="N398">
        <v>1.2057847100886701</v>
      </c>
      <c r="O398">
        <v>1.6365202411713999</v>
      </c>
      <c r="P398">
        <v>149.248604551309</v>
      </c>
      <c r="Q398">
        <v>0.13443468492286001</v>
      </c>
    </row>
    <row r="399" spans="1:17" x14ac:dyDescent="0.3">
      <c r="A399" t="s">
        <v>910</v>
      </c>
      <c r="B399" t="s">
        <v>911</v>
      </c>
      <c r="C399" t="s">
        <v>10166</v>
      </c>
      <c r="D399" t="s">
        <v>21</v>
      </c>
      <c r="E399">
        <v>16276.149929699999</v>
      </c>
      <c r="F399">
        <v>718.05</v>
      </c>
      <c r="G399">
        <v>64.318577690912903</v>
      </c>
      <c r="H399">
        <v>2.5733453336526102</v>
      </c>
      <c r="I399">
        <v>15.1776088032623</v>
      </c>
      <c r="J399">
        <v>-2.4702928818707699</v>
      </c>
      <c r="K399">
        <v>678.72782513113998</v>
      </c>
      <c r="L399">
        <v>580.48485418970404</v>
      </c>
      <c r="M399">
        <v>39.11958795372</v>
      </c>
      <c r="N399">
        <v>0.55444233610267901</v>
      </c>
      <c r="O399">
        <v>7.1582758860803697</v>
      </c>
      <c r="P399">
        <v>87.725490196078397</v>
      </c>
      <c r="Q399">
        <v>5.5435487390454001E-2</v>
      </c>
    </row>
    <row r="400" spans="1:17" x14ac:dyDescent="0.3">
      <c r="A400" t="s">
        <v>912</v>
      </c>
      <c r="B400" t="s">
        <v>913</v>
      </c>
      <c r="C400" t="s">
        <v>10171</v>
      </c>
      <c r="D400" t="s">
        <v>459</v>
      </c>
      <c r="E400">
        <v>16246.39578506</v>
      </c>
      <c r="F400">
        <v>586.1</v>
      </c>
      <c r="G400">
        <v>237.59973556308</v>
      </c>
      <c r="H400">
        <v>16.1096405217694</v>
      </c>
      <c r="I400">
        <v>15.6550200303727</v>
      </c>
      <c r="J400">
        <v>8.5308536050675094</v>
      </c>
      <c r="K400">
        <v>514.69257590201005</v>
      </c>
      <c r="L400">
        <v>434.80948758611902</v>
      </c>
      <c r="M400">
        <v>74.152522189254299</v>
      </c>
      <c r="N400">
        <v>1.6450274521947601</v>
      </c>
      <c r="O400">
        <v>5.9546152533697301</v>
      </c>
      <c r="P400">
        <v>266.3125</v>
      </c>
      <c r="Q400">
        <v>0.21527267567824099</v>
      </c>
    </row>
    <row r="401" spans="1:17" x14ac:dyDescent="0.3">
      <c r="A401" t="s">
        <v>914</v>
      </c>
      <c r="B401" t="s">
        <v>915</v>
      </c>
      <c r="C401" t="s">
        <v>10167</v>
      </c>
      <c r="D401" t="s">
        <v>114</v>
      </c>
      <c r="E401">
        <v>16227.786835658901</v>
      </c>
      <c r="F401">
        <v>62.09</v>
      </c>
      <c r="G401">
        <v>359.99221699872402</v>
      </c>
      <c r="H401">
        <v>-3.5840076394682598</v>
      </c>
      <c r="I401">
        <v>96.027320426579607</v>
      </c>
      <c r="J401">
        <v>0.60710161046806899</v>
      </c>
      <c r="K401">
        <v>58.221737183880997</v>
      </c>
      <c r="L401">
        <v>43.584638766537999</v>
      </c>
      <c r="M401">
        <v>51.884062787312999</v>
      </c>
      <c r="N401">
        <v>0.84147083512919096</v>
      </c>
      <c r="O401">
        <v>15.638589144789799</v>
      </c>
      <c r="P401">
        <v>406.85714285714198</v>
      </c>
      <c r="Q401">
        <v>0.123395390592464</v>
      </c>
    </row>
    <row r="402" spans="1:17" x14ac:dyDescent="0.3">
      <c r="A402" t="s">
        <v>916</v>
      </c>
      <c r="B402" t="s">
        <v>917</v>
      </c>
      <c r="C402" t="s">
        <v>10169</v>
      </c>
      <c r="D402" t="s">
        <v>256</v>
      </c>
      <c r="E402">
        <v>16224.059907000001</v>
      </c>
      <c r="F402">
        <v>2325.3000000000002</v>
      </c>
      <c r="G402">
        <v>78.076907078886705</v>
      </c>
      <c r="H402">
        <v>36.998316185824898</v>
      </c>
      <c r="I402">
        <v>30.744989055773502</v>
      </c>
      <c r="J402">
        <v>8.4357354655470793</v>
      </c>
      <c r="K402">
        <v>1800.9913737924601</v>
      </c>
      <c r="L402">
        <v>1553.2525482583501</v>
      </c>
      <c r="M402">
        <v>71.288163986334297</v>
      </c>
      <c r="N402">
        <v>2.8668004049330702</v>
      </c>
      <c r="O402">
        <v>3.5565303401711601</v>
      </c>
      <c r="P402">
        <v>139.70929333539499</v>
      </c>
      <c r="Q402">
        <v>4.5306129211689999E-2</v>
      </c>
    </row>
    <row r="403" spans="1:17" x14ac:dyDescent="0.3">
      <c r="A403" t="s">
        <v>918</v>
      </c>
      <c r="B403" t="s">
        <v>919</v>
      </c>
      <c r="C403" t="s">
        <v>10171</v>
      </c>
      <c r="D403" t="s">
        <v>193</v>
      </c>
      <c r="E403">
        <v>16155.756814259999</v>
      </c>
      <c r="F403">
        <v>664.6</v>
      </c>
      <c r="G403">
        <v>0.74955540874034898</v>
      </c>
      <c r="H403">
        <v>5.2119337765101603</v>
      </c>
      <c r="I403">
        <v>5.2687138441376202</v>
      </c>
      <c r="J403">
        <v>-5.1536360179166101</v>
      </c>
      <c r="K403">
        <v>637.45670648999499</v>
      </c>
      <c r="L403">
        <v>584.37620494722603</v>
      </c>
      <c r="M403">
        <v>43.0301405344062</v>
      </c>
      <c r="N403">
        <v>0.60755665138094395</v>
      </c>
      <c r="O403">
        <v>8.6367739993981196</v>
      </c>
      <c r="P403">
        <v>35.191212367778597</v>
      </c>
      <c r="Q403">
        <v>4.1576327922752003E-2</v>
      </c>
    </row>
    <row r="404" spans="1:17" x14ac:dyDescent="0.3">
      <c r="A404" t="s">
        <v>920</v>
      </c>
      <c r="B404" t="s">
        <v>921</v>
      </c>
      <c r="C404" t="s">
        <v>10171</v>
      </c>
      <c r="D404" t="s">
        <v>646</v>
      </c>
      <c r="E404">
        <v>16143.227457499999</v>
      </c>
      <c r="F404">
        <v>893.75</v>
      </c>
      <c r="G404">
        <v>76.231807957728606</v>
      </c>
      <c r="H404">
        <v>23.390808288717</v>
      </c>
      <c r="I404">
        <v>0.16374914583662301</v>
      </c>
      <c r="J404">
        <v>-5.5887246519103497</v>
      </c>
      <c r="K404">
        <v>815.28850210423604</v>
      </c>
      <c r="L404">
        <v>709.45524420312097</v>
      </c>
      <c r="M404">
        <v>45.264206911358002</v>
      </c>
      <c r="N404">
        <v>1.11922644998828</v>
      </c>
      <c r="O404">
        <v>11.714685314685299</v>
      </c>
      <c r="P404">
        <v>104.029220408629</v>
      </c>
      <c r="Q404">
        <v>0.198692927653943</v>
      </c>
    </row>
    <row r="405" spans="1:17" x14ac:dyDescent="0.3">
      <c r="A405" t="s">
        <v>922</v>
      </c>
      <c r="B405" t="s">
        <v>923</v>
      </c>
      <c r="C405" t="s">
        <v>10181</v>
      </c>
      <c r="D405" t="s">
        <v>548</v>
      </c>
      <c r="E405">
        <v>15958.331345160001</v>
      </c>
      <c r="F405">
        <v>1501.8</v>
      </c>
      <c r="G405">
        <v>-11.6526212457336</v>
      </c>
      <c r="H405">
        <v>4.8523403015866</v>
      </c>
      <c r="I405">
        <v>-14.1298031748626</v>
      </c>
      <c r="J405">
        <v>-2.97074213778563</v>
      </c>
      <c r="K405">
        <v>1404.54935234753</v>
      </c>
      <c r="L405">
        <v>1397.0388947019801</v>
      </c>
      <c r="M405">
        <v>60.120797786068898</v>
      </c>
      <c r="N405">
        <v>1.32898051666499</v>
      </c>
      <c r="O405">
        <v>8.0037288587028801</v>
      </c>
      <c r="P405">
        <v>20.820595333869601</v>
      </c>
      <c r="Q405">
        <v>-5.6100822347923997E-2</v>
      </c>
    </row>
    <row r="406" spans="1:17" x14ac:dyDescent="0.3">
      <c r="A406" t="s">
        <v>924</v>
      </c>
      <c r="B406" t="s">
        <v>925</v>
      </c>
      <c r="C406" t="s">
        <v>10179</v>
      </c>
      <c r="D406" t="s">
        <v>926</v>
      </c>
      <c r="E406">
        <v>15838.7124571</v>
      </c>
      <c r="F406">
        <v>712.9</v>
      </c>
      <c r="G406">
        <v>-19.235870881750799</v>
      </c>
      <c r="H406">
        <v>-1.33207019003921</v>
      </c>
      <c r="I406">
        <v>-20.5898692797713</v>
      </c>
      <c r="J406">
        <v>-0.821043644867814</v>
      </c>
      <c r="K406">
        <v>697.25354335673705</v>
      </c>
      <c r="L406">
        <v>678.59358335633897</v>
      </c>
      <c r="M406">
        <v>43.902634131624403</v>
      </c>
      <c r="N406">
        <v>1.17306531967067</v>
      </c>
      <c r="O406">
        <v>19.161172674989398</v>
      </c>
      <c r="P406">
        <v>20.016835016835</v>
      </c>
      <c r="Q406">
        <v>4.2097031593169E-2</v>
      </c>
    </row>
    <row r="407" spans="1:17" x14ac:dyDescent="0.3">
      <c r="A407" t="s">
        <v>927</v>
      </c>
      <c r="B407" t="s">
        <v>928</v>
      </c>
      <c r="C407" t="s">
        <v>10170</v>
      </c>
      <c r="D407" t="s">
        <v>46</v>
      </c>
      <c r="E407">
        <v>15759.191047265</v>
      </c>
      <c r="F407">
        <v>1464.35</v>
      </c>
      <c r="G407">
        <v>232.858359903881</v>
      </c>
      <c r="H407">
        <v>12.2604965978534</v>
      </c>
      <c r="I407">
        <v>71.866584282052102</v>
      </c>
      <c r="J407">
        <v>-3.4562805732709401</v>
      </c>
      <c r="K407">
        <v>1314.5249192818401</v>
      </c>
      <c r="L407">
        <v>929.730985923042</v>
      </c>
      <c r="M407">
        <v>44.262011854519898</v>
      </c>
      <c r="N407">
        <v>0.255623452990897</v>
      </c>
      <c r="O407">
        <v>9.20203503260832</v>
      </c>
      <c r="P407">
        <v>271.003293640739</v>
      </c>
      <c r="Q407">
        <v>0.15828590237277401</v>
      </c>
    </row>
    <row r="408" spans="1:17" x14ac:dyDescent="0.3">
      <c r="A408" t="s">
        <v>929</v>
      </c>
      <c r="B408" t="s">
        <v>930</v>
      </c>
      <c r="C408" t="s">
        <v>10167</v>
      </c>
      <c r="D408" t="s">
        <v>931</v>
      </c>
      <c r="E408">
        <v>15745.550014475</v>
      </c>
      <c r="F408">
        <v>177.07</v>
      </c>
      <c r="G408">
        <v>17.827732031008299</v>
      </c>
      <c r="H408">
        <v>2.1309294192840298</v>
      </c>
      <c r="I408">
        <v>-6.23491512820741</v>
      </c>
      <c r="J408">
        <v>-5.4549468908344396</v>
      </c>
      <c r="K408">
        <v>169.16429940871799</v>
      </c>
      <c r="L408">
        <v>153.29807827094501</v>
      </c>
      <c r="M408">
        <v>41.285537525821901</v>
      </c>
      <c r="N408">
        <v>1.0414855557616001</v>
      </c>
      <c r="O408">
        <v>7.9798949567967403</v>
      </c>
      <c r="P408">
        <v>48.798319327731001</v>
      </c>
      <c r="Q408">
        <v>7.7796065454099998E-3</v>
      </c>
    </row>
    <row r="409" spans="1:17" x14ac:dyDescent="0.3">
      <c r="A409" t="s">
        <v>932</v>
      </c>
      <c r="B409" t="s">
        <v>933</v>
      </c>
      <c r="C409" t="s">
        <v>10167</v>
      </c>
      <c r="D409" t="s">
        <v>24</v>
      </c>
      <c r="E409">
        <v>15719.39766217</v>
      </c>
      <c r="F409">
        <v>195.35</v>
      </c>
      <c r="G409">
        <v>23.6694235225707</v>
      </c>
      <c r="H409">
        <v>-15.174704862370699</v>
      </c>
      <c r="I409">
        <v>3.8822046637507199</v>
      </c>
      <c r="J409">
        <v>-6.7306729622915604</v>
      </c>
      <c r="K409">
        <v>199.554174625667</v>
      </c>
      <c r="L409">
        <v>176.05500034559901</v>
      </c>
      <c r="M409">
        <v>35.475799060894197</v>
      </c>
      <c r="N409">
        <v>0.67777798887155805</v>
      </c>
      <c r="O409">
        <v>12.567187100076699</v>
      </c>
      <c r="P409">
        <v>68.987889273356402</v>
      </c>
      <c r="Q409">
        <v>0.14692582301955801</v>
      </c>
    </row>
    <row r="410" spans="1:17" x14ac:dyDescent="0.3">
      <c r="A410" t="s">
        <v>934</v>
      </c>
      <c r="B410" t="s">
        <v>935</v>
      </c>
      <c r="C410" t="s">
        <v>10165</v>
      </c>
      <c r="D410" t="s">
        <v>18</v>
      </c>
      <c r="E410">
        <v>15646.865355</v>
      </c>
      <c r="F410">
        <v>1050.75</v>
      </c>
      <c r="G410">
        <v>111.916460330741</v>
      </c>
      <c r="H410">
        <v>0.83160449995334895</v>
      </c>
      <c r="I410">
        <v>10.129514452443599</v>
      </c>
      <c r="J410">
        <v>3.5798635081218699</v>
      </c>
      <c r="K410">
        <v>957.38514679762795</v>
      </c>
      <c r="L410">
        <v>807.43363202291198</v>
      </c>
      <c r="M410">
        <v>73.095050960856</v>
      </c>
      <c r="N410">
        <v>1.0743022122305601</v>
      </c>
      <c r="O410">
        <v>6.8284558648584204</v>
      </c>
      <c r="P410">
        <v>202.02644438056899</v>
      </c>
      <c r="Q410">
        <v>0.177924308181098</v>
      </c>
    </row>
    <row r="411" spans="1:17" x14ac:dyDescent="0.3">
      <c r="A411" t="s">
        <v>936</v>
      </c>
      <c r="B411" t="s">
        <v>937</v>
      </c>
      <c r="C411" t="s">
        <v>10169</v>
      </c>
      <c r="D411" t="s">
        <v>938</v>
      </c>
      <c r="E411">
        <v>15568.3092108</v>
      </c>
      <c r="F411">
        <v>809.75</v>
      </c>
      <c r="G411">
        <v>49.278863747216903</v>
      </c>
      <c r="H411">
        <v>33.101359767083899</v>
      </c>
      <c r="I411">
        <v>36.687073954577599</v>
      </c>
      <c r="J411">
        <v>-4.0243160773763997E-2</v>
      </c>
      <c r="K411">
        <v>644.96315523288399</v>
      </c>
      <c r="L411">
        <v>555.25129809745897</v>
      </c>
      <c r="M411">
        <v>75.443859665052699</v>
      </c>
      <c r="N411">
        <v>2.1882112842436898</v>
      </c>
      <c r="O411">
        <v>3.9765359678913299</v>
      </c>
      <c r="P411">
        <v>81.415929203539804</v>
      </c>
      <c r="Q411">
        <v>-2.5337638062046999E-2</v>
      </c>
    </row>
    <row r="412" spans="1:17" x14ac:dyDescent="0.3">
      <c r="A412" t="s">
        <v>939</v>
      </c>
      <c r="B412" t="s">
        <v>940</v>
      </c>
      <c r="C412" t="s">
        <v>10173</v>
      </c>
      <c r="D412" t="s">
        <v>130</v>
      </c>
      <c r="E412">
        <v>15539.871578279901</v>
      </c>
      <c r="F412">
        <v>1143.0999999999999</v>
      </c>
      <c r="G412">
        <v>96.918364673029899</v>
      </c>
      <c r="H412">
        <v>4.3256273547424797</v>
      </c>
      <c r="I412">
        <v>34.429864541020798</v>
      </c>
      <c r="J412">
        <v>2.8247274439294801</v>
      </c>
      <c r="K412">
        <v>1013.5481924726899</v>
      </c>
      <c r="L412">
        <v>809.236299020145</v>
      </c>
      <c r="M412">
        <v>65.495921439419604</v>
      </c>
      <c r="N412">
        <v>0.696369017554749</v>
      </c>
      <c r="O412">
        <v>4.6015221765375003</v>
      </c>
      <c r="P412">
        <v>123.567377273616</v>
      </c>
      <c r="Q412">
        <v>0.108396417900838</v>
      </c>
    </row>
    <row r="413" spans="1:17" hidden="1" x14ac:dyDescent="0.3">
      <c r="A413" t="s">
        <v>941</v>
      </c>
      <c r="B413" t="s">
        <v>942</v>
      </c>
      <c r="C413" t="s">
        <v>10182</v>
      </c>
      <c r="D413" t="s">
        <v>711</v>
      </c>
      <c r="E413">
        <v>15502.9956089399</v>
      </c>
      <c r="F413">
        <v>866.41</v>
      </c>
      <c r="G413">
        <v>-1.2458233839120401</v>
      </c>
      <c r="H413">
        <v>-0.78402727670202599</v>
      </c>
      <c r="I413">
        <v>-0.19207240559619901</v>
      </c>
      <c r="J413">
        <v>-0.62570364172531401</v>
      </c>
      <c r="K413">
        <v>830.52662274973898</v>
      </c>
      <c r="L413">
        <v>777.528074763875</v>
      </c>
      <c r="M413">
        <v>63.673105172010501</v>
      </c>
      <c r="N413">
        <v>3.0711740841208601</v>
      </c>
      <c r="O413">
        <v>2.4918918295033499</v>
      </c>
      <c r="P413">
        <v>28.734658702564499</v>
      </c>
      <c r="Q413">
        <v>-2.790653939747E-3</v>
      </c>
    </row>
    <row r="414" spans="1:17" x14ac:dyDescent="0.3">
      <c r="A414" t="s">
        <v>943</v>
      </c>
      <c r="B414" t="s">
        <v>944</v>
      </c>
      <c r="C414" t="s">
        <v>10183</v>
      </c>
      <c r="D414" t="s">
        <v>166</v>
      </c>
      <c r="E414">
        <v>15477.4967904899</v>
      </c>
      <c r="F414">
        <v>1001.7</v>
      </c>
      <c r="G414">
        <v>-14.736142096566301</v>
      </c>
      <c r="H414">
        <v>-6.2571918931836299</v>
      </c>
      <c r="I414">
        <v>-16.8146774776047</v>
      </c>
      <c r="J414">
        <v>-3.1942764120052898</v>
      </c>
      <c r="K414">
        <v>989.67263329630498</v>
      </c>
      <c r="L414">
        <v>967.54755719868399</v>
      </c>
      <c r="M414">
        <v>50.184146603996297</v>
      </c>
      <c r="N414">
        <v>0.52898913888703403</v>
      </c>
      <c r="O414">
        <v>17.3005889987021</v>
      </c>
      <c r="P414">
        <v>21.227157206825598</v>
      </c>
      <c r="Q414">
        <v>-3.6980642329702003E-2</v>
      </c>
    </row>
    <row r="415" spans="1:17" x14ac:dyDescent="0.3">
      <c r="A415" t="s">
        <v>945</v>
      </c>
      <c r="B415" t="s">
        <v>946</v>
      </c>
      <c r="C415" t="s">
        <v>10175</v>
      </c>
      <c r="D415" t="s">
        <v>130</v>
      </c>
      <c r="E415">
        <v>15456.8071620299</v>
      </c>
      <c r="F415">
        <v>871.05</v>
      </c>
      <c r="G415">
        <v>876.50139358602496</v>
      </c>
      <c r="H415">
        <v>-3.2106350914508202</v>
      </c>
      <c r="I415">
        <v>-15.6363711726668</v>
      </c>
      <c r="J415">
        <v>-6.2025456385981599</v>
      </c>
      <c r="K415">
        <v>922.19500731414098</v>
      </c>
      <c r="L415">
        <v>806.31041487354605</v>
      </c>
      <c r="M415">
        <v>34.038955819690699</v>
      </c>
      <c r="N415">
        <v>0.80395878482323802</v>
      </c>
      <c r="O415">
        <v>50.8524194937144</v>
      </c>
      <c r="P415">
        <v>915.20979020978996</v>
      </c>
      <c r="Q415">
        <v>0.207123402316368</v>
      </c>
    </row>
    <row r="416" spans="1:17" x14ac:dyDescent="0.3">
      <c r="A416" t="s">
        <v>947</v>
      </c>
      <c r="B416" t="s">
        <v>948</v>
      </c>
      <c r="C416" t="s">
        <v>10177</v>
      </c>
      <c r="D416" t="s">
        <v>384</v>
      </c>
      <c r="E416">
        <v>15378.35431515</v>
      </c>
      <c r="F416">
        <v>330.15</v>
      </c>
      <c r="G416">
        <v>146.265176811347</v>
      </c>
      <c r="H416">
        <v>9.0771043129423195</v>
      </c>
      <c r="I416">
        <v>80.347425474726705</v>
      </c>
      <c r="J416">
        <v>4.2362432424856502</v>
      </c>
      <c r="K416">
        <v>252.47205165609799</v>
      </c>
      <c r="L416">
        <v>205.279776234075</v>
      </c>
      <c r="M416">
        <v>87.756249682314106</v>
      </c>
      <c r="N416">
        <v>1.66127599768858</v>
      </c>
      <c r="O416">
        <v>0</v>
      </c>
      <c r="P416">
        <v>241.06404958677601</v>
      </c>
      <c r="Q416">
        <v>0.12593228774788001</v>
      </c>
    </row>
    <row r="417" spans="1:17" hidden="1" x14ac:dyDescent="0.3">
      <c r="A417" t="s">
        <v>949</v>
      </c>
      <c r="B417" t="s">
        <v>950</v>
      </c>
      <c r="C417" t="s">
        <v>10169</v>
      </c>
      <c r="D417" t="s">
        <v>180</v>
      </c>
      <c r="E417">
        <v>15369.173041800001</v>
      </c>
      <c r="F417">
        <v>474</v>
      </c>
      <c r="G417">
        <v>15.5251866293976</v>
      </c>
      <c r="H417">
        <v>2.94317719575377</v>
      </c>
      <c r="I417">
        <v>-11.0787847840631</v>
      </c>
      <c r="J417">
        <v>7.0963639820833899</v>
      </c>
      <c r="K417">
        <v>438.971794870731</v>
      </c>
      <c r="M417">
        <v>61.665403444987099</v>
      </c>
      <c r="N417">
        <v>1.38855842979918</v>
      </c>
      <c r="O417">
        <v>7.8059071729957799</v>
      </c>
      <c r="P417">
        <v>84.939523995317899</v>
      </c>
    </row>
    <row r="418" spans="1:17" x14ac:dyDescent="0.3">
      <c r="A418" t="s">
        <v>951</v>
      </c>
      <c r="B418" t="s">
        <v>952</v>
      </c>
      <c r="C418" t="s">
        <v>10179</v>
      </c>
      <c r="D418" t="s">
        <v>330</v>
      </c>
      <c r="E418">
        <v>15335.70166465</v>
      </c>
      <c r="F418">
        <v>4551.5</v>
      </c>
      <c r="G418">
        <v>79.485083953418794</v>
      </c>
      <c r="H418">
        <v>14.902686626835701</v>
      </c>
      <c r="I418">
        <v>16.869151849402598</v>
      </c>
      <c r="J418">
        <v>2.3659006243976299</v>
      </c>
      <c r="K418">
        <v>4076.8248849389402</v>
      </c>
      <c r="L418">
        <v>3577.54331833679</v>
      </c>
      <c r="M418">
        <v>74.969993227009297</v>
      </c>
      <c r="N418">
        <v>1.2022593072882599</v>
      </c>
      <c r="O418">
        <v>7.3931670877732598</v>
      </c>
      <c r="P418">
        <v>109.649930907415</v>
      </c>
      <c r="Q418">
        <v>2.1960840392125001E-2</v>
      </c>
    </row>
    <row r="419" spans="1:17" x14ac:dyDescent="0.3">
      <c r="A419" t="s">
        <v>953</v>
      </c>
      <c r="B419" t="s">
        <v>954</v>
      </c>
      <c r="C419" t="s">
        <v>10178</v>
      </c>
      <c r="D419" t="s">
        <v>896</v>
      </c>
      <c r="E419">
        <v>15334.6336672</v>
      </c>
      <c r="F419">
        <v>372.8</v>
      </c>
      <c r="G419">
        <v>47.947278352866697</v>
      </c>
      <c r="H419">
        <v>12.538933506767201</v>
      </c>
      <c r="I419">
        <v>-11.079063250222701</v>
      </c>
      <c r="J419">
        <v>-1.34094922771936</v>
      </c>
      <c r="K419">
        <v>348.75552854130399</v>
      </c>
      <c r="L419">
        <v>318.32440812800297</v>
      </c>
      <c r="M419">
        <v>55.614212357195498</v>
      </c>
      <c r="N419">
        <v>1.8702968354393099</v>
      </c>
      <c r="O419">
        <v>15.3299356223175</v>
      </c>
      <c r="P419">
        <v>75.849056603773505</v>
      </c>
      <c r="Q419">
        <v>0.20901968847135899</v>
      </c>
    </row>
    <row r="420" spans="1:17" x14ac:dyDescent="0.3">
      <c r="A420" t="s">
        <v>955</v>
      </c>
      <c r="B420" t="s">
        <v>956</v>
      </c>
      <c r="C420" t="s">
        <v>637</v>
      </c>
      <c r="D420" t="s">
        <v>637</v>
      </c>
      <c r="E420">
        <v>15113.720922</v>
      </c>
      <c r="F420">
        <v>522.65</v>
      </c>
      <c r="G420">
        <v>17.383766252506401</v>
      </c>
      <c r="H420">
        <v>10.0494212137756</v>
      </c>
      <c r="I420">
        <v>18.595964425987798</v>
      </c>
      <c r="J420">
        <v>10.0715681482568</v>
      </c>
      <c r="K420">
        <v>474.46434326660398</v>
      </c>
      <c r="L420">
        <v>429.29016841350801</v>
      </c>
      <c r="M420">
        <v>62.100449841260499</v>
      </c>
      <c r="N420">
        <v>2.0447747097639</v>
      </c>
      <c r="O420">
        <v>5.9887113747249598</v>
      </c>
      <c r="P420">
        <v>56.294856459330099</v>
      </c>
      <c r="Q420">
        <v>2.8738370812968001E-2</v>
      </c>
    </row>
    <row r="421" spans="1:17" x14ac:dyDescent="0.3">
      <c r="A421" t="s">
        <v>957</v>
      </c>
      <c r="B421" t="s">
        <v>958</v>
      </c>
      <c r="C421" t="s">
        <v>10171</v>
      </c>
      <c r="D421" t="s">
        <v>214</v>
      </c>
      <c r="E421">
        <v>15105.31803011</v>
      </c>
      <c r="F421">
        <v>1840.3</v>
      </c>
      <c r="G421">
        <v>14.627119633100101</v>
      </c>
      <c r="H421">
        <v>0.91525801847398203</v>
      </c>
      <c r="I421">
        <v>-4.4087243974881396</v>
      </c>
      <c r="J421">
        <v>1.8471121313982299</v>
      </c>
      <c r="K421">
        <v>1784.1880574829399</v>
      </c>
      <c r="L421">
        <v>1586.57571246661</v>
      </c>
      <c r="M421">
        <v>53.4190814045755</v>
      </c>
      <c r="N421">
        <v>1.3142484178067499</v>
      </c>
      <c r="O421">
        <v>20.738466554366099</v>
      </c>
      <c r="P421">
        <v>81.668311944718596</v>
      </c>
      <c r="Q421">
        <v>0.178465812407133</v>
      </c>
    </row>
    <row r="422" spans="1:17" x14ac:dyDescent="0.3">
      <c r="A422" t="s">
        <v>959</v>
      </c>
      <c r="B422" t="s">
        <v>960</v>
      </c>
      <c r="C422" t="s">
        <v>10167</v>
      </c>
      <c r="D422" t="s">
        <v>24</v>
      </c>
      <c r="E422">
        <v>14881.4982598799</v>
      </c>
      <c r="F422">
        <v>245.4</v>
      </c>
      <c r="G422">
        <v>1.47417451548546</v>
      </c>
      <c r="H422">
        <v>-8.4012783060226504</v>
      </c>
      <c r="I422">
        <v>-29.1419435934408</v>
      </c>
      <c r="J422">
        <v>-9.7669153048211506</v>
      </c>
      <c r="K422">
        <v>255.03776112157701</v>
      </c>
      <c r="L422">
        <v>245.052384616854</v>
      </c>
      <c r="M422">
        <v>33.817588881961903</v>
      </c>
      <c r="N422">
        <v>1.05246820817071</v>
      </c>
      <c r="O422">
        <v>22.5346373268133</v>
      </c>
      <c r="P422">
        <v>32.113055181695799</v>
      </c>
      <c r="Q422">
        <v>6.7258818688199998E-3</v>
      </c>
    </row>
    <row r="423" spans="1:17" x14ac:dyDescent="0.3">
      <c r="A423" t="s">
        <v>961</v>
      </c>
      <c r="B423" t="s">
        <v>962</v>
      </c>
      <c r="C423" t="s">
        <v>10172</v>
      </c>
      <c r="D423" t="s">
        <v>62</v>
      </c>
      <c r="E423">
        <v>14818.477960349999</v>
      </c>
      <c r="F423">
        <v>6434.25</v>
      </c>
      <c r="G423">
        <v>22.898314971534599</v>
      </c>
      <c r="H423">
        <v>-1.6467368557172499</v>
      </c>
      <c r="I423">
        <v>8.0302521826364792</v>
      </c>
      <c r="J423">
        <v>-3.2431779684065498</v>
      </c>
      <c r="K423">
        <v>6111.9129466473096</v>
      </c>
      <c r="L423">
        <v>5362.8041672211102</v>
      </c>
      <c r="M423">
        <v>39.3474250722577</v>
      </c>
      <c r="N423">
        <v>0.47282220229437699</v>
      </c>
      <c r="O423">
        <v>17.1791584100711</v>
      </c>
      <c r="P423">
        <v>50.179465328467103</v>
      </c>
      <c r="Q423">
        <v>2.1712161022389999E-3</v>
      </c>
    </row>
    <row r="424" spans="1:17" x14ac:dyDescent="0.3">
      <c r="A424" t="s">
        <v>963</v>
      </c>
      <c r="B424" t="s">
        <v>964</v>
      </c>
      <c r="C424" t="s">
        <v>10168</v>
      </c>
      <c r="D424" t="s">
        <v>29</v>
      </c>
      <c r="E424">
        <v>14640.453747502999</v>
      </c>
      <c r="F424">
        <v>74.89</v>
      </c>
      <c r="G424">
        <v>-24.359613448484801</v>
      </c>
      <c r="H424">
        <v>-4.3307837400828904</v>
      </c>
      <c r="I424">
        <v>-31.801502550976799</v>
      </c>
      <c r="J424">
        <v>-2.6209308151749902</v>
      </c>
      <c r="K424">
        <v>77.519345533824904</v>
      </c>
      <c r="L424">
        <v>82.320664528982107</v>
      </c>
      <c r="M424">
        <v>32.864773377786399</v>
      </c>
      <c r="N424">
        <v>0.674928245088107</v>
      </c>
      <c r="O424">
        <v>45.6803311523567</v>
      </c>
      <c r="P424">
        <v>15.1268255188316</v>
      </c>
      <c r="Q424">
        <v>5.5943158555575002E-2</v>
      </c>
    </row>
    <row r="425" spans="1:17" x14ac:dyDescent="0.3">
      <c r="A425" t="s">
        <v>965</v>
      </c>
      <c r="B425" t="s">
        <v>966</v>
      </c>
      <c r="C425" t="s">
        <v>10166</v>
      </c>
      <c r="D425" t="s">
        <v>299</v>
      </c>
      <c r="E425">
        <v>14612.341653359999</v>
      </c>
      <c r="F425">
        <v>1064.8</v>
      </c>
      <c r="G425">
        <v>53.018967803692</v>
      </c>
      <c r="H425">
        <v>1.91389381140604</v>
      </c>
      <c r="I425">
        <v>19.347866269618201</v>
      </c>
      <c r="J425">
        <v>-3.66740997509386</v>
      </c>
      <c r="K425">
        <v>1021.98419860748</v>
      </c>
      <c r="L425">
        <v>907.46174695756997</v>
      </c>
      <c r="M425">
        <v>49.0281623461279</v>
      </c>
      <c r="N425">
        <v>0.72215452661508495</v>
      </c>
      <c r="O425">
        <v>12.603305785123901</v>
      </c>
      <c r="P425">
        <v>86.153846153846104</v>
      </c>
      <c r="Q425">
        <v>1.566787837618E-2</v>
      </c>
    </row>
    <row r="426" spans="1:17" x14ac:dyDescent="0.3">
      <c r="A426" t="s">
        <v>967</v>
      </c>
      <c r="B426" t="s">
        <v>968</v>
      </c>
      <c r="C426" t="s">
        <v>10173</v>
      </c>
      <c r="D426" t="s">
        <v>153</v>
      </c>
      <c r="E426">
        <v>14501.845476250001</v>
      </c>
      <c r="F426">
        <v>1292.5</v>
      </c>
      <c r="G426">
        <v>53.9059213852358</v>
      </c>
      <c r="H426">
        <v>4.2223522001944804</v>
      </c>
      <c r="I426">
        <v>15.1308139929784</v>
      </c>
      <c r="J426">
        <v>-5.53208786949165</v>
      </c>
      <c r="K426">
        <v>1213.8334275376201</v>
      </c>
      <c r="L426">
        <v>1010.6009457674</v>
      </c>
      <c r="M426">
        <v>46.717049260741099</v>
      </c>
      <c r="N426">
        <v>0.93024256543926798</v>
      </c>
      <c r="O426">
        <v>9.0135396518375295</v>
      </c>
      <c r="P426">
        <v>103.896513645685</v>
      </c>
      <c r="Q426">
        <v>0.21335918723481501</v>
      </c>
    </row>
    <row r="427" spans="1:17" x14ac:dyDescent="0.3">
      <c r="A427" t="s">
        <v>969</v>
      </c>
      <c r="B427" t="s">
        <v>970</v>
      </c>
      <c r="C427" t="s">
        <v>10166</v>
      </c>
      <c r="D427" t="s">
        <v>21</v>
      </c>
      <c r="E427">
        <v>14332.71291504</v>
      </c>
      <c r="F427">
        <v>2542.8000000000002</v>
      </c>
      <c r="G427">
        <v>154.21989164723001</v>
      </c>
      <c r="H427">
        <v>-1.14409296865873</v>
      </c>
      <c r="I427">
        <v>70.265325336520704</v>
      </c>
      <c r="J427">
        <v>-3.4036991232918399</v>
      </c>
      <c r="K427">
        <v>2346.7148333927598</v>
      </c>
      <c r="L427">
        <v>1609.8448946721501</v>
      </c>
      <c r="M427">
        <v>40.7916825643956</v>
      </c>
      <c r="N427">
        <v>0.70656979087027905</v>
      </c>
      <c r="O427">
        <v>9.0117193644800793</v>
      </c>
      <c r="P427">
        <v>244.272948822095</v>
      </c>
    </row>
    <row r="428" spans="1:17" x14ac:dyDescent="0.3">
      <c r="A428" t="s">
        <v>971</v>
      </c>
      <c r="B428" t="s">
        <v>972</v>
      </c>
      <c r="C428" t="s">
        <v>10184</v>
      </c>
      <c r="D428" t="s">
        <v>973</v>
      </c>
      <c r="E428">
        <v>14329.591804920001</v>
      </c>
      <c r="F428">
        <v>1460.2</v>
      </c>
      <c r="G428">
        <v>-22.719894471183501</v>
      </c>
      <c r="H428">
        <v>2.7472198510472299</v>
      </c>
      <c r="I428">
        <v>-16.668519880172301</v>
      </c>
      <c r="J428">
        <v>-0.87754651234695202</v>
      </c>
      <c r="K428">
        <v>1403.16157588751</v>
      </c>
      <c r="L428">
        <v>1462.33917419207</v>
      </c>
      <c r="M428">
        <v>56.4459849347692</v>
      </c>
      <c r="N428">
        <v>1.07014112886535</v>
      </c>
      <c r="O428">
        <v>28.4378852212025</v>
      </c>
      <c r="P428">
        <v>21.2589270885235</v>
      </c>
      <c r="Q428">
        <v>-3.5051411333086001E-2</v>
      </c>
    </row>
    <row r="429" spans="1:17" x14ac:dyDescent="0.3">
      <c r="A429" t="s">
        <v>974</v>
      </c>
      <c r="B429" t="s">
        <v>975</v>
      </c>
      <c r="C429" t="s">
        <v>10167</v>
      </c>
      <c r="D429" t="s">
        <v>484</v>
      </c>
      <c r="E429">
        <v>14165.215797950001</v>
      </c>
      <c r="F429">
        <v>1789.9</v>
      </c>
      <c r="G429">
        <v>-9.8167168626873806</v>
      </c>
      <c r="H429">
        <v>-2.43841878396581</v>
      </c>
      <c r="I429">
        <v>1.04612087506972</v>
      </c>
      <c r="J429">
        <v>-3.1395539461422302</v>
      </c>
      <c r="K429">
        <v>1730.04799040746</v>
      </c>
      <c r="L429">
        <v>1611.8950132448099</v>
      </c>
      <c r="M429">
        <v>39.012819995055601</v>
      </c>
      <c r="N429">
        <v>1.00524341121653</v>
      </c>
      <c r="O429">
        <v>10.5620425722107</v>
      </c>
      <c r="P429">
        <v>36.947207345065003</v>
      </c>
      <c r="Q429">
        <v>-0.10646417701758799</v>
      </c>
    </row>
    <row r="430" spans="1:17" x14ac:dyDescent="0.3">
      <c r="A430" t="s">
        <v>976</v>
      </c>
      <c r="B430" t="s">
        <v>977</v>
      </c>
      <c r="C430" t="s">
        <v>10173</v>
      </c>
      <c r="D430" t="s">
        <v>246</v>
      </c>
      <c r="E430">
        <v>14139.622880000001</v>
      </c>
      <c r="F430">
        <v>4479.1000000000004</v>
      </c>
      <c r="G430">
        <v>32.169296857762902</v>
      </c>
      <c r="H430">
        <v>-7.6790196301217897</v>
      </c>
      <c r="I430">
        <v>29.5859430842739</v>
      </c>
      <c r="J430">
        <v>-3.0634704951572398</v>
      </c>
      <c r="K430">
        <v>4427.7261323781004</v>
      </c>
      <c r="L430">
        <v>3730.1776964047699</v>
      </c>
      <c r="M430">
        <v>39.5749188660022</v>
      </c>
      <c r="N430">
        <v>0.99211291554244496</v>
      </c>
      <c r="O430">
        <v>11.6295684400884</v>
      </c>
      <c r="P430">
        <v>63.259280858741398</v>
      </c>
      <c r="Q430">
        <v>0.187743995102605</v>
      </c>
    </row>
    <row r="431" spans="1:17" x14ac:dyDescent="0.3">
      <c r="A431" t="s">
        <v>978</v>
      </c>
      <c r="B431" t="s">
        <v>979</v>
      </c>
      <c r="C431" t="s">
        <v>10184</v>
      </c>
      <c r="D431" t="s">
        <v>591</v>
      </c>
      <c r="E431">
        <v>14136.924823560001</v>
      </c>
      <c r="F431">
        <v>147.18</v>
      </c>
      <c r="G431">
        <v>-52.224521862661803</v>
      </c>
      <c r="H431">
        <v>-16.602983846389201</v>
      </c>
      <c r="I431">
        <v>-53.725955444012897</v>
      </c>
      <c r="J431">
        <v>-3.31619393361211</v>
      </c>
      <c r="K431">
        <v>151.67435959909099</v>
      </c>
      <c r="L431">
        <v>182.79889354620599</v>
      </c>
      <c r="M431">
        <v>34.886712060372602</v>
      </c>
      <c r="N431">
        <v>0.95977040459012897</v>
      </c>
      <c r="O431">
        <v>103.628210354667</v>
      </c>
      <c r="P431">
        <v>17.274900398406299</v>
      </c>
      <c r="Q431">
        <v>-4.1043073665339998E-2</v>
      </c>
    </row>
    <row r="432" spans="1:17" x14ac:dyDescent="0.3">
      <c r="A432" t="s">
        <v>980</v>
      </c>
      <c r="B432" t="s">
        <v>981</v>
      </c>
      <c r="C432" t="s">
        <v>10172</v>
      </c>
      <c r="D432" t="s">
        <v>62</v>
      </c>
      <c r="E432">
        <v>14108.9372044799</v>
      </c>
      <c r="F432">
        <v>1036.8499999999999</v>
      </c>
      <c r="G432">
        <v>19.999098645334399</v>
      </c>
      <c r="H432">
        <v>-3.40556236300614</v>
      </c>
      <c r="I432">
        <v>0.69210842534475603</v>
      </c>
      <c r="J432">
        <v>-1.2195975956807601</v>
      </c>
      <c r="K432">
        <v>976.08398627876602</v>
      </c>
      <c r="L432">
        <v>891.75293547757894</v>
      </c>
      <c r="M432">
        <v>55.950608056163503</v>
      </c>
      <c r="N432">
        <v>0.58994543465891203</v>
      </c>
      <c r="O432">
        <v>5.1261031007378204</v>
      </c>
      <c r="P432">
        <v>49.617604617604599</v>
      </c>
      <c r="Q432">
        <v>-1.3740777206605E-2</v>
      </c>
    </row>
    <row r="433" spans="1:17" hidden="1" x14ac:dyDescent="0.3">
      <c r="A433" t="s">
        <v>982</v>
      </c>
      <c r="B433" t="s">
        <v>983</v>
      </c>
      <c r="C433" t="s">
        <v>10182</v>
      </c>
      <c r="D433" t="s">
        <v>613</v>
      </c>
      <c r="E433">
        <v>14020.81803669</v>
      </c>
      <c r="F433">
        <v>586.9</v>
      </c>
      <c r="G433">
        <v>-22.283315603307599</v>
      </c>
      <c r="H433">
        <v>-0.70194539709410197</v>
      </c>
      <c r="I433">
        <v>-9.5257918734388003</v>
      </c>
      <c r="J433">
        <v>4.6179086388773403</v>
      </c>
      <c r="M433">
        <v>69.446521935972896</v>
      </c>
      <c r="O433">
        <v>12.4552734707786</v>
      </c>
      <c r="P433">
        <v>24.845777494150099</v>
      </c>
    </row>
    <row r="434" spans="1:17" x14ac:dyDescent="0.3">
      <c r="A434" t="s">
        <v>984</v>
      </c>
      <c r="B434" t="s">
        <v>985</v>
      </c>
      <c r="C434" t="s">
        <v>10181</v>
      </c>
      <c r="D434" t="s">
        <v>986</v>
      </c>
      <c r="E434">
        <v>13879.212852335</v>
      </c>
      <c r="F434">
        <v>781.85</v>
      </c>
      <c r="G434">
        <v>41.993908218405799</v>
      </c>
      <c r="H434">
        <v>3.1484585353919199</v>
      </c>
      <c r="I434">
        <v>21.412635229106201</v>
      </c>
      <c r="J434">
        <v>0.72087091084689103</v>
      </c>
      <c r="K434">
        <v>710.33768981997503</v>
      </c>
      <c r="L434">
        <v>616.59502432607098</v>
      </c>
      <c r="M434">
        <v>63.5924396446418</v>
      </c>
      <c r="N434">
        <v>0.76521866122501303</v>
      </c>
      <c r="O434">
        <v>6.5421756091321699</v>
      </c>
      <c r="P434">
        <v>72.841826019674997</v>
      </c>
      <c r="Q434">
        <v>5.4550890003062999E-2</v>
      </c>
    </row>
    <row r="435" spans="1:17" x14ac:dyDescent="0.3">
      <c r="A435" t="s">
        <v>987</v>
      </c>
      <c r="B435" t="s">
        <v>988</v>
      </c>
      <c r="C435" t="s">
        <v>10169</v>
      </c>
      <c r="D435" t="s">
        <v>122</v>
      </c>
      <c r="E435">
        <v>13842.53660576</v>
      </c>
      <c r="F435">
        <v>2175.4</v>
      </c>
      <c r="G435">
        <v>21.249845544221898</v>
      </c>
      <c r="H435">
        <v>11.556625814247599</v>
      </c>
      <c r="I435">
        <v>20.067696307985699</v>
      </c>
      <c r="J435">
        <v>3.81355307309255</v>
      </c>
      <c r="K435">
        <v>1851.2793119277601</v>
      </c>
      <c r="L435">
        <v>1676.2204611986299</v>
      </c>
      <c r="M435">
        <v>79.028345918543195</v>
      </c>
      <c r="N435">
        <v>1.8622135060946301</v>
      </c>
      <c r="O435">
        <v>1.0388893996506401</v>
      </c>
      <c r="P435">
        <v>52.654292831830404</v>
      </c>
      <c r="Q435">
        <v>-7.4618686065371004E-2</v>
      </c>
    </row>
    <row r="436" spans="1:17" hidden="1" x14ac:dyDescent="0.3">
      <c r="A436" t="s">
        <v>989</v>
      </c>
      <c r="B436" t="s">
        <v>990</v>
      </c>
      <c r="C436" t="s">
        <v>10169</v>
      </c>
      <c r="D436" t="s">
        <v>991</v>
      </c>
      <c r="E436">
        <v>13712.280974200001</v>
      </c>
      <c r="F436">
        <v>2259.5</v>
      </c>
      <c r="G436">
        <v>45.307365253880498</v>
      </c>
      <c r="H436">
        <v>15.13584425396</v>
      </c>
      <c r="I436">
        <v>38.566500195001503</v>
      </c>
      <c r="J436">
        <v>4.8426523357620299</v>
      </c>
      <c r="K436">
        <v>1964.9418762079599</v>
      </c>
      <c r="M436">
        <v>78.107738351169004</v>
      </c>
      <c r="N436">
        <v>0.93587218432795005</v>
      </c>
      <c r="O436">
        <v>4.6691745961495901</v>
      </c>
      <c r="P436">
        <v>84.358681462141007</v>
      </c>
    </row>
    <row r="437" spans="1:17" x14ac:dyDescent="0.3">
      <c r="A437" t="s">
        <v>992</v>
      </c>
      <c r="B437" t="s">
        <v>993</v>
      </c>
      <c r="C437" t="s">
        <v>10172</v>
      </c>
      <c r="D437" t="s">
        <v>62</v>
      </c>
      <c r="E437">
        <v>13595.157953</v>
      </c>
      <c r="F437">
        <v>886.25</v>
      </c>
      <c r="G437">
        <v>233.57455335040299</v>
      </c>
      <c r="H437">
        <v>44.315806782167499</v>
      </c>
      <c r="I437">
        <v>77.792821349101501</v>
      </c>
      <c r="J437">
        <v>-4.3664485676856799</v>
      </c>
      <c r="K437">
        <v>661.77816776481097</v>
      </c>
      <c r="L437">
        <v>498.42670324547498</v>
      </c>
      <c r="M437">
        <v>72.920508360093905</v>
      </c>
      <c r="N437">
        <v>3.2770523698892098</v>
      </c>
      <c r="O437">
        <v>12.2708039492242</v>
      </c>
      <c r="P437">
        <v>315.59202813599001</v>
      </c>
      <c r="Q437">
        <v>4.3379639292055003E-2</v>
      </c>
    </row>
    <row r="438" spans="1:17" x14ac:dyDescent="0.3">
      <c r="A438" t="s">
        <v>994</v>
      </c>
      <c r="B438" t="s">
        <v>995</v>
      </c>
      <c r="C438" t="s">
        <v>10173</v>
      </c>
      <c r="D438" t="s">
        <v>46</v>
      </c>
      <c r="E438">
        <v>13593.89692304</v>
      </c>
      <c r="F438">
        <v>739.55</v>
      </c>
      <c r="G438">
        <v>56.243011944782801</v>
      </c>
      <c r="H438">
        <v>17.055059166873001</v>
      </c>
      <c r="I438">
        <v>25.0578315933525</v>
      </c>
      <c r="J438">
        <v>-0.91517317434687995</v>
      </c>
      <c r="K438">
        <v>634.12917196231899</v>
      </c>
      <c r="L438">
        <v>549.14859208689904</v>
      </c>
      <c r="M438">
        <v>63.795621923240901</v>
      </c>
      <c r="N438">
        <v>0.98659308602284201</v>
      </c>
      <c r="O438">
        <v>2.4879994591305601</v>
      </c>
      <c r="P438">
        <v>87.536452390008805</v>
      </c>
      <c r="Q438">
        <v>6.4071964337669998E-2</v>
      </c>
    </row>
    <row r="439" spans="1:17" x14ac:dyDescent="0.3">
      <c r="A439" t="s">
        <v>996</v>
      </c>
      <c r="B439" t="s">
        <v>997</v>
      </c>
      <c r="C439" t="s">
        <v>637</v>
      </c>
      <c r="D439" t="s">
        <v>637</v>
      </c>
      <c r="E439">
        <v>13584.897737136</v>
      </c>
      <c r="F439">
        <v>27.36</v>
      </c>
      <c r="G439">
        <v>46.989563696837401</v>
      </c>
      <c r="H439">
        <v>-1.7142362232350901</v>
      </c>
      <c r="I439">
        <v>-37.980558184450402</v>
      </c>
      <c r="J439">
        <v>-4.19427984602995</v>
      </c>
      <c r="K439">
        <v>27.501419110463999</v>
      </c>
      <c r="L439">
        <v>25.349072830955102</v>
      </c>
      <c r="M439">
        <v>37.958231110641599</v>
      </c>
      <c r="N439">
        <v>1.5104941880056499</v>
      </c>
      <c r="O439">
        <v>42.726608187134403</v>
      </c>
      <c r="P439">
        <v>88.041237113402005</v>
      </c>
      <c r="Q439">
        <v>-8.3633282783339997E-3</v>
      </c>
    </row>
    <row r="440" spans="1:17" x14ac:dyDescent="0.3">
      <c r="A440" t="s">
        <v>998</v>
      </c>
      <c r="B440" t="s">
        <v>999</v>
      </c>
      <c r="C440" t="s">
        <v>10170</v>
      </c>
      <c r="D440" t="s">
        <v>46</v>
      </c>
      <c r="E440">
        <v>13459.327291725</v>
      </c>
      <c r="F440">
        <v>524.65</v>
      </c>
      <c r="G440">
        <v>25.7189209725673</v>
      </c>
      <c r="H440">
        <v>0.22202545900790199</v>
      </c>
      <c r="I440">
        <v>27.002381895104801</v>
      </c>
      <c r="J440">
        <v>6.9511572631714902</v>
      </c>
      <c r="K440">
        <v>481.809757243766</v>
      </c>
      <c r="L440">
        <v>422.72418174151102</v>
      </c>
      <c r="M440">
        <v>72.341680821163393</v>
      </c>
      <c r="N440">
        <v>0.78874388236658799</v>
      </c>
      <c r="O440">
        <v>9.5587534546840605</v>
      </c>
      <c r="P440">
        <v>69.187358916478502</v>
      </c>
      <c r="Q440">
        <v>3.6798592504766997E-2</v>
      </c>
    </row>
    <row r="441" spans="1:17" x14ac:dyDescent="0.3">
      <c r="A441" t="s">
        <v>1000</v>
      </c>
      <c r="B441" t="s">
        <v>1001</v>
      </c>
      <c r="C441" t="s">
        <v>10175</v>
      </c>
      <c r="D441" t="s">
        <v>101</v>
      </c>
      <c r="E441">
        <v>13448.22</v>
      </c>
      <c r="F441">
        <v>422.9</v>
      </c>
      <c r="G441">
        <v>127.015433280393</v>
      </c>
      <c r="H441">
        <v>5.4404237949413101</v>
      </c>
      <c r="I441">
        <v>-21.7425429947656</v>
      </c>
      <c r="J441">
        <v>7.4249172585400798</v>
      </c>
      <c r="K441">
        <v>400.28889427173601</v>
      </c>
      <c r="L441">
        <v>370.62165226123</v>
      </c>
      <c r="M441">
        <v>70.0940933619502</v>
      </c>
      <c r="N441">
        <v>1.24403682647799</v>
      </c>
      <c r="O441">
        <v>19.6500354693781</v>
      </c>
      <c r="P441">
        <v>153.23353293413101</v>
      </c>
      <c r="Q441">
        <v>0.15463437045939499</v>
      </c>
    </row>
    <row r="442" spans="1:17" x14ac:dyDescent="0.3">
      <c r="A442" t="s">
        <v>1002</v>
      </c>
      <c r="B442" t="s">
        <v>1003</v>
      </c>
      <c r="C442" t="s">
        <v>10166</v>
      </c>
      <c r="D442" t="s">
        <v>299</v>
      </c>
      <c r="E442">
        <v>13407.63227848</v>
      </c>
      <c r="F442">
        <v>959.2</v>
      </c>
      <c r="G442">
        <v>184.783256915539</v>
      </c>
      <c r="H442">
        <v>-2.4239529725699498</v>
      </c>
      <c r="I442">
        <v>10.901914554359401</v>
      </c>
      <c r="J442">
        <v>-5.2891927380537602</v>
      </c>
      <c r="K442">
        <v>930.47772051674804</v>
      </c>
      <c r="L442">
        <v>768.17659600586603</v>
      </c>
      <c r="M442">
        <v>47.3832257664819</v>
      </c>
      <c r="N442">
        <v>0.52261710523081095</v>
      </c>
      <c r="O442">
        <v>10.3106755629691</v>
      </c>
      <c r="P442">
        <v>217.064705396248</v>
      </c>
      <c r="Q442">
        <v>9.6178423653399001E-2</v>
      </c>
    </row>
    <row r="443" spans="1:17" x14ac:dyDescent="0.3">
      <c r="A443" t="s">
        <v>1004</v>
      </c>
      <c r="B443" t="s">
        <v>1005</v>
      </c>
      <c r="C443" t="s">
        <v>10167</v>
      </c>
      <c r="D443" t="s">
        <v>253</v>
      </c>
      <c r="E443">
        <v>13351.785531130001</v>
      </c>
      <c r="F443">
        <v>1048.9000000000001</v>
      </c>
      <c r="G443">
        <v>6.3222603775766597</v>
      </c>
      <c r="H443">
        <v>1.69241188305205</v>
      </c>
      <c r="I443">
        <v>5.53879181579389</v>
      </c>
      <c r="J443">
        <v>-0.706243602997773</v>
      </c>
      <c r="K443">
        <v>978.135491137852</v>
      </c>
      <c r="L443">
        <v>890.46229056744301</v>
      </c>
      <c r="M443">
        <v>68.062782006534604</v>
      </c>
      <c r="N443">
        <v>0.94789438995605302</v>
      </c>
      <c r="O443">
        <v>2.2023071789493498</v>
      </c>
      <c r="P443">
        <v>43.449124726477002</v>
      </c>
      <c r="Q443">
        <v>-1.1024166964104E-2</v>
      </c>
    </row>
    <row r="444" spans="1:17" x14ac:dyDescent="0.3">
      <c r="A444" t="s">
        <v>1006</v>
      </c>
      <c r="B444" t="s">
        <v>1007</v>
      </c>
      <c r="C444" t="s">
        <v>637</v>
      </c>
      <c r="D444" t="s">
        <v>481</v>
      </c>
      <c r="E444">
        <v>13318.93788603</v>
      </c>
      <c r="F444">
        <v>2001.3</v>
      </c>
      <c r="G444">
        <v>-14.0444609613822</v>
      </c>
      <c r="H444">
        <v>17.643392570153399</v>
      </c>
      <c r="I444">
        <v>2.5666985428422899</v>
      </c>
      <c r="J444">
        <v>5.8877867036238998</v>
      </c>
      <c r="K444">
        <v>2519.8305057392399</v>
      </c>
      <c r="L444">
        <v>2052.4302514180799</v>
      </c>
      <c r="M444">
        <v>74.152420639453098</v>
      </c>
      <c r="N444">
        <v>2.1886045043986</v>
      </c>
      <c r="O444">
        <v>74.686453805026702</v>
      </c>
      <c r="P444">
        <v>34.532132293627299</v>
      </c>
      <c r="Q444">
        <v>0.20557363957699001</v>
      </c>
    </row>
    <row r="445" spans="1:17" x14ac:dyDescent="0.3">
      <c r="A445" t="s">
        <v>1008</v>
      </c>
      <c r="B445" t="s">
        <v>1009</v>
      </c>
      <c r="C445" t="s">
        <v>10178</v>
      </c>
      <c r="D445" t="s">
        <v>526</v>
      </c>
      <c r="E445">
        <v>13211.412175949999</v>
      </c>
      <c r="F445">
        <v>850.1</v>
      </c>
      <c r="G445">
        <v>-28.2304904326304</v>
      </c>
      <c r="H445">
        <v>-0.12719517765511401</v>
      </c>
      <c r="I445">
        <v>-7.98322654463633</v>
      </c>
      <c r="J445">
        <v>1.8524293941402099</v>
      </c>
      <c r="K445">
        <v>832.23205626748597</v>
      </c>
      <c r="L445">
        <v>825.51228633291896</v>
      </c>
      <c r="M445">
        <v>56.485143668357601</v>
      </c>
      <c r="N445">
        <v>1.20964453644494</v>
      </c>
      <c r="O445">
        <v>20.568168450770401</v>
      </c>
      <c r="P445">
        <v>19.90972565061</v>
      </c>
      <c r="Q445">
        <v>2.4697217734517999E-2</v>
      </c>
    </row>
    <row r="446" spans="1:17" hidden="1" x14ac:dyDescent="0.3">
      <c r="A446" t="s">
        <v>1010</v>
      </c>
      <c r="B446" t="s">
        <v>1011</v>
      </c>
      <c r="C446" t="s">
        <v>10182</v>
      </c>
      <c r="D446" t="s">
        <v>548</v>
      </c>
      <c r="E446">
        <v>13193.939772080001</v>
      </c>
      <c r="F446">
        <v>2897.2</v>
      </c>
      <c r="G446">
        <v>-17.762329560823801</v>
      </c>
      <c r="H446">
        <v>2.9789891335138101</v>
      </c>
      <c r="I446">
        <v>-4.26019821448575</v>
      </c>
      <c r="J446">
        <v>1.7696604976778101</v>
      </c>
      <c r="K446">
        <v>2735.8384597132799</v>
      </c>
      <c r="L446">
        <v>2595.0887306335499</v>
      </c>
      <c r="M446">
        <v>55.527516458561003</v>
      </c>
      <c r="N446">
        <v>0.88458110211385899</v>
      </c>
      <c r="O446">
        <v>5.5501863868562697</v>
      </c>
      <c r="P446">
        <v>27.798853109836699</v>
      </c>
      <c r="Q446">
        <v>-2.8904365312237001E-2</v>
      </c>
    </row>
    <row r="447" spans="1:17" x14ac:dyDescent="0.3">
      <c r="A447" t="s">
        <v>1012</v>
      </c>
      <c r="B447" t="s">
        <v>1013</v>
      </c>
      <c r="C447" t="s">
        <v>10166</v>
      </c>
      <c r="D447" t="s">
        <v>299</v>
      </c>
      <c r="E447">
        <v>13108.401206050001</v>
      </c>
      <c r="F447">
        <v>2424.25</v>
      </c>
      <c r="G447">
        <v>61.4307298136886</v>
      </c>
      <c r="H447">
        <v>16.678459892481801</v>
      </c>
      <c r="I447">
        <v>7.6899334670949697</v>
      </c>
      <c r="J447">
        <v>2.5091170018365601</v>
      </c>
      <c r="K447">
        <v>2150.18761470565</v>
      </c>
      <c r="L447">
        <v>1928.2652203867899</v>
      </c>
      <c r="M447">
        <v>63.6101767769349</v>
      </c>
      <c r="N447">
        <v>0.66884682868701195</v>
      </c>
      <c r="O447">
        <v>13.3484582860678</v>
      </c>
      <c r="P447">
        <v>96.773538961038895</v>
      </c>
      <c r="Q447">
        <v>5.1140253643768001E-2</v>
      </c>
    </row>
    <row r="448" spans="1:17" x14ac:dyDescent="0.3">
      <c r="A448" t="s">
        <v>1014</v>
      </c>
      <c r="B448" t="s">
        <v>1015</v>
      </c>
      <c r="C448" t="s">
        <v>10167</v>
      </c>
      <c r="D448" t="s">
        <v>613</v>
      </c>
      <c r="E448">
        <v>13010.893678695</v>
      </c>
      <c r="F448">
        <v>759.45</v>
      </c>
      <c r="G448">
        <v>87.3476584322907</v>
      </c>
      <c r="H448">
        <v>2.1907973888324399</v>
      </c>
      <c r="I448">
        <v>30.9505516780318</v>
      </c>
      <c r="J448">
        <v>-0.84889383922637596</v>
      </c>
      <c r="K448">
        <v>717.47578343549901</v>
      </c>
      <c r="L448">
        <v>609.05759519080095</v>
      </c>
      <c r="M448">
        <v>66.313634798078397</v>
      </c>
      <c r="N448">
        <v>0.76405398772029398</v>
      </c>
      <c r="O448">
        <v>8.2362235828560006</v>
      </c>
      <c r="P448">
        <v>115.38570618264301</v>
      </c>
    </row>
    <row r="449" spans="1:17" hidden="1" x14ac:dyDescent="0.3">
      <c r="A449" t="s">
        <v>1016</v>
      </c>
      <c r="B449" t="s">
        <v>1017</v>
      </c>
      <c r="C449" t="s">
        <v>10182</v>
      </c>
      <c r="D449" t="s">
        <v>1018</v>
      </c>
      <c r="E449">
        <v>12906.893384999599</v>
      </c>
      <c r="F449">
        <v>100</v>
      </c>
      <c r="G449">
        <v>-25.085908001275701</v>
      </c>
      <c r="I449">
        <v>-12.3283842714069</v>
      </c>
      <c r="M449">
        <v>50</v>
      </c>
      <c r="N449">
        <v>1.8823529411764699</v>
      </c>
      <c r="O449">
        <v>0</v>
      </c>
      <c r="P449">
        <v>0</v>
      </c>
    </row>
    <row r="450" spans="1:17" x14ac:dyDescent="0.3">
      <c r="A450" t="s">
        <v>1019</v>
      </c>
      <c r="B450" t="s">
        <v>1020</v>
      </c>
      <c r="C450" t="s">
        <v>10177</v>
      </c>
      <c r="D450" t="s">
        <v>75</v>
      </c>
      <c r="E450">
        <v>12873</v>
      </c>
      <c r="F450">
        <v>85.82</v>
      </c>
      <c r="G450">
        <v>139.38250494171299</v>
      </c>
      <c r="H450">
        <v>10.6651986028997</v>
      </c>
      <c r="I450">
        <v>14.7182478529454</v>
      </c>
      <c r="J450">
        <v>-3.7946016463982399</v>
      </c>
      <c r="K450">
        <v>77.898838896389506</v>
      </c>
      <c r="L450">
        <v>68.158727127065603</v>
      </c>
      <c r="M450">
        <v>63.828649109814201</v>
      </c>
      <c r="N450">
        <v>2.2244659827274398</v>
      </c>
      <c r="O450">
        <v>18.73689116756</v>
      </c>
      <c r="P450">
        <v>168.18749999999901</v>
      </c>
      <c r="Q450">
        <v>4.3369048370536997E-2</v>
      </c>
    </row>
    <row r="451" spans="1:17" x14ac:dyDescent="0.3">
      <c r="A451" t="s">
        <v>1021</v>
      </c>
      <c r="B451" t="s">
        <v>1022</v>
      </c>
      <c r="C451" t="s">
        <v>10174</v>
      </c>
      <c r="D451" t="s">
        <v>111</v>
      </c>
      <c r="E451">
        <v>12809.114547663001</v>
      </c>
      <c r="F451">
        <v>18.690000000000001</v>
      </c>
      <c r="G451">
        <v>183.83971183343499</v>
      </c>
      <c r="H451">
        <v>1.4630204282644601</v>
      </c>
      <c r="I451">
        <v>1.2886370051888301</v>
      </c>
      <c r="J451">
        <v>-4.0464931607737498</v>
      </c>
      <c r="K451">
        <v>18.980393941003999</v>
      </c>
      <c r="L451">
        <v>16.152528125287802</v>
      </c>
      <c r="M451">
        <v>39.137662166336298</v>
      </c>
      <c r="N451">
        <v>0.85511681733717604</v>
      </c>
      <c r="O451">
        <v>28.4109149277688</v>
      </c>
      <c r="P451">
        <v>216.77966101694901</v>
      </c>
      <c r="Q451">
        <v>9.9948529082820994E-2</v>
      </c>
    </row>
    <row r="452" spans="1:17" x14ac:dyDescent="0.3">
      <c r="A452" t="s">
        <v>1023</v>
      </c>
      <c r="B452" t="s">
        <v>1024</v>
      </c>
      <c r="C452" t="s">
        <v>10171</v>
      </c>
      <c r="D452" t="s">
        <v>246</v>
      </c>
      <c r="E452">
        <v>12806.750455635</v>
      </c>
      <c r="F452">
        <v>5368.45</v>
      </c>
      <c r="G452">
        <v>8.5457148346733192</v>
      </c>
      <c r="H452">
        <v>14.269605105422601</v>
      </c>
      <c r="I452">
        <v>-4.6643849131653496</v>
      </c>
      <c r="J452">
        <v>-8.2060768554832002</v>
      </c>
      <c r="K452">
        <v>4884.6355625554997</v>
      </c>
      <c r="L452">
        <v>4540.3298024935002</v>
      </c>
      <c r="M452">
        <v>49.833933337402698</v>
      </c>
      <c r="N452">
        <v>1.0054114395745599</v>
      </c>
      <c r="O452">
        <v>8.7837271465693192</v>
      </c>
      <c r="P452">
        <v>41.945505744239199</v>
      </c>
      <c r="Q452">
        <v>0.104556669883887</v>
      </c>
    </row>
    <row r="453" spans="1:17" x14ac:dyDescent="0.3">
      <c r="A453" t="s">
        <v>1025</v>
      </c>
      <c r="B453" t="s">
        <v>1026</v>
      </c>
      <c r="C453" t="s">
        <v>10172</v>
      </c>
      <c r="D453" t="s">
        <v>290</v>
      </c>
      <c r="E453">
        <v>12687.710875000001</v>
      </c>
      <c r="F453">
        <v>1250</v>
      </c>
      <c r="G453">
        <v>-8.2907666791547499</v>
      </c>
      <c r="H453">
        <v>-6.7321390217821104</v>
      </c>
      <c r="I453">
        <v>-15.7846499597637</v>
      </c>
      <c r="J453">
        <v>-2.5464931607737502</v>
      </c>
      <c r="K453">
        <v>1291.2769866233</v>
      </c>
      <c r="L453">
        <v>1208.23327146274</v>
      </c>
      <c r="M453">
        <v>37.622390169688501</v>
      </c>
      <c r="N453">
        <v>0.453553147148126</v>
      </c>
      <c r="O453">
        <v>31.919999999999899</v>
      </c>
      <c r="P453">
        <v>25.887506923812801</v>
      </c>
      <c r="Q453">
        <v>0.127484876338569</v>
      </c>
    </row>
    <row r="454" spans="1:17" x14ac:dyDescent="0.3">
      <c r="A454" t="s">
        <v>1027</v>
      </c>
      <c r="B454" t="s">
        <v>1028</v>
      </c>
      <c r="C454" t="s">
        <v>10176</v>
      </c>
      <c r="D454" t="s">
        <v>78</v>
      </c>
      <c r="E454">
        <v>12680.829212265</v>
      </c>
      <c r="F454">
        <v>355.05</v>
      </c>
      <c r="G454">
        <v>-24.647435582605301</v>
      </c>
      <c r="H454">
        <v>-3.6487810385697599</v>
      </c>
      <c r="I454">
        <v>-11.2753032980185</v>
      </c>
      <c r="J454">
        <v>-0.91471889946582396</v>
      </c>
      <c r="K454">
        <v>343.63450823373199</v>
      </c>
      <c r="L454">
        <v>342.31916619506001</v>
      </c>
      <c r="M454">
        <v>46.841414642345299</v>
      </c>
      <c r="N454">
        <v>1.53751464494482</v>
      </c>
      <c r="O454">
        <v>12.096887762286901</v>
      </c>
      <c r="P454">
        <v>21.8846549948506</v>
      </c>
      <c r="Q454">
        <v>-0.10735217144394001</v>
      </c>
    </row>
    <row r="455" spans="1:17" x14ac:dyDescent="0.3">
      <c r="A455" t="s">
        <v>1029</v>
      </c>
      <c r="B455" t="s">
        <v>1030</v>
      </c>
      <c r="C455" t="s">
        <v>10166</v>
      </c>
      <c r="D455" t="s">
        <v>299</v>
      </c>
      <c r="E455">
        <v>12565.946216300001</v>
      </c>
      <c r="F455">
        <v>934.55</v>
      </c>
      <c r="G455">
        <v>-33.941420753019003</v>
      </c>
      <c r="H455">
        <v>-2.8984093236007999</v>
      </c>
      <c r="I455">
        <v>-33.639376567116898</v>
      </c>
      <c r="J455">
        <v>-4.0608668774062</v>
      </c>
      <c r="K455">
        <v>933.01653627155804</v>
      </c>
      <c r="L455">
        <v>946.31825571023205</v>
      </c>
      <c r="M455">
        <v>37.904995778407702</v>
      </c>
      <c r="N455">
        <v>0.63930946722857496</v>
      </c>
      <c r="O455">
        <v>41.025092290407102</v>
      </c>
      <c r="P455">
        <v>19.5000319672655</v>
      </c>
      <c r="Q455">
        <v>-5.6010163260690003E-3</v>
      </c>
    </row>
    <row r="456" spans="1:17" x14ac:dyDescent="0.3">
      <c r="A456" t="s">
        <v>1031</v>
      </c>
      <c r="B456" t="s">
        <v>1032</v>
      </c>
      <c r="C456" t="s">
        <v>10172</v>
      </c>
      <c r="D456" t="s">
        <v>62</v>
      </c>
      <c r="E456">
        <v>12474.717812519901</v>
      </c>
      <c r="F456">
        <v>514.70000000000005</v>
      </c>
      <c r="G456">
        <v>40.9731337796566</v>
      </c>
      <c r="H456">
        <v>4.80495311140188</v>
      </c>
      <c r="I456">
        <v>12.948480764494199</v>
      </c>
      <c r="J456">
        <v>3.3962770218427298</v>
      </c>
      <c r="K456">
        <v>468.70052178978801</v>
      </c>
      <c r="L456">
        <v>416.89897063584601</v>
      </c>
      <c r="M456">
        <v>62.419689029168701</v>
      </c>
      <c r="N456">
        <v>1.2073159313213999</v>
      </c>
      <c r="O456">
        <v>3.0988925587720901</v>
      </c>
      <c r="P456">
        <v>78.901633646159198</v>
      </c>
      <c r="Q456">
        <v>2.0331497219720001E-3</v>
      </c>
    </row>
    <row r="457" spans="1:17" x14ac:dyDescent="0.3">
      <c r="A457" t="s">
        <v>1033</v>
      </c>
      <c r="B457" t="s">
        <v>1034</v>
      </c>
      <c r="C457" t="s">
        <v>10173</v>
      </c>
      <c r="D457" t="s">
        <v>153</v>
      </c>
      <c r="E457">
        <v>12434.496921600001</v>
      </c>
      <c r="F457">
        <v>12290.55</v>
      </c>
      <c r="G457">
        <v>178.178542063495</v>
      </c>
      <c r="H457">
        <v>8.5438713722946797</v>
      </c>
      <c r="I457">
        <v>71.166065605796106</v>
      </c>
      <c r="J457">
        <v>2.3934405591930998</v>
      </c>
      <c r="K457">
        <v>11157.5663153726</v>
      </c>
      <c r="L457">
        <v>8512.8309016553303</v>
      </c>
      <c r="M457">
        <v>55.290079444762803</v>
      </c>
      <c r="N457">
        <v>1.6554825285820101</v>
      </c>
      <c r="O457">
        <v>9.5874472663957295</v>
      </c>
      <c r="P457">
        <v>209.58564231738001</v>
      </c>
      <c r="Q457">
        <v>0.204039460267393</v>
      </c>
    </row>
    <row r="458" spans="1:17" hidden="1" x14ac:dyDescent="0.3">
      <c r="A458" t="s">
        <v>1035</v>
      </c>
      <c r="B458" t="s">
        <v>1036</v>
      </c>
      <c r="C458" t="s">
        <v>10182</v>
      </c>
      <c r="D458" t="s">
        <v>330</v>
      </c>
      <c r="E458">
        <v>12400.218072330001</v>
      </c>
      <c r="F458">
        <v>1076.0999999999999</v>
      </c>
      <c r="G458">
        <v>-25.904939009336701</v>
      </c>
      <c r="H458">
        <v>5.4412507393340901</v>
      </c>
      <c r="I458">
        <v>-10.7568141170815</v>
      </c>
      <c r="J458">
        <v>0.69597707037263801</v>
      </c>
      <c r="K458">
        <v>1016.93811676144</v>
      </c>
      <c r="L458">
        <v>1004.20800659797</v>
      </c>
      <c r="M458">
        <v>55.204671730755699</v>
      </c>
      <c r="N458">
        <v>0.50698621636185304</v>
      </c>
      <c r="O458">
        <v>9.4037327442526095</v>
      </c>
      <c r="P458">
        <v>31.2077059074559</v>
      </c>
      <c r="Q458">
        <v>-1.6634821071571999E-2</v>
      </c>
    </row>
    <row r="459" spans="1:17" x14ac:dyDescent="0.3">
      <c r="A459" t="s">
        <v>1037</v>
      </c>
      <c r="B459" t="s">
        <v>1038</v>
      </c>
      <c r="C459" t="s">
        <v>10173</v>
      </c>
      <c r="D459" t="s">
        <v>78</v>
      </c>
      <c r="E459">
        <v>12375.63046018</v>
      </c>
      <c r="F459">
        <v>599.29999999999995</v>
      </c>
      <c r="G459">
        <v>-29.4351219506812</v>
      </c>
      <c r="H459">
        <v>-15.7531045160251</v>
      </c>
      <c r="I459">
        <v>-35.5049001027106</v>
      </c>
      <c r="J459">
        <v>-5.6089931607737604</v>
      </c>
      <c r="K459">
        <v>644.44187668085499</v>
      </c>
      <c r="L459">
        <v>661.18083642980901</v>
      </c>
      <c r="M459">
        <v>18.095011344623899</v>
      </c>
      <c r="N459">
        <v>0.48755719156412303</v>
      </c>
      <c r="O459">
        <v>37.493742699816401</v>
      </c>
      <c r="P459">
        <v>18.8497768963807</v>
      </c>
      <c r="Q459">
        <v>4.7036585042626998E-2</v>
      </c>
    </row>
    <row r="460" spans="1:17" hidden="1" x14ac:dyDescent="0.3">
      <c r="A460" t="s">
        <v>1039</v>
      </c>
      <c r="B460" t="s">
        <v>1040</v>
      </c>
      <c r="C460" t="s">
        <v>10173</v>
      </c>
      <c r="D460" t="s">
        <v>1041</v>
      </c>
      <c r="E460">
        <v>12368.7959625</v>
      </c>
      <c r="F460">
        <v>1362.75</v>
      </c>
      <c r="G460">
        <v>19.895208015533601</v>
      </c>
      <c r="H460">
        <v>4.2038182285870302</v>
      </c>
      <c r="I460">
        <v>46.029642571890903</v>
      </c>
      <c r="J460">
        <v>-2.26559428436925</v>
      </c>
      <c r="K460">
        <v>1323.63795684459</v>
      </c>
      <c r="M460">
        <v>45.187478985955799</v>
      </c>
      <c r="N460">
        <v>0.95051223850429201</v>
      </c>
      <c r="O460">
        <v>10.577875619152399</v>
      </c>
      <c r="P460">
        <v>70.014347202295497</v>
      </c>
    </row>
    <row r="461" spans="1:17" x14ac:dyDescent="0.3">
      <c r="A461" t="s">
        <v>1042</v>
      </c>
      <c r="B461" t="s">
        <v>1043</v>
      </c>
      <c r="C461" t="s">
        <v>10176</v>
      </c>
      <c r="D461" t="s">
        <v>78</v>
      </c>
      <c r="E461">
        <v>12329.711134904999</v>
      </c>
      <c r="F461">
        <v>1601.15</v>
      </c>
      <c r="G461">
        <v>6.43618826946516</v>
      </c>
      <c r="H461">
        <v>-2.1073991133093601</v>
      </c>
      <c r="I461">
        <v>-1.12196671341274</v>
      </c>
      <c r="J461">
        <v>-1.3331889758893001</v>
      </c>
      <c r="K461">
        <v>1531.0844484049401</v>
      </c>
      <c r="L461">
        <v>1435.2762249026</v>
      </c>
      <c r="M461">
        <v>60.274543047980799</v>
      </c>
      <c r="N461">
        <v>0.926151213348548</v>
      </c>
      <c r="O461">
        <v>12.5441089217125</v>
      </c>
      <c r="P461">
        <v>50.973551459148503</v>
      </c>
      <c r="Q461">
        <v>-7.2768895250700004E-3</v>
      </c>
    </row>
    <row r="462" spans="1:17" x14ac:dyDescent="0.3">
      <c r="A462" t="s">
        <v>1044</v>
      </c>
      <c r="B462" t="s">
        <v>1045</v>
      </c>
      <c r="C462" t="s">
        <v>10181</v>
      </c>
      <c r="D462" t="s">
        <v>371</v>
      </c>
      <c r="E462">
        <v>12275.6119131</v>
      </c>
      <c r="F462">
        <v>222.51</v>
      </c>
      <c r="G462">
        <v>65.337712024398101</v>
      </c>
      <c r="H462">
        <v>25.8997800281984</v>
      </c>
      <c r="I462">
        <v>18.4060458108492</v>
      </c>
      <c r="J462">
        <v>10.7297165166455</v>
      </c>
      <c r="K462">
        <v>178.80282246367801</v>
      </c>
      <c r="L462">
        <v>152.021804681898</v>
      </c>
      <c r="M462">
        <v>67.568344790149496</v>
      </c>
      <c r="N462">
        <v>1.56918159968474</v>
      </c>
      <c r="O462">
        <v>9.5231674980899594</v>
      </c>
      <c r="P462">
        <v>111.41092636579501</v>
      </c>
      <c r="Q462">
        <v>9.1343702706480998E-2</v>
      </c>
    </row>
    <row r="463" spans="1:17" x14ac:dyDescent="0.3">
      <c r="A463" t="s">
        <v>1046</v>
      </c>
      <c r="B463" t="s">
        <v>1047</v>
      </c>
      <c r="C463" t="s">
        <v>10179</v>
      </c>
      <c r="D463" t="s">
        <v>330</v>
      </c>
      <c r="E463">
        <v>12227.8357743</v>
      </c>
      <c r="F463">
        <v>882.15</v>
      </c>
      <c r="G463">
        <v>-9.2041346022609698</v>
      </c>
      <c r="H463">
        <v>14.0873046057033</v>
      </c>
      <c r="I463">
        <v>2.87239927413665</v>
      </c>
      <c r="J463">
        <v>5.1570996535975002</v>
      </c>
      <c r="K463">
        <v>771.410956949965</v>
      </c>
      <c r="L463">
        <v>752.72846414197295</v>
      </c>
      <c r="M463">
        <v>82.355553531913699</v>
      </c>
      <c r="N463">
        <v>1.46029023265668</v>
      </c>
      <c r="O463">
        <v>2.1311568327382102</v>
      </c>
      <c r="P463">
        <v>36.313064977207702</v>
      </c>
      <c r="Q463">
        <v>-6.8344485979405997E-2</v>
      </c>
    </row>
    <row r="464" spans="1:17" x14ac:dyDescent="0.3">
      <c r="A464" t="s">
        <v>1048</v>
      </c>
      <c r="B464" t="s">
        <v>1049</v>
      </c>
      <c r="C464" t="s">
        <v>10177</v>
      </c>
      <c r="D464" t="s">
        <v>896</v>
      </c>
      <c r="E464">
        <v>12149.473788204999</v>
      </c>
      <c r="F464">
        <v>2520.0500000000002</v>
      </c>
      <c r="G464">
        <v>17.109041921139202</v>
      </c>
      <c r="H464">
        <v>0.91626657491621299</v>
      </c>
      <c r="I464">
        <v>-16.7234675446722</v>
      </c>
      <c r="J464">
        <v>2.5614295913826601</v>
      </c>
      <c r="K464">
        <v>2398.0099507569598</v>
      </c>
      <c r="L464">
        <v>2287.37155867823</v>
      </c>
      <c r="M464">
        <v>68.4584401567041</v>
      </c>
      <c r="N464">
        <v>1.0795825113585999</v>
      </c>
      <c r="O464">
        <v>12.2199956350072</v>
      </c>
      <c r="P464">
        <v>59.295195954488001</v>
      </c>
      <c r="Q464">
        <v>3.9017147634047997E-2</v>
      </c>
    </row>
    <row r="465" spans="1:17" x14ac:dyDescent="0.3">
      <c r="A465" t="s">
        <v>1050</v>
      </c>
      <c r="B465" t="s">
        <v>1051</v>
      </c>
      <c r="C465" t="s">
        <v>10166</v>
      </c>
      <c r="D465" t="s">
        <v>21</v>
      </c>
      <c r="E465">
        <v>12143.26160593</v>
      </c>
      <c r="F465">
        <v>813.05</v>
      </c>
      <c r="G465">
        <v>-43.339477275355698</v>
      </c>
      <c r="H465">
        <v>-14.974520195557499</v>
      </c>
      <c r="I465">
        <v>-20.9590523615344</v>
      </c>
      <c r="J465">
        <v>-2.6782295086414498</v>
      </c>
      <c r="K465">
        <v>832.51996662481599</v>
      </c>
      <c r="L465">
        <v>846.97306461892902</v>
      </c>
      <c r="M465">
        <v>33.496181412442098</v>
      </c>
      <c r="N465">
        <v>0.82705382255351301</v>
      </c>
      <c r="O465">
        <v>25.453539142734101</v>
      </c>
      <c r="P465">
        <v>9.72334682860998</v>
      </c>
      <c r="Q465">
        <v>-0.164315629886359</v>
      </c>
    </row>
    <row r="466" spans="1:17" x14ac:dyDescent="0.3">
      <c r="A466" t="s">
        <v>1052</v>
      </c>
      <c r="B466" t="s">
        <v>1053</v>
      </c>
      <c r="C466" t="s">
        <v>10167</v>
      </c>
      <c r="D466" t="s">
        <v>24</v>
      </c>
      <c r="E466">
        <v>12027.030377151999</v>
      </c>
      <c r="F466">
        <v>162.38</v>
      </c>
      <c r="G466">
        <v>0.83886904409067498</v>
      </c>
      <c r="H466">
        <v>7.0576969291384497</v>
      </c>
      <c r="I466">
        <v>-2.5379853532189598</v>
      </c>
      <c r="J466">
        <v>-3.5456154545127898</v>
      </c>
      <c r="K466">
        <v>156.92686857661701</v>
      </c>
      <c r="L466">
        <v>147.651342924885</v>
      </c>
      <c r="M466">
        <v>42.399150845148803</v>
      </c>
      <c r="N466">
        <v>0.85716124726731702</v>
      </c>
      <c r="O466">
        <v>7.6179332430102296</v>
      </c>
      <c r="P466">
        <v>35.260308204914601</v>
      </c>
      <c r="Q466">
        <v>-4.3802482713313003E-2</v>
      </c>
    </row>
    <row r="467" spans="1:17" x14ac:dyDescent="0.3">
      <c r="A467" t="s">
        <v>1054</v>
      </c>
      <c r="B467" t="s">
        <v>1055</v>
      </c>
      <c r="C467" t="s">
        <v>10171</v>
      </c>
      <c r="D467" t="s">
        <v>400</v>
      </c>
      <c r="E467">
        <v>12003.71587916</v>
      </c>
      <c r="F467">
        <v>460.4</v>
      </c>
      <c r="G467">
        <v>59.074091998724199</v>
      </c>
      <c r="H467">
        <v>6.8844644833981299</v>
      </c>
      <c r="I467">
        <v>4.3910985527786401</v>
      </c>
      <c r="J467">
        <v>0.45961312154553102</v>
      </c>
      <c r="K467">
        <v>422.371336620281</v>
      </c>
      <c r="L467">
        <v>388.899662268268</v>
      </c>
      <c r="M467">
        <v>72.4754349436854</v>
      </c>
      <c r="N467">
        <v>2.7732136939623202</v>
      </c>
      <c r="O467">
        <v>20.319287576020798</v>
      </c>
      <c r="P467">
        <v>91.434511434511407</v>
      </c>
      <c r="Q467">
        <v>0.114858839454894</v>
      </c>
    </row>
    <row r="468" spans="1:17" x14ac:dyDescent="0.3">
      <c r="A468" t="s">
        <v>1056</v>
      </c>
      <c r="B468" t="s">
        <v>1057</v>
      </c>
      <c r="C468" t="s">
        <v>10173</v>
      </c>
      <c r="D468" t="s">
        <v>246</v>
      </c>
      <c r="E468">
        <v>11945.78223368</v>
      </c>
      <c r="F468">
        <v>1795.4</v>
      </c>
      <c r="G468">
        <v>53.303480443257001</v>
      </c>
      <c r="H468">
        <v>3.3425332958127298</v>
      </c>
      <c r="I468">
        <v>43.333138183942403</v>
      </c>
      <c r="J468">
        <v>9.5446923410625892</v>
      </c>
      <c r="K468">
        <v>1592.23883113788</v>
      </c>
      <c r="L468">
        <v>1299.2207087491699</v>
      </c>
      <c r="M468">
        <v>64.238955800284103</v>
      </c>
      <c r="N468">
        <v>1.32792909120344</v>
      </c>
      <c r="O468">
        <v>6.8202071961679804</v>
      </c>
      <c r="P468">
        <v>113.306403706783</v>
      </c>
      <c r="Q468">
        <v>0.13964327629492901</v>
      </c>
    </row>
    <row r="469" spans="1:17" x14ac:dyDescent="0.3">
      <c r="A469" t="s">
        <v>1058</v>
      </c>
      <c r="B469" t="s">
        <v>1059</v>
      </c>
      <c r="C469" t="s">
        <v>10181</v>
      </c>
      <c r="D469" t="s">
        <v>548</v>
      </c>
      <c r="E469">
        <v>11922.897056350001</v>
      </c>
      <c r="F469">
        <v>899.5</v>
      </c>
      <c r="G469">
        <v>-39.083422103962398</v>
      </c>
      <c r="H469">
        <v>3.8740972705628001</v>
      </c>
      <c r="I469">
        <v>-11.238251657336299</v>
      </c>
      <c r="J469">
        <v>-3.1694739921327901</v>
      </c>
      <c r="K469">
        <v>864.98487115547505</v>
      </c>
      <c r="L469">
        <v>870.22403587004396</v>
      </c>
      <c r="M469">
        <v>50.302588775033897</v>
      </c>
      <c r="N469">
        <v>1.6063770081625399</v>
      </c>
      <c r="O469">
        <v>23.4018899388549</v>
      </c>
      <c r="P469">
        <v>18.114372004464499</v>
      </c>
      <c r="Q469">
        <v>-2.3867639994590999E-2</v>
      </c>
    </row>
    <row r="470" spans="1:17" x14ac:dyDescent="0.3">
      <c r="A470" t="s">
        <v>1060</v>
      </c>
      <c r="B470" t="s">
        <v>1061</v>
      </c>
      <c r="C470" t="s">
        <v>10178</v>
      </c>
      <c r="D470" t="s">
        <v>304</v>
      </c>
      <c r="E470">
        <v>11897.348382458</v>
      </c>
      <c r="F470">
        <v>150.26</v>
      </c>
      <c r="G470">
        <v>39.4023240731632</v>
      </c>
      <c r="H470">
        <v>-3.2474317982769998</v>
      </c>
      <c r="I470">
        <v>-0.152199127696583</v>
      </c>
      <c r="J470">
        <v>0.405561633746787</v>
      </c>
      <c r="K470">
        <v>144.515011801605</v>
      </c>
      <c r="L470">
        <v>131.34636428162199</v>
      </c>
      <c r="M470">
        <v>60.164761558805999</v>
      </c>
      <c r="N470">
        <v>0.70740090988445903</v>
      </c>
      <c r="O470">
        <v>5.1510714761080898</v>
      </c>
      <c r="P470">
        <v>66.585365853658502</v>
      </c>
      <c r="Q470">
        <v>0.13885510428136499</v>
      </c>
    </row>
    <row r="471" spans="1:17" x14ac:dyDescent="0.3">
      <c r="A471" t="s">
        <v>1062</v>
      </c>
      <c r="B471" t="s">
        <v>1063</v>
      </c>
      <c r="C471" t="s">
        <v>10173</v>
      </c>
      <c r="D471" t="s">
        <v>130</v>
      </c>
      <c r="E471">
        <v>11810.276597550001</v>
      </c>
      <c r="F471">
        <v>387.55</v>
      </c>
      <c r="G471">
        <v>6.3538071081018801</v>
      </c>
      <c r="H471">
        <v>0.31899662580929</v>
      </c>
      <c r="I471">
        <v>7.9540489998531596</v>
      </c>
      <c r="J471">
        <v>-4.8078150701984796</v>
      </c>
      <c r="K471">
        <v>373.83462321139399</v>
      </c>
      <c r="L471">
        <v>333.60517443433298</v>
      </c>
      <c r="M471">
        <v>40.773694016915599</v>
      </c>
      <c r="N471">
        <v>0.78184890727935896</v>
      </c>
      <c r="O471">
        <v>10.385756676557801</v>
      </c>
      <c r="P471">
        <v>53.303006329113899</v>
      </c>
      <c r="Q471">
        <v>0.19942541026653099</v>
      </c>
    </row>
    <row r="472" spans="1:17" x14ac:dyDescent="0.3">
      <c r="A472" t="s">
        <v>1064</v>
      </c>
      <c r="B472" t="s">
        <v>1065</v>
      </c>
      <c r="C472" t="s">
        <v>10167</v>
      </c>
      <c r="D472" t="s">
        <v>24</v>
      </c>
      <c r="E472">
        <v>11809.080733212</v>
      </c>
      <c r="F472">
        <v>107.24</v>
      </c>
      <c r="G472">
        <v>29.736940877972199</v>
      </c>
      <c r="H472">
        <v>-16.807012718937301</v>
      </c>
      <c r="I472">
        <v>-28.5143944316257</v>
      </c>
      <c r="J472">
        <v>-7.5140817519578498</v>
      </c>
      <c r="K472">
        <v>121.005769605447</v>
      </c>
      <c r="L472">
        <v>117.674985561851</v>
      </c>
      <c r="M472">
        <v>27.2337410553471</v>
      </c>
      <c r="N472">
        <v>0.99318863118989698</v>
      </c>
      <c r="O472">
        <v>42.204401342782504</v>
      </c>
      <c r="P472">
        <v>62.484848484848399</v>
      </c>
      <c r="Q472">
        <v>0.10250635475884801</v>
      </c>
    </row>
    <row r="473" spans="1:17" x14ac:dyDescent="0.3">
      <c r="A473" t="s">
        <v>1066</v>
      </c>
      <c r="B473" t="s">
        <v>1067</v>
      </c>
      <c r="C473" t="s">
        <v>10167</v>
      </c>
      <c r="D473" t="s">
        <v>484</v>
      </c>
      <c r="E473">
        <v>11694.261028125</v>
      </c>
      <c r="F473">
        <v>878.25</v>
      </c>
      <c r="G473">
        <v>-12.906830213563399</v>
      </c>
      <c r="H473">
        <v>8.3718516348770091</v>
      </c>
      <c r="I473">
        <v>1.7671012758486699</v>
      </c>
      <c r="J473">
        <v>-2.66501576275832</v>
      </c>
      <c r="K473">
        <v>827.63433515206998</v>
      </c>
      <c r="L473">
        <v>774.75370506340596</v>
      </c>
      <c r="M473">
        <v>48.251487797062602</v>
      </c>
      <c r="N473">
        <v>1.0544674743685201</v>
      </c>
      <c r="O473">
        <v>6.8033020210646198</v>
      </c>
      <c r="P473">
        <v>29.154411764705799</v>
      </c>
      <c r="Q473">
        <v>3.6622270540456997E-2</v>
      </c>
    </row>
    <row r="474" spans="1:17" x14ac:dyDescent="0.3">
      <c r="A474" t="s">
        <v>1068</v>
      </c>
      <c r="B474" t="s">
        <v>1069</v>
      </c>
      <c r="C474" t="s">
        <v>10178</v>
      </c>
      <c r="D474" t="s">
        <v>813</v>
      </c>
      <c r="E474">
        <v>11642.582189238001</v>
      </c>
      <c r="F474">
        <v>250.22</v>
      </c>
      <c r="G474">
        <v>200.29770708324901</v>
      </c>
      <c r="H474">
        <v>11.2523374549524</v>
      </c>
      <c r="I474">
        <v>38.089409536828697</v>
      </c>
      <c r="J474">
        <v>-0.85593800006933696</v>
      </c>
      <c r="K474">
        <v>224.329842477151</v>
      </c>
      <c r="L474">
        <v>176.27056982621599</v>
      </c>
      <c r="M474">
        <v>56.850759256459</v>
      </c>
      <c r="N474">
        <v>0.65355489618983797</v>
      </c>
      <c r="O474">
        <v>4.2082966989049604</v>
      </c>
      <c r="P474">
        <v>230.54161162483399</v>
      </c>
      <c r="Q474">
        <v>0.14403838560082199</v>
      </c>
    </row>
    <row r="475" spans="1:17" hidden="1" x14ac:dyDescent="0.3">
      <c r="A475" t="s">
        <v>1070</v>
      </c>
      <c r="B475" t="s">
        <v>1071</v>
      </c>
      <c r="C475" t="s">
        <v>10173</v>
      </c>
      <c r="D475" t="s">
        <v>1072</v>
      </c>
      <c r="E475">
        <v>11633.83190259</v>
      </c>
      <c r="F475">
        <v>1234.95</v>
      </c>
      <c r="G475">
        <v>-5.2809021805539702</v>
      </c>
      <c r="H475">
        <v>2.5328933575305399</v>
      </c>
      <c r="I475">
        <v>16.769462268421599</v>
      </c>
      <c r="J475">
        <v>-2.8808494686825799</v>
      </c>
      <c r="K475">
        <v>1144.89517046269</v>
      </c>
      <c r="M475">
        <v>47.476160820495501</v>
      </c>
      <c r="N475">
        <v>0.40931233503222902</v>
      </c>
      <c r="O475">
        <v>5.2633709866796101</v>
      </c>
      <c r="P475">
        <v>51.863010329562201</v>
      </c>
    </row>
    <row r="476" spans="1:17" x14ac:dyDescent="0.3">
      <c r="A476" t="s">
        <v>1073</v>
      </c>
      <c r="B476" t="s">
        <v>1074</v>
      </c>
      <c r="C476" t="s">
        <v>10179</v>
      </c>
      <c r="D476" t="s">
        <v>726</v>
      </c>
      <c r="E476">
        <v>11605.206399569999</v>
      </c>
      <c r="F476">
        <v>8923.0499999999993</v>
      </c>
      <c r="G476">
        <v>-2.3352803574335499</v>
      </c>
      <c r="H476">
        <v>16.679787659061802</v>
      </c>
      <c r="I476">
        <v>2.61789799787734</v>
      </c>
      <c r="J476">
        <v>-0.43097430513145701</v>
      </c>
      <c r="K476">
        <v>8064.7258484473596</v>
      </c>
      <c r="L476">
        <v>7703.8420962927103</v>
      </c>
      <c r="M476">
        <v>57.714768218686103</v>
      </c>
      <c r="N476">
        <v>1.43526500793913</v>
      </c>
      <c r="O476">
        <v>9.1555017622898092</v>
      </c>
      <c r="P476">
        <v>35.378231581502597</v>
      </c>
      <c r="Q476">
        <v>6.1350297465094003E-2</v>
      </c>
    </row>
    <row r="477" spans="1:17" x14ac:dyDescent="0.3">
      <c r="A477" t="s">
        <v>1075</v>
      </c>
      <c r="B477" t="s">
        <v>1076</v>
      </c>
      <c r="C477" t="s">
        <v>10172</v>
      </c>
      <c r="D477" t="s">
        <v>62</v>
      </c>
      <c r="E477">
        <v>11531.522006159999</v>
      </c>
      <c r="F477">
        <v>1517.1</v>
      </c>
      <c r="G477">
        <v>61.164168728206697</v>
      </c>
      <c r="H477">
        <v>0.41692173733057802</v>
      </c>
      <c r="I477">
        <v>-6.2226352155949201</v>
      </c>
      <c r="J477">
        <v>5.9058877916071904</v>
      </c>
      <c r="K477">
        <v>1396.70684900633</v>
      </c>
      <c r="L477">
        <v>1281.6221263761099</v>
      </c>
      <c r="M477">
        <v>65.229468189463404</v>
      </c>
      <c r="N477">
        <v>2.14944045035773</v>
      </c>
      <c r="O477">
        <v>6.7200580054050496</v>
      </c>
      <c r="P477">
        <v>89.400749063670304</v>
      </c>
      <c r="Q477">
        <v>7.2585878573471999E-2</v>
      </c>
    </row>
    <row r="478" spans="1:17" x14ac:dyDescent="0.3">
      <c r="A478" t="s">
        <v>1077</v>
      </c>
      <c r="B478" t="s">
        <v>1078</v>
      </c>
      <c r="C478" t="s">
        <v>10171</v>
      </c>
      <c r="D478" t="s">
        <v>193</v>
      </c>
      <c r="E478">
        <v>11524.05902078</v>
      </c>
      <c r="F478">
        <v>489.8</v>
      </c>
      <c r="G478">
        <v>37.180118170663903</v>
      </c>
      <c r="H478">
        <v>5.6131074407897099</v>
      </c>
      <c r="I478">
        <v>13.4064379593721</v>
      </c>
      <c r="J478">
        <v>0.28748113332602399</v>
      </c>
      <c r="K478">
        <v>457.002800737972</v>
      </c>
      <c r="L478">
        <v>400.12490696314802</v>
      </c>
      <c r="M478">
        <v>53.974050243053398</v>
      </c>
      <c r="N478">
        <v>0.70653333870874602</v>
      </c>
      <c r="O478">
        <v>4.61412821559819</v>
      </c>
      <c r="P478">
        <v>74.928571428571402</v>
      </c>
      <c r="Q478">
        <v>0.123362119961429</v>
      </c>
    </row>
    <row r="479" spans="1:17" x14ac:dyDescent="0.3">
      <c r="A479" t="s">
        <v>1079</v>
      </c>
      <c r="B479" t="s">
        <v>1080</v>
      </c>
      <c r="C479" t="s">
        <v>10173</v>
      </c>
      <c r="D479" t="s">
        <v>387</v>
      </c>
      <c r="E479">
        <v>11523.578960831001</v>
      </c>
      <c r="F479">
        <v>186.41</v>
      </c>
      <c r="G479">
        <v>196.58794877180401</v>
      </c>
      <c r="H479">
        <v>6.7866334781581097</v>
      </c>
      <c r="I479">
        <v>35.323100877107898</v>
      </c>
      <c r="J479">
        <v>-0.26645024231882097</v>
      </c>
      <c r="K479">
        <v>176.52884909935401</v>
      </c>
      <c r="L479">
        <v>146.18766453781001</v>
      </c>
      <c r="M479">
        <v>55.473267124742101</v>
      </c>
      <c r="N479">
        <v>1.0713829287424199</v>
      </c>
      <c r="O479">
        <v>11.5819966739981</v>
      </c>
      <c r="P479">
        <v>244.24746075715601</v>
      </c>
      <c r="Q479">
        <v>0.165979742094331</v>
      </c>
    </row>
    <row r="480" spans="1:17" hidden="1" x14ac:dyDescent="0.3">
      <c r="A480" t="s">
        <v>1081</v>
      </c>
      <c r="B480" t="s">
        <v>1082</v>
      </c>
      <c r="C480" t="s">
        <v>10182</v>
      </c>
      <c r="D480" t="s">
        <v>86</v>
      </c>
      <c r="E480">
        <v>11516.9498752</v>
      </c>
      <c r="F480">
        <v>95.99</v>
      </c>
      <c r="G480">
        <v>-42.499656603185699</v>
      </c>
      <c r="H480">
        <v>-4.7673770142332996</v>
      </c>
      <c r="I480">
        <v>-17.2605423381594</v>
      </c>
      <c r="J480">
        <v>-5.6909827440430397E-2</v>
      </c>
      <c r="K480">
        <v>96.352035628833406</v>
      </c>
      <c r="L480">
        <v>100.077493889395</v>
      </c>
      <c r="M480">
        <v>13.715137464591701</v>
      </c>
      <c r="N480">
        <v>1.2994132261361799</v>
      </c>
      <c r="O480">
        <v>24.2837795603708</v>
      </c>
      <c r="P480">
        <v>5.5995599559955904</v>
      </c>
    </row>
    <row r="481" spans="1:17" x14ac:dyDescent="0.3">
      <c r="A481" t="s">
        <v>1083</v>
      </c>
      <c r="B481" t="s">
        <v>1084</v>
      </c>
      <c r="C481" t="s">
        <v>10172</v>
      </c>
      <c r="D481" t="s">
        <v>62</v>
      </c>
      <c r="E481">
        <v>11470.927388280001</v>
      </c>
      <c r="F481">
        <v>724.4</v>
      </c>
      <c r="G481">
        <v>58.399401015948101</v>
      </c>
      <c r="H481">
        <v>-6.9245354444607701</v>
      </c>
      <c r="I481">
        <v>14.193316890063601</v>
      </c>
      <c r="J481">
        <v>-1.6793951189010099</v>
      </c>
      <c r="K481">
        <v>711.21954006569899</v>
      </c>
      <c r="L481">
        <v>597.27222704826795</v>
      </c>
      <c r="M481">
        <v>39.721316221153003</v>
      </c>
      <c r="N481">
        <v>0.52374559786008301</v>
      </c>
      <c r="O481">
        <v>7.7167310877968003</v>
      </c>
      <c r="P481">
        <v>127.26274509803901</v>
      </c>
      <c r="Q481">
        <v>-3.4777062971720001E-2</v>
      </c>
    </row>
    <row r="482" spans="1:17" x14ac:dyDescent="0.3">
      <c r="A482" t="s">
        <v>1085</v>
      </c>
      <c r="B482" t="s">
        <v>1086</v>
      </c>
      <c r="C482" t="s">
        <v>10177</v>
      </c>
      <c r="D482" t="s">
        <v>83</v>
      </c>
      <c r="E482">
        <v>11439.63859033</v>
      </c>
      <c r="F482">
        <v>236.63</v>
      </c>
      <c r="G482">
        <v>68.555663193486893</v>
      </c>
      <c r="H482">
        <v>7.5541619666200202</v>
      </c>
      <c r="I482">
        <v>30.996873148338601</v>
      </c>
      <c r="J482">
        <v>-6.3586861994241897</v>
      </c>
      <c r="K482">
        <v>208.87828731952499</v>
      </c>
      <c r="L482">
        <v>181.13551628811399</v>
      </c>
      <c r="M482">
        <v>70.498992066038497</v>
      </c>
      <c r="N482">
        <v>2.11087357267267</v>
      </c>
      <c r="O482">
        <v>1.8467649917592801</v>
      </c>
      <c r="P482">
        <v>104.78580700995199</v>
      </c>
      <c r="Q482">
        <v>7.7532542706053004E-2</v>
      </c>
    </row>
    <row r="483" spans="1:17" x14ac:dyDescent="0.3">
      <c r="A483" t="s">
        <v>1087</v>
      </c>
      <c r="B483" t="s">
        <v>1088</v>
      </c>
      <c r="C483" t="s">
        <v>10180</v>
      </c>
      <c r="D483" t="s">
        <v>140</v>
      </c>
      <c r="E483">
        <v>11437.545494331</v>
      </c>
      <c r="F483">
        <v>212.41</v>
      </c>
      <c r="G483">
        <v>146.53813291943999</v>
      </c>
      <c r="H483">
        <v>2.9258310000429</v>
      </c>
      <c r="I483">
        <v>-7.4086510039334703</v>
      </c>
      <c r="J483">
        <v>0.16315044509625201</v>
      </c>
      <c r="K483">
        <v>205.73463460903801</v>
      </c>
      <c r="L483">
        <v>196.85314460951599</v>
      </c>
      <c r="M483">
        <v>55.883605787614897</v>
      </c>
      <c r="N483">
        <v>1.3753811227336401</v>
      </c>
      <c r="O483">
        <v>34.127395132055902</v>
      </c>
      <c r="P483">
        <v>199.37984496124</v>
      </c>
      <c r="Q483">
        <v>0.14756736932563599</v>
      </c>
    </row>
    <row r="484" spans="1:17" x14ac:dyDescent="0.3">
      <c r="A484" t="s">
        <v>1089</v>
      </c>
      <c r="B484" t="s">
        <v>1090</v>
      </c>
      <c r="C484" t="s">
        <v>10179</v>
      </c>
      <c r="D484" t="s">
        <v>1091</v>
      </c>
      <c r="E484">
        <v>11225.717891775001</v>
      </c>
      <c r="F484">
        <v>1032.75</v>
      </c>
      <c r="G484">
        <v>-39.637658349656299</v>
      </c>
      <c r="H484">
        <v>2.3476182765415601</v>
      </c>
      <c r="I484">
        <v>-29.129318775555799</v>
      </c>
      <c r="J484">
        <v>3.3462818634968499</v>
      </c>
      <c r="K484">
        <v>953.18363721490198</v>
      </c>
      <c r="L484">
        <v>1028.3681510491599</v>
      </c>
      <c r="M484">
        <v>70.146037111807601</v>
      </c>
      <c r="N484">
        <v>1.74928493992787</v>
      </c>
      <c r="O484">
        <v>32.650689905591797</v>
      </c>
      <c r="P484">
        <v>20.930913348946099</v>
      </c>
      <c r="Q484">
        <v>-6.8523809374356995E-2</v>
      </c>
    </row>
    <row r="485" spans="1:17" x14ac:dyDescent="0.3">
      <c r="A485" t="s">
        <v>1092</v>
      </c>
      <c r="B485" t="s">
        <v>1093</v>
      </c>
      <c r="C485" t="s">
        <v>10174</v>
      </c>
      <c r="D485" t="s">
        <v>111</v>
      </c>
      <c r="E485">
        <v>11219.79900096</v>
      </c>
      <c r="F485">
        <v>1861.2</v>
      </c>
      <c r="G485">
        <v>196.21688863815299</v>
      </c>
      <c r="H485">
        <v>-1.53347841696109</v>
      </c>
      <c r="I485">
        <v>74.201982535568405</v>
      </c>
      <c r="J485">
        <v>3.37033799939194</v>
      </c>
      <c r="K485">
        <v>1793.25981868709</v>
      </c>
      <c r="L485">
        <v>1390.21085186761</v>
      </c>
      <c r="M485">
        <v>63.8412021786122</v>
      </c>
      <c r="N485">
        <v>0.58300200745626596</v>
      </c>
      <c r="O485">
        <v>13.322050290135399</v>
      </c>
      <c r="P485">
        <v>274.23592493297502</v>
      </c>
      <c r="Q485">
        <v>0.29449666217812298</v>
      </c>
    </row>
    <row r="486" spans="1:17" hidden="1" x14ac:dyDescent="0.3">
      <c r="A486" t="s">
        <v>1094</v>
      </c>
      <c r="B486" t="s">
        <v>1095</v>
      </c>
      <c r="C486" t="s">
        <v>10182</v>
      </c>
      <c r="D486" t="s">
        <v>153</v>
      </c>
      <c r="E486">
        <v>11174.423585234999</v>
      </c>
      <c r="F486">
        <v>744.55</v>
      </c>
      <c r="G486">
        <v>617.60735883164102</v>
      </c>
      <c r="H486">
        <v>-4.3052085835452898</v>
      </c>
      <c r="I486">
        <v>165.956048544889</v>
      </c>
      <c r="J486">
        <v>-5.6104029352098399</v>
      </c>
      <c r="K486">
        <v>695.09473673444802</v>
      </c>
      <c r="L486">
        <v>449.25706972837202</v>
      </c>
      <c r="M486">
        <v>39.619880918468802</v>
      </c>
      <c r="N486">
        <v>0.81797114875952104</v>
      </c>
      <c r="O486">
        <v>13.585387146598601</v>
      </c>
      <c r="P486">
        <v>879.67105263157805</v>
      </c>
      <c r="Q486">
        <v>0.24286379750422499</v>
      </c>
    </row>
    <row r="487" spans="1:17" x14ac:dyDescent="0.3">
      <c r="A487" t="s">
        <v>1096</v>
      </c>
      <c r="B487" t="s">
        <v>1097</v>
      </c>
      <c r="C487" t="s">
        <v>10180</v>
      </c>
      <c r="D487" t="s">
        <v>140</v>
      </c>
      <c r="E487">
        <v>11166.19296531</v>
      </c>
      <c r="F487">
        <v>470.85</v>
      </c>
      <c r="G487">
        <v>330.94314768879599</v>
      </c>
      <c r="H487">
        <v>3.4590369532607599</v>
      </c>
      <c r="I487">
        <v>92.745657540439794</v>
      </c>
      <c r="J487">
        <v>-15.9160973162457</v>
      </c>
      <c r="K487">
        <v>432.703659564264</v>
      </c>
      <c r="L487">
        <v>294.38147294545502</v>
      </c>
      <c r="M487">
        <v>39.778138954067501</v>
      </c>
      <c r="N487">
        <v>0.39524370325987601</v>
      </c>
      <c r="O487">
        <v>20.972708930657301</v>
      </c>
      <c r="P487">
        <v>399.57559681697597</v>
      </c>
      <c r="Q487">
        <v>0.129252803641772</v>
      </c>
    </row>
    <row r="488" spans="1:17" hidden="1" x14ac:dyDescent="0.3">
      <c r="A488" t="s">
        <v>1098</v>
      </c>
      <c r="B488" t="s">
        <v>1099</v>
      </c>
      <c r="C488" t="s">
        <v>10182</v>
      </c>
      <c r="D488" t="s">
        <v>127</v>
      </c>
      <c r="E488">
        <v>11164.497272335</v>
      </c>
      <c r="F488">
        <v>367.55</v>
      </c>
      <c r="G488">
        <v>99.852892488320293</v>
      </c>
      <c r="H488">
        <v>10.370560490855</v>
      </c>
      <c r="I488">
        <v>33.149549629246103</v>
      </c>
      <c r="J488">
        <v>0.161840172559574</v>
      </c>
      <c r="K488">
        <v>316.95594055482002</v>
      </c>
      <c r="L488">
        <v>265.826411968245</v>
      </c>
      <c r="M488">
        <v>68.4312408836321</v>
      </c>
      <c r="N488">
        <v>1.5796784248001099</v>
      </c>
      <c r="O488">
        <v>3.6593660726431598</v>
      </c>
      <c r="P488">
        <v>128.57587064676599</v>
      </c>
      <c r="Q488">
        <v>0.149870653562821</v>
      </c>
    </row>
    <row r="489" spans="1:17" x14ac:dyDescent="0.3">
      <c r="A489" t="s">
        <v>1100</v>
      </c>
      <c r="B489" t="s">
        <v>1101</v>
      </c>
      <c r="C489" t="s">
        <v>10174</v>
      </c>
      <c r="D489" t="s">
        <v>72</v>
      </c>
      <c r="E489">
        <v>11110.941691955901</v>
      </c>
      <c r="F489">
        <v>27.66</v>
      </c>
      <c r="G489">
        <v>54.392919360287699</v>
      </c>
      <c r="H489">
        <v>-4.8796381937949898</v>
      </c>
      <c r="I489">
        <v>-23.389477518995299</v>
      </c>
      <c r="J489">
        <v>-3.5153088580407399</v>
      </c>
      <c r="K489">
        <v>27.785612008163501</v>
      </c>
      <c r="L489">
        <v>24.761735456564399</v>
      </c>
      <c r="M489">
        <v>36.106055064231398</v>
      </c>
      <c r="N489">
        <v>0.68738324705836495</v>
      </c>
      <c r="O489">
        <v>24.548083875632699</v>
      </c>
      <c r="P489">
        <v>86.262626262626199</v>
      </c>
      <c r="Q489">
        <v>6.7464325183195006E-2</v>
      </c>
    </row>
    <row r="490" spans="1:17" x14ac:dyDescent="0.3">
      <c r="A490" t="s">
        <v>1102</v>
      </c>
      <c r="B490" t="s">
        <v>1103</v>
      </c>
      <c r="C490" t="s">
        <v>10168</v>
      </c>
      <c r="D490" t="s">
        <v>21</v>
      </c>
      <c r="E490">
        <v>11098.81485898</v>
      </c>
      <c r="F490">
        <v>1767.65</v>
      </c>
      <c r="G490">
        <v>-13.7989782345494</v>
      </c>
      <c r="H490">
        <v>9.3610976173321205</v>
      </c>
      <c r="I490">
        <v>-4.9181636965755402</v>
      </c>
      <c r="J490">
        <v>-0.61593409880849104</v>
      </c>
      <c r="K490">
        <v>1623.62768956017</v>
      </c>
      <c r="L490">
        <v>1562.82591990792</v>
      </c>
      <c r="M490">
        <v>55.308411046941799</v>
      </c>
      <c r="N490">
        <v>2.9902364136971902</v>
      </c>
      <c r="O490">
        <v>9.1845105083019796</v>
      </c>
      <c r="P490">
        <v>27.531474333537702</v>
      </c>
      <c r="Q490">
        <v>-7.2902956785659001E-2</v>
      </c>
    </row>
    <row r="491" spans="1:17" x14ac:dyDescent="0.3">
      <c r="A491" t="s">
        <v>1104</v>
      </c>
      <c r="B491" t="s">
        <v>1105</v>
      </c>
      <c r="C491" t="s">
        <v>10173</v>
      </c>
      <c r="D491" t="s">
        <v>127</v>
      </c>
      <c r="E491">
        <v>11048.5412495</v>
      </c>
      <c r="F491">
        <v>1321.55</v>
      </c>
      <c r="G491">
        <v>151.24520680737601</v>
      </c>
      <c r="H491">
        <v>28.176157793589599</v>
      </c>
      <c r="I491">
        <v>60.944199968792297</v>
      </c>
      <c r="J491">
        <v>-9.4127527964924393</v>
      </c>
      <c r="K491">
        <v>1124.5675405990501</v>
      </c>
      <c r="L491">
        <v>891.85943855797905</v>
      </c>
      <c r="M491">
        <v>56.579961247374897</v>
      </c>
      <c r="N491">
        <v>1.4993142436593101</v>
      </c>
      <c r="O491">
        <v>12.4702054405811</v>
      </c>
      <c r="P491">
        <v>210.587544065804</v>
      </c>
      <c r="Q491">
        <v>0.20942912354693899</v>
      </c>
    </row>
    <row r="492" spans="1:17" x14ac:dyDescent="0.3">
      <c r="A492" t="s">
        <v>1106</v>
      </c>
      <c r="B492" t="s">
        <v>1107</v>
      </c>
      <c r="C492" t="s">
        <v>10170</v>
      </c>
      <c r="D492" t="s">
        <v>46</v>
      </c>
      <c r="E492">
        <v>11045.525747834999</v>
      </c>
      <c r="F492">
        <v>1694.85</v>
      </c>
      <c r="G492">
        <v>66.965083500140594</v>
      </c>
      <c r="H492">
        <v>1.4037957566547601</v>
      </c>
      <c r="I492">
        <v>79.126007143447595</v>
      </c>
      <c r="J492">
        <v>-1.9147075289881199</v>
      </c>
      <c r="K492">
        <v>1549.7855201827699</v>
      </c>
      <c r="L492">
        <v>1173.10484391609</v>
      </c>
      <c r="M492">
        <v>43.883001455285303</v>
      </c>
      <c r="N492">
        <v>0.56654736482166901</v>
      </c>
      <c r="O492">
        <v>10.3283476413841</v>
      </c>
      <c r="P492">
        <v>110.51422183579599</v>
      </c>
      <c r="Q492">
        <v>0.13356306757643399</v>
      </c>
    </row>
    <row r="493" spans="1:17" hidden="1" x14ac:dyDescent="0.3">
      <c r="A493" t="s">
        <v>1108</v>
      </c>
      <c r="B493" t="s">
        <v>1109</v>
      </c>
      <c r="C493" t="s">
        <v>10182</v>
      </c>
      <c r="E493">
        <v>11011.46803471</v>
      </c>
      <c r="F493">
        <v>8514.25</v>
      </c>
      <c r="G493">
        <v>202.851926609516</v>
      </c>
      <c r="H493">
        <v>-6.30182305181025</v>
      </c>
      <c r="I493">
        <v>118.16960563072701</v>
      </c>
      <c r="J493">
        <v>-7.0892709385515396</v>
      </c>
      <c r="K493">
        <v>8621.0397539560399</v>
      </c>
      <c r="L493">
        <v>6463.1661184483701</v>
      </c>
      <c r="M493">
        <v>29.446636042027301</v>
      </c>
      <c r="N493">
        <v>0.43173417881813098</v>
      </c>
      <c r="O493">
        <v>20.7135097043192</v>
      </c>
      <c r="P493">
        <v>254.745635598516</v>
      </c>
      <c r="Q493">
        <v>0.14212370948988501</v>
      </c>
    </row>
    <row r="494" spans="1:17" x14ac:dyDescent="0.3">
      <c r="A494" t="s">
        <v>1110</v>
      </c>
      <c r="B494" t="s">
        <v>1111</v>
      </c>
      <c r="C494" t="s">
        <v>10173</v>
      </c>
      <c r="D494" t="s">
        <v>214</v>
      </c>
      <c r="E494">
        <v>11005.50721002</v>
      </c>
      <c r="F494">
        <v>563.29999999999995</v>
      </c>
      <c r="G494">
        <v>11.5710546382196</v>
      </c>
      <c r="H494">
        <v>-6.9139171782778597</v>
      </c>
      <c r="I494">
        <v>-11.333314795835401</v>
      </c>
      <c r="J494">
        <v>-4.1530223703957398</v>
      </c>
      <c r="K494">
        <v>583.24781667519505</v>
      </c>
      <c r="L494">
        <v>554.04247054945301</v>
      </c>
      <c r="M494">
        <v>41.066758613091103</v>
      </c>
      <c r="N494">
        <v>0.50642054171163697</v>
      </c>
      <c r="O494">
        <v>25.9364459435469</v>
      </c>
      <c r="P494">
        <v>40.631631506678303</v>
      </c>
      <c r="Q494">
        <v>-5.4429840996754998E-2</v>
      </c>
    </row>
    <row r="495" spans="1:17" x14ac:dyDescent="0.3">
      <c r="A495" t="s">
        <v>1112</v>
      </c>
      <c r="B495" t="s">
        <v>1113</v>
      </c>
      <c r="C495" t="s">
        <v>10178</v>
      </c>
      <c r="D495" t="s">
        <v>931</v>
      </c>
      <c r="E495">
        <v>10972.532901384</v>
      </c>
      <c r="F495">
        <v>79.459999999999994</v>
      </c>
      <c r="G495">
        <v>73.585771196719193</v>
      </c>
      <c r="H495">
        <v>0.92230212833482705</v>
      </c>
      <c r="I495">
        <v>-19.2293801706453</v>
      </c>
      <c r="J495">
        <v>-3.7866267369729001</v>
      </c>
      <c r="K495">
        <v>78.2707274250008</v>
      </c>
      <c r="L495">
        <v>71.939772019327705</v>
      </c>
      <c r="M495">
        <v>42.800491833783802</v>
      </c>
      <c r="N495">
        <v>0.78732756730590503</v>
      </c>
      <c r="O495">
        <v>19.368235590234001</v>
      </c>
      <c r="P495">
        <v>102.962962962962</v>
      </c>
      <c r="Q495">
        <v>3.7376745089328998E-2</v>
      </c>
    </row>
    <row r="496" spans="1:17" x14ac:dyDescent="0.3">
      <c r="A496" t="s">
        <v>1114</v>
      </c>
      <c r="B496" t="s">
        <v>1115</v>
      </c>
      <c r="C496" t="s">
        <v>10175</v>
      </c>
      <c r="D496" t="s">
        <v>1116</v>
      </c>
      <c r="E496">
        <v>10952.591482075</v>
      </c>
      <c r="F496">
        <v>538.25</v>
      </c>
      <c r="G496">
        <v>158.65157223066899</v>
      </c>
      <c r="H496">
        <v>1.40907713074041</v>
      </c>
      <c r="I496">
        <v>60.881591593436099</v>
      </c>
      <c r="J496">
        <v>-1.0408113425919401</v>
      </c>
      <c r="K496">
        <v>485.46033725690302</v>
      </c>
      <c r="L496">
        <v>364.44452452135101</v>
      </c>
      <c r="M496">
        <v>56.482168317475299</v>
      </c>
      <c r="N496">
        <v>0.84968831172193104</v>
      </c>
      <c r="O496">
        <v>9.24291686019507</v>
      </c>
      <c r="P496">
        <v>195.660532820653</v>
      </c>
      <c r="Q496">
        <v>9.7999858351365002E-2</v>
      </c>
    </row>
    <row r="497" spans="1:17" x14ac:dyDescent="0.3">
      <c r="A497" t="s">
        <v>1117</v>
      </c>
      <c r="B497" t="s">
        <v>1118</v>
      </c>
      <c r="C497" t="s">
        <v>10166</v>
      </c>
      <c r="D497" t="s">
        <v>21</v>
      </c>
      <c r="E497">
        <v>10906.55415634</v>
      </c>
      <c r="F497">
        <v>529.45000000000005</v>
      </c>
      <c r="G497">
        <v>18.066721443093499</v>
      </c>
      <c r="H497">
        <v>-2.4456901174996699</v>
      </c>
      <c r="I497">
        <v>2.4699678534846701</v>
      </c>
      <c r="J497">
        <v>1.9356479441227099</v>
      </c>
      <c r="K497">
        <v>501.51703791044997</v>
      </c>
      <c r="L497">
        <v>473.09971872917299</v>
      </c>
      <c r="M497">
        <v>63.658411127070501</v>
      </c>
      <c r="N497">
        <v>0.94544659975899703</v>
      </c>
      <c r="O497">
        <v>7.1111530833884098</v>
      </c>
      <c r="P497">
        <v>48.638405390230197</v>
      </c>
      <c r="Q497">
        <v>-7.0507139554000994E-2</v>
      </c>
    </row>
    <row r="498" spans="1:17" x14ac:dyDescent="0.3">
      <c r="A498" t="s">
        <v>1119</v>
      </c>
      <c r="B498" t="s">
        <v>1120</v>
      </c>
      <c r="C498" t="s">
        <v>10169</v>
      </c>
      <c r="D498" t="s">
        <v>986</v>
      </c>
      <c r="E498">
        <v>10806.342577521</v>
      </c>
      <c r="F498">
        <v>50.77</v>
      </c>
      <c r="G498">
        <v>-7.4265800754356501</v>
      </c>
      <c r="H498">
        <v>10.7163084823184</v>
      </c>
      <c r="I498">
        <v>-3.7294537901234901</v>
      </c>
      <c r="J498">
        <v>-0.857194417360717</v>
      </c>
      <c r="K498">
        <v>46.443064934762198</v>
      </c>
      <c r="L498">
        <v>46.208886050186599</v>
      </c>
      <c r="M498">
        <v>65.926544793428903</v>
      </c>
      <c r="N498">
        <v>1.17278190057387</v>
      </c>
      <c r="O498">
        <v>12.763442978136601</v>
      </c>
      <c r="P498">
        <v>38.905608755129897</v>
      </c>
      <c r="Q498">
        <v>3.4067728769627E-2</v>
      </c>
    </row>
    <row r="499" spans="1:17" x14ac:dyDescent="0.3">
      <c r="A499" t="s">
        <v>1121</v>
      </c>
      <c r="B499" t="s">
        <v>1122</v>
      </c>
      <c r="C499" t="s">
        <v>10174</v>
      </c>
      <c r="D499" t="s">
        <v>130</v>
      </c>
      <c r="E499">
        <v>10783.15391297</v>
      </c>
      <c r="F499">
        <v>743.15</v>
      </c>
      <c r="G499">
        <v>110.99623542885401</v>
      </c>
      <c r="H499">
        <v>19.5650004147377</v>
      </c>
      <c r="I499">
        <v>51.180966663686497</v>
      </c>
      <c r="J499">
        <v>-2.7250645893451799</v>
      </c>
      <c r="K499">
        <v>636.50051162569798</v>
      </c>
      <c r="L499">
        <v>506.04630247397</v>
      </c>
      <c r="M499">
        <v>59.122534878404302</v>
      </c>
      <c r="N499">
        <v>0.57975330606416897</v>
      </c>
      <c r="O499">
        <v>4.5549350736728798</v>
      </c>
      <c r="P499">
        <v>139.648500483714</v>
      </c>
      <c r="Q499">
        <v>0.16261838328546299</v>
      </c>
    </row>
    <row r="500" spans="1:17" hidden="1" x14ac:dyDescent="0.3">
      <c r="A500" t="s">
        <v>1123</v>
      </c>
      <c r="B500" t="s">
        <v>1124</v>
      </c>
      <c r="C500" t="s">
        <v>10182</v>
      </c>
      <c r="D500" t="s">
        <v>711</v>
      </c>
      <c r="E500">
        <v>10739.054693185</v>
      </c>
      <c r="F500">
        <v>117.05</v>
      </c>
      <c r="G500">
        <v>46.617187201892698</v>
      </c>
      <c r="H500">
        <v>1.51249713130056</v>
      </c>
      <c r="I500">
        <v>15.3300299504275</v>
      </c>
      <c r="J500">
        <v>2.71212752888141</v>
      </c>
      <c r="K500">
        <v>109.856880046694</v>
      </c>
      <c r="L500">
        <v>96.542020819489196</v>
      </c>
      <c r="M500">
        <v>54.041415573722702</v>
      </c>
      <c r="N500">
        <v>0.76997549599912496</v>
      </c>
      <c r="O500">
        <v>3.9214011106364799</v>
      </c>
      <c r="P500">
        <v>76.0150375939849</v>
      </c>
      <c r="Q500">
        <v>2.1133606920337E-2</v>
      </c>
    </row>
    <row r="501" spans="1:17" hidden="1" x14ac:dyDescent="0.3">
      <c r="A501" t="s">
        <v>1125</v>
      </c>
      <c r="B501" t="s">
        <v>1126</v>
      </c>
      <c r="C501" t="s">
        <v>10182</v>
      </c>
      <c r="D501" t="s">
        <v>117</v>
      </c>
      <c r="E501">
        <v>10700.168218519901</v>
      </c>
      <c r="F501">
        <v>9362.65</v>
      </c>
      <c r="G501">
        <v>42.577320393122697</v>
      </c>
      <c r="H501">
        <v>15.4913209990852</v>
      </c>
      <c r="I501">
        <v>10.496711658539599</v>
      </c>
      <c r="J501">
        <v>1.54367077365247</v>
      </c>
      <c r="K501">
        <v>8323.7072586353606</v>
      </c>
      <c r="L501">
        <v>7535.8076557209197</v>
      </c>
      <c r="M501">
        <v>72.702330552222094</v>
      </c>
      <c r="N501">
        <v>1.2038128173217699</v>
      </c>
      <c r="O501">
        <v>1.3601918260321499</v>
      </c>
      <c r="P501">
        <v>72.698011583723698</v>
      </c>
      <c r="Q501">
        <v>0.114351545843659</v>
      </c>
    </row>
    <row r="502" spans="1:17" x14ac:dyDescent="0.3">
      <c r="A502" t="s">
        <v>1127</v>
      </c>
      <c r="B502" t="s">
        <v>1128</v>
      </c>
      <c r="C502" t="s">
        <v>10171</v>
      </c>
      <c r="D502" t="s">
        <v>400</v>
      </c>
      <c r="E502">
        <v>10679.835540300001</v>
      </c>
      <c r="F502">
        <v>2640.25</v>
      </c>
      <c r="G502">
        <v>-17.802283458407</v>
      </c>
      <c r="H502">
        <v>1.3459956813451199</v>
      </c>
      <c r="I502">
        <v>-6.5893826894769596</v>
      </c>
      <c r="J502">
        <v>-1.89745647368436</v>
      </c>
      <c r="K502">
        <v>2556.4551657061002</v>
      </c>
      <c r="L502">
        <v>2433.2419116158799</v>
      </c>
      <c r="M502">
        <v>48.992672924519901</v>
      </c>
      <c r="N502">
        <v>2.3836346698350201</v>
      </c>
      <c r="O502">
        <v>13.5668970741406</v>
      </c>
      <c r="P502">
        <v>28.394971673110099</v>
      </c>
      <c r="Q502">
        <v>4.8027061946305002E-2</v>
      </c>
    </row>
    <row r="503" spans="1:17" x14ac:dyDescent="0.3">
      <c r="A503" t="s">
        <v>1129</v>
      </c>
      <c r="B503" t="s">
        <v>1130</v>
      </c>
      <c r="C503" t="s">
        <v>10170</v>
      </c>
      <c r="D503" t="s">
        <v>878</v>
      </c>
      <c r="E503">
        <v>10661.77895</v>
      </c>
      <c r="F503">
        <v>1450</v>
      </c>
      <c r="G503">
        <v>84.1493012339334</v>
      </c>
      <c r="H503">
        <v>17.8347611474057</v>
      </c>
      <c r="I503">
        <v>28.591971431008101</v>
      </c>
      <c r="J503">
        <v>9.04866335690261</v>
      </c>
      <c r="K503">
        <v>1193.4837945829099</v>
      </c>
      <c r="L503">
        <v>982.33498641249003</v>
      </c>
      <c r="M503">
        <v>84.159430811469903</v>
      </c>
      <c r="N503">
        <v>0.808612775422338</v>
      </c>
      <c r="O503">
        <v>0.70000000000001095</v>
      </c>
      <c r="P503">
        <v>121.036585365853</v>
      </c>
      <c r="Q503">
        <v>4.8429334754753001E-2</v>
      </c>
    </row>
    <row r="504" spans="1:17" hidden="1" x14ac:dyDescent="0.3">
      <c r="A504" t="s">
        <v>1131</v>
      </c>
      <c r="B504" t="s">
        <v>1132</v>
      </c>
      <c r="C504" t="s">
        <v>10182</v>
      </c>
      <c r="D504" t="s">
        <v>711</v>
      </c>
      <c r="E504">
        <v>10625.948094249999</v>
      </c>
      <c r="F504">
        <v>536.15</v>
      </c>
      <c r="G504">
        <v>-7.5271999082198597</v>
      </c>
      <c r="H504">
        <v>1.29327787052015</v>
      </c>
      <c r="I504">
        <v>-1.41609631112558</v>
      </c>
      <c r="J504">
        <v>-1.3320762645386801</v>
      </c>
      <c r="K504">
        <v>516.94875111321596</v>
      </c>
      <c r="L504">
        <v>485.37441773784298</v>
      </c>
      <c r="M504">
        <v>77.9215973242584</v>
      </c>
      <c r="N504">
        <v>0.75090176716203005</v>
      </c>
      <c r="O504">
        <v>1.7420497994964099</v>
      </c>
      <c r="P504">
        <v>24.6570564984887</v>
      </c>
      <c r="Q504">
        <v>-1.3416788414562999E-2</v>
      </c>
    </row>
    <row r="505" spans="1:17" x14ac:dyDescent="0.3">
      <c r="A505" t="s">
        <v>1133</v>
      </c>
      <c r="B505" t="s">
        <v>1134</v>
      </c>
      <c r="C505" t="s">
        <v>10181</v>
      </c>
      <c r="D505" t="s">
        <v>548</v>
      </c>
      <c r="E505">
        <v>10557.5387768</v>
      </c>
      <c r="F505">
        <v>2977.75</v>
      </c>
      <c r="G505">
        <v>-10.473306484782899</v>
      </c>
      <c r="H505">
        <v>5.4302237423670796</v>
      </c>
      <c r="I505">
        <v>-5.1244528905633997</v>
      </c>
      <c r="J505">
        <v>4.5506291413845199</v>
      </c>
      <c r="K505">
        <v>2697.89679939284</v>
      </c>
      <c r="L505">
        <v>2631.4577986875502</v>
      </c>
      <c r="M505">
        <v>62.801786712238503</v>
      </c>
      <c r="N505">
        <v>1.6336809564822601</v>
      </c>
      <c r="O505">
        <v>7.7340273696583104</v>
      </c>
      <c r="P505">
        <v>32.521139296840197</v>
      </c>
      <c r="Q505">
        <v>-7.6355805776482003E-2</v>
      </c>
    </row>
    <row r="506" spans="1:17" x14ac:dyDescent="0.3">
      <c r="A506" t="s">
        <v>1135</v>
      </c>
      <c r="B506" t="s">
        <v>1136</v>
      </c>
      <c r="C506" t="s">
        <v>10172</v>
      </c>
      <c r="D506" t="s">
        <v>290</v>
      </c>
      <c r="E506">
        <v>10544.425138979999</v>
      </c>
      <c r="F506">
        <v>2058.3000000000002</v>
      </c>
      <c r="G506">
        <v>16.772874175918499</v>
      </c>
      <c r="H506">
        <v>-2.3258869570159799</v>
      </c>
      <c r="I506">
        <v>15.862690994061801</v>
      </c>
      <c r="J506">
        <v>1.1210807978931501</v>
      </c>
      <c r="K506">
        <v>1938.4386973599101</v>
      </c>
      <c r="L506">
        <v>1738.88315144988</v>
      </c>
      <c r="M506">
        <v>63.636729076922499</v>
      </c>
      <c r="N506">
        <v>0.67379832103951398</v>
      </c>
      <c r="O506">
        <v>2.4729145411261402</v>
      </c>
      <c r="P506">
        <v>58.8194444444444</v>
      </c>
      <c r="Q506">
        <v>-7.2682443389763998E-2</v>
      </c>
    </row>
    <row r="507" spans="1:17" x14ac:dyDescent="0.3">
      <c r="A507" t="s">
        <v>1137</v>
      </c>
      <c r="B507" t="s">
        <v>1138</v>
      </c>
      <c r="C507" t="s">
        <v>10170</v>
      </c>
      <c r="D507" t="s">
        <v>46</v>
      </c>
      <c r="E507">
        <v>10528.017250999999</v>
      </c>
      <c r="F507">
        <v>374.35</v>
      </c>
      <c r="G507">
        <v>24.474619365883601</v>
      </c>
      <c r="H507">
        <v>-7.0665820028943704</v>
      </c>
      <c r="I507">
        <v>30.199694921435199</v>
      </c>
      <c r="J507">
        <v>1.3200004167064201</v>
      </c>
      <c r="K507">
        <v>328.591662435214</v>
      </c>
      <c r="L507">
        <v>286.93016114652301</v>
      </c>
      <c r="M507">
        <v>69.068899453230799</v>
      </c>
      <c r="N507">
        <v>0.79502157073978597</v>
      </c>
      <c r="O507">
        <v>8.7217844263389708</v>
      </c>
      <c r="P507">
        <v>58.120380147835199</v>
      </c>
      <c r="Q507">
        <v>1.5311662504523999E-2</v>
      </c>
    </row>
    <row r="508" spans="1:17" hidden="1" x14ac:dyDescent="0.3">
      <c r="A508" t="s">
        <v>1139</v>
      </c>
      <c r="B508" t="s">
        <v>1140</v>
      </c>
      <c r="C508" t="s">
        <v>10182</v>
      </c>
      <c r="D508" t="s">
        <v>246</v>
      </c>
      <c r="E508">
        <v>10519.6612248</v>
      </c>
      <c r="F508">
        <v>5183.1000000000004</v>
      </c>
      <c r="G508">
        <v>81.009761806668806</v>
      </c>
      <c r="H508">
        <v>-5.6654236159313598</v>
      </c>
      <c r="I508">
        <v>37.0878571884218</v>
      </c>
      <c r="J508">
        <v>2.4055695934389099</v>
      </c>
      <c r="K508">
        <v>4968.9613416167003</v>
      </c>
      <c r="L508">
        <v>3980.47502605823</v>
      </c>
      <c r="M508">
        <v>45.418938810270497</v>
      </c>
      <c r="N508">
        <v>0.70262946175065599</v>
      </c>
      <c r="O508">
        <v>10.809168258378101</v>
      </c>
      <c r="P508">
        <v>108.80652633699199</v>
      </c>
      <c r="Q508">
        <v>0.15979383569577901</v>
      </c>
    </row>
    <row r="509" spans="1:17" x14ac:dyDescent="0.3">
      <c r="A509" t="s">
        <v>1141</v>
      </c>
      <c r="B509" t="s">
        <v>1142</v>
      </c>
      <c r="C509" t="s">
        <v>10179</v>
      </c>
      <c r="D509" t="s">
        <v>481</v>
      </c>
      <c r="E509">
        <v>10505.920912019999</v>
      </c>
      <c r="F509">
        <v>2154.3000000000002</v>
      </c>
      <c r="G509">
        <v>14.294833079070701</v>
      </c>
      <c r="H509">
        <v>6.9812656452292204E-2</v>
      </c>
      <c r="I509">
        <v>1.2381303968763699</v>
      </c>
      <c r="J509">
        <v>-0.24580378051254401</v>
      </c>
      <c r="K509">
        <v>2060.8205654787798</v>
      </c>
      <c r="L509">
        <v>1927.55623740684</v>
      </c>
      <c r="M509">
        <v>59.442289536796601</v>
      </c>
      <c r="N509">
        <v>0.85653471055917596</v>
      </c>
      <c r="O509">
        <v>7.4594996054402696</v>
      </c>
      <c r="P509">
        <v>53.878571428571398</v>
      </c>
      <c r="Q509">
        <v>0.191446376867489</v>
      </c>
    </row>
    <row r="510" spans="1:17" x14ac:dyDescent="0.3">
      <c r="A510" t="s">
        <v>1143</v>
      </c>
      <c r="B510" t="s">
        <v>1144</v>
      </c>
      <c r="C510" t="s">
        <v>10181</v>
      </c>
      <c r="D510" t="s">
        <v>548</v>
      </c>
      <c r="E510">
        <v>10484.673766759999</v>
      </c>
      <c r="F510">
        <v>2050.5500000000002</v>
      </c>
      <c r="G510">
        <v>-43.137661423196</v>
      </c>
      <c r="H510">
        <v>-1.98046020827362</v>
      </c>
      <c r="I510">
        <v>-29.108010894783501</v>
      </c>
      <c r="J510">
        <v>-3.4831128790835999</v>
      </c>
      <c r="K510">
        <v>2054.4987000248798</v>
      </c>
      <c r="L510">
        <v>2171.21174426791</v>
      </c>
      <c r="M510">
        <v>36.2739441468172</v>
      </c>
      <c r="N510">
        <v>1.23305267896647</v>
      </c>
      <c r="O510">
        <v>33.378849576942699</v>
      </c>
      <c r="P510">
        <v>13.415376106194699</v>
      </c>
      <c r="Q510">
        <v>-0.148140278828752</v>
      </c>
    </row>
    <row r="511" spans="1:17" x14ac:dyDescent="0.3">
      <c r="A511" t="s">
        <v>1145</v>
      </c>
      <c r="B511" t="s">
        <v>1146</v>
      </c>
      <c r="C511" t="s">
        <v>10176</v>
      </c>
      <c r="D511" t="s">
        <v>78</v>
      </c>
      <c r="E511">
        <v>10473.81257466</v>
      </c>
      <c r="F511">
        <v>890.1</v>
      </c>
      <c r="G511">
        <v>5.0646988125859203</v>
      </c>
      <c r="H511">
        <v>2.6827509729135701</v>
      </c>
      <c r="I511">
        <v>-10.4746252600783</v>
      </c>
      <c r="J511">
        <v>0.36691719147451102</v>
      </c>
      <c r="K511">
        <v>840.45133996833704</v>
      </c>
      <c r="L511">
        <v>814.39394098291405</v>
      </c>
      <c r="M511">
        <v>65.549031650159804</v>
      </c>
      <c r="N511">
        <v>1.4116908610993699</v>
      </c>
      <c r="O511">
        <v>12.335692618806799</v>
      </c>
      <c r="P511">
        <v>46.590909090909001</v>
      </c>
      <c r="Q511">
        <v>1.0949130472431E-2</v>
      </c>
    </row>
    <row r="512" spans="1:17" x14ac:dyDescent="0.3">
      <c r="A512" t="s">
        <v>1147</v>
      </c>
      <c r="B512" t="s">
        <v>1148</v>
      </c>
      <c r="C512" t="s">
        <v>10172</v>
      </c>
      <c r="D512" t="s">
        <v>62</v>
      </c>
      <c r="E512">
        <v>10397.021298375001</v>
      </c>
      <c r="F512">
        <v>8103.75</v>
      </c>
      <c r="G512">
        <v>145.20126430210601</v>
      </c>
      <c r="H512">
        <v>21.3025179133367</v>
      </c>
      <c r="I512">
        <v>29.837680077212401</v>
      </c>
      <c r="J512">
        <v>3.2814913929945102</v>
      </c>
      <c r="K512">
        <v>6982.4372067460099</v>
      </c>
      <c r="L512">
        <v>5892.1425123836498</v>
      </c>
      <c r="M512">
        <v>84.541161530570093</v>
      </c>
      <c r="N512">
        <v>0.95136348032566997</v>
      </c>
      <c r="O512">
        <v>1.1747647693968799</v>
      </c>
      <c r="P512">
        <v>182.350789171109</v>
      </c>
      <c r="Q512">
        <v>0.11084461137704101</v>
      </c>
    </row>
    <row r="513" spans="1:17" x14ac:dyDescent="0.3">
      <c r="A513" t="s">
        <v>1149</v>
      </c>
      <c r="B513" t="s">
        <v>1150</v>
      </c>
      <c r="C513" t="s">
        <v>10167</v>
      </c>
      <c r="D513" t="s">
        <v>24</v>
      </c>
      <c r="E513">
        <v>10377.589292069901</v>
      </c>
      <c r="F513">
        <v>91.3</v>
      </c>
      <c r="G513">
        <v>-27.438849177746299</v>
      </c>
      <c r="H513">
        <v>-9.0966348969958108</v>
      </c>
      <c r="I513">
        <v>-31.958665961547698</v>
      </c>
      <c r="J513">
        <v>-2.4254405291948098</v>
      </c>
      <c r="K513">
        <v>96.745402918909406</v>
      </c>
      <c r="L513">
        <v>95.384560891287194</v>
      </c>
      <c r="M513">
        <v>26.9130982093181</v>
      </c>
      <c r="N513">
        <v>1.1921310143016699</v>
      </c>
      <c r="O513">
        <v>27.601314348302299</v>
      </c>
      <c r="P513">
        <v>11.205846528623599</v>
      </c>
      <c r="Q513">
        <v>9.4836512510609993E-3</v>
      </c>
    </row>
    <row r="514" spans="1:17" hidden="1" x14ac:dyDescent="0.3">
      <c r="A514" t="s">
        <v>1151</v>
      </c>
      <c r="B514" t="s">
        <v>1152</v>
      </c>
      <c r="C514" t="s">
        <v>10182</v>
      </c>
      <c r="E514">
        <v>10360.38629368</v>
      </c>
      <c r="F514">
        <v>743.2</v>
      </c>
      <c r="G514">
        <v>23.4649614770372</v>
      </c>
      <c r="H514">
        <v>2.6014433502905199</v>
      </c>
      <c r="I514">
        <v>24.679634900867001</v>
      </c>
      <c r="J514">
        <v>-0.60278455150224097</v>
      </c>
      <c r="K514">
        <v>690.89851996519303</v>
      </c>
      <c r="L514">
        <v>590.65121007105597</v>
      </c>
      <c r="M514">
        <v>50.800247886071702</v>
      </c>
      <c r="N514">
        <v>1.5330769457573199</v>
      </c>
      <c r="O514">
        <v>8.1808396124865403</v>
      </c>
      <c r="P514">
        <v>85.8</v>
      </c>
      <c r="Q514">
        <v>9.1711294824601997E-2</v>
      </c>
    </row>
    <row r="515" spans="1:17" x14ac:dyDescent="0.3">
      <c r="A515" t="s">
        <v>1153</v>
      </c>
      <c r="B515" t="s">
        <v>1154</v>
      </c>
      <c r="C515" t="s">
        <v>10181</v>
      </c>
      <c r="D515" t="s">
        <v>243</v>
      </c>
      <c r="E515">
        <v>10334.92609752</v>
      </c>
      <c r="F515">
        <v>273.8</v>
      </c>
      <c r="G515">
        <v>37.648118744637998</v>
      </c>
      <c r="H515">
        <v>2.27044163081298</v>
      </c>
      <c r="I515">
        <v>-9.0660799153820193</v>
      </c>
      <c r="J515">
        <v>1.91467188776993</v>
      </c>
      <c r="K515">
        <v>258.50964494228998</v>
      </c>
      <c r="L515">
        <v>244.96092655551001</v>
      </c>
      <c r="M515">
        <v>66.8042252322509</v>
      </c>
      <c r="N515">
        <v>1.3058572026566799</v>
      </c>
      <c r="O515">
        <v>25.456537618699699</v>
      </c>
      <c r="P515">
        <v>81.0247933884297</v>
      </c>
      <c r="Q515">
        <v>7.6475768642511002E-2</v>
      </c>
    </row>
    <row r="516" spans="1:17" x14ac:dyDescent="0.3">
      <c r="A516" t="s">
        <v>1155</v>
      </c>
      <c r="B516" t="s">
        <v>1156</v>
      </c>
      <c r="C516" t="s">
        <v>10172</v>
      </c>
      <c r="D516" t="s">
        <v>62</v>
      </c>
      <c r="E516">
        <v>10318.62578998</v>
      </c>
      <c r="F516">
        <v>842.15</v>
      </c>
      <c r="G516">
        <v>15.895091412803</v>
      </c>
      <c r="H516">
        <v>-2.7991428819711301</v>
      </c>
      <c r="I516">
        <v>0.64364604585109497</v>
      </c>
      <c r="J516">
        <v>-6.2774229825177601</v>
      </c>
      <c r="K516">
        <v>849.40123912874799</v>
      </c>
      <c r="L516">
        <v>763.34915415751198</v>
      </c>
      <c r="M516">
        <v>35.034003765249601</v>
      </c>
      <c r="N516">
        <v>1.49306088499976</v>
      </c>
      <c r="O516">
        <v>15.4188683726177</v>
      </c>
      <c r="P516">
        <v>49.237993974836002</v>
      </c>
      <c r="Q516">
        <v>-3.4200856293923998E-2</v>
      </c>
    </row>
    <row r="517" spans="1:17" x14ac:dyDescent="0.3">
      <c r="A517" t="s">
        <v>1157</v>
      </c>
      <c r="B517" t="s">
        <v>1158</v>
      </c>
      <c r="C517" t="s">
        <v>637</v>
      </c>
      <c r="D517" t="s">
        <v>481</v>
      </c>
      <c r="E517">
        <v>10202.28033363</v>
      </c>
      <c r="F517">
        <v>389.95</v>
      </c>
      <c r="G517">
        <v>157.17974527414901</v>
      </c>
      <c r="H517">
        <v>-1.17572855168729</v>
      </c>
      <c r="I517">
        <v>25.026318088578901</v>
      </c>
      <c r="J517">
        <v>0.77521024342605305</v>
      </c>
      <c r="K517">
        <v>361.94701994877403</v>
      </c>
      <c r="L517">
        <v>289.13211043849299</v>
      </c>
      <c r="M517">
        <v>62.586477537155403</v>
      </c>
      <c r="N517">
        <v>1.12499385845931</v>
      </c>
      <c r="O517">
        <v>3.5132709321707898</v>
      </c>
      <c r="P517">
        <v>212.83594063377399</v>
      </c>
      <c r="Q517">
        <v>0.13916851369371699</v>
      </c>
    </row>
    <row r="518" spans="1:17" x14ac:dyDescent="0.3">
      <c r="A518" t="s">
        <v>1159</v>
      </c>
      <c r="B518" t="s">
        <v>1160</v>
      </c>
      <c r="C518" t="s">
        <v>10171</v>
      </c>
      <c r="D518" t="s">
        <v>193</v>
      </c>
      <c r="E518">
        <v>10169.462783999999</v>
      </c>
      <c r="F518">
        <v>665.6</v>
      </c>
      <c r="G518">
        <v>64.976913243727097</v>
      </c>
      <c r="H518">
        <v>1.3160893786699599</v>
      </c>
      <c r="I518">
        <v>6.7520343706898496</v>
      </c>
      <c r="J518">
        <v>-3.1689853180656402</v>
      </c>
      <c r="K518">
        <v>612.71640175767504</v>
      </c>
      <c r="L518">
        <v>528.05998463018102</v>
      </c>
      <c r="M518">
        <v>50.8634587120332</v>
      </c>
      <c r="N518">
        <v>0.48885825437972502</v>
      </c>
      <c r="O518">
        <v>6.3401442307692202</v>
      </c>
      <c r="P518">
        <v>108</v>
      </c>
      <c r="Q518">
        <v>5.5321505918365002E-2</v>
      </c>
    </row>
    <row r="519" spans="1:17" hidden="1" x14ac:dyDescent="0.3">
      <c r="A519" t="s">
        <v>1161</v>
      </c>
      <c r="B519" t="s">
        <v>1162</v>
      </c>
      <c r="C519" t="s">
        <v>10178</v>
      </c>
      <c r="D519" t="s">
        <v>304</v>
      </c>
      <c r="E519">
        <v>10121.633448160001</v>
      </c>
      <c r="F519">
        <v>454.9</v>
      </c>
      <c r="G519">
        <v>-11.7857834682745</v>
      </c>
      <c r="H519">
        <v>-0.55712249723851104</v>
      </c>
      <c r="I519">
        <v>0.97174026159431603</v>
      </c>
      <c r="J519">
        <v>3.2719643286414999</v>
      </c>
      <c r="K519">
        <v>448.63138951792098</v>
      </c>
      <c r="M519">
        <v>56.645330133649402</v>
      </c>
      <c r="N519">
        <v>0.63859256661780905</v>
      </c>
      <c r="O519">
        <v>18.322708287535701</v>
      </c>
      <c r="P519">
        <v>24.630136986301299</v>
      </c>
    </row>
    <row r="520" spans="1:17" hidden="1" x14ac:dyDescent="0.3">
      <c r="A520" t="s">
        <v>1163</v>
      </c>
      <c r="B520" t="s">
        <v>1164</v>
      </c>
      <c r="C520" t="s">
        <v>10182</v>
      </c>
      <c r="D520" t="s">
        <v>246</v>
      </c>
      <c r="E520">
        <v>10083.06339336</v>
      </c>
      <c r="F520">
        <v>83.74</v>
      </c>
      <c r="G520">
        <v>166.18365721611499</v>
      </c>
      <c r="H520">
        <v>34.873846500601701</v>
      </c>
      <c r="I520">
        <v>48.555381338583402</v>
      </c>
      <c r="J520">
        <v>26.556681442400802</v>
      </c>
      <c r="K520">
        <v>61.883690079764698</v>
      </c>
      <c r="L520">
        <v>53.580361296392901</v>
      </c>
      <c r="M520">
        <v>87.295739300266305</v>
      </c>
      <c r="N520">
        <v>2.97878542647776</v>
      </c>
      <c r="O520">
        <v>0</v>
      </c>
      <c r="P520">
        <v>213.04672897196201</v>
      </c>
      <c r="Q520">
        <v>6.6605536634750995E-2</v>
      </c>
    </row>
    <row r="521" spans="1:17" x14ac:dyDescent="0.3">
      <c r="A521" t="s">
        <v>1165</v>
      </c>
      <c r="B521" t="s">
        <v>1166</v>
      </c>
      <c r="C521" t="s">
        <v>10181</v>
      </c>
      <c r="D521" t="s">
        <v>371</v>
      </c>
      <c r="E521">
        <v>10080.130853799999</v>
      </c>
      <c r="F521">
        <v>686</v>
      </c>
      <c r="G521">
        <v>-10.5617009895896</v>
      </c>
      <c r="H521">
        <v>-1.43539747656548</v>
      </c>
      <c r="I521">
        <v>-24.0571367644906</v>
      </c>
      <c r="J521">
        <v>-5.4559907519643902</v>
      </c>
      <c r="K521">
        <v>687.55557260536898</v>
      </c>
      <c r="L521">
        <v>670.841654628995</v>
      </c>
      <c r="M521">
        <v>39.2349863167669</v>
      </c>
      <c r="N521">
        <v>1.3821974608585299</v>
      </c>
      <c r="O521">
        <v>18.790087463556802</v>
      </c>
      <c r="P521">
        <v>28.947368421052602</v>
      </c>
      <c r="Q521">
        <v>5.5979305933933E-2</v>
      </c>
    </row>
    <row r="522" spans="1:17" x14ac:dyDescent="0.3">
      <c r="A522" t="s">
        <v>1167</v>
      </c>
      <c r="B522" t="s">
        <v>1168</v>
      </c>
      <c r="C522" t="s">
        <v>10181</v>
      </c>
      <c r="D522" t="s">
        <v>371</v>
      </c>
      <c r="E522">
        <v>10069.92566063</v>
      </c>
      <c r="F522">
        <v>252.71</v>
      </c>
      <c r="G522">
        <v>25.7407109184497</v>
      </c>
      <c r="H522">
        <v>7.6451523553134297</v>
      </c>
      <c r="I522">
        <v>-25.217043354481699</v>
      </c>
      <c r="J522">
        <v>2.23612880285076</v>
      </c>
      <c r="K522">
        <v>235.91633976260599</v>
      </c>
      <c r="L522">
        <v>220.685091991837</v>
      </c>
      <c r="M522">
        <v>60.489590536545201</v>
      </c>
      <c r="N522">
        <v>0.96612586189767002</v>
      </c>
      <c r="O522">
        <v>27.5177080447944</v>
      </c>
      <c r="P522">
        <v>72.911392405063197</v>
      </c>
      <c r="Q522">
        <v>7.1470675774847003E-2</v>
      </c>
    </row>
    <row r="523" spans="1:17" x14ac:dyDescent="0.3">
      <c r="A523" t="s">
        <v>1169</v>
      </c>
      <c r="B523" t="s">
        <v>1170</v>
      </c>
      <c r="C523" t="s">
        <v>10179</v>
      </c>
      <c r="D523" t="s">
        <v>143</v>
      </c>
      <c r="E523">
        <v>10062.480339</v>
      </c>
      <c r="F523">
        <v>728.1</v>
      </c>
      <c r="G523">
        <v>22.347523202531001</v>
      </c>
      <c r="H523">
        <v>-14.963931662946401</v>
      </c>
      <c r="I523">
        <v>24.0837937145415</v>
      </c>
      <c r="J523">
        <v>-10.7197592309558</v>
      </c>
      <c r="K523">
        <v>738.67428712401897</v>
      </c>
      <c r="L523">
        <v>611.35658635813797</v>
      </c>
      <c r="M523">
        <v>40.355598951198203</v>
      </c>
      <c r="N523">
        <v>1.1643199980972301</v>
      </c>
      <c r="O523">
        <v>11.255322071144001</v>
      </c>
      <c r="P523">
        <v>77.131735798564605</v>
      </c>
    </row>
    <row r="524" spans="1:17" hidden="1" x14ac:dyDescent="0.3">
      <c r="A524" t="s">
        <v>1171</v>
      </c>
      <c r="B524" t="s">
        <v>1172</v>
      </c>
      <c r="C524" t="s">
        <v>10173</v>
      </c>
      <c r="D524" t="s">
        <v>337</v>
      </c>
      <c r="E524">
        <v>10031.770477065</v>
      </c>
      <c r="F524">
        <v>1697.05</v>
      </c>
      <c r="G524">
        <v>125.401176869572</v>
      </c>
      <c r="H524">
        <v>1.9562996545428001E-2</v>
      </c>
      <c r="I524">
        <v>141.03829234847899</v>
      </c>
      <c r="J524">
        <v>-6.4433740427312696</v>
      </c>
      <c r="K524">
        <v>1635.64631622095</v>
      </c>
      <c r="M524">
        <v>25.084918301668299</v>
      </c>
      <c r="N524">
        <v>0.54484054530003501</v>
      </c>
      <c r="O524">
        <v>22.565628590789899</v>
      </c>
      <c r="P524">
        <v>164.17341220423401</v>
      </c>
    </row>
    <row r="525" spans="1:17" x14ac:dyDescent="0.3">
      <c r="A525" t="s">
        <v>1173</v>
      </c>
      <c r="B525" t="s">
        <v>1174</v>
      </c>
      <c r="C525" t="s">
        <v>10184</v>
      </c>
      <c r="D525" t="s">
        <v>1175</v>
      </c>
      <c r="E525">
        <v>9969.2254656000005</v>
      </c>
      <c r="F525">
        <v>518.4</v>
      </c>
      <c r="G525">
        <v>15.4513561441301</v>
      </c>
      <c r="H525">
        <v>-11.232260255277801</v>
      </c>
      <c r="I525">
        <v>31.312513484204</v>
      </c>
      <c r="J525">
        <v>-4.5350204484600303</v>
      </c>
      <c r="K525">
        <v>506.37943559315403</v>
      </c>
      <c r="L525">
        <v>425.67406349115703</v>
      </c>
      <c r="M525">
        <v>22.368466098517999</v>
      </c>
      <c r="N525">
        <v>0.54338135415842903</v>
      </c>
      <c r="O525">
        <v>12.1527777777777</v>
      </c>
      <c r="P525">
        <v>67.441860465116207</v>
      </c>
      <c r="Q525">
        <v>3.8074034776988001E-2</v>
      </c>
    </row>
    <row r="526" spans="1:17" hidden="1" x14ac:dyDescent="0.3">
      <c r="A526" t="s">
        <v>1176</v>
      </c>
      <c r="B526" t="s">
        <v>1177</v>
      </c>
      <c r="C526" t="s">
        <v>10182</v>
      </c>
      <c r="D526" t="s">
        <v>413</v>
      </c>
      <c r="E526">
        <v>9967.7668639200001</v>
      </c>
      <c r="F526">
        <v>8823.9</v>
      </c>
      <c r="G526">
        <v>55.219792117562001</v>
      </c>
      <c r="H526">
        <v>-0.48180860315969898</v>
      </c>
      <c r="I526">
        <v>-2.61249990709234</v>
      </c>
      <c r="J526">
        <v>3.7369910874812802</v>
      </c>
      <c r="K526">
        <v>8502.8780279334896</v>
      </c>
      <c r="L526">
        <v>7806.59896658858</v>
      </c>
      <c r="M526">
        <v>60.777670902865601</v>
      </c>
      <c r="N526">
        <v>1.3640704398796499</v>
      </c>
      <c r="O526">
        <v>17.736488400820502</v>
      </c>
      <c r="P526">
        <v>93.549023908751906</v>
      </c>
      <c r="Q526">
        <v>0.171754833756493</v>
      </c>
    </row>
    <row r="527" spans="1:17" x14ac:dyDescent="0.3">
      <c r="A527" t="s">
        <v>1178</v>
      </c>
      <c r="B527" t="s">
        <v>1179</v>
      </c>
      <c r="C527" t="s">
        <v>10173</v>
      </c>
      <c r="D527" t="s">
        <v>163</v>
      </c>
      <c r="E527">
        <v>9950.5640999999996</v>
      </c>
      <c r="F527">
        <v>531.15</v>
      </c>
      <c r="G527">
        <v>40.201162171433097</v>
      </c>
      <c r="H527">
        <v>16.640417893995998</v>
      </c>
      <c r="I527">
        <v>19.995980452060898</v>
      </c>
      <c r="J527">
        <v>8.7876542165887397</v>
      </c>
      <c r="K527">
        <v>458.15593100341903</v>
      </c>
      <c r="L527">
        <v>413.35582022964002</v>
      </c>
      <c r="M527">
        <v>78.381503393020694</v>
      </c>
      <c r="N527">
        <v>1.82663366002131</v>
      </c>
      <c r="O527">
        <v>3.07822648969218</v>
      </c>
      <c r="P527">
        <v>74.921784949777702</v>
      </c>
      <c r="Q527">
        <v>9.4518228638321003E-2</v>
      </c>
    </row>
    <row r="528" spans="1:17" x14ac:dyDescent="0.3">
      <c r="A528" t="s">
        <v>1180</v>
      </c>
      <c r="B528" t="s">
        <v>1181</v>
      </c>
      <c r="C528" t="s">
        <v>10167</v>
      </c>
      <c r="D528" t="s">
        <v>484</v>
      </c>
      <c r="E528">
        <v>9940.4598586240008</v>
      </c>
      <c r="F528">
        <v>168.91</v>
      </c>
      <c r="G528">
        <v>28.162349651967499</v>
      </c>
      <c r="H528">
        <v>-1.1414313311155599</v>
      </c>
      <c r="I528">
        <v>-27.9975117354766</v>
      </c>
      <c r="J528">
        <v>-1.7659767288488699</v>
      </c>
      <c r="K528">
        <v>168.371206874949</v>
      </c>
      <c r="L528">
        <v>165.11094883095899</v>
      </c>
      <c r="M528">
        <v>48.633433621343798</v>
      </c>
      <c r="N528">
        <v>1.06152785859819</v>
      </c>
      <c r="O528">
        <v>23.910590419249001</v>
      </c>
      <c r="P528">
        <v>59.102830048896102</v>
      </c>
      <c r="Q528">
        <v>-5.2418258717403E-2</v>
      </c>
    </row>
    <row r="529" spans="1:17" x14ac:dyDescent="0.3">
      <c r="A529" t="s">
        <v>1182</v>
      </c>
      <c r="B529" t="s">
        <v>1183</v>
      </c>
      <c r="C529" t="s">
        <v>10178</v>
      </c>
      <c r="D529" t="s">
        <v>526</v>
      </c>
      <c r="E529">
        <v>9910.0635847199992</v>
      </c>
      <c r="F529">
        <v>1554.15</v>
      </c>
      <c r="G529">
        <v>-12.350794023092799</v>
      </c>
      <c r="H529">
        <v>-0.40458007014400299</v>
      </c>
      <c r="I529">
        <v>-2.6068974557762901</v>
      </c>
      <c r="J529">
        <v>-1.9171556213415799</v>
      </c>
      <c r="K529">
        <v>1508.1062404337399</v>
      </c>
      <c r="L529">
        <v>1445.83675961989</v>
      </c>
      <c r="M529">
        <v>46.412477039853997</v>
      </c>
      <c r="N529">
        <v>0.69991666965377097</v>
      </c>
      <c r="O529">
        <v>8.0976739696940303</v>
      </c>
      <c r="P529">
        <v>28.1244847485573</v>
      </c>
      <c r="Q529">
        <v>1.2385755528638E-2</v>
      </c>
    </row>
    <row r="530" spans="1:17" x14ac:dyDescent="0.3">
      <c r="A530" t="s">
        <v>1184</v>
      </c>
      <c r="B530" t="s">
        <v>1185</v>
      </c>
      <c r="C530" t="s">
        <v>10175</v>
      </c>
      <c r="D530" t="s">
        <v>130</v>
      </c>
      <c r="E530">
        <v>9893.1041552499992</v>
      </c>
      <c r="F530">
        <v>280.75</v>
      </c>
      <c r="G530">
        <v>46.961373322601297</v>
      </c>
      <c r="H530">
        <v>14.9593041561447</v>
      </c>
      <c r="I530">
        <v>-1.6879901827369701</v>
      </c>
      <c r="J530">
        <v>15.681604540863001</v>
      </c>
      <c r="K530">
        <v>240.35316649970699</v>
      </c>
      <c r="L530">
        <v>222.78081717866201</v>
      </c>
      <c r="M530">
        <v>90.725439781406394</v>
      </c>
      <c r="N530">
        <v>1.46205648106096</v>
      </c>
      <c r="O530">
        <v>3.29474621549421</v>
      </c>
      <c r="P530">
        <v>80.308917504254794</v>
      </c>
      <c r="Q530">
        <v>0.143052155339461</v>
      </c>
    </row>
    <row r="531" spans="1:17" x14ac:dyDescent="0.3">
      <c r="A531" t="s">
        <v>1186</v>
      </c>
      <c r="B531" t="s">
        <v>1187</v>
      </c>
      <c r="C531" t="s">
        <v>10170</v>
      </c>
      <c r="D531" t="s">
        <v>46</v>
      </c>
      <c r="E531">
        <v>9883.0096646000002</v>
      </c>
      <c r="F531">
        <v>1475.35</v>
      </c>
      <c r="G531">
        <v>94.036325772673393</v>
      </c>
      <c r="H531">
        <v>12.9641380360375</v>
      </c>
      <c r="I531">
        <v>62.714624567651001</v>
      </c>
      <c r="J531">
        <v>7.1500048202821196</v>
      </c>
      <c r="K531">
        <v>1239.16236033939</v>
      </c>
      <c r="L531">
        <v>1013.7263420908801</v>
      </c>
      <c r="M531">
        <v>73.101186552089104</v>
      </c>
      <c r="N531">
        <v>2.1056274494934799</v>
      </c>
      <c r="O531">
        <v>4.5480733385298402</v>
      </c>
      <c r="P531">
        <v>126.976923076923</v>
      </c>
      <c r="Q531">
        <v>0.140584926596172</v>
      </c>
    </row>
    <row r="532" spans="1:17" x14ac:dyDescent="0.3">
      <c r="A532" t="s">
        <v>1188</v>
      </c>
      <c r="B532" t="s">
        <v>1189</v>
      </c>
      <c r="C532" t="s">
        <v>10169</v>
      </c>
      <c r="D532" t="s">
        <v>416</v>
      </c>
      <c r="E532">
        <v>9740.4450792000007</v>
      </c>
      <c r="F532">
        <v>280.5</v>
      </c>
      <c r="G532">
        <v>91.851446987123296</v>
      </c>
      <c r="H532">
        <v>7.3152840874256402</v>
      </c>
      <c r="I532">
        <v>21.978534569866699</v>
      </c>
      <c r="J532">
        <v>7.4544860793358998</v>
      </c>
      <c r="K532">
        <v>241.21834075292799</v>
      </c>
      <c r="L532">
        <v>203.68557111112</v>
      </c>
      <c r="M532">
        <v>76.263706093639598</v>
      </c>
      <c r="N532">
        <v>1.4191800826546499</v>
      </c>
      <c r="O532">
        <v>5.5258467023172804</v>
      </c>
      <c r="P532">
        <v>126.118500604594</v>
      </c>
      <c r="Q532">
        <v>0.12480575394818801</v>
      </c>
    </row>
    <row r="533" spans="1:17" hidden="1" x14ac:dyDescent="0.3">
      <c r="A533" t="s">
        <v>1190</v>
      </c>
      <c r="B533" t="s">
        <v>1191</v>
      </c>
      <c r="C533" t="s">
        <v>10182</v>
      </c>
      <c r="D533" t="s">
        <v>140</v>
      </c>
      <c r="E533">
        <v>9717.1900299270001</v>
      </c>
      <c r="F533">
        <v>266.54000000000002</v>
      </c>
      <c r="G533">
        <v>-25.269407982551201</v>
      </c>
      <c r="H533">
        <v>-0.91705977685397599</v>
      </c>
      <c r="I533">
        <v>-5.7081194608144896</v>
      </c>
      <c r="J533">
        <v>-1.26974605260272</v>
      </c>
      <c r="K533">
        <v>262.01315220502897</v>
      </c>
      <c r="L533">
        <v>257.121406729547</v>
      </c>
      <c r="M533">
        <v>22.227502817667499</v>
      </c>
      <c r="N533">
        <v>1.0030455533161799</v>
      </c>
      <c r="O533">
        <v>1.6732948150371201</v>
      </c>
      <c r="P533">
        <v>14.8384317104696</v>
      </c>
    </row>
    <row r="534" spans="1:17" hidden="1" x14ac:dyDescent="0.3">
      <c r="A534" t="s">
        <v>1192</v>
      </c>
      <c r="B534" t="s">
        <v>1193</v>
      </c>
      <c r="C534" t="s">
        <v>10182</v>
      </c>
      <c r="E534">
        <v>9638.1683405999993</v>
      </c>
      <c r="F534">
        <v>498.15</v>
      </c>
      <c r="G534">
        <v>-26.432575988205102</v>
      </c>
      <c r="H534">
        <v>6.5112730589185901</v>
      </c>
      <c r="I534">
        <v>-12.5387208098684</v>
      </c>
      <c r="J534">
        <v>3.80359005613798E-3</v>
      </c>
      <c r="K534">
        <v>463.91888835030898</v>
      </c>
      <c r="L534">
        <v>472.87756223863198</v>
      </c>
      <c r="M534">
        <v>67.066365680598196</v>
      </c>
      <c r="N534">
        <v>0.75308480859702598</v>
      </c>
      <c r="O534">
        <v>18.036735922914701</v>
      </c>
      <c r="P534">
        <v>25.431197280624399</v>
      </c>
      <c r="Q534">
        <v>-8.0220981379240004E-3</v>
      </c>
    </row>
    <row r="535" spans="1:17" hidden="1" x14ac:dyDescent="0.3">
      <c r="A535" t="s">
        <v>1194</v>
      </c>
      <c r="B535" t="s">
        <v>1195</v>
      </c>
      <c r="C535" t="s">
        <v>10182</v>
      </c>
      <c r="D535" t="s">
        <v>21</v>
      </c>
      <c r="E535">
        <v>9609.0866935499998</v>
      </c>
      <c r="F535">
        <v>1740.35</v>
      </c>
      <c r="G535">
        <v>228.248778832548</v>
      </c>
      <c r="H535">
        <v>35.935045593235998</v>
      </c>
      <c r="I535">
        <v>35.127663176167701</v>
      </c>
      <c r="J535">
        <v>12.315922946608699</v>
      </c>
      <c r="K535">
        <v>1334.2064177525001</v>
      </c>
      <c r="L535">
        <v>1059.5592282042101</v>
      </c>
      <c r="M535">
        <v>82.584380316875496</v>
      </c>
      <c r="N535">
        <v>1.24385767451814</v>
      </c>
      <c r="O535">
        <v>1.00841784698482</v>
      </c>
      <c r="P535">
        <v>267.938689217758</v>
      </c>
      <c r="Q535">
        <v>0.25237146924916998</v>
      </c>
    </row>
    <row r="536" spans="1:17" hidden="1" x14ac:dyDescent="0.3">
      <c r="A536" t="s">
        <v>1196</v>
      </c>
      <c r="B536" t="s">
        <v>1197</v>
      </c>
      <c r="C536" t="s">
        <v>10182</v>
      </c>
      <c r="D536" t="s">
        <v>86</v>
      </c>
      <c r="E536">
        <v>9591.9028099999996</v>
      </c>
      <c r="F536">
        <v>139.19</v>
      </c>
      <c r="G536">
        <v>-23.494783265854899</v>
      </c>
      <c r="H536">
        <v>-9.6921909413162505E-2</v>
      </c>
      <c r="I536">
        <v>-10.380094518239099</v>
      </c>
      <c r="J536">
        <v>1.3331695883320001</v>
      </c>
      <c r="K536">
        <v>135.75731824623301</v>
      </c>
      <c r="L536">
        <v>134.87273759107001</v>
      </c>
      <c r="M536">
        <v>19.599037825510401</v>
      </c>
      <c r="N536">
        <v>0.66848748847499295</v>
      </c>
      <c r="O536">
        <v>1.1566922911128801</v>
      </c>
      <c r="P536">
        <v>10.468253968253901</v>
      </c>
      <c r="Q536">
        <v>-1.3388827299693999E-2</v>
      </c>
    </row>
    <row r="537" spans="1:17" x14ac:dyDescent="0.3">
      <c r="A537" t="s">
        <v>1198</v>
      </c>
      <c r="B537" t="s">
        <v>1199</v>
      </c>
      <c r="C537" t="s">
        <v>10173</v>
      </c>
      <c r="D537" t="s">
        <v>246</v>
      </c>
      <c r="E537">
        <v>9566.1476950079996</v>
      </c>
      <c r="F537">
        <v>83.74</v>
      </c>
      <c r="G537">
        <v>167.53880748941901</v>
      </c>
      <c r="H537">
        <v>29.035173519927898</v>
      </c>
      <c r="I537">
        <v>76.275219332196599</v>
      </c>
      <c r="J537">
        <v>20.16266455545</v>
      </c>
      <c r="K537">
        <v>68.491735860910296</v>
      </c>
      <c r="L537">
        <v>54.300166009831699</v>
      </c>
      <c r="M537">
        <v>75.180235448241703</v>
      </c>
      <c r="N537">
        <v>1.1220799477891501</v>
      </c>
      <c r="O537">
        <v>5.7439694291855803</v>
      </c>
      <c r="P537">
        <v>222.42908466104299</v>
      </c>
      <c r="Q537">
        <v>0.22025220680718599</v>
      </c>
    </row>
    <row r="538" spans="1:17" x14ac:dyDescent="0.3">
      <c r="A538" t="s">
        <v>1200</v>
      </c>
      <c r="B538" t="s">
        <v>1201</v>
      </c>
      <c r="C538" t="s">
        <v>10166</v>
      </c>
      <c r="D538" t="s">
        <v>299</v>
      </c>
      <c r="E538">
        <v>9555.7203649799994</v>
      </c>
      <c r="F538">
        <v>810.9</v>
      </c>
      <c r="G538">
        <v>64.531770006440794</v>
      </c>
      <c r="H538">
        <v>4.1974659861459998</v>
      </c>
      <c r="I538">
        <v>-0.193972323678238</v>
      </c>
      <c r="J538">
        <v>3.2451035863541602</v>
      </c>
      <c r="K538">
        <v>746.20230374676703</v>
      </c>
      <c r="L538">
        <v>690.26895007724795</v>
      </c>
      <c r="M538">
        <v>72.036265468948699</v>
      </c>
      <c r="N538">
        <v>0.92371384768832199</v>
      </c>
      <c r="O538">
        <v>13.663830311999</v>
      </c>
      <c r="P538">
        <v>95.397590361445694</v>
      </c>
      <c r="Q538">
        <v>0.100317052451714</v>
      </c>
    </row>
    <row r="539" spans="1:17" x14ac:dyDescent="0.3">
      <c r="A539" t="s">
        <v>1202</v>
      </c>
      <c r="B539" t="s">
        <v>1203</v>
      </c>
      <c r="C539" t="s">
        <v>10181</v>
      </c>
      <c r="D539" t="s">
        <v>371</v>
      </c>
      <c r="E539">
        <v>9524.6438962499997</v>
      </c>
      <c r="F539">
        <v>754.5</v>
      </c>
      <c r="G539">
        <v>-1.2349559329894799</v>
      </c>
      <c r="H539">
        <v>22.396759315173401</v>
      </c>
      <c r="I539">
        <v>3.1003619995331801</v>
      </c>
      <c r="J539">
        <v>1.84232130674131</v>
      </c>
      <c r="K539">
        <v>643.00096292858495</v>
      </c>
      <c r="L539">
        <v>602.50345156274898</v>
      </c>
      <c r="M539">
        <v>63.958851080313202</v>
      </c>
      <c r="N539">
        <v>1.4635021219914199</v>
      </c>
      <c r="O539">
        <v>5.5533465871437899</v>
      </c>
      <c r="P539">
        <v>67.6666666666666</v>
      </c>
      <c r="Q539">
        <v>5.2742270276395997E-2</v>
      </c>
    </row>
    <row r="540" spans="1:17" hidden="1" x14ac:dyDescent="0.3">
      <c r="A540" t="s">
        <v>1204</v>
      </c>
      <c r="B540" t="s">
        <v>1205</v>
      </c>
      <c r="C540" t="s">
        <v>10182</v>
      </c>
      <c r="D540" t="s">
        <v>246</v>
      </c>
      <c r="E540">
        <v>9466.5533697999999</v>
      </c>
      <c r="F540">
        <v>6149.9</v>
      </c>
      <c r="G540">
        <v>23.482138478328999</v>
      </c>
      <c r="H540">
        <v>-0.76709230559894503</v>
      </c>
      <c r="I540">
        <v>-5.24883070464218</v>
      </c>
      <c r="J540">
        <v>0.29727945584575</v>
      </c>
      <c r="K540">
        <v>5821.6536672767297</v>
      </c>
      <c r="L540">
        <v>5405.4874865723796</v>
      </c>
      <c r="M540">
        <v>61.9330312697004</v>
      </c>
      <c r="N540">
        <v>0.77581699850928498</v>
      </c>
      <c r="O540">
        <v>8.1318395421063894</v>
      </c>
      <c r="P540">
        <v>49.378188000971498</v>
      </c>
      <c r="Q540">
        <v>0.118938083538842</v>
      </c>
    </row>
    <row r="541" spans="1:17" x14ac:dyDescent="0.3">
      <c r="A541" t="s">
        <v>1206</v>
      </c>
      <c r="B541" t="s">
        <v>1207</v>
      </c>
      <c r="C541" t="s">
        <v>10181</v>
      </c>
      <c r="D541" t="s">
        <v>548</v>
      </c>
      <c r="E541">
        <v>9462.9882194099991</v>
      </c>
      <c r="F541">
        <v>598.95000000000005</v>
      </c>
      <c r="G541">
        <v>19.3089811019065</v>
      </c>
      <c r="H541">
        <v>8.6353015900531407</v>
      </c>
      <c r="I541">
        <v>9.6325198214458503</v>
      </c>
      <c r="J541">
        <v>9.4966444642970202</v>
      </c>
      <c r="K541">
        <v>526.64494419006905</v>
      </c>
      <c r="L541">
        <v>492.65136940051798</v>
      </c>
      <c r="M541">
        <v>74.121813779586802</v>
      </c>
      <c r="N541">
        <v>1.7718958447152799</v>
      </c>
      <c r="O541">
        <v>2.5795141497620699</v>
      </c>
      <c r="P541">
        <v>50.112781954887197</v>
      </c>
      <c r="Q541">
        <v>-2.1392614969625998E-2</v>
      </c>
    </row>
    <row r="542" spans="1:17" x14ac:dyDescent="0.3">
      <c r="A542" t="s">
        <v>1208</v>
      </c>
      <c r="B542" t="s">
        <v>1209</v>
      </c>
      <c r="C542" t="s">
        <v>10176</v>
      </c>
      <c r="D542" t="s">
        <v>78</v>
      </c>
      <c r="E542">
        <v>9448.7656584899996</v>
      </c>
      <c r="F542">
        <v>304.89999999999998</v>
      </c>
      <c r="G542">
        <v>20.9739722382451</v>
      </c>
      <c r="H542">
        <v>30.709194304423299</v>
      </c>
      <c r="I542">
        <v>5.9874868966178996</v>
      </c>
      <c r="J542">
        <v>2.7327321301763798</v>
      </c>
      <c r="K542">
        <v>244.22651527452101</v>
      </c>
      <c r="L542">
        <v>231.19350514273501</v>
      </c>
      <c r="M542">
        <v>78.367456172032107</v>
      </c>
      <c r="N542">
        <v>2.9338956573785002</v>
      </c>
      <c r="O542">
        <v>0.98392915710068196</v>
      </c>
      <c r="P542">
        <v>76.702405099970903</v>
      </c>
      <c r="Q542">
        <v>3.6576756925652001E-2</v>
      </c>
    </row>
    <row r="543" spans="1:17" hidden="1" x14ac:dyDescent="0.3">
      <c r="A543" t="s">
        <v>1210</v>
      </c>
      <c r="B543" t="s">
        <v>1211</v>
      </c>
      <c r="C543" t="s">
        <v>10182</v>
      </c>
      <c r="D543" t="s">
        <v>282</v>
      </c>
      <c r="E543">
        <v>9378.6813630300003</v>
      </c>
      <c r="F543">
        <v>335.3</v>
      </c>
      <c r="G543">
        <v>-19.612488687025898</v>
      </c>
      <c r="H543">
        <v>-0.592095144007181</v>
      </c>
      <c r="I543">
        <v>-6.8549649571571498</v>
      </c>
      <c r="J543">
        <v>-2.4358736917472101</v>
      </c>
      <c r="M543">
        <v>62.511990539916901</v>
      </c>
      <c r="O543">
        <v>3.5937966000596502</v>
      </c>
      <c r="P543">
        <v>9.3250733615911408</v>
      </c>
    </row>
    <row r="544" spans="1:17" x14ac:dyDescent="0.3">
      <c r="A544" t="s">
        <v>1212</v>
      </c>
      <c r="B544" t="s">
        <v>1213</v>
      </c>
      <c r="C544" t="s">
        <v>10167</v>
      </c>
      <c r="D544" t="s">
        <v>484</v>
      </c>
      <c r="E544">
        <v>9376.0718575649898</v>
      </c>
      <c r="F544">
        <v>1054.55</v>
      </c>
      <c r="G544">
        <v>7.69550725936387</v>
      </c>
      <c r="H544">
        <v>15.528685297405501</v>
      </c>
      <c r="I544">
        <v>-3.79650550847788</v>
      </c>
      <c r="J544">
        <v>-5.2583366257510598</v>
      </c>
      <c r="K544">
        <v>970.06320459788401</v>
      </c>
      <c r="L544">
        <v>910.24503102804101</v>
      </c>
      <c r="M544">
        <v>52.5171386871721</v>
      </c>
      <c r="N544">
        <v>0.86968107184120202</v>
      </c>
      <c r="O544">
        <v>13.318477075529801</v>
      </c>
      <c r="P544">
        <v>35.781883731410502</v>
      </c>
      <c r="Q544">
        <v>4.6451303717545002E-2</v>
      </c>
    </row>
    <row r="545" spans="1:17" x14ac:dyDescent="0.3">
      <c r="A545" t="s">
        <v>1214</v>
      </c>
      <c r="B545" t="s">
        <v>1215</v>
      </c>
      <c r="C545" t="s">
        <v>10180</v>
      </c>
      <c r="D545" t="s">
        <v>140</v>
      </c>
      <c r="E545">
        <v>9354.1835803899994</v>
      </c>
      <c r="F545">
        <v>603.35</v>
      </c>
      <c r="G545">
        <v>-0.27208921765969402</v>
      </c>
      <c r="H545">
        <v>-1.61291821847157</v>
      </c>
      <c r="I545">
        <v>-6.6998828708467002</v>
      </c>
      <c r="J545">
        <v>1.24571192467851</v>
      </c>
      <c r="K545">
        <v>605.78937830312498</v>
      </c>
      <c r="L545">
        <v>569.22334746156901</v>
      </c>
      <c r="M545">
        <v>44.407321071473497</v>
      </c>
      <c r="N545">
        <v>1.0437937315610299</v>
      </c>
      <c r="O545">
        <v>12.505179414933201</v>
      </c>
      <c r="P545">
        <v>27.5851131317403</v>
      </c>
      <c r="Q545">
        <v>0.105006274697857</v>
      </c>
    </row>
    <row r="546" spans="1:17" hidden="1" x14ac:dyDescent="0.3">
      <c r="A546" t="s">
        <v>1216</v>
      </c>
      <c r="B546" t="s">
        <v>1217</v>
      </c>
      <c r="C546" t="s">
        <v>10182</v>
      </c>
      <c r="D546" t="s">
        <v>140</v>
      </c>
      <c r="E546">
        <v>9345.2999999999993</v>
      </c>
      <c r="F546">
        <v>4672.6499999999996</v>
      </c>
      <c r="G546">
        <v>-30.219396987165499</v>
      </c>
      <c r="H546">
        <v>-3.6494200185914201</v>
      </c>
      <c r="I546">
        <v>-12.653689845331201</v>
      </c>
      <c r="J546">
        <v>1.50882598816241</v>
      </c>
      <c r="K546">
        <v>4749.7583507274903</v>
      </c>
      <c r="L546">
        <v>4847.0905146065397</v>
      </c>
      <c r="M546">
        <v>42.719112170415301</v>
      </c>
      <c r="N546">
        <v>0.82227086861344001</v>
      </c>
      <c r="O546">
        <v>49.251495404106798</v>
      </c>
      <c r="P546">
        <v>20.367078825347701</v>
      </c>
      <c r="Q546">
        <v>0.11713845821465201</v>
      </c>
    </row>
    <row r="547" spans="1:17" x14ac:dyDescent="0.3">
      <c r="A547" t="s">
        <v>1218</v>
      </c>
      <c r="B547" t="s">
        <v>1219</v>
      </c>
      <c r="C547" t="s">
        <v>10179</v>
      </c>
      <c r="D547" t="s">
        <v>98</v>
      </c>
      <c r="E547">
        <v>9293.3072095250009</v>
      </c>
      <c r="F547">
        <v>314.75</v>
      </c>
      <c r="G547">
        <v>-65.961271953562701</v>
      </c>
      <c r="H547">
        <v>6.2088513017045202</v>
      </c>
      <c r="I547">
        <v>-27.318255979712099</v>
      </c>
      <c r="J547">
        <v>9.0522786780084594</v>
      </c>
      <c r="K547">
        <v>293.92376859323002</v>
      </c>
      <c r="L547">
        <v>356.80951007023498</v>
      </c>
      <c r="M547">
        <v>82.409942633891504</v>
      </c>
      <c r="N547">
        <v>2.9294445468804402</v>
      </c>
      <c r="O547">
        <v>77.918983320095293</v>
      </c>
      <c r="P547">
        <v>20.593869731800702</v>
      </c>
      <c r="Q547">
        <v>-8.7610449343789004E-2</v>
      </c>
    </row>
    <row r="548" spans="1:17" hidden="1" x14ac:dyDescent="0.3">
      <c r="A548" t="s">
        <v>1220</v>
      </c>
      <c r="B548" t="s">
        <v>1221</v>
      </c>
      <c r="C548" t="s">
        <v>10182</v>
      </c>
      <c r="D548" t="s">
        <v>153</v>
      </c>
      <c r="E548">
        <v>9257.2346174699996</v>
      </c>
      <c r="F548">
        <v>7683.9</v>
      </c>
      <c r="G548">
        <v>187.715401595613</v>
      </c>
      <c r="H548">
        <v>2.0534141929733098</v>
      </c>
      <c r="I548">
        <v>23.318125221677299</v>
      </c>
      <c r="J548">
        <v>3.9022621007199301</v>
      </c>
      <c r="K548">
        <v>7073.2051083543201</v>
      </c>
      <c r="L548">
        <v>5591.4968720172801</v>
      </c>
      <c r="M548">
        <v>62.056512567848301</v>
      </c>
      <c r="N548">
        <v>1.4641439554784901</v>
      </c>
      <c r="O548">
        <v>6.3782714506955998</v>
      </c>
      <c r="P548">
        <v>243.33780160857901</v>
      </c>
      <c r="Q548">
        <v>0.19507370595437101</v>
      </c>
    </row>
    <row r="549" spans="1:17" x14ac:dyDescent="0.3">
      <c r="A549" t="s">
        <v>1222</v>
      </c>
      <c r="B549" t="s">
        <v>1223</v>
      </c>
      <c r="C549" t="s">
        <v>10177</v>
      </c>
      <c r="D549" t="s">
        <v>1224</v>
      </c>
      <c r="E549">
        <v>9250.6495293600001</v>
      </c>
      <c r="F549">
        <v>622.9</v>
      </c>
      <c r="G549">
        <v>17.994372233018399</v>
      </c>
      <c r="H549">
        <v>-1.9976493377400699</v>
      </c>
      <c r="I549">
        <v>8.7170879400194092</v>
      </c>
      <c r="J549">
        <v>-1.99050560245338</v>
      </c>
      <c r="K549">
        <v>606.79481871326902</v>
      </c>
      <c r="L549">
        <v>544.000732791818</v>
      </c>
      <c r="M549">
        <v>49.993344296306702</v>
      </c>
      <c r="N549">
        <v>0.64679905432524698</v>
      </c>
      <c r="O549">
        <v>7.6256220902231497</v>
      </c>
      <c r="P549">
        <v>56.625597183806804</v>
      </c>
      <c r="Q549">
        <v>-7.6054757080701002E-2</v>
      </c>
    </row>
    <row r="550" spans="1:17" x14ac:dyDescent="0.3">
      <c r="A550" t="s">
        <v>1225</v>
      </c>
      <c r="B550" t="s">
        <v>1226</v>
      </c>
      <c r="C550" t="s">
        <v>10175</v>
      </c>
      <c r="D550" t="s">
        <v>1227</v>
      </c>
      <c r="E550">
        <v>9243.6309960399994</v>
      </c>
      <c r="F550">
        <v>1358.6</v>
      </c>
      <c r="G550">
        <v>97.946185900062105</v>
      </c>
      <c r="H550">
        <v>16.738662627149399</v>
      </c>
      <c r="I550">
        <v>20.425182271489199</v>
      </c>
      <c r="J550">
        <v>-6.2003919998545998</v>
      </c>
      <c r="K550">
        <v>1242.81913409964</v>
      </c>
      <c r="L550">
        <v>1015.0582437714201</v>
      </c>
      <c r="M550">
        <v>37.294989866507201</v>
      </c>
      <c r="N550">
        <v>0.441013552902147</v>
      </c>
      <c r="O550">
        <v>20.344472250846401</v>
      </c>
      <c r="P550">
        <v>123.601053324555</v>
      </c>
      <c r="Q550">
        <v>0.21491984557819799</v>
      </c>
    </row>
    <row r="551" spans="1:17" x14ac:dyDescent="0.3">
      <c r="A551" t="s">
        <v>1228</v>
      </c>
      <c r="B551" t="s">
        <v>1229</v>
      </c>
      <c r="C551" t="s">
        <v>10185</v>
      </c>
      <c r="D551" t="s">
        <v>700</v>
      </c>
      <c r="E551">
        <v>9241.74487692</v>
      </c>
      <c r="F551">
        <v>545.54999999999995</v>
      </c>
      <c r="G551">
        <v>48.933230754705001</v>
      </c>
      <c r="H551">
        <v>26.162505798070701</v>
      </c>
      <c r="I551">
        <v>27.395011810037499</v>
      </c>
      <c r="J551">
        <v>-8.3109559706911096</v>
      </c>
      <c r="K551">
        <v>472.47160840062298</v>
      </c>
      <c r="L551">
        <v>405.39398999794099</v>
      </c>
      <c r="M551">
        <v>47.801773230392698</v>
      </c>
      <c r="N551">
        <v>2.17845972745523</v>
      </c>
      <c r="O551">
        <v>17.083677023187601</v>
      </c>
      <c r="P551">
        <v>77.040402401427798</v>
      </c>
      <c r="Q551">
        <v>9.1485429238673005E-2</v>
      </c>
    </row>
    <row r="552" spans="1:17" x14ac:dyDescent="0.3">
      <c r="A552" t="s">
        <v>1230</v>
      </c>
      <c r="B552" t="s">
        <v>1231</v>
      </c>
      <c r="C552" t="s">
        <v>10178</v>
      </c>
      <c r="D552" t="s">
        <v>89</v>
      </c>
      <c r="E552">
        <v>9205.9610406399897</v>
      </c>
      <c r="F552">
        <v>837.2</v>
      </c>
      <c r="G552">
        <v>-22.769989883341101</v>
      </c>
      <c r="H552">
        <v>14.782957549553799</v>
      </c>
      <c r="I552">
        <v>8.6105828647433107</v>
      </c>
      <c r="J552">
        <v>15.2698077594913</v>
      </c>
      <c r="K552">
        <v>757.47975315174995</v>
      </c>
      <c r="L552">
        <v>730.560748433203</v>
      </c>
      <c r="M552">
        <v>62.907643717153697</v>
      </c>
      <c r="N552">
        <v>2.46849598691841</v>
      </c>
      <c r="O552">
        <v>9.8901098901098692</v>
      </c>
      <c r="P552">
        <v>35.909090909090899</v>
      </c>
      <c r="Q552">
        <v>0.137462726624272</v>
      </c>
    </row>
    <row r="553" spans="1:17" x14ac:dyDescent="0.3">
      <c r="A553" t="s">
        <v>1232</v>
      </c>
      <c r="B553" t="s">
        <v>1233</v>
      </c>
      <c r="C553" t="s">
        <v>10173</v>
      </c>
      <c r="D553" t="s">
        <v>646</v>
      </c>
      <c r="E553">
        <v>9144.9674567399998</v>
      </c>
      <c r="F553">
        <v>284.12</v>
      </c>
      <c r="G553">
        <v>226.113103123569</v>
      </c>
      <c r="H553">
        <v>34.134221319684301</v>
      </c>
      <c r="I553">
        <v>42.505403194533102</v>
      </c>
      <c r="J553">
        <v>8.7337048590282294</v>
      </c>
      <c r="K553">
        <v>218.97948834500201</v>
      </c>
      <c r="L553">
        <v>175.116319064973</v>
      </c>
      <c r="M553">
        <v>76.809029788832405</v>
      </c>
      <c r="N553">
        <v>2.8170618721558598</v>
      </c>
      <c r="O553">
        <v>4.0053498521751303</v>
      </c>
      <c r="P553">
        <v>264.02306213965397</v>
      </c>
      <c r="Q553">
        <v>0.18005998541075299</v>
      </c>
    </row>
    <row r="554" spans="1:17" x14ac:dyDescent="0.3">
      <c r="A554" t="s">
        <v>1234</v>
      </c>
      <c r="B554" t="s">
        <v>1235</v>
      </c>
      <c r="C554" t="s">
        <v>10178</v>
      </c>
      <c r="D554" t="s">
        <v>304</v>
      </c>
      <c r="E554">
        <v>9142.9623566499995</v>
      </c>
      <c r="F554">
        <v>453.65</v>
      </c>
      <c r="G554">
        <v>22.298757365845699</v>
      </c>
      <c r="H554">
        <v>8.3575084454219599</v>
      </c>
      <c r="I554">
        <v>5.8584637301114698E-2</v>
      </c>
      <c r="J554">
        <v>-1.1818643398130499</v>
      </c>
      <c r="K554">
        <v>432.890812432622</v>
      </c>
      <c r="L554">
        <v>401.01741101855498</v>
      </c>
      <c r="M554">
        <v>51.737302656199702</v>
      </c>
      <c r="N554">
        <v>0.61735014275061895</v>
      </c>
      <c r="O554">
        <v>11.3192990190675</v>
      </c>
      <c r="P554">
        <v>49.423583662714002</v>
      </c>
      <c r="Q554">
        <v>7.1032331658857001E-2</v>
      </c>
    </row>
    <row r="555" spans="1:17" x14ac:dyDescent="0.3">
      <c r="A555" t="s">
        <v>1236</v>
      </c>
      <c r="B555" t="s">
        <v>1237</v>
      </c>
      <c r="C555" t="s">
        <v>10165</v>
      </c>
      <c r="D555" t="s">
        <v>1116</v>
      </c>
      <c r="E555">
        <v>9110.41438905</v>
      </c>
      <c r="F555">
        <v>562.25</v>
      </c>
      <c r="G555">
        <v>157.02297259886601</v>
      </c>
      <c r="H555">
        <v>-1.45899971093513</v>
      </c>
      <c r="I555">
        <v>11.9440683919689</v>
      </c>
      <c r="J555">
        <v>-0.58727330261772204</v>
      </c>
      <c r="K555">
        <v>536.60163385690998</v>
      </c>
      <c r="L555">
        <v>431.49699972204098</v>
      </c>
      <c r="M555">
        <v>49.2940309123059</v>
      </c>
      <c r="N555">
        <v>0.67783585129997104</v>
      </c>
      <c r="O555">
        <v>12.903512672298699</v>
      </c>
      <c r="P555">
        <v>186.36305759517799</v>
      </c>
    </row>
    <row r="556" spans="1:17" x14ac:dyDescent="0.3">
      <c r="A556" t="s">
        <v>1238</v>
      </c>
      <c r="B556" t="s">
        <v>1239</v>
      </c>
      <c r="C556" t="s">
        <v>10169</v>
      </c>
      <c r="D556" t="s">
        <v>986</v>
      </c>
      <c r="E556">
        <v>9083.1711821600002</v>
      </c>
      <c r="F556">
        <v>414.95</v>
      </c>
      <c r="G556">
        <v>25.203842089271099</v>
      </c>
      <c r="H556">
        <v>13.7619131492694</v>
      </c>
      <c r="I556">
        <v>12.2625179955199</v>
      </c>
      <c r="J556">
        <v>1.54000258741763</v>
      </c>
      <c r="K556">
        <v>372.73203956720602</v>
      </c>
      <c r="L556">
        <v>346.58607698330599</v>
      </c>
      <c r="M556">
        <v>74.948770035998507</v>
      </c>
      <c r="N556">
        <v>0.88896394155577196</v>
      </c>
      <c r="O556">
        <v>2.9039643330521701</v>
      </c>
      <c r="P556">
        <v>55.121495327102799</v>
      </c>
      <c r="Q556">
        <v>7.0053423398535E-2</v>
      </c>
    </row>
    <row r="557" spans="1:17" hidden="1" x14ac:dyDescent="0.3">
      <c r="A557" t="s">
        <v>1240</v>
      </c>
      <c r="B557" t="s">
        <v>1241</v>
      </c>
      <c r="C557" t="s">
        <v>10182</v>
      </c>
      <c r="D557" t="s">
        <v>140</v>
      </c>
      <c r="E557">
        <v>9002.7887367000003</v>
      </c>
      <c r="F557">
        <v>714.45</v>
      </c>
      <c r="G557">
        <v>-7.5828279191402297</v>
      </c>
      <c r="H557">
        <v>-1.3000813230988899</v>
      </c>
      <c r="I557">
        <v>-11.559695978035901</v>
      </c>
      <c r="J557">
        <v>6.7625258029413198</v>
      </c>
      <c r="K557">
        <v>683.58188735061003</v>
      </c>
      <c r="L557">
        <v>643.39339902497102</v>
      </c>
      <c r="M557">
        <v>76.333672143676296</v>
      </c>
      <c r="N557">
        <v>1.08813549393428</v>
      </c>
      <c r="O557">
        <v>4.9758555532227504</v>
      </c>
      <c r="P557">
        <v>37.924710424710398</v>
      </c>
    </row>
    <row r="558" spans="1:17" hidden="1" x14ac:dyDescent="0.3">
      <c r="A558" t="s">
        <v>1242</v>
      </c>
      <c r="B558" t="s">
        <v>1243</v>
      </c>
      <c r="C558" t="s">
        <v>10182</v>
      </c>
      <c r="D558" t="s">
        <v>140</v>
      </c>
      <c r="E558">
        <v>8979.5887441720006</v>
      </c>
      <c r="F558">
        <v>141.56</v>
      </c>
      <c r="G558">
        <v>99.790978416516097</v>
      </c>
      <c r="H558">
        <v>0.15436903546105901</v>
      </c>
      <c r="I558">
        <v>29.0901971471745</v>
      </c>
      <c r="J558">
        <v>-7.6060014003761403</v>
      </c>
      <c r="K558">
        <v>138.65481486895899</v>
      </c>
      <c r="L558">
        <v>114.380682371129</v>
      </c>
      <c r="M558">
        <v>37.390577124463299</v>
      </c>
      <c r="N558">
        <v>0.79816607069065004</v>
      </c>
      <c r="O558">
        <v>16.1062447018931</v>
      </c>
      <c r="P558">
        <v>132.065573770491</v>
      </c>
      <c r="Q558">
        <v>-6.8934045622300001E-4</v>
      </c>
    </row>
    <row r="559" spans="1:17" x14ac:dyDescent="0.3">
      <c r="A559" t="s">
        <v>1244</v>
      </c>
      <c r="B559" t="s">
        <v>1245</v>
      </c>
      <c r="C559" t="s">
        <v>10169</v>
      </c>
      <c r="D559" t="s">
        <v>986</v>
      </c>
      <c r="E559">
        <v>8978.8501487249996</v>
      </c>
      <c r="F559">
        <v>445.05</v>
      </c>
      <c r="G559">
        <v>-8.7177553015764406</v>
      </c>
      <c r="H559">
        <v>5.1541771987390801</v>
      </c>
      <c r="I559">
        <v>0.513907817842577</v>
      </c>
      <c r="J559">
        <v>1.4295644868320101</v>
      </c>
      <c r="K559">
        <v>411.72237674758497</v>
      </c>
      <c r="L559">
        <v>398.26597087357999</v>
      </c>
      <c r="M559">
        <v>71.073599776506299</v>
      </c>
      <c r="N559">
        <v>0.85885660593468105</v>
      </c>
      <c r="O559">
        <v>9.1787439613526498</v>
      </c>
      <c r="P559">
        <v>29.563318777292501</v>
      </c>
      <c r="Q559">
        <v>1.4252301423570001E-3</v>
      </c>
    </row>
    <row r="560" spans="1:17" hidden="1" x14ac:dyDescent="0.3">
      <c r="A560" t="s">
        <v>1246</v>
      </c>
      <c r="B560" t="s">
        <v>1247</v>
      </c>
      <c r="C560" t="s">
        <v>10182</v>
      </c>
      <c r="D560" t="s">
        <v>246</v>
      </c>
      <c r="E560">
        <v>8977.9893847000003</v>
      </c>
      <c r="F560">
        <v>1385.3</v>
      </c>
      <c r="G560">
        <v>76.251204127203195</v>
      </c>
      <c r="H560">
        <v>6.9531644315715999</v>
      </c>
      <c r="I560">
        <v>107.125081075127</v>
      </c>
      <c r="J560">
        <v>1.33067254335774</v>
      </c>
      <c r="K560">
        <v>1207.97012748978</v>
      </c>
      <c r="L560">
        <v>889.81753144919696</v>
      </c>
      <c r="M560">
        <v>65.832061364785304</v>
      </c>
      <c r="N560">
        <v>0.58265983984264103</v>
      </c>
      <c r="O560">
        <v>5.0133545080488</v>
      </c>
      <c r="P560">
        <v>156.03918306995601</v>
      </c>
    </row>
    <row r="561" spans="1:17" x14ac:dyDescent="0.3">
      <c r="A561" t="s">
        <v>1248</v>
      </c>
      <c r="B561" t="s">
        <v>1249</v>
      </c>
      <c r="C561" t="s">
        <v>10178</v>
      </c>
      <c r="D561" t="s">
        <v>330</v>
      </c>
      <c r="E561">
        <v>8971.5716323159995</v>
      </c>
      <c r="F561">
        <v>233.18</v>
      </c>
      <c r="G561">
        <v>127.546811392007</v>
      </c>
      <c r="H561">
        <v>-0.83047454099211004</v>
      </c>
      <c r="I561">
        <v>-9.8767146756248394</v>
      </c>
      <c r="J561">
        <v>1.8219278918578099</v>
      </c>
      <c r="K561">
        <v>223.72979002592899</v>
      </c>
      <c r="L561">
        <v>196.29516618071099</v>
      </c>
      <c r="M561">
        <v>52.209197926192601</v>
      </c>
      <c r="N561">
        <v>1.3757366484322</v>
      </c>
      <c r="O561">
        <v>12.3595505617977</v>
      </c>
      <c r="P561">
        <v>166.491428571428</v>
      </c>
    </row>
    <row r="562" spans="1:17" x14ac:dyDescent="0.3">
      <c r="A562" t="s">
        <v>1250</v>
      </c>
      <c r="B562" t="s">
        <v>1251</v>
      </c>
      <c r="C562" t="s">
        <v>10179</v>
      </c>
      <c r="D562" t="s">
        <v>481</v>
      </c>
      <c r="E562">
        <v>8969.85998922</v>
      </c>
      <c r="F562">
        <v>293.8</v>
      </c>
      <c r="G562">
        <v>-34.168377442711602</v>
      </c>
      <c r="H562">
        <v>-4.0019786689590804</v>
      </c>
      <c r="I562">
        <v>-10.2790615899202</v>
      </c>
      <c r="J562">
        <v>-3.6267604434003902</v>
      </c>
      <c r="K562">
        <v>277.20052049959997</v>
      </c>
      <c r="L562">
        <v>276.68086385885499</v>
      </c>
      <c r="M562">
        <v>55.568904869574901</v>
      </c>
      <c r="N562">
        <v>0.77659662679178398</v>
      </c>
      <c r="O562">
        <v>10.9257998638529</v>
      </c>
      <c r="P562">
        <v>37.934272300469402</v>
      </c>
      <c r="Q562">
        <v>-7.2224689753836002E-2</v>
      </c>
    </row>
    <row r="563" spans="1:17" hidden="1" x14ac:dyDescent="0.3">
      <c r="A563" t="s">
        <v>1252</v>
      </c>
      <c r="B563" t="s">
        <v>1253</v>
      </c>
      <c r="C563" t="s">
        <v>10182</v>
      </c>
      <c r="D563" t="s">
        <v>108</v>
      </c>
      <c r="E563">
        <v>8926.9561534999993</v>
      </c>
      <c r="F563">
        <v>2781.8</v>
      </c>
      <c r="G563">
        <v>-12.4083647371596</v>
      </c>
      <c r="H563">
        <v>9.5408346143389906</v>
      </c>
      <c r="I563">
        <v>-10.4272157304347</v>
      </c>
      <c r="J563">
        <v>-5.4268333807173299</v>
      </c>
      <c r="K563">
        <v>2705.5152196296699</v>
      </c>
      <c r="L563">
        <v>2677.63084510709</v>
      </c>
      <c r="M563">
        <v>41.362456550896397</v>
      </c>
      <c r="N563">
        <v>1.22422541293317</v>
      </c>
      <c r="O563">
        <v>25.8178158027176</v>
      </c>
      <c r="P563">
        <v>18.424861643252399</v>
      </c>
      <c r="Q563">
        <v>8.8426078655980001E-3</v>
      </c>
    </row>
    <row r="564" spans="1:17" hidden="1" x14ac:dyDescent="0.3">
      <c r="A564" t="s">
        <v>1254</v>
      </c>
      <c r="B564" t="s">
        <v>1255</v>
      </c>
      <c r="C564" t="s">
        <v>10182</v>
      </c>
      <c r="D564" t="s">
        <v>214</v>
      </c>
      <c r="E564">
        <v>8911.1109520999998</v>
      </c>
      <c r="F564">
        <v>11240.5</v>
      </c>
      <c r="G564">
        <v>56.5758955949848</v>
      </c>
      <c r="H564">
        <v>-5.1732083939987801</v>
      </c>
      <c r="I564">
        <v>24.354171238211499</v>
      </c>
      <c r="J564">
        <v>0.78036036544686205</v>
      </c>
      <c r="K564">
        <v>11088.3092489268</v>
      </c>
      <c r="L564">
        <v>9289.0375683052207</v>
      </c>
      <c r="M564">
        <v>48.8944221372589</v>
      </c>
      <c r="N564">
        <v>1.0325635899512899</v>
      </c>
      <c r="O564">
        <v>15.190160580045299</v>
      </c>
      <c r="P564">
        <v>90.840407470288596</v>
      </c>
      <c r="Q564">
        <v>0.10478250956627</v>
      </c>
    </row>
    <row r="565" spans="1:17" x14ac:dyDescent="0.3">
      <c r="A565" t="s">
        <v>1256</v>
      </c>
      <c r="B565" t="s">
        <v>1257</v>
      </c>
      <c r="C565" t="s">
        <v>10167</v>
      </c>
      <c r="D565" t="s">
        <v>553</v>
      </c>
      <c r="E565">
        <v>8896.9766037779991</v>
      </c>
      <c r="F565">
        <v>93.09</v>
      </c>
      <c r="G565">
        <v>0.372313022983004</v>
      </c>
      <c r="H565">
        <v>13.266875872757</v>
      </c>
      <c r="I565">
        <v>-17.8207700582089</v>
      </c>
      <c r="J565">
        <v>1.3452876611440401</v>
      </c>
      <c r="K565">
        <v>85.822101235113095</v>
      </c>
      <c r="L565">
        <v>85.424165368995702</v>
      </c>
      <c r="M565">
        <v>59.935934286618298</v>
      </c>
      <c r="N565">
        <v>1.1674276011689899</v>
      </c>
      <c r="O565">
        <v>23.375228273713599</v>
      </c>
      <c r="P565">
        <v>34.913043478260803</v>
      </c>
      <c r="Q565">
        <v>-5.9777728107427999E-2</v>
      </c>
    </row>
    <row r="566" spans="1:17" x14ac:dyDescent="0.3">
      <c r="A566" t="s">
        <v>1258</v>
      </c>
      <c r="B566" t="s">
        <v>1259</v>
      </c>
      <c r="C566" t="s">
        <v>10174</v>
      </c>
      <c r="D566" t="s">
        <v>72</v>
      </c>
      <c r="E566">
        <v>8882.1550924399999</v>
      </c>
      <c r="F566">
        <v>16.54</v>
      </c>
      <c r="G566">
        <v>210.51409199872401</v>
      </c>
      <c r="H566">
        <v>-1.1928513882827301</v>
      </c>
      <c r="I566">
        <v>40.114012041957103</v>
      </c>
      <c r="J566">
        <v>-2.6582168984406098</v>
      </c>
      <c r="K566">
        <v>15.7432483602968</v>
      </c>
      <c r="L566">
        <v>11.3093096650719</v>
      </c>
      <c r="M566">
        <v>38.532442284259901</v>
      </c>
      <c r="N566">
        <v>0.69858868173789301</v>
      </c>
      <c r="O566">
        <v>27.569528415961301</v>
      </c>
      <c r="P566">
        <v>284.65116279069701</v>
      </c>
      <c r="Q566">
        <v>6.6569969801508005E-2</v>
      </c>
    </row>
    <row r="567" spans="1:17" x14ac:dyDescent="0.3">
      <c r="A567" t="s">
        <v>1260</v>
      </c>
      <c r="B567" t="s">
        <v>1261</v>
      </c>
      <c r="C567" t="s">
        <v>10166</v>
      </c>
      <c r="D567" t="s">
        <v>21</v>
      </c>
      <c r="E567">
        <v>8869.3016246799998</v>
      </c>
      <c r="F567">
        <v>2874.8</v>
      </c>
      <c r="G567">
        <v>21.467925603944401</v>
      </c>
      <c r="H567">
        <v>-4.3731014390980301</v>
      </c>
      <c r="I567">
        <v>-7.6302999244042304</v>
      </c>
      <c r="J567">
        <v>0.76733471103034301</v>
      </c>
      <c r="K567">
        <v>2685.3816454068801</v>
      </c>
      <c r="L567">
        <v>2561.5344599417899</v>
      </c>
      <c r="M567">
        <v>64.381444345537801</v>
      </c>
      <c r="N567">
        <v>1.1361806411490101</v>
      </c>
      <c r="O567">
        <v>9.3989147071100501</v>
      </c>
      <c r="P567">
        <v>48.415074858027801</v>
      </c>
      <c r="Q567">
        <v>-8.0588781002340001E-3</v>
      </c>
    </row>
    <row r="568" spans="1:17" x14ac:dyDescent="0.3">
      <c r="A568" t="s">
        <v>1262</v>
      </c>
      <c r="B568" t="s">
        <v>1263</v>
      </c>
      <c r="C568" t="s">
        <v>10181</v>
      </c>
      <c r="D568" t="s">
        <v>243</v>
      </c>
      <c r="E568">
        <v>8848.7966469900002</v>
      </c>
      <c r="F568">
        <v>717.1</v>
      </c>
      <c r="G568">
        <v>9.07686094166157</v>
      </c>
      <c r="H568">
        <v>12.224437405120501</v>
      </c>
      <c r="I568">
        <v>2.9702731769409998</v>
      </c>
      <c r="J568">
        <v>-1.49884638403881</v>
      </c>
      <c r="K568">
        <v>670.73516248075896</v>
      </c>
      <c r="L568">
        <v>638.51644724535799</v>
      </c>
      <c r="M568">
        <v>57.483629973117502</v>
      </c>
      <c r="N568">
        <v>2.7236094907836299</v>
      </c>
      <c r="O568">
        <v>16.817738111839301</v>
      </c>
      <c r="P568">
        <v>45.117879186481801</v>
      </c>
    </row>
    <row r="569" spans="1:17" x14ac:dyDescent="0.3">
      <c r="A569" t="s">
        <v>1264</v>
      </c>
      <c r="B569" t="s">
        <v>1265</v>
      </c>
      <c r="C569" t="s">
        <v>10167</v>
      </c>
      <c r="D569" t="s">
        <v>114</v>
      </c>
      <c r="E569">
        <v>8785.7626733489997</v>
      </c>
      <c r="F569">
        <v>81.93</v>
      </c>
      <c r="G569">
        <v>-35.747513207349499</v>
      </c>
      <c r="H569">
        <v>-7.4178920230149599</v>
      </c>
      <c r="I569">
        <v>-18.264090356366701</v>
      </c>
      <c r="J569">
        <v>-1.8700926840157099</v>
      </c>
      <c r="K569">
        <v>83.884932350790905</v>
      </c>
      <c r="L569">
        <v>85.596880387133893</v>
      </c>
      <c r="M569">
        <v>34.335525905226497</v>
      </c>
      <c r="N569">
        <v>0.44812192207454998</v>
      </c>
      <c r="O569">
        <v>19.614304894421998</v>
      </c>
      <c r="P569">
        <v>13.1629834254143</v>
      </c>
    </row>
    <row r="570" spans="1:17" x14ac:dyDescent="0.3">
      <c r="A570" t="s">
        <v>1266</v>
      </c>
      <c r="B570" t="s">
        <v>1267</v>
      </c>
      <c r="C570" t="s">
        <v>10167</v>
      </c>
      <c r="D570" t="s">
        <v>24</v>
      </c>
      <c r="E570">
        <v>8766.1315506240007</v>
      </c>
      <c r="F570">
        <v>45.36</v>
      </c>
      <c r="G570">
        <v>-17.214326550621699</v>
      </c>
      <c r="H570">
        <v>-14.317171328140599</v>
      </c>
      <c r="I570">
        <v>-35.964747907770501</v>
      </c>
      <c r="J570">
        <v>0.897327063945346</v>
      </c>
      <c r="K570">
        <v>48.443785774512598</v>
      </c>
      <c r="L570">
        <v>49.737108874797499</v>
      </c>
      <c r="M570">
        <v>47.729717378556401</v>
      </c>
      <c r="N570">
        <v>1.6270206017322499</v>
      </c>
      <c r="O570">
        <v>38.8888888888888</v>
      </c>
      <c r="P570">
        <v>13.399999999999901</v>
      </c>
      <c r="Q570">
        <v>2.6309042902247001E-2</v>
      </c>
    </row>
    <row r="571" spans="1:17" x14ac:dyDescent="0.3">
      <c r="A571" t="s">
        <v>1268</v>
      </c>
      <c r="B571" t="s">
        <v>1269</v>
      </c>
      <c r="C571" t="s">
        <v>10173</v>
      </c>
      <c r="D571" t="s">
        <v>891</v>
      </c>
      <c r="E571">
        <v>8736.8396361600007</v>
      </c>
      <c r="F571">
        <v>920.2</v>
      </c>
      <c r="G571">
        <v>125.991854618096</v>
      </c>
      <c r="H571">
        <v>2.7275485504310701</v>
      </c>
      <c r="I571">
        <v>38.771779932205497</v>
      </c>
      <c r="J571">
        <v>-4.2103085000378604</v>
      </c>
      <c r="K571">
        <v>858.16436165496395</v>
      </c>
      <c r="L571">
        <v>663.60547617423003</v>
      </c>
      <c r="M571">
        <v>41.728261875936198</v>
      </c>
      <c r="N571">
        <v>0.91572573846080196</v>
      </c>
      <c r="O571">
        <v>15.0836774614214</v>
      </c>
      <c r="P571">
        <v>169.418825940565</v>
      </c>
      <c r="Q571">
        <v>0.16055824697828699</v>
      </c>
    </row>
    <row r="572" spans="1:17" x14ac:dyDescent="0.3">
      <c r="A572" t="s">
        <v>1270</v>
      </c>
      <c r="B572" t="s">
        <v>1271</v>
      </c>
      <c r="C572" t="s">
        <v>10172</v>
      </c>
      <c r="D572" t="s">
        <v>62</v>
      </c>
      <c r="E572">
        <v>8717.0578180560005</v>
      </c>
      <c r="F572">
        <v>192.36</v>
      </c>
      <c r="G572">
        <v>80.646712319579805</v>
      </c>
      <c r="H572">
        <v>14.4047035901326</v>
      </c>
      <c r="I572">
        <v>5.6838856672433904</v>
      </c>
      <c r="J572">
        <v>12.967205469363201</v>
      </c>
      <c r="K572">
        <v>165.52093538084901</v>
      </c>
      <c r="L572">
        <v>147.75417700445101</v>
      </c>
      <c r="M572">
        <v>85.047818779298098</v>
      </c>
      <c r="N572">
        <v>1.44828922628864</v>
      </c>
      <c r="O572">
        <v>2.4121438968600399</v>
      </c>
      <c r="P572">
        <v>110.574712643678</v>
      </c>
      <c r="Q572">
        <v>7.2448709961690005E-2</v>
      </c>
    </row>
    <row r="573" spans="1:17" x14ac:dyDescent="0.3">
      <c r="A573" t="s">
        <v>1272</v>
      </c>
      <c r="B573" t="s">
        <v>1273</v>
      </c>
      <c r="C573" t="s">
        <v>10172</v>
      </c>
      <c r="D573" t="s">
        <v>290</v>
      </c>
      <c r="E573">
        <v>8715.6913044600005</v>
      </c>
      <c r="F573">
        <v>1329.3</v>
      </c>
      <c r="G573">
        <v>0.113055973294528</v>
      </c>
      <c r="H573">
        <v>5.1930686013130902</v>
      </c>
      <c r="I573">
        <v>6.7845189543995197</v>
      </c>
      <c r="J573">
        <v>6.8593891921674102</v>
      </c>
      <c r="K573">
        <v>1249.9236736113</v>
      </c>
      <c r="L573">
        <v>1167.26406652063</v>
      </c>
      <c r="M573">
        <v>59.604075804143797</v>
      </c>
      <c r="N573">
        <v>0.93303907111245898</v>
      </c>
      <c r="O573">
        <v>24.422628451064401</v>
      </c>
      <c r="P573">
        <v>36.073293069915003</v>
      </c>
    </row>
    <row r="574" spans="1:17" x14ac:dyDescent="0.3">
      <c r="A574" t="s">
        <v>1274</v>
      </c>
      <c r="B574" t="s">
        <v>1275</v>
      </c>
      <c r="C574" t="s">
        <v>10170</v>
      </c>
      <c r="D574" t="s">
        <v>46</v>
      </c>
      <c r="E574">
        <v>8711.6321384099992</v>
      </c>
      <c r="F574">
        <v>5510.85</v>
      </c>
      <c r="G574">
        <v>20.541965789750101</v>
      </c>
      <c r="H574">
        <v>0.72066922121553501</v>
      </c>
      <c r="I574">
        <v>2.1304605164303299</v>
      </c>
      <c r="J574">
        <v>6.0797694654888597</v>
      </c>
      <c r="K574">
        <v>4995.3707200752096</v>
      </c>
      <c r="L574">
        <v>4606.28464544497</v>
      </c>
      <c r="M574">
        <v>77.890482029428497</v>
      </c>
      <c r="N574">
        <v>1.6295303037078701</v>
      </c>
      <c r="O574">
        <v>2.5250188264968001</v>
      </c>
      <c r="P574">
        <v>63.772121428253001</v>
      </c>
      <c r="Q574">
        <v>0.206995045056522</v>
      </c>
    </row>
    <row r="575" spans="1:17" x14ac:dyDescent="0.3">
      <c r="A575" t="s">
        <v>1276</v>
      </c>
      <c r="B575" t="s">
        <v>1277</v>
      </c>
      <c r="C575" t="s">
        <v>10184</v>
      </c>
      <c r="D575" t="s">
        <v>1175</v>
      </c>
      <c r="E575">
        <v>8675.0154284339897</v>
      </c>
      <c r="F575">
        <v>82.86</v>
      </c>
      <c r="G575">
        <v>6.33360032544907</v>
      </c>
      <c r="H575">
        <v>-2.5625289964376501</v>
      </c>
      <c r="I575">
        <v>-49.0523247066875</v>
      </c>
      <c r="J575">
        <v>-7.4430758945867002</v>
      </c>
      <c r="K575">
        <v>83.997383157970006</v>
      </c>
      <c r="L575">
        <v>85.249498341195903</v>
      </c>
      <c r="M575">
        <v>44.514129762859604</v>
      </c>
      <c r="N575">
        <v>1.76637356756153</v>
      </c>
      <c r="O575">
        <v>63.770214820178502</v>
      </c>
      <c r="P575">
        <v>44.986876640419901</v>
      </c>
      <c r="Q575">
        <v>4.1768641917730998E-2</v>
      </c>
    </row>
    <row r="576" spans="1:17" hidden="1" x14ac:dyDescent="0.3">
      <c r="A576" t="s">
        <v>1278</v>
      </c>
      <c r="B576" t="s">
        <v>1279</v>
      </c>
      <c r="C576" t="s">
        <v>10182</v>
      </c>
      <c r="D576" t="s">
        <v>711</v>
      </c>
      <c r="E576">
        <v>8642.3479203879997</v>
      </c>
      <c r="F576">
        <v>536.15</v>
      </c>
      <c r="G576">
        <v>-7.7715672722048099</v>
      </c>
      <c r="H576">
        <v>0.64227620081849801</v>
      </c>
      <c r="I576">
        <v>-1.4321549293588201</v>
      </c>
      <c r="J576">
        <v>-1.67333139606788</v>
      </c>
      <c r="K576">
        <v>517.33731547813704</v>
      </c>
      <c r="L576">
        <v>485.83427092925001</v>
      </c>
      <c r="M576">
        <v>73.886051750125603</v>
      </c>
      <c r="N576">
        <v>0.65234030675634103</v>
      </c>
      <c r="O576">
        <v>2.2102023687400898</v>
      </c>
      <c r="P576">
        <v>24.938829725258</v>
      </c>
      <c r="Q576">
        <v>-1.0545973830429E-2</v>
      </c>
    </row>
    <row r="577" spans="1:17" x14ac:dyDescent="0.3">
      <c r="A577" t="s">
        <v>1280</v>
      </c>
      <c r="B577" t="s">
        <v>1281</v>
      </c>
      <c r="C577" t="s">
        <v>10170</v>
      </c>
      <c r="D577" t="s">
        <v>46</v>
      </c>
      <c r="E577">
        <v>8594.99885446999</v>
      </c>
      <c r="F577">
        <v>51.17</v>
      </c>
      <c r="G577">
        <v>135.56892629288899</v>
      </c>
      <c r="H577">
        <v>18.617417382998301</v>
      </c>
      <c r="I577">
        <v>40.404892557122601</v>
      </c>
      <c r="J577">
        <v>7.7065727298934696</v>
      </c>
      <c r="K577">
        <v>44.1170588270503</v>
      </c>
      <c r="L577">
        <v>35.642232082473498</v>
      </c>
      <c r="M577">
        <v>66.795038797964594</v>
      </c>
      <c r="N577">
        <v>1.3468484909009399</v>
      </c>
      <c r="O577">
        <v>4.3580222786788898</v>
      </c>
      <c r="P577">
        <v>187.35263403318999</v>
      </c>
      <c r="Q577">
        <v>0.116515490164872</v>
      </c>
    </row>
    <row r="578" spans="1:17" x14ac:dyDescent="0.3">
      <c r="A578" t="s">
        <v>1282</v>
      </c>
      <c r="B578" t="s">
        <v>1283</v>
      </c>
      <c r="C578" t="s">
        <v>10172</v>
      </c>
      <c r="D578" t="s">
        <v>62</v>
      </c>
      <c r="E578">
        <v>8589.1573397299999</v>
      </c>
      <c r="F578">
        <v>934.45</v>
      </c>
      <c r="G578">
        <v>90.225151906558295</v>
      </c>
      <c r="H578">
        <v>-0.91636154867038899</v>
      </c>
      <c r="I578">
        <v>23.374491127954101</v>
      </c>
      <c r="J578">
        <v>-2.6482796169432499</v>
      </c>
      <c r="K578">
        <v>903.60109821804895</v>
      </c>
      <c r="L578">
        <v>743.94984571660802</v>
      </c>
      <c r="M578">
        <v>45.4435795998223</v>
      </c>
      <c r="N578">
        <v>0.40522513560505502</v>
      </c>
      <c r="O578">
        <v>6.3566804002354198</v>
      </c>
      <c r="P578">
        <v>126.753215239019</v>
      </c>
      <c r="Q578">
        <v>-1.2970747297959001E-2</v>
      </c>
    </row>
    <row r="579" spans="1:17" hidden="1" x14ac:dyDescent="0.3">
      <c r="A579" t="s">
        <v>1284</v>
      </c>
      <c r="B579" t="s">
        <v>1285</v>
      </c>
      <c r="C579" t="s">
        <v>10182</v>
      </c>
      <c r="D579" t="s">
        <v>246</v>
      </c>
      <c r="E579">
        <v>8586.1422805000002</v>
      </c>
      <c r="F579">
        <v>4285.55</v>
      </c>
      <c r="G579">
        <v>584.85362649719195</v>
      </c>
      <c r="H579">
        <v>62.803104848917897</v>
      </c>
      <c r="I579">
        <v>271.42357453763702</v>
      </c>
      <c r="J579">
        <v>6.1172785513850396</v>
      </c>
      <c r="K579">
        <v>3056.64570416887</v>
      </c>
      <c r="L579">
        <v>1874.0971240717499</v>
      </c>
      <c r="M579">
        <v>68.3699899479615</v>
      </c>
      <c r="N579">
        <v>0.97580348686311202</v>
      </c>
      <c r="O579">
        <v>9.4375284385901299</v>
      </c>
      <c r="P579">
        <v>635.08576329331004</v>
      </c>
      <c r="Q579">
        <v>0.139137092278171</v>
      </c>
    </row>
    <row r="580" spans="1:17" x14ac:dyDescent="0.3">
      <c r="A580" t="s">
        <v>1286</v>
      </c>
      <c r="B580" t="s">
        <v>1287</v>
      </c>
      <c r="C580" t="s">
        <v>10177</v>
      </c>
      <c r="D580" t="s">
        <v>299</v>
      </c>
      <c r="E580">
        <v>8582.4556044300007</v>
      </c>
      <c r="F580">
        <v>527.29999999999995</v>
      </c>
      <c r="G580">
        <v>14.263986290478901</v>
      </c>
      <c r="H580">
        <v>3.6467804120839999</v>
      </c>
      <c r="I580">
        <v>31.096068332972202</v>
      </c>
      <c r="J580">
        <v>0.701370087089493</v>
      </c>
      <c r="K580">
        <v>464.87875238986902</v>
      </c>
      <c r="L580">
        <v>407.48236267385698</v>
      </c>
      <c r="M580">
        <v>76.733905267447895</v>
      </c>
      <c r="N580">
        <v>0.93720571971964794</v>
      </c>
      <c r="O580">
        <v>0.89133320690311102</v>
      </c>
      <c r="P580">
        <v>54.497509522414198</v>
      </c>
      <c r="Q580">
        <v>0.120553549999767</v>
      </c>
    </row>
    <row r="581" spans="1:17" x14ac:dyDescent="0.3">
      <c r="A581" t="s">
        <v>1288</v>
      </c>
      <c r="B581" t="s">
        <v>1289</v>
      </c>
      <c r="C581" t="s">
        <v>10173</v>
      </c>
      <c r="D581" t="s">
        <v>127</v>
      </c>
      <c r="E581">
        <v>8573.8077106799992</v>
      </c>
      <c r="F581">
        <v>482.8</v>
      </c>
      <c r="G581">
        <v>-17.689622827212801</v>
      </c>
      <c r="H581">
        <v>1.5040414313799999</v>
      </c>
      <c r="I581">
        <v>-34.148479810229603</v>
      </c>
      <c r="J581">
        <v>-1.76718143608388</v>
      </c>
      <c r="K581">
        <v>481.14370313990702</v>
      </c>
      <c r="L581">
        <v>493.91760981767402</v>
      </c>
      <c r="M581">
        <v>40.504504775670298</v>
      </c>
      <c r="N581">
        <v>0.51609717766056695</v>
      </c>
      <c r="O581">
        <v>46.064623032311502</v>
      </c>
      <c r="P581">
        <v>25.045325045325001</v>
      </c>
    </row>
    <row r="582" spans="1:17" x14ac:dyDescent="0.3">
      <c r="A582" t="s">
        <v>1290</v>
      </c>
      <c r="B582" t="s">
        <v>1291</v>
      </c>
      <c r="C582" t="s">
        <v>10173</v>
      </c>
      <c r="D582" t="s">
        <v>387</v>
      </c>
      <c r="E582">
        <v>8569.2521653999993</v>
      </c>
      <c r="F582">
        <v>639.5</v>
      </c>
      <c r="G582">
        <v>9.0092901534736693</v>
      </c>
      <c r="H582">
        <v>-12.2576025810493</v>
      </c>
      <c r="I582">
        <v>-45.421081488397903</v>
      </c>
      <c r="J582">
        <v>-0.67057822125608602</v>
      </c>
      <c r="K582">
        <v>713.80462935935395</v>
      </c>
      <c r="L582">
        <v>761.18438462500501</v>
      </c>
      <c r="M582">
        <v>34.338789537597499</v>
      </c>
      <c r="N582">
        <v>1.3424729561012401</v>
      </c>
      <c r="O582">
        <v>71.540265832681698</v>
      </c>
      <c r="P582">
        <v>37.571259546090097</v>
      </c>
      <c r="Q582">
        <v>0.143799598691499</v>
      </c>
    </row>
    <row r="583" spans="1:17" x14ac:dyDescent="0.3">
      <c r="A583" t="s">
        <v>1292</v>
      </c>
      <c r="B583" t="s">
        <v>1293</v>
      </c>
      <c r="C583" t="s">
        <v>10180</v>
      </c>
      <c r="D583" t="s">
        <v>140</v>
      </c>
      <c r="E583">
        <v>8536.3364032999998</v>
      </c>
      <c r="F583">
        <v>1023.7</v>
      </c>
      <c r="G583">
        <v>140.39645714395201</v>
      </c>
      <c r="H583">
        <v>-5.12554963041344</v>
      </c>
      <c r="I583">
        <v>117.226498562991</v>
      </c>
      <c r="J583">
        <v>0.60350187743205197</v>
      </c>
      <c r="K583">
        <v>914.12509181215</v>
      </c>
      <c r="L583">
        <v>703.963378228745</v>
      </c>
      <c r="M583">
        <v>56.232092236432301</v>
      </c>
      <c r="N583">
        <v>1.33148209061163</v>
      </c>
      <c r="O583">
        <v>8.4302041613753804</v>
      </c>
      <c r="P583">
        <v>182.94637921503499</v>
      </c>
      <c r="Q583">
        <v>0.173733983805956</v>
      </c>
    </row>
    <row r="584" spans="1:17" x14ac:dyDescent="0.3">
      <c r="A584" t="s">
        <v>1294</v>
      </c>
      <c r="B584" t="s">
        <v>1295</v>
      </c>
      <c r="C584" t="s">
        <v>10176</v>
      </c>
      <c r="D584" t="s">
        <v>78</v>
      </c>
      <c r="E584">
        <v>8521.8268993999991</v>
      </c>
      <c r="F584">
        <v>169.3</v>
      </c>
      <c r="G584">
        <v>7.5943427824233103</v>
      </c>
      <c r="H584">
        <v>-0.64289873747483195</v>
      </c>
      <c r="I584">
        <v>-19.050147356806299</v>
      </c>
      <c r="J584">
        <v>1.9057715853723001</v>
      </c>
      <c r="K584">
        <v>164.38059266261601</v>
      </c>
      <c r="L584">
        <v>159.54629743313299</v>
      </c>
      <c r="M584">
        <v>53.853930610134398</v>
      </c>
      <c r="N584">
        <v>1.9781234714645299</v>
      </c>
      <c r="O584">
        <v>17.542823390431099</v>
      </c>
      <c r="P584">
        <v>41.142142559399701</v>
      </c>
      <c r="Q584">
        <v>-1.6456438358373002E-2</v>
      </c>
    </row>
    <row r="585" spans="1:17" x14ac:dyDescent="0.3">
      <c r="A585" t="s">
        <v>1296</v>
      </c>
      <c r="B585" t="s">
        <v>1297</v>
      </c>
      <c r="C585" t="s">
        <v>10176</v>
      </c>
      <c r="D585" t="s">
        <v>78</v>
      </c>
      <c r="E585">
        <v>8521.7399120280006</v>
      </c>
      <c r="F585">
        <v>210.84</v>
      </c>
      <c r="G585">
        <v>17.085366442419399</v>
      </c>
      <c r="H585">
        <v>-9.8265495839125006</v>
      </c>
      <c r="I585">
        <v>6.0213210331117297</v>
      </c>
      <c r="J585">
        <v>-0.66764062402648505</v>
      </c>
      <c r="K585">
        <v>215.28976302245201</v>
      </c>
      <c r="L585">
        <v>196.124489119175</v>
      </c>
      <c r="M585">
        <v>45.235769205591602</v>
      </c>
      <c r="N585">
        <v>0.564331409025984</v>
      </c>
      <c r="O585">
        <v>21.4190855625118</v>
      </c>
      <c r="P585">
        <v>50.492505353318997</v>
      </c>
      <c r="Q585">
        <v>5.8522178086093002E-2</v>
      </c>
    </row>
    <row r="586" spans="1:17" hidden="1" x14ac:dyDescent="0.3">
      <c r="A586" t="s">
        <v>1298</v>
      </c>
      <c r="B586" t="s">
        <v>1299</v>
      </c>
      <c r="C586" t="s">
        <v>10182</v>
      </c>
      <c r="D586" t="s">
        <v>62</v>
      </c>
      <c r="E586">
        <v>8512.8270648800008</v>
      </c>
      <c r="F586">
        <v>5128.3999999999996</v>
      </c>
      <c r="G586">
        <v>-24.0008261520045</v>
      </c>
      <c r="H586">
        <v>-1.98977616704057</v>
      </c>
      <c r="I586">
        <v>-12.452051441181499</v>
      </c>
      <c r="J586">
        <v>0.96228732703111597</v>
      </c>
      <c r="K586">
        <v>4977.65138255901</v>
      </c>
      <c r="L586">
        <v>4960.79408763016</v>
      </c>
      <c r="M586">
        <v>56.727299053826997</v>
      </c>
      <c r="N586">
        <v>0.73258596370213802</v>
      </c>
      <c r="O586">
        <v>10.0313938070353</v>
      </c>
      <c r="P586">
        <v>10.6081030076241</v>
      </c>
      <c r="Q586">
        <v>-8.7332769808895996E-2</v>
      </c>
    </row>
    <row r="587" spans="1:17" x14ac:dyDescent="0.3">
      <c r="A587" t="s">
        <v>1300</v>
      </c>
      <c r="B587" t="s">
        <v>1301</v>
      </c>
      <c r="C587" t="s">
        <v>10181</v>
      </c>
      <c r="D587" t="s">
        <v>387</v>
      </c>
      <c r="E587">
        <v>8508.6667248100002</v>
      </c>
      <c r="F587">
        <v>538.15</v>
      </c>
      <c r="G587">
        <v>-1.8266317758978401</v>
      </c>
      <c r="H587">
        <v>-3.9445906512297699</v>
      </c>
      <c r="I587">
        <v>-4.1249058356976702</v>
      </c>
      <c r="J587">
        <v>-4.60152212338566</v>
      </c>
      <c r="K587">
        <v>522.56011761720799</v>
      </c>
      <c r="L587">
        <v>486.90644259794601</v>
      </c>
      <c r="M587">
        <v>41.936102156635997</v>
      </c>
      <c r="N587">
        <v>0.70424141817345898</v>
      </c>
      <c r="O587">
        <v>17.792437052866301</v>
      </c>
      <c r="P587">
        <v>33.602284011916502</v>
      </c>
      <c r="Q587">
        <v>-1.0166452432449E-2</v>
      </c>
    </row>
    <row r="588" spans="1:17" x14ac:dyDescent="0.3">
      <c r="A588" t="s">
        <v>1302</v>
      </c>
      <c r="B588" t="s">
        <v>1303</v>
      </c>
      <c r="C588" t="s">
        <v>10170</v>
      </c>
      <c r="D588" t="s">
        <v>46</v>
      </c>
      <c r="E588">
        <v>8477.7172704000004</v>
      </c>
      <c r="F588">
        <v>493.5</v>
      </c>
      <c r="G588">
        <v>171.75619726188199</v>
      </c>
      <c r="H588">
        <v>6.8529932009433798</v>
      </c>
      <c r="I588">
        <v>48.316146978592997</v>
      </c>
      <c r="J588">
        <v>-13.72628599942</v>
      </c>
      <c r="K588">
        <v>449.09648051840202</v>
      </c>
      <c r="L588">
        <v>342.27766523609699</v>
      </c>
      <c r="M588">
        <v>48.827295091755403</v>
      </c>
      <c r="N588">
        <v>2.1251331372258102</v>
      </c>
      <c r="O588">
        <v>19.5440729483282</v>
      </c>
      <c r="P588">
        <v>200.18248175182401</v>
      </c>
      <c r="Q588">
        <v>0.18662098760367099</v>
      </c>
    </row>
    <row r="589" spans="1:17" hidden="1" x14ac:dyDescent="0.3">
      <c r="A589" t="s">
        <v>1304</v>
      </c>
      <c r="B589" t="s">
        <v>1305</v>
      </c>
      <c r="C589" t="s">
        <v>10182</v>
      </c>
      <c r="D589" t="s">
        <v>130</v>
      </c>
      <c r="E589">
        <v>8466.5483600499992</v>
      </c>
      <c r="F589">
        <v>350.9</v>
      </c>
      <c r="G589">
        <v>366.37067463177698</v>
      </c>
      <c r="H589">
        <v>12.5738621937017</v>
      </c>
      <c r="I589">
        <v>73.332991389968697</v>
      </c>
      <c r="J589">
        <v>-8.5028154583405708</v>
      </c>
      <c r="K589">
        <v>311.99266783681702</v>
      </c>
      <c r="L589">
        <v>219.254126979967</v>
      </c>
      <c r="M589">
        <v>53.306366143246301</v>
      </c>
      <c r="N589">
        <v>0.63265727410209704</v>
      </c>
      <c r="O589">
        <v>9.4328868623539499</v>
      </c>
      <c r="P589">
        <v>415.65025716384997</v>
      </c>
      <c r="Q589">
        <v>0.130868548727888</v>
      </c>
    </row>
    <row r="590" spans="1:17" x14ac:dyDescent="0.3">
      <c r="A590" t="s">
        <v>1306</v>
      </c>
      <c r="B590" t="s">
        <v>1307</v>
      </c>
      <c r="C590" t="s">
        <v>10178</v>
      </c>
      <c r="D590" t="s">
        <v>148</v>
      </c>
      <c r="E590">
        <v>8421.9643278700005</v>
      </c>
      <c r="F590">
        <v>990.35</v>
      </c>
      <c r="G590">
        <v>4.2738279723215999</v>
      </c>
      <c r="H590">
        <v>-4.1132406919219697</v>
      </c>
      <c r="I590">
        <v>0.121939334815396</v>
      </c>
      <c r="J590">
        <v>-4.7625569491829403</v>
      </c>
      <c r="K590">
        <v>993.17321652515204</v>
      </c>
      <c r="L590">
        <v>889.63303840378296</v>
      </c>
      <c r="M590">
        <v>40.285462678727399</v>
      </c>
      <c r="N590">
        <v>0.24587605447444699</v>
      </c>
      <c r="O590">
        <v>17.332256273034702</v>
      </c>
      <c r="P590">
        <v>42.897337854411603</v>
      </c>
      <c r="Q590">
        <v>-4.6707587217116001E-2</v>
      </c>
    </row>
    <row r="591" spans="1:17" x14ac:dyDescent="0.3">
      <c r="A591" t="s">
        <v>1308</v>
      </c>
      <c r="B591" t="s">
        <v>1309</v>
      </c>
      <c r="C591" t="s">
        <v>10186</v>
      </c>
      <c r="D591" t="s">
        <v>1310</v>
      </c>
      <c r="E591">
        <v>8377.0955152499992</v>
      </c>
      <c r="F591">
        <v>681.45</v>
      </c>
      <c r="G591">
        <v>9.6279399773740408</v>
      </c>
      <c r="H591">
        <v>20.250936985134999</v>
      </c>
      <c r="I591">
        <v>7.7509108827780997</v>
      </c>
      <c r="J591">
        <v>1.3019591836945099</v>
      </c>
      <c r="K591">
        <v>564.54303525745195</v>
      </c>
      <c r="L591">
        <v>522.10728567881404</v>
      </c>
      <c r="M591">
        <v>76.385127896668394</v>
      </c>
      <c r="N591">
        <v>2.8094275801489199</v>
      </c>
      <c r="O591">
        <v>4.1895957150194398</v>
      </c>
      <c r="P591">
        <v>67.453004054552096</v>
      </c>
      <c r="Q591">
        <v>0.154627129472521</v>
      </c>
    </row>
    <row r="592" spans="1:17" hidden="1" x14ac:dyDescent="0.3">
      <c r="A592" t="s">
        <v>1311</v>
      </c>
      <c r="B592" t="s">
        <v>1312</v>
      </c>
      <c r="C592" t="s">
        <v>10182</v>
      </c>
      <c r="D592" t="s">
        <v>711</v>
      </c>
      <c r="E592">
        <v>8375.5088797930002</v>
      </c>
      <c r="F592">
        <v>255.99</v>
      </c>
      <c r="G592">
        <v>1.6111487819964601</v>
      </c>
      <c r="H592">
        <v>0.68066430120377497</v>
      </c>
      <c r="I592">
        <v>1.09711087680522</v>
      </c>
      <c r="J592">
        <v>6.6655493147413494E-2</v>
      </c>
      <c r="K592">
        <v>245.37389478961001</v>
      </c>
      <c r="L592">
        <v>228.47410071201799</v>
      </c>
      <c r="M592">
        <v>59.785019392106697</v>
      </c>
      <c r="N592">
        <v>0.88549831711611604</v>
      </c>
      <c r="O592">
        <v>1.4961521934450499</v>
      </c>
      <c r="P592">
        <v>30.010157440324999</v>
      </c>
      <c r="Q592">
        <v>1.1816369177710001E-3</v>
      </c>
    </row>
    <row r="593" spans="1:17" hidden="1" x14ac:dyDescent="0.3">
      <c r="A593" t="s">
        <v>1313</v>
      </c>
      <c r="B593" t="s">
        <v>1314</v>
      </c>
      <c r="C593" t="s">
        <v>10182</v>
      </c>
      <c r="D593" t="s">
        <v>1315</v>
      </c>
      <c r="E593">
        <v>8369.7008711939998</v>
      </c>
      <c r="F593">
        <v>1230.3900000000001</v>
      </c>
      <c r="K593">
        <v>1221.0284065276701</v>
      </c>
      <c r="L593">
        <v>1201.49851616978</v>
      </c>
      <c r="M593">
        <v>68.273684852772604</v>
      </c>
      <c r="N593">
        <v>1</v>
      </c>
      <c r="Q593">
        <v>-6.1080809493942997E-2</v>
      </c>
    </row>
    <row r="594" spans="1:17" x14ac:dyDescent="0.3">
      <c r="A594" t="s">
        <v>1316</v>
      </c>
      <c r="B594" t="s">
        <v>1317</v>
      </c>
      <c r="C594" t="s">
        <v>10180</v>
      </c>
      <c r="D594" t="s">
        <v>140</v>
      </c>
      <c r="E594">
        <v>8369.5015495649895</v>
      </c>
      <c r="F594">
        <v>571.35</v>
      </c>
      <c r="G594">
        <v>52.214324737281203</v>
      </c>
      <c r="H594">
        <v>3.2600129991249198</v>
      </c>
      <c r="I594">
        <v>11.2869337727298</v>
      </c>
      <c r="J594">
        <v>3.9994335751474899</v>
      </c>
      <c r="K594">
        <v>519.30265055265602</v>
      </c>
      <c r="L594">
        <v>459.98325202312799</v>
      </c>
      <c r="M594">
        <v>60.508809427439303</v>
      </c>
      <c r="N594">
        <v>0.88023177197888303</v>
      </c>
      <c r="O594">
        <v>8.4099063621247705</v>
      </c>
      <c r="P594">
        <v>80.179754020813604</v>
      </c>
      <c r="Q594">
        <v>3.0722457459264E-2</v>
      </c>
    </row>
    <row r="595" spans="1:17" hidden="1" x14ac:dyDescent="0.3">
      <c r="A595" t="s">
        <v>1318</v>
      </c>
      <c r="B595" t="s">
        <v>1319</v>
      </c>
      <c r="C595" t="s">
        <v>10182</v>
      </c>
      <c r="D595" t="s">
        <v>193</v>
      </c>
      <c r="E595">
        <v>8333.1254551999991</v>
      </c>
      <c r="F595">
        <v>1891.75</v>
      </c>
      <c r="G595">
        <v>45.162626689078103</v>
      </c>
      <c r="H595">
        <v>-11.6325010655335</v>
      </c>
      <c r="I595">
        <v>8.8289104640868494</v>
      </c>
      <c r="J595">
        <v>-0.44256961150344498</v>
      </c>
      <c r="K595">
        <v>1924.26827396214</v>
      </c>
      <c r="L595">
        <v>1635.3791735397799</v>
      </c>
      <c r="M595">
        <v>44.633138151868501</v>
      </c>
      <c r="N595">
        <v>0.79532618002932698</v>
      </c>
      <c r="O595">
        <v>16.611603013083101</v>
      </c>
      <c r="P595">
        <v>99.362419643798006</v>
      </c>
      <c r="Q595">
        <v>0.12633979732040401</v>
      </c>
    </row>
    <row r="596" spans="1:17" x14ac:dyDescent="0.3">
      <c r="A596" t="s">
        <v>1320</v>
      </c>
      <c r="B596" t="s">
        <v>1321</v>
      </c>
      <c r="C596" t="s">
        <v>10169</v>
      </c>
      <c r="D596" t="s">
        <v>122</v>
      </c>
      <c r="E596">
        <v>8324.7311825899997</v>
      </c>
      <c r="F596">
        <v>1415.35</v>
      </c>
      <c r="G596">
        <v>45.613000519498499</v>
      </c>
      <c r="H596">
        <v>-6.8847347092950502</v>
      </c>
      <c r="I596">
        <v>6.2647700291502701</v>
      </c>
      <c r="J596">
        <v>-1.3053584090007</v>
      </c>
      <c r="K596">
        <v>1338.55782250782</v>
      </c>
      <c r="L596">
        <v>1160.8336240516901</v>
      </c>
      <c r="M596">
        <v>54.509124596134598</v>
      </c>
      <c r="N596">
        <v>0.63502418529486204</v>
      </c>
      <c r="O596">
        <v>10.640477620376499</v>
      </c>
      <c r="P596">
        <v>78.446699867616402</v>
      </c>
      <c r="Q596">
        <v>0.12021023164623799</v>
      </c>
    </row>
    <row r="597" spans="1:17" x14ac:dyDescent="0.3">
      <c r="A597" t="s">
        <v>1322</v>
      </c>
      <c r="B597" t="s">
        <v>1323</v>
      </c>
      <c r="C597" t="s">
        <v>10167</v>
      </c>
      <c r="D597" t="s">
        <v>553</v>
      </c>
      <c r="E597">
        <v>8317.8230898289894</v>
      </c>
      <c r="F597">
        <v>251.83</v>
      </c>
      <c r="G597">
        <v>18.981597719547999</v>
      </c>
      <c r="H597">
        <v>4.5213926575813304</v>
      </c>
      <c r="I597">
        <v>2.4528372418109399</v>
      </c>
      <c r="J597">
        <v>-3.45678072658988</v>
      </c>
      <c r="K597">
        <v>230.252542894274</v>
      </c>
      <c r="L597">
        <v>219.73733313578199</v>
      </c>
      <c r="M597">
        <v>67.008089346397298</v>
      </c>
      <c r="N597">
        <v>2.20786651272907</v>
      </c>
      <c r="O597">
        <v>11.424373585355101</v>
      </c>
      <c r="P597">
        <v>54.686732186732101</v>
      </c>
      <c r="Q597">
        <v>3.9636861134948E-2</v>
      </c>
    </row>
    <row r="598" spans="1:17" x14ac:dyDescent="0.3">
      <c r="A598" t="s">
        <v>1324</v>
      </c>
      <c r="B598" t="s">
        <v>1325</v>
      </c>
      <c r="C598" t="s">
        <v>10169</v>
      </c>
      <c r="D598" t="s">
        <v>416</v>
      </c>
      <c r="E598">
        <v>8312.3458862999996</v>
      </c>
      <c r="F598">
        <v>610.1</v>
      </c>
      <c r="G598">
        <v>25.481712926661</v>
      </c>
      <c r="H598">
        <v>-6.9277089135068302</v>
      </c>
      <c r="I598">
        <v>12.219946850365</v>
      </c>
      <c r="J598">
        <v>-1.5238115068195299</v>
      </c>
      <c r="K598">
        <v>577.23322463176703</v>
      </c>
      <c r="L598">
        <v>507.86069050080101</v>
      </c>
      <c r="M598">
        <v>51.253640804427903</v>
      </c>
      <c r="N598">
        <v>0.59034913203006401</v>
      </c>
      <c r="O598">
        <v>10.1458777249631</v>
      </c>
      <c r="P598">
        <v>58.097952837522598</v>
      </c>
      <c r="Q598">
        <v>-4.4645422135033003E-2</v>
      </c>
    </row>
    <row r="599" spans="1:17" x14ac:dyDescent="0.3">
      <c r="A599" t="s">
        <v>1326</v>
      </c>
      <c r="B599" t="s">
        <v>1327</v>
      </c>
      <c r="C599" t="s">
        <v>10177</v>
      </c>
      <c r="D599" t="s">
        <v>384</v>
      </c>
      <c r="E599">
        <v>8307.0734761999993</v>
      </c>
      <c r="F599">
        <v>188.69</v>
      </c>
      <c r="G599">
        <v>-31.210286110728401</v>
      </c>
      <c r="H599">
        <v>4.54119705664103</v>
      </c>
      <c r="I599">
        <v>-17.936188173357898</v>
      </c>
      <c r="J599">
        <v>-1.4849958345705401</v>
      </c>
      <c r="K599">
        <v>178.74069896486199</v>
      </c>
      <c r="L599">
        <v>191.16470650256599</v>
      </c>
      <c r="M599">
        <v>59.7702038735613</v>
      </c>
      <c r="N599">
        <v>1.1373614944303401</v>
      </c>
      <c r="O599">
        <v>36.732206264242897</v>
      </c>
      <c r="P599">
        <v>30.131034482758601</v>
      </c>
    </row>
    <row r="600" spans="1:17" x14ac:dyDescent="0.3">
      <c r="A600" t="s">
        <v>1328</v>
      </c>
      <c r="B600" t="s">
        <v>1329</v>
      </c>
      <c r="C600" t="s">
        <v>10167</v>
      </c>
      <c r="D600" t="s">
        <v>21</v>
      </c>
      <c r="E600">
        <v>8297.99270204799</v>
      </c>
      <c r="F600">
        <v>29.96</v>
      </c>
      <c r="G600">
        <v>70.093245093186795</v>
      </c>
      <c r="H600">
        <v>-7.0114978570542803</v>
      </c>
      <c r="I600">
        <v>11.473268621155</v>
      </c>
      <c r="J600">
        <v>5.3240881779436797E-2</v>
      </c>
      <c r="K600">
        <v>31.386278604691</v>
      </c>
      <c r="L600">
        <v>28.614967601161101</v>
      </c>
      <c r="M600">
        <v>39.83765340942</v>
      </c>
      <c r="N600">
        <v>0.73175470500538697</v>
      </c>
      <c r="O600">
        <v>41.855807743658197</v>
      </c>
      <c r="P600">
        <v>118.68613138686101</v>
      </c>
      <c r="Q600">
        <v>9.8830979023350005E-3</v>
      </c>
    </row>
    <row r="601" spans="1:17" x14ac:dyDescent="0.3">
      <c r="A601" t="s">
        <v>1330</v>
      </c>
      <c r="B601" t="s">
        <v>1331</v>
      </c>
      <c r="C601" t="s">
        <v>10167</v>
      </c>
      <c r="D601" t="s">
        <v>24</v>
      </c>
      <c r="E601">
        <v>8287.01022663</v>
      </c>
      <c r="F601">
        <v>219.51</v>
      </c>
      <c r="G601">
        <v>-13.8853000985401</v>
      </c>
      <c r="H601">
        <v>-4.4812941191672504</v>
      </c>
      <c r="I601">
        <v>-25.7366682950755</v>
      </c>
      <c r="J601">
        <v>-2.60120508574026</v>
      </c>
      <c r="K601">
        <v>222.86160790932399</v>
      </c>
      <c r="L601">
        <v>221.12769069061801</v>
      </c>
      <c r="M601">
        <v>39.276935184083001</v>
      </c>
      <c r="N601">
        <v>0.67060329158140597</v>
      </c>
      <c r="O601">
        <v>30.540749851942898</v>
      </c>
      <c r="P601">
        <v>14.8966239204396</v>
      </c>
      <c r="Q601">
        <v>0.11968670708803</v>
      </c>
    </row>
    <row r="602" spans="1:17" hidden="1" x14ac:dyDescent="0.3">
      <c r="A602" t="s">
        <v>1332</v>
      </c>
      <c r="B602" t="s">
        <v>1333</v>
      </c>
      <c r="C602" t="s">
        <v>10182</v>
      </c>
      <c r="D602" t="s">
        <v>253</v>
      </c>
      <c r="E602">
        <v>8269.3280627999993</v>
      </c>
      <c r="F602">
        <v>1997.1</v>
      </c>
      <c r="G602">
        <v>74.006904280650204</v>
      </c>
      <c r="H602">
        <v>10.000790331854001</v>
      </c>
      <c r="I602">
        <v>45.314588456224598</v>
      </c>
      <c r="J602">
        <v>0.58080567532237903</v>
      </c>
      <c r="K602">
        <v>1764.71884450979</v>
      </c>
      <c r="L602">
        <v>1438.0065732036801</v>
      </c>
      <c r="M602">
        <v>65.762520918450903</v>
      </c>
      <c r="N602">
        <v>0.36589292324274397</v>
      </c>
      <c r="O602">
        <v>4.1510189775173902</v>
      </c>
      <c r="P602">
        <v>105.030542579949</v>
      </c>
      <c r="Q602">
        <v>0.16510142278884299</v>
      </c>
    </row>
    <row r="603" spans="1:17" x14ac:dyDescent="0.3">
      <c r="A603" t="s">
        <v>1334</v>
      </c>
      <c r="B603" t="s">
        <v>1335</v>
      </c>
      <c r="C603" t="s">
        <v>10173</v>
      </c>
      <c r="D603" t="s">
        <v>214</v>
      </c>
      <c r="E603">
        <v>8193.8259237999991</v>
      </c>
      <c r="F603">
        <v>2123</v>
      </c>
      <c r="G603">
        <v>9.8962893537598493</v>
      </c>
      <c r="H603">
        <v>-6.1368638599656498</v>
      </c>
      <c r="I603">
        <v>3.4389903775556401</v>
      </c>
      <c r="J603">
        <v>-3.4858298760842699</v>
      </c>
      <c r="K603">
        <v>2217.5396136606601</v>
      </c>
      <c r="L603">
        <v>1968.2513038685299</v>
      </c>
      <c r="M603">
        <v>31.305618315469001</v>
      </c>
      <c r="N603">
        <v>0.53554413020980396</v>
      </c>
      <c r="O603">
        <v>29.203956665096499</v>
      </c>
      <c r="P603">
        <v>45.2219714070729</v>
      </c>
      <c r="Q603">
        <v>-2.7376739473552E-2</v>
      </c>
    </row>
    <row r="604" spans="1:17" x14ac:dyDescent="0.3">
      <c r="A604" t="s">
        <v>1336</v>
      </c>
      <c r="B604" t="s">
        <v>1337</v>
      </c>
      <c r="C604" t="s">
        <v>10181</v>
      </c>
      <c r="D604" t="s">
        <v>548</v>
      </c>
      <c r="E604">
        <v>8185.97929663999</v>
      </c>
      <c r="F604">
        <v>745.3</v>
      </c>
      <c r="G604">
        <v>-49.509170182485498</v>
      </c>
      <c r="H604">
        <v>-7.9910051967934201</v>
      </c>
      <c r="I604">
        <v>-34.163727742828002</v>
      </c>
      <c r="J604">
        <v>-2.6184626104767399</v>
      </c>
      <c r="K604">
        <v>786.270913333762</v>
      </c>
      <c r="L604">
        <v>864.99858356249899</v>
      </c>
      <c r="M604">
        <v>20.455728499189</v>
      </c>
      <c r="N604">
        <v>0.48291934555633598</v>
      </c>
      <c r="O604">
        <v>48.436871058634097</v>
      </c>
      <c r="P604">
        <v>3.4564131038312</v>
      </c>
      <c r="Q604">
        <v>-5.6098108462717997E-2</v>
      </c>
    </row>
    <row r="605" spans="1:17" x14ac:dyDescent="0.3">
      <c r="A605" t="s">
        <v>1338</v>
      </c>
      <c r="B605" t="s">
        <v>1339</v>
      </c>
      <c r="C605" t="s">
        <v>10186</v>
      </c>
      <c r="D605" t="s">
        <v>1340</v>
      </c>
      <c r="E605">
        <v>8176.4865213000003</v>
      </c>
      <c r="F605">
        <v>1314.75</v>
      </c>
      <c r="G605">
        <v>132.480944775685</v>
      </c>
      <c r="H605">
        <v>9.8296017923559695</v>
      </c>
      <c r="I605">
        <v>90.439968597192703</v>
      </c>
      <c r="J605">
        <v>-2.51511713846191</v>
      </c>
      <c r="K605">
        <v>1111.41309522504</v>
      </c>
      <c r="L605">
        <v>815.17279625615595</v>
      </c>
      <c r="M605">
        <v>63.349185052271899</v>
      </c>
      <c r="N605">
        <v>0.60615605095459402</v>
      </c>
      <c r="O605">
        <v>4.8868606198897204</v>
      </c>
      <c r="P605">
        <v>201.92903892524899</v>
      </c>
      <c r="Q605">
        <v>0.140836680881298</v>
      </c>
    </row>
    <row r="606" spans="1:17" x14ac:dyDescent="0.3">
      <c r="A606" t="s">
        <v>1341</v>
      </c>
      <c r="B606" t="s">
        <v>1342</v>
      </c>
      <c r="C606" t="s">
        <v>10172</v>
      </c>
      <c r="D606" t="s">
        <v>290</v>
      </c>
      <c r="E606">
        <v>8157.5232495</v>
      </c>
      <c r="F606">
        <v>795.1</v>
      </c>
      <c r="G606">
        <v>46.216472694619902</v>
      </c>
      <c r="H606">
        <v>-5.3466529523848996</v>
      </c>
      <c r="I606">
        <v>4.2295575302495996</v>
      </c>
      <c r="J606">
        <v>1.78773312349979</v>
      </c>
      <c r="K606">
        <v>766.20447774278603</v>
      </c>
      <c r="L606">
        <v>663.48903780322405</v>
      </c>
      <c r="M606">
        <v>54.1040591616866</v>
      </c>
      <c r="N606">
        <v>0.89071202658471205</v>
      </c>
      <c r="O606">
        <v>10.6779021506728</v>
      </c>
      <c r="P606">
        <v>81.841052029731202</v>
      </c>
      <c r="Q606">
        <v>1.1895364781737E-2</v>
      </c>
    </row>
    <row r="607" spans="1:17" x14ac:dyDescent="0.3">
      <c r="A607" t="s">
        <v>1343</v>
      </c>
      <c r="B607" t="s">
        <v>1344</v>
      </c>
      <c r="C607" t="s">
        <v>10172</v>
      </c>
      <c r="D607" t="s">
        <v>62</v>
      </c>
      <c r="E607">
        <v>8142.1323008399904</v>
      </c>
      <c r="F607">
        <v>500.1</v>
      </c>
      <c r="G607">
        <v>26.9201710260798</v>
      </c>
      <c r="H607">
        <v>5.9056227089524498</v>
      </c>
      <c r="I607">
        <v>9.3504478453813995</v>
      </c>
      <c r="J607">
        <v>-0.246934130908053</v>
      </c>
      <c r="K607">
        <v>466.84494163468202</v>
      </c>
      <c r="L607">
        <v>426.25498030093502</v>
      </c>
      <c r="M607">
        <v>65.4057519534325</v>
      </c>
      <c r="N607">
        <v>2.6380016998716802</v>
      </c>
      <c r="O607">
        <v>4.3091381723655102</v>
      </c>
      <c r="P607">
        <v>55.770129263354598</v>
      </c>
      <c r="Q607">
        <v>-7.0192334009929998E-3</v>
      </c>
    </row>
    <row r="608" spans="1:17" x14ac:dyDescent="0.3">
      <c r="A608" t="s">
        <v>1345</v>
      </c>
      <c r="B608" t="s">
        <v>1346</v>
      </c>
      <c r="C608" t="s">
        <v>10169</v>
      </c>
      <c r="D608" t="s">
        <v>256</v>
      </c>
      <c r="E608">
        <v>8084.1066983999999</v>
      </c>
      <c r="F608">
        <v>607.70000000000005</v>
      </c>
      <c r="G608">
        <v>-41.507308083795301</v>
      </c>
      <c r="H608">
        <v>-5.14344364281847</v>
      </c>
      <c r="I608">
        <v>-17.545572136960999</v>
      </c>
      <c r="J608">
        <v>0.73158532366465601</v>
      </c>
      <c r="K608">
        <v>591.79371642299304</v>
      </c>
      <c r="L608">
        <v>602.58655872617203</v>
      </c>
      <c r="M608">
        <v>66.073358349385003</v>
      </c>
      <c r="N608">
        <v>1.33131088402373</v>
      </c>
      <c r="O608">
        <v>23.3338818495968</v>
      </c>
      <c r="P608">
        <v>10.1704133430021</v>
      </c>
      <c r="Q608">
        <v>2.6563507462588998E-2</v>
      </c>
    </row>
    <row r="609" spans="1:17" x14ac:dyDescent="0.3">
      <c r="A609" t="s">
        <v>1347</v>
      </c>
      <c r="B609" t="s">
        <v>1348</v>
      </c>
      <c r="C609" t="s">
        <v>637</v>
      </c>
      <c r="D609" t="s">
        <v>637</v>
      </c>
      <c r="E609">
        <v>7986.5412605000001</v>
      </c>
      <c r="F609">
        <v>403.25</v>
      </c>
      <c r="G609">
        <v>65.576030533003205</v>
      </c>
      <c r="H609">
        <v>8.6662100657336403</v>
      </c>
      <c r="I609">
        <v>23.674988409874601</v>
      </c>
      <c r="J609">
        <v>-5.1656250314979797</v>
      </c>
      <c r="K609">
        <v>380.49153730421699</v>
      </c>
      <c r="L609">
        <v>322.28989233067199</v>
      </c>
      <c r="M609">
        <v>51.337491782525099</v>
      </c>
      <c r="N609">
        <v>2.5433568669503299</v>
      </c>
      <c r="O609">
        <v>11.7544947303161</v>
      </c>
      <c r="P609">
        <v>101.52423788105899</v>
      </c>
      <c r="Q609">
        <v>6.0105142230641999E-2</v>
      </c>
    </row>
    <row r="610" spans="1:17" x14ac:dyDescent="0.3">
      <c r="A610" t="s">
        <v>1349</v>
      </c>
      <c r="B610" t="s">
        <v>1350</v>
      </c>
      <c r="C610" t="s">
        <v>10178</v>
      </c>
      <c r="D610" t="s">
        <v>148</v>
      </c>
      <c r="E610">
        <v>7977.8431719999999</v>
      </c>
      <c r="F610">
        <v>668</v>
      </c>
      <c r="G610">
        <v>-45.0619487320334</v>
      </c>
      <c r="H610">
        <v>-9.5388950430841497</v>
      </c>
      <c r="I610">
        <v>-22.355995558362199</v>
      </c>
      <c r="J610">
        <v>-3.68010950844968</v>
      </c>
      <c r="K610">
        <v>690.15821498040998</v>
      </c>
      <c r="L610">
        <v>717.73370620292303</v>
      </c>
      <c r="M610">
        <v>28.7943233218401</v>
      </c>
      <c r="N610">
        <v>2.6471331913639999</v>
      </c>
      <c r="O610">
        <v>46.407185628742504</v>
      </c>
      <c r="P610">
        <v>11.593718676912699</v>
      </c>
      <c r="Q610">
        <v>-0.10583873110797699</v>
      </c>
    </row>
    <row r="611" spans="1:17" x14ac:dyDescent="0.3">
      <c r="A611" t="s">
        <v>1351</v>
      </c>
      <c r="B611" t="s">
        <v>1352</v>
      </c>
      <c r="C611" t="s">
        <v>10171</v>
      </c>
      <c r="D611" t="s">
        <v>193</v>
      </c>
      <c r="E611">
        <v>7870.7400118649903</v>
      </c>
      <c r="F611">
        <v>2742.05</v>
      </c>
      <c r="G611">
        <v>212.472580301063</v>
      </c>
      <c r="H611">
        <v>63.495282356177299</v>
      </c>
      <c r="I611">
        <v>81.196211677495597</v>
      </c>
      <c r="J611">
        <v>13.1315675403666</v>
      </c>
      <c r="K611">
        <v>1960.1102145330201</v>
      </c>
      <c r="L611">
        <v>1471.79466597958</v>
      </c>
      <c r="M611">
        <v>68.483799614966301</v>
      </c>
      <c r="N611">
        <v>1.8239968273470299</v>
      </c>
      <c r="O611">
        <v>7.6603271275140701</v>
      </c>
      <c r="P611">
        <v>240.627329192546</v>
      </c>
      <c r="Q611">
        <v>0.14885634945371701</v>
      </c>
    </row>
    <row r="612" spans="1:17" x14ac:dyDescent="0.3">
      <c r="A612" t="s">
        <v>1353</v>
      </c>
      <c r="B612" t="s">
        <v>1354</v>
      </c>
      <c r="C612" t="s">
        <v>10167</v>
      </c>
      <c r="D612" t="s">
        <v>253</v>
      </c>
      <c r="E612">
        <v>7850.3348408000002</v>
      </c>
      <c r="F612">
        <v>7074.25</v>
      </c>
      <c r="G612">
        <v>30.1635049510801</v>
      </c>
      <c r="H612">
        <v>1.4170933981499401</v>
      </c>
      <c r="I612">
        <v>26.3538478180648</v>
      </c>
      <c r="J612">
        <v>-4.3574248369551203</v>
      </c>
      <c r="K612">
        <v>6891.5378849075396</v>
      </c>
      <c r="L612">
        <v>6101.1555242557197</v>
      </c>
      <c r="M612">
        <v>44.278065441898498</v>
      </c>
      <c r="N612">
        <v>1.47864907807652</v>
      </c>
      <c r="O612">
        <v>10.61243241333</v>
      </c>
      <c r="P612">
        <v>64.055796479673404</v>
      </c>
      <c r="Q612">
        <v>1.8944877353964999E-2</v>
      </c>
    </row>
    <row r="613" spans="1:17" x14ac:dyDescent="0.3">
      <c r="A613" t="s">
        <v>1355</v>
      </c>
      <c r="B613" t="s">
        <v>1356</v>
      </c>
      <c r="C613" t="s">
        <v>10179</v>
      </c>
      <c r="D613" t="s">
        <v>1357</v>
      </c>
      <c r="E613">
        <v>7830.2929372799999</v>
      </c>
      <c r="F613">
        <v>293.7</v>
      </c>
      <c r="G613">
        <v>38.398645296803799</v>
      </c>
      <c r="H613">
        <v>-14.293664143901999</v>
      </c>
      <c r="I613">
        <v>-9.8152952661713204</v>
      </c>
      <c r="J613">
        <v>-6.7392831294258002</v>
      </c>
      <c r="K613">
        <v>307.10937640165997</v>
      </c>
      <c r="L613">
        <v>288.26286619118201</v>
      </c>
      <c r="M613">
        <v>26.916357230468101</v>
      </c>
      <c r="N613">
        <v>2.2412638259592401</v>
      </c>
      <c r="O613">
        <v>24.259448416751699</v>
      </c>
      <c r="P613">
        <v>91.898072525318497</v>
      </c>
      <c r="Q613">
        <v>6.5065269309245E-2</v>
      </c>
    </row>
    <row r="614" spans="1:17" x14ac:dyDescent="0.3">
      <c r="A614" t="s">
        <v>1358</v>
      </c>
      <c r="B614" t="s">
        <v>1359</v>
      </c>
      <c r="C614" t="s">
        <v>10170</v>
      </c>
      <c r="D614" t="s">
        <v>46</v>
      </c>
      <c r="E614">
        <v>7819.5766490799997</v>
      </c>
      <c r="F614">
        <v>534.79999999999995</v>
      </c>
      <c r="G614">
        <v>88.449727854184403</v>
      </c>
      <c r="H614">
        <v>13.319506190124301</v>
      </c>
      <c r="I614">
        <v>20.6733565890755</v>
      </c>
      <c r="J614">
        <v>-2.7801571988707401E-2</v>
      </c>
      <c r="K614">
        <v>488.73325686464398</v>
      </c>
      <c r="L614">
        <v>416.89844925395897</v>
      </c>
      <c r="M614">
        <v>53.767927613761699</v>
      </c>
      <c r="N614">
        <v>0.68473062489251502</v>
      </c>
      <c r="O614">
        <v>5.4599850411368704</v>
      </c>
      <c r="P614">
        <v>125.558835934204</v>
      </c>
      <c r="Q614">
        <v>-2.3938082105873001E-2</v>
      </c>
    </row>
    <row r="615" spans="1:17" hidden="1" x14ac:dyDescent="0.3">
      <c r="A615" t="s">
        <v>1360</v>
      </c>
      <c r="B615" t="s">
        <v>1361</v>
      </c>
      <c r="C615" t="s">
        <v>10182</v>
      </c>
      <c r="D615" t="s">
        <v>330</v>
      </c>
      <c r="E615">
        <v>7775.5913200000005</v>
      </c>
      <c r="F615">
        <v>1127.5999999999999</v>
      </c>
      <c r="G615">
        <v>2.1539926983405602</v>
      </c>
      <c r="H615">
        <v>-6.5164240198447203</v>
      </c>
      <c r="I615">
        <v>8.3802813604508994</v>
      </c>
      <c r="J615">
        <v>-3.3279689747667698</v>
      </c>
      <c r="K615">
        <v>1103.05780991545</v>
      </c>
      <c r="L615">
        <v>985.08523008682801</v>
      </c>
      <c r="M615">
        <v>36.473240107007598</v>
      </c>
      <c r="N615">
        <v>0.35562805776854201</v>
      </c>
      <c r="O615">
        <v>14.40227030862</v>
      </c>
      <c r="P615">
        <v>37.512195121951201</v>
      </c>
      <c r="Q615">
        <v>-5.5552560735488997E-2</v>
      </c>
    </row>
    <row r="616" spans="1:17" x14ac:dyDescent="0.3">
      <c r="A616" t="s">
        <v>1362</v>
      </c>
      <c r="B616" t="s">
        <v>1363</v>
      </c>
      <c r="C616" t="s">
        <v>10167</v>
      </c>
      <c r="D616" t="s">
        <v>553</v>
      </c>
      <c r="E616">
        <v>7768.8027350000002</v>
      </c>
      <c r="F616">
        <v>389.65</v>
      </c>
      <c r="G616">
        <v>102.846235900449</v>
      </c>
      <c r="H616">
        <v>3.2550476873663099</v>
      </c>
      <c r="I616">
        <v>36.705847895355298</v>
      </c>
      <c r="J616">
        <v>-2.47149316077375</v>
      </c>
      <c r="K616">
        <v>360.19352970287702</v>
      </c>
      <c r="L616">
        <v>288.16341920698198</v>
      </c>
      <c r="M616">
        <v>59.822011827692698</v>
      </c>
      <c r="N616">
        <v>0.65811655741230102</v>
      </c>
      <c r="O616">
        <v>15.796227383549301</v>
      </c>
      <c r="P616">
        <v>130.493936705116</v>
      </c>
      <c r="Q616">
        <v>0.33205662294846999</v>
      </c>
    </row>
    <row r="617" spans="1:17" x14ac:dyDescent="0.3">
      <c r="A617" t="s">
        <v>1364</v>
      </c>
      <c r="B617" t="s">
        <v>1365</v>
      </c>
      <c r="C617" t="s">
        <v>10172</v>
      </c>
      <c r="D617" t="s">
        <v>62</v>
      </c>
      <c r="E617">
        <v>7716.7988410520002</v>
      </c>
      <c r="F617">
        <v>237.79</v>
      </c>
      <c r="G617">
        <v>-21.811206589766499</v>
      </c>
      <c r="H617">
        <v>4.6420874067167404</v>
      </c>
      <c r="I617">
        <v>-50.660853151074903</v>
      </c>
      <c r="J617">
        <v>-0.88644681850298701</v>
      </c>
      <c r="K617">
        <v>247.52218591404301</v>
      </c>
      <c r="L617">
        <v>275.36795742056802</v>
      </c>
      <c r="M617">
        <v>45.268923706077302</v>
      </c>
      <c r="N617">
        <v>0.62111203755866495</v>
      </c>
      <c r="O617">
        <v>98.830901215358097</v>
      </c>
      <c r="P617">
        <v>21.2595614482406</v>
      </c>
      <c r="Q617">
        <v>-1.2322801985145E-2</v>
      </c>
    </row>
    <row r="618" spans="1:17" hidden="1" x14ac:dyDescent="0.3">
      <c r="A618" t="s">
        <v>1366</v>
      </c>
      <c r="B618" t="s">
        <v>1367</v>
      </c>
      <c r="C618" t="s">
        <v>10171</v>
      </c>
      <c r="D618" t="s">
        <v>193</v>
      </c>
      <c r="E618">
        <v>7681.6614090000003</v>
      </c>
      <c r="F618">
        <v>389.65</v>
      </c>
      <c r="G618">
        <v>0.56710715512538801</v>
      </c>
      <c r="H618">
        <v>18.085200062182398</v>
      </c>
      <c r="I618">
        <v>24.175381712127798</v>
      </c>
      <c r="J618">
        <v>-1.1982720192329299</v>
      </c>
      <c r="K618">
        <v>342.847351659342</v>
      </c>
      <c r="M618">
        <v>66.384955936553695</v>
      </c>
      <c r="N618">
        <v>1.07616044037417</v>
      </c>
      <c r="O618">
        <v>4.3243936866418498</v>
      </c>
      <c r="P618">
        <v>62.286547271970001</v>
      </c>
    </row>
    <row r="619" spans="1:17" x14ac:dyDescent="0.3">
      <c r="A619" t="s">
        <v>1368</v>
      </c>
      <c r="B619" t="s">
        <v>1369</v>
      </c>
      <c r="C619" t="s">
        <v>10181</v>
      </c>
      <c r="D619" t="s">
        <v>371</v>
      </c>
      <c r="E619">
        <v>7662.6278308800001</v>
      </c>
      <c r="F619">
        <v>1681.2</v>
      </c>
      <c r="G619">
        <v>91.591498881054406</v>
      </c>
      <c r="H619">
        <v>7.3164025885143396</v>
      </c>
      <c r="I619">
        <v>18.9230795430984</v>
      </c>
      <c r="J619">
        <v>6.2418645878769698</v>
      </c>
      <c r="K619">
        <v>1507.73753723957</v>
      </c>
      <c r="L619">
        <v>1194.22202319282</v>
      </c>
      <c r="M619">
        <v>48.615745690241297</v>
      </c>
      <c r="N619">
        <v>0.94888022565833596</v>
      </c>
      <c r="O619">
        <v>7.3013323816321698</v>
      </c>
      <c r="P619">
        <v>139.02751119641701</v>
      </c>
      <c r="Q619">
        <v>3.3588666109147E-2</v>
      </c>
    </row>
    <row r="620" spans="1:17" hidden="1" x14ac:dyDescent="0.3">
      <c r="A620" t="s">
        <v>1370</v>
      </c>
      <c r="B620" t="s">
        <v>1371</v>
      </c>
      <c r="C620" t="s">
        <v>10182</v>
      </c>
      <c r="D620" t="s">
        <v>637</v>
      </c>
      <c r="E620">
        <v>7636.2236583149997</v>
      </c>
      <c r="F620">
        <v>3846.35</v>
      </c>
      <c r="G620">
        <v>-2.9562960116904402</v>
      </c>
      <c r="H620">
        <v>-9.7441359101852605</v>
      </c>
      <c r="I620">
        <v>-2.07039373106007</v>
      </c>
      <c r="J620">
        <v>-3.7218034747531101</v>
      </c>
      <c r="K620">
        <v>3744.9757852494799</v>
      </c>
      <c r="L620">
        <v>3454.5293163349302</v>
      </c>
      <c r="M620">
        <v>35.623419490107302</v>
      </c>
      <c r="N620">
        <v>0.66111265260154095</v>
      </c>
      <c r="O620">
        <v>11.503113341219599</v>
      </c>
      <c r="P620">
        <v>27.913202527435899</v>
      </c>
      <c r="Q620">
        <v>-3.3555193083870997E-2</v>
      </c>
    </row>
    <row r="621" spans="1:17" hidden="1" x14ac:dyDescent="0.3">
      <c r="A621" t="s">
        <v>1372</v>
      </c>
      <c r="B621" t="s">
        <v>1373</v>
      </c>
      <c r="C621" t="s">
        <v>10167</v>
      </c>
      <c r="D621" t="s">
        <v>484</v>
      </c>
      <c r="E621">
        <v>7633.8357328000002</v>
      </c>
      <c r="F621">
        <v>712</v>
      </c>
      <c r="G621">
        <v>5.6282465792272598</v>
      </c>
      <c r="H621">
        <v>10.232045521603199</v>
      </c>
      <c r="I621">
        <v>17.1497026534885</v>
      </c>
      <c r="J621">
        <v>-1.4122929814263001</v>
      </c>
      <c r="K621">
        <v>663.74985920538097</v>
      </c>
      <c r="M621">
        <v>46.479681306174797</v>
      </c>
      <c r="N621">
        <v>0.918809330869654</v>
      </c>
      <c r="O621">
        <v>7.02247191011236</v>
      </c>
      <c r="P621">
        <v>37.1472599441394</v>
      </c>
    </row>
    <row r="622" spans="1:17" x14ac:dyDescent="0.3">
      <c r="A622" t="s">
        <v>1374</v>
      </c>
      <c r="B622" t="s">
        <v>1375</v>
      </c>
      <c r="C622" t="s">
        <v>10179</v>
      </c>
      <c r="D622" t="s">
        <v>98</v>
      </c>
      <c r="E622">
        <v>7613.8433914050001</v>
      </c>
      <c r="F622">
        <v>979.85</v>
      </c>
      <c r="G622">
        <v>118.57311001007299</v>
      </c>
      <c r="H622">
        <v>-2.6386349266370901E-2</v>
      </c>
      <c r="I622">
        <v>13.656829486227201</v>
      </c>
      <c r="J622">
        <v>-10.1834420665474</v>
      </c>
      <c r="K622">
        <v>974.84914913375098</v>
      </c>
      <c r="L622">
        <v>782.99392429915702</v>
      </c>
      <c r="M622">
        <v>26.833973735196199</v>
      </c>
      <c r="N622">
        <v>0.60134733400752105</v>
      </c>
      <c r="O622">
        <v>20.120426595907499</v>
      </c>
      <c r="P622">
        <v>173.35751150788099</v>
      </c>
    </row>
    <row r="623" spans="1:17" x14ac:dyDescent="0.3">
      <c r="A623" t="s">
        <v>1376</v>
      </c>
      <c r="B623" t="s">
        <v>1377</v>
      </c>
      <c r="C623" t="s">
        <v>10174</v>
      </c>
      <c r="D623" t="s">
        <v>236</v>
      </c>
      <c r="E623">
        <v>7593.9134752479904</v>
      </c>
      <c r="F623">
        <v>191.92</v>
      </c>
      <c r="G623">
        <v>15.2064896595429</v>
      </c>
      <c r="H623">
        <v>-5.0285814789296701</v>
      </c>
      <c r="I623">
        <v>-32.328384271406897</v>
      </c>
      <c r="J623">
        <v>1.39733701474016</v>
      </c>
      <c r="K623">
        <v>193.32308887694799</v>
      </c>
      <c r="L623">
        <v>194.91728523483201</v>
      </c>
      <c r="M623">
        <v>45.786187598077902</v>
      </c>
      <c r="N623">
        <v>0.84730124974544596</v>
      </c>
      <c r="O623">
        <v>60.483534806169203</v>
      </c>
      <c r="P623">
        <v>42.426716141001798</v>
      </c>
      <c r="Q623">
        <v>7.9021051705108994E-2</v>
      </c>
    </row>
    <row r="624" spans="1:17" x14ac:dyDescent="0.3">
      <c r="A624" t="s">
        <v>1378</v>
      </c>
      <c r="B624" t="s">
        <v>1379</v>
      </c>
      <c r="C624" t="s">
        <v>10167</v>
      </c>
      <c r="D624" t="s">
        <v>24</v>
      </c>
      <c r="E624">
        <v>7579.4923457100003</v>
      </c>
      <c r="F624">
        <v>478.65</v>
      </c>
      <c r="G624">
        <v>-14.8359943769523</v>
      </c>
      <c r="H624">
        <v>-3.5672033599230102</v>
      </c>
      <c r="I624">
        <v>-15.2686661329095</v>
      </c>
      <c r="J624">
        <v>-1.85496007404955</v>
      </c>
      <c r="K624">
        <v>476.55148187224398</v>
      </c>
      <c r="L624">
        <v>486.10868540626302</v>
      </c>
      <c r="M624">
        <v>50.216840049164801</v>
      </c>
      <c r="N624">
        <v>1.1151106567775599</v>
      </c>
      <c r="O624">
        <v>27.723806539224899</v>
      </c>
      <c r="P624">
        <v>15.0462684773464</v>
      </c>
    </row>
    <row r="625" spans="1:17" hidden="1" x14ac:dyDescent="0.3">
      <c r="A625" t="s">
        <v>1380</v>
      </c>
      <c r="B625" t="s">
        <v>1381</v>
      </c>
      <c r="C625" t="s">
        <v>10182</v>
      </c>
      <c r="D625" t="s">
        <v>140</v>
      </c>
      <c r="E625">
        <v>7558.3919628000003</v>
      </c>
      <c r="F625">
        <v>512.75</v>
      </c>
      <c r="G625">
        <v>56.065831973993603</v>
      </c>
      <c r="H625">
        <v>38.260028431579101</v>
      </c>
      <c r="I625">
        <v>52.4105715518862</v>
      </c>
      <c r="J625">
        <v>7.8020473576993998</v>
      </c>
      <c r="K625">
        <v>416.33595590224002</v>
      </c>
      <c r="M625">
        <v>67.004126860556397</v>
      </c>
      <c r="N625">
        <v>0.70563606545517998</v>
      </c>
      <c r="O625">
        <v>4.5343734763529904</v>
      </c>
      <c r="P625">
        <v>111.225540679711</v>
      </c>
    </row>
    <row r="626" spans="1:17" x14ac:dyDescent="0.3">
      <c r="A626" t="s">
        <v>1382</v>
      </c>
      <c r="B626" t="s">
        <v>1383</v>
      </c>
      <c r="C626" t="s">
        <v>10181</v>
      </c>
      <c r="D626" t="s">
        <v>548</v>
      </c>
      <c r="E626">
        <v>7536.9586149999996</v>
      </c>
      <c r="F626">
        <v>2326.15</v>
      </c>
      <c r="G626">
        <v>-19.787370135176399</v>
      </c>
      <c r="H626">
        <v>1.11624441852971</v>
      </c>
      <c r="I626">
        <v>-19.157535333830499</v>
      </c>
      <c r="J626">
        <v>-4.0175675409390399</v>
      </c>
      <c r="K626">
        <v>2267.92363114314</v>
      </c>
      <c r="L626">
        <v>2257.3989461527499</v>
      </c>
      <c r="M626">
        <v>46.664623697473601</v>
      </c>
      <c r="N626">
        <v>0.86619981121706802</v>
      </c>
      <c r="O626">
        <v>17.576252606237698</v>
      </c>
      <c r="P626">
        <v>18.681122448979501</v>
      </c>
      <c r="Q626">
        <v>-5.1682159019534997E-2</v>
      </c>
    </row>
    <row r="627" spans="1:17" hidden="1" x14ac:dyDescent="0.3">
      <c r="A627" t="s">
        <v>1384</v>
      </c>
      <c r="B627" t="s">
        <v>1385</v>
      </c>
      <c r="C627" t="s">
        <v>10182</v>
      </c>
      <c r="D627" t="s">
        <v>21</v>
      </c>
      <c r="E627">
        <v>7527.0091456</v>
      </c>
      <c r="F627">
        <v>644</v>
      </c>
      <c r="G627">
        <v>140.262258459375</v>
      </c>
      <c r="H627">
        <v>4.4988321816969599</v>
      </c>
      <c r="I627">
        <v>43.302355216268197</v>
      </c>
      <c r="J627">
        <v>4.4901708198869903</v>
      </c>
      <c r="K627">
        <v>603.73993770653794</v>
      </c>
      <c r="L627">
        <v>512.87703713027599</v>
      </c>
      <c r="M627">
        <v>61.490610188110701</v>
      </c>
      <c r="N627">
        <v>0.90644918651327</v>
      </c>
      <c r="O627">
        <v>6.8322981366459601</v>
      </c>
      <c r="P627">
        <v>170.588235294117</v>
      </c>
      <c r="Q627">
        <v>0.26254284702331698</v>
      </c>
    </row>
    <row r="628" spans="1:17" x14ac:dyDescent="0.3">
      <c r="A628" t="s">
        <v>1386</v>
      </c>
      <c r="B628" t="s">
        <v>1387</v>
      </c>
      <c r="C628" t="s">
        <v>10173</v>
      </c>
      <c r="D628" t="s">
        <v>387</v>
      </c>
      <c r="E628">
        <v>7513.7309288399902</v>
      </c>
      <c r="F628">
        <v>679.6</v>
      </c>
      <c r="G628">
        <v>-18.640610797109399</v>
      </c>
      <c r="H628">
        <v>-0.87269961374443195</v>
      </c>
      <c r="I628">
        <v>-19.3153137177902</v>
      </c>
      <c r="J628">
        <v>-2.1088710462936899</v>
      </c>
      <c r="K628">
        <v>659.08501843546196</v>
      </c>
      <c r="L628">
        <v>646.67616018037904</v>
      </c>
      <c r="M628">
        <v>47.129183238990997</v>
      </c>
      <c r="N628">
        <v>0.92287373003124396</v>
      </c>
      <c r="O628">
        <v>14.1848145968216</v>
      </c>
      <c r="P628">
        <v>30.353888942169299</v>
      </c>
      <c r="Q628">
        <v>-5.9087883980721997E-2</v>
      </c>
    </row>
    <row r="629" spans="1:17" x14ac:dyDescent="0.3">
      <c r="A629" t="s">
        <v>1388</v>
      </c>
      <c r="B629" t="s">
        <v>1389</v>
      </c>
      <c r="C629" t="s">
        <v>10173</v>
      </c>
      <c r="D629" t="s">
        <v>344</v>
      </c>
      <c r="E629">
        <v>7475.0434340399997</v>
      </c>
      <c r="F629">
        <v>329.4</v>
      </c>
      <c r="G629">
        <v>122.02586994321</v>
      </c>
      <c r="H629">
        <v>9.8176897946722193</v>
      </c>
      <c r="I629">
        <v>65.581418591136895</v>
      </c>
      <c r="J629">
        <v>-2.3470608333163301</v>
      </c>
      <c r="K629">
        <v>298.65123805239801</v>
      </c>
      <c r="L629">
        <v>230.50970298173399</v>
      </c>
      <c r="M629">
        <v>55.796436243358698</v>
      </c>
      <c r="N629">
        <v>0.61518288060589099</v>
      </c>
      <c r="O629">
        <v>6.9368548876745697</v>
      </c>
      <c r="P629">
        <v>154.362934362934</v>
      </c>
      <c r="Q629">
        <v>0.12962863503628599</v>
      </c>
    </row>
    <row r="630" spans="1:17" x14ac:dyDescent="0.3">
      <c r="A630" t="s">
        <v>1390</v>
      </c>
      <c r="B630" t="s">
        <v>1391</v>
      </c>
      <c r="C630" t="s">
        <v>10181</v>
      </c>
      <c r="D630" t="s">
        <v>548</v>
      </c>
      <c r="E630">
        <v>7471.0683305499997</v>
      </c>
      <c r="F630">
        <v>270.25</v>
      </c>
      <c r="G630">
        <v>-17.992585235276099</v>
      </c>
      <c r="H630">
        <v>3.3445623083395599</v>
      </c>
      <c r="I630">
        <v>-16.917969443516299</v>
      </c>
      <c r="J630">
        <v>1.5703986025893699</v>
      </c>
      <c r="K630">
        <v>254.93593983508001</v>
      </c>
      <c r="L630">
        <v>260.19962334530499</v>
      </c>
      <c r="M630">
        <v>62.093827809196199</v>
      </c>
      <c r="N630">
        <v>1.4170931082725799</v>
      </c>
      <c r="O630">
        <v>18.760407030527201</v>
      </c>
      <c r="P630">
        <v>22.840909090909101</v>
      </c>
      <c r="Q630">
        <v>-2.1417247701483001E-2</v>
      </c>
    </row>
    <row r="631" spans="1:17" x14ac:dyDescent="0.3">
      <c r="A631" t="s">
        <v>1392</v>
      </c>
      <c r="B631" t="s">
        <v>1393</v>
      </c>
      <c r="C631" t="s">
        <v>10171</v>
      </c>
      <c r="D631" t="s">
        <v>193</v>
      </c>
      <c r="E631">
        <v>7461.4884103199902</v>
      </c>
      <c r="F631">
        <v>1381.8</v>
      </c>
      <c r="G631">
        <v>24.961097473479501</v>
      </c>
      <c r="H631">
        <v>20.191314423479099</v>
      </c>
      <c r="I631">
        <v>20.517839830885901</v>
      </c>
      <c r="J631">
        <v>0.22698331655356599</v>
      </c>
      <c r="K631">
        <v>1192.7806091217401</v>
      </c>
      <c r="L631">
        <v>1035.6539193753699</v>
      </c>
      <c r="M631">
        <v>71.1875050541409</v>
      </c>
      <c r="N631">
        <v>0.91547423775095804</v>
      </c>
      <c r="O631">
        <v>3.5533362281082699</v>
      </c>
      <c r="P631">
        <v>68.409506398537403</v>
      </c>
      <c r="Q631">
        <v>5.8434802891656E-2</v>
      </c>
    </row>
    <row r="632" spans="1:17" x14ac:dyDescent="0.3">
      <c r="A632" t="s">
        <v>1394</v>
      </c>
      <c r="B632" t="s">
        <v>1395</v>
      </c>
      <c r="C632" t="s">
        <v>10170</v>
      </c>
      <c r="D632" t="s">
        <v>46</v>
      </c>
      <c r="E632">
        <v>7461.0193892850002</v>
      </c>
      <c r="F632">
        <v>200.97</v>
      </c>
      <c r="G632">
        <v>53.633522856883403</v>
      </c>
      <c r="H632">
        <v>-3.50045332195204</v>
      </c>
      <c r="I632">
        <v>-23.482230425253</v>
      </c>
      <c r="J632">
        <v>1.71350683922624</v>
      </c>
      <c r="K632">
        <v>199.46128710270099</v>
      </c>
      <c r="L632">
        <v>188.26127082347799</v>
      </c>
      <c r="M632">
        <v>57.604758616207398</v>
      </c>
      <c r="N632">
        <v>1.3482343316101499</v>
      </c>
      <c r="O632">
        <v>24.048365427675702</v>
      </c>
      <c r="P632">
        <v>82.699999999999903</v>
      </c>
      <c r="Q632">
        <v>0.16525238994727101</v>
      </c>
    </row>
    <row r="633" spans="1:17" x14ac:dyDescent="0.3">
      <c r="A633" t="s">
        <v>1396</v>
      </c>
      <c r="B633" t="s">
        <v>1397</v>
      </c>
      <c r="C633" t="s">
        <v>10171</v>
      </c>
      <c r="D633" t="s">
        <v>193</v>
      </c>
      <c r="E633">
        <v>7456.81570091499</v>
      </c>
      <c r="F633">
        <v>538.54999999999995</v>
      </c>
      <c r="G633">
        <v>-1.1531039511089201</v>
      </c>
      <c r="H633">
        <v>6.2542579502792099</v>
      </c>
      <c r="I633">
        <v>21.075133192056001</v>
      </c>
      <c r="J633">
        <v>3.2772616284982701</v>
      </c>
      <c r="K633">
        <v>479.67375695679499</v>
      </c>
      <c r="L633">
        <v>426.50211910664399</v>
      </c>
      <c r="M633">
        <v>84.067528435653401</v>
      </c>
      <c r="N633">
        <v>1.04567421595986</v>
      </c>
      <c r="O633">
        <v>2.8131092749048499</v>
      </c>
      <c r="P633">
        <v>52.240282685512298</v>
      </c>
      <c r="Q633">
        <v>3.8658780873124E-2</v>
      </c>
    </row>
    <row r="634" spans="1:17" x14ac:dyDescent="0.3">
      <c r="A634" t="s">
        <v>1398</v>
      </c>
      <c r="B634" t="s">
        <v>1399</v>
      </c>
      <c r="C634" t="s">
        <v>10179</v>
      </c>
      <c r="D634" t="s">
        <v>95</v>
      </c>
      <c r="E634">
        <v>7414.5876759000002</v>
      </c>
      <c r="F634">
        <v>1557</v>
      </c>
      <c r="G634">
        <v>-17.050937143657102</v>
      </c>
      <c r="H634">
        <v>7.42846117823209</v>
      </c>
      <c r="I634">
        <v>-6.5179867178900999</v>
      </c>
      <c r="J634">
        <v>10.3968742777471</v>
      </c>
      <c r="K634">
        <v>1386.40932984712</v>
      </c>
      <c r="L634">
        <v>1402.4946478791901</v>
      </c>
      <c r="M634">
        <v>88.481513000471907</v>
      </c>
      <c r="N634">
        <v>2.7361309673251699</v>
      </c>
      <c r="O634">
        <v>7.8965960179833097</v>
      </c>
      <c r="P634">
        <v>24.56</v>
      </c>
      <c r="Q634">
        <v>-0.13396562780900501</v>
      </c>
    </row>
    <row r="635" spans="1:17" x14ac:dyDescent="0.3">
      <c r="A635" t="s">
        <v>1400</v>
      </c>
      <c r="B635" t="s">
        <v>1401</v>
      </c>
      <c r="C635" t="s">
        <v>10173</v>
      </c>
      <c r="D635" t="s">
        <v>1402</v>
      </c>
      <c r="E635">
        <v>7408.0398263759998</v>
      </c>
      <c r="F635">
        <v>232.68</v>
      </c>
      <c r="G635">
        <v>-19.201948956907099</v>
      </c>
      <c r="H635">
        <v>19.441022697163799</v>
      </c>
      <c r="I635">
        <v>4.8907593054192704</v>
      </c>
      <c r="J635">
        <v>4.02931508894752</v>
      </c>
      <c r="K635">
        <v>200.671534089239</v>
      </c>
      <c r="L635">
        <v>193.29979174752799</v>
      </c>
      <c r="M635">
        <v>79.559869438851706</v>
      </c>
      <c r="N635">
        <v>3.0494642718148102</v>
      </c>
      <c r="O635">
        <v>3.14595152140277</v>
      </c>
      <c r="P635">
        <v>37.193396226415103</v>
      </c>
      <c r="Q635">
        <v>-5.445835153202E-2</v>
      </c>
    </row>
    <row r="636" spans="1:17" x14ac:dyDescent="0.3">
      <c r="A636" t="s">
        <v>1403</v>
      </c>
      <c r="B636" t="s">
        <v>1404</v>
      </c>
      <c r="C636" t="s">
        <v>10166</v>
      </c>
      <c r="D636" t="s">
        <v>21</v>
      </c>
      <c r="E636">
        <v>7392.6010838899902</v>
      </c>
      <c r="F636">
        <v>892.7</v>
      </c>
      <c r="G636">
        <v>60.236907028825897</v>
      </c>
      <c r="H636">
        <v>7.2327598799091897</v>
      </c>
      <c r="I636">
        <v>92.842840734338793</v>
      </c>
      <c r="J636">
        <v>-0.63034547394101803</v>
      </c>
      <c r="K636">
        <v>818.49548089051802</v>
      </c>
      <c r="L636">
        <v>642.05212428188497</v>
      </c>
      <c r="M636">
        <v>58.837203647741298</v>
      </c>
      <c r="N636">
        <v>0.91838383681351399</v>
      </c>
      <c r="O636">
        <v>2.5988573989021901</v>
      </c>
      <c r="P636">
        <v>115.108433734939</v>
      </c>
      <c r="Q636">
        <v>0.14255850854105201</v>
      </c>
    </row>
    <row r="637" spans="1:17" x14ac:dyDescent="0.3">
      <c r="A637" t="s">
        <v>1405</v>
      </c>
      <c r="B637" t="s">
        <v>1406</v>
      </c>
      <c r="C637" t="s">
        <v>10184</v>
      </c>
      <c r="D637" t="s">
        <v>591</v>
      </c>
      <c r="E637">
        <v>7378.6061286399899</v>
      </c>
      <c r="F637">
        <v>43.04</v>
      </c>
      <c r="G637">
        <v>-13.2937002090679</v>
      </c>
      <c r="H637">
        <v>-4.4255957881052499</v>
      </c>
      <c r="I637">
        <v>-46.316114332756598</v>
      </c>
      <c r="J637">
        <v>-5.7265802119162998</v>
      </c>
      <c r="K637">
        <v>44.185721729532602</v>
      </c>
      <c r="L637">
        <v>46.697204489550202</v>
      </c>
      <c r="M637">
        <v>43.675273178365202</v>
      </c>
      <c r="N637">
        <v>1.90108200770354</v>
      </c>
      <c r="O637">
        <v>59.618959107806702</v>
      </c>
      <c r="P637">
        <v>13.1143232588699</v>
      </c>
      <c r="Q637">
        <v>-7.4739004725460001E-3</v>
      </c>
    </row>
    <row r="638" spans="1:17" hidden="1" x14ac:dyDescent="0.3">
      <c r="A638" t="s">
        <v>1407</v>
      </c>
      <c r="B638" t="s">
        <v>1408</v>
      </c>
      <c r="C638" t="s">
        <v>10182</v>
      </c>
      <c r="E638">
        <v>7376.1171264000004</v>
      </c>
      <c r="F638">
        <v>3356.1</v>
      </c>
      <c r="G638">
        <v>-0.59225120180992896</v>
      </c>
      <c r="H638">
        <v>-6.4729848834421198</v>
      </c>
      <c r="I638">
        <v>19.224052864786501</v>
      </c>
      <c r="J638">
        <v>-3.3817148007680902</v>
      </c>
      <c r="K638">
        <v>3246.6600958262702</v>
      </c>
      <c r="L638">
        <v>2769.4914975865099</v>
      </c>
      <c r="M638">
        <v>37.757507102006699</v>
      </c>
      <c r="N638">
        <v>1.0734864686001999</v>
      </c>
      <c r="O638">
        <v>15.908345996841501</v>
      </c>
      <c r="P638">
        <v>59.890424011434</v>
      </c>
      <c r="Q638">
        <v>0.104271372900857</v>
      </c>
    </row>
    <row r="639" spans="1:17" hidden="1" x14ac:dyDescent="0.3">
      <c r="A639" t="s">
        <v>1409</v>
      </c>
      <c r="B639" t="s">
        <v>1410</v>
      </c>
      <c r="C639" t="s">
        <v>10182</v>
      </c>
      <c r="D639" t="s">
        <v>1411</v>
      </c>
      <c r="E639">
        <v>7348.2538175999998</v>
      </c>
      <c r="F639">
        <v>576</v>
      </c>
      <c r="G639">
        <v>-1.1483071405979699</v>
      </c>
      <c r="H639">
        <v>-8.9907650653025506</v>
      </c>
      <c r="I639">
        <v>-5.5727545799974001</v>
      </c>
      <c r="J639">
        <v>-5.6065979757098896</v>
      </c>
      <c r="K639">
        <v>589.33792233174199</v>
      </c>
      <c r="L639">
        <v>536.041764331492</v>
      </c>
      <c r="M639">
        <v>21.485262274710301</v>
      </c>
      <c r="N639">
        <v>0.56194507924568404</v>
      </c>
      <c r="O639">
        <v>14.9305555555555</v>
      </c>
      <c r="P639">
        <v>48.377125193199298</v>
      </c>
      <c r="Q639">
        <v>6.6269394099409004E-2</v>
      </c>
    </row>
    <row r="640" spans="1:17" x14ac:dyDescent="0.3">
      <c r="A640" t="s">
        <v>1412</v>
      </c>
      <c r="B640" t="s">
        <v>1413</v>
      </c>
      <c r="C640" t="s">
        <v>10169</v>
      </c>
      <c r="D640" t="s">
        <v>416</v>
      </c>
      <c r="E640">
        <v>7329.0543418399902</v>
      </c>
      <c r="F640">
        <v>320.2</v>
      </c>
      <c r="G640">
        <v>-33.534800067036997</v>
      </c>
      <c r="H640">
        <v>7.9513774730184004</v>
      </c>
      <c r="I640">
        <v>-28.615965970753301</v>
      </c>
      <c r="J640">
        <v>2.6890691492566399</v>
      </c>
      <c r="K640">
        <v>298.140179399781</v>
      </c>
      <c r="L640">
        <v>323.05079426944701</v>
      </c>
      <c r="M640">
        <v>61.437365666453204</v>
      </c>
      <c r="N640">
        <v>2.1482883361663898</v>
      </c>
      <c r="O640">
        <v>47.064334790755701</v>
      </c>
      <c r="P640">
        <v>24.036412938214202</v>
      </c>
      <c r="Q640">
        <v>-1.4022842991069E-2</v>
      </c>
    </row>
    <row r="641" spans="1:17" hidden="1" x14ac:dyDescent="0.3">
      <c r="A641" t="s">
        <v>1414</v>
      </c>
      <c r="B641" t="s">
        <v>1415</v>
      </c>
      <c r="C641" t="s">
        <v>10182</v>
      </c>
      <c r="D641" t="s">
        <v>384</v>
      </c>
      <c r="E641">
        <v>7321.1420320500001</v>
      </c>
      <c r="F641">
        <v>940.1</v>
      </c>
      <c r="G641">
        <v>3.63319927605703</v>
      </c>
      <c r="H641">
        <v>-1.8440614975138401</v>
      </c>
      <c r="I641">
        <v>1.4507382701967</v>
      </c>
      <c r="J641">
        <v>-0.241960433212875</v>
      </c>
      <c r="K641">
        <v>906.42550808179601</v>
      </c>
      <c r="L641">
        <v>850.15535889562898</v>
      </c>
      <c r="M641">
        <v>52.594768267768401</v>
      </c>
      <c r="N641">
        <v>0.81872028344811598</v>
      </c>
      <c r="O641">
        <v>14.828209764918601</v>
      </c>
      <c r="P641">
        <v>29.312242090784</v>
      </c>
      <c r="Q641">
        <v>8.0697355955932998E-2</v>
      </c>
    </row>
    <row r="642" spans="1:17" x14ac:dyDescent="0.3">
      <c r="A642" t="s">
        <v>1416</v>
      </c>
      <c r="B642" t="s">
        <v>1417</v>
      </c>
      <c r="C642" t="s">
        <v>10178</v>
      </c>
      <c r="D642" t="s">
        <v>813</v>
      </c>
      <c r="E642">
        <v>7309.6675492499999</v>
      </c>
      <c r="F642">
        <v>41.25</v>
      </c>
      <c r="G642">
        <v>-30.258321794379199</v>
      </c>
      <c r="H642">
        <v>-7.4584535545088197</v>
      </c>
      <c r="I642">
        <v>-32.695179638202198</v>
      </c>
      <c r="J642">
        <v>-2.8255905479471499</v>
      </c>
      <c r="K642">
        <v>42.753552918459299</v>
      </c>
      <c r="L642">
        <v>43.801083666271403</v>
      </c>
      <c r="M642">
        <v>40.695521450048403</v>
      </c>
      <c r="N642">
        <v>0.58080228143992496</v>
      </c>
      <c r="O642">
        <v>30.909090909090899</v>
      </c>
      <c r="P642">
        <v>11.486486486486401</v>
      </c>
      <c r="Q642">
        <v>3.5410176410021997E-2</v>
      </c>
    </row>
    <row r="643" spans="1:17" hidden="1" x14ac:dyDescent="0.3">
      <c r="A643" t="s">
        <v>1418</v>
      </c>
      <c r="B643" t="s">
        <v>1419</v>
      </c>
      <c r="C643" t="s">
        <v>10172</v>
      </c>
      <c r="D643" t="s">
        <v>62</v>
      </c>
      <c r="E643">
        <v>7278.6092330000001</v>
      </c>
      <c r="F643">
        <v>419.6</v>
      </c>
      <c r="G643">
        <v>-23.586149897744001</v>
      </c>
      <c r="H643">
        <v>6.3069018576547702</v>
      </c>
      <c r="I643">
        <v>-3.66594739454559</v>
      </c>
      <c r="J643">
        <v>3.2145081727211999</v>
      </c>
      <c r="K643">
        <v>397.79236857732099</v>
      </c>
      <c r="M643">
        <v>51.910355200159302</v>
      </c>
      <c r="N643">
        <v>1.3006474033870301</v>
      </c>
      <c r="O643">
        <v>6.5300285986653801</v>
      </c>
      <c r="P643">
        <v>31.330203442879501</v>
      </c>
    </row>
    <row r="644" spans="1:17" x14ac:dyDescent="0.3">
      <c r="A644" t="s">
        <v>1420</v>
      </c>
      <c r="B644" t="s">
        <v>1421</v>
      </c>
      <c r="C644" t="s">
        <v>10181</v>
      </c>
      <c r="D644" t="s">
        <v>371</v>
      </c>
      <c r="E644">
        <v>7263.0132119999998</v>
      </c>
      <c r="F644">
        <v>148.05000000000001</v>
      </c>
      <c r="G644">
        <v>78.699363850066305</v>
      </c>
      <c r="H644">
        <v>23.8047133582116</v>
      </c>
      <c r="I644">
        <v>32.747558893708202</v>
      </c>
      <c r="J644">
        <v>9.3849349842791998</v>
      </c>
      <c r="K644">
        <v>120.757701402271</v>
      </c>
      <c r="L644">
        <v>99.865299089918494</v>
      </c>
      <c r="M644">
        <v>65.670673709325797</v>
      </c>
      <c r="N644">
        <v>1.5938948585304</v>
      </c>
      <c r="O644">
        <v>8.6795001688618694</v>
      </c>
      <c r="P644">
        <v>127.594158339738</v>
      </c>
      <c r="Q644">
        <v>7.6799633758113994E-2</v>
      </c>
    </row>
    <row r="645" spans="1:17" x14ac:dyDescent="0.3">
      <c r="A645" t="s">
        <v>1422</v>
      </c>
      <c r="B645" t="s">
        <v>1423</v>
      </c>
      <c r="C645" t="s">
        <v>10179</v>
      </c>
      <c r="D645" t="s">
        <v>98</v>
      </c>
      <c r="E645">
        <v>7231.2780577699996</v>
      </c>
      <c r="F645">
        <v>2953.9</v>
      </c>
      <c r="G645">
        <v>73.109207403984499</v>
      </c>
      <c r="H645">
        <v>9.6560082132460003</v>
      </c>
      <c r="I645">
        <v>13.297320111181801</v>
      </c>
      <c r="J645">
        <v>1.0494399405610999</v>
      </c>
      <c r="K645">
        <v>2626.5974138353599</v>
      </c>
      <c r="L645">
        <v>2277.7157689978599</v>
      </c>
      <c r="M645">
        <v>69.5671334916631</v>
      </c>
      <c r="N645">
        <v>1.22419844325494</v>
      </c>
      <c r="O645">
        <v>3.0502048139747302</v>
      </c>
      <c r="P645">
        <v>113.26258031911</v>
      </c>
      <c r="Q645">
        <v>0.19601524894299399</v>
      </c>
    </row>
    <row r="646" spans="1:17" hidden="1" x14ac:dyDescent="0.3">
      <c r="A646" t="s">
        <v>1424</v>
      </c>
      <c r="B646" t="s">
        <v>1425</v>
      </c>
      <c r="C646" t="s">
        <v>10182</v>
      </c>
      <c r="D646" t="s">
        <v>24</v>
      </c>
      <c r="E646">
        <v>7222.4814401249996</v>
      </c>
      <c r="F646">
        <v>690.55</v>
      </c>
      <c r="G646">
        <v>62.487092134538401</v>
      </c>
      <c r="H646">
        <v>-6.7357164764759698</v>
      </c>
      <c r="I646">
        <v>75.244615864407194</v>
      </c>
      <c r="J646">
        <v>-2.76855619802304</v>
      </c>
      <c r="K646">
        <v>636.119538251162</v>
      </c>
      <c r="M646">
        <v>54.800927827891698</v>
      </c>
      <c r="N646">
        <v>0.29204114533775999</v>
      </c>
      <c r="O646">
        <v>10.187531677648201</v>
      </c>
      <c r="P646">
        <v>89.191780821917703</v>
      </c>
    </row>
    <row r="647" spans="1:17" hidden="1" x14ac:dyDescent="0.3">
      <c r="A647" t="s">
        <v>1426</v>
      </c>
      <c r="B647" t="s">
        <v>1427</v>
      </c>
      <c r="C647" t="s">
        <v>10182</v>
      </c>
      <c r="D647" t="s">
        <v>986</v>
      </c>
      <c r="E647">
        <v>7178.7475115999996</v>
      </c>
      <c r="F647">
        <v>760.95</v>
      </c>
      <c r="G647">
        <v>988.39082597589697</v>
      </c>
      <c r="H647">
        <v>-9.4615835635484995</v>
      </c>
      <c r="I647">
        <v>158.61696021853399</v>
      </c>
      <c r="J647">
        <v>-4.3605896603007199</v>
      </c>
      <c r="K647">
        <v>710.38641028254006</v>
      </c>
      <c r="L647">
        <v>461.26168392921898</v>
      </c>
      <c r="M647">
        <v>51.857941253046398</v>
      </c>
      <c r="N647">
        <v>0.59642634643222603</v>
      </c>
      <c r="O647">
        <v>18.674025888691698</v>
      </c>
      <c r="P647">
        <v>1073.4001542020001</v>
      </c>
      <c r="Q647">
        <v>0.239264279801958</v>
      </c>
    </row>
    <row r="648" spans="1:17" x14ac:dyDescent="0.3">
      <c r="A648" t="s">
        <v>1428</v>
      </c>
      <c r="B648" t="s">
        <v>1429</v>
      </c>
      <c r="C648" t="s">
        <v>10181</v>
      </c>
      <c r="D648" t="s">
        <v>371</v>
      </c>
      <c r="E648">
        <v>7169.2373061539902</v>
      </c>
      <c r="F648">
        <v>87.99</v>
      </c>
      <c r="G648">
        <v>14.914091998724199</v>
      </c>
      <c r="H648">
        <v>11.8652303487235</v>
      </c>
      <c r="I648">
        <v>-0.59505093807359799</v>
      </c>
      <c r="J648">
        <v>4.3515998070450701</v>
      </c>
      <c r="K648">
        <v>78.152551811191003</v>
      </c>
      <c r="L648">
        <v>71.950174477542404</v>
      </c>
      <c r="M648">
        <v>60.224085318747299</v>
      </c>
      <c r="N648">
        <v>1.25687089259616</v>
      </c>
      <c r="O648">
        <v>8.8078190703489092</v>
      </c>
      <c r="P648">
        <v>50.025575447570297</v>
      </c>
      <c r="Q648">
        <v>7.9955961678218002E-2</v>
      </c>
    </row>
    <row r="649" spans="1:17" x14ac:dyDescent="0.3">
      <c r="A649" t="s">
        <v>1430</v>
      </c>
      <c r="B649" t="s">
        <v>1431</v>
      </c>
      <c r="C649" t="s">
        <v>10167</v>
      </c>
      <c r="D649" t="s">
        <v>49</v>
      </c>
      <c r="E649">
        <v>7122.3868053799997</v>
      </c>
      <c r="F649">
        <v>79.31</v>
      </c>
      <c r="G649">
        <v>197.640439913271</v>
      </c>
      <c r="H649">
        <v>7.9647097748459696</v>
      </c>
      <c r="I649">
        <v>38.882292563674099</v>
      </c>
      <c r="J649">
        <v>-1.6355047417056201</v>
      </c>
      <c r="K649">
        <v>71.165661495329402</v>
      </c>
      <c r="L649">
        <v>60.572769585034898</v>
      </c>
      <c r="M649">
        <v>68.326225619141695</v>
      </c>
      <c r="N649">
        <v>1.01727629928297</v>
      </c>
      <c r="O649">
        <v>25.620980960786699</v>
      </c>
      <c r="P649">
        <v>231.8410041841</v>
      </c>
      <c r="Q649">
        <v>7.6861722109014E-2</v>
      </c>
    </row>
    <row r="650" spans="1:17" hidden="1" x14ac:dyDescent="0.3">
      <c r="A650" t="s">
        <v>1432</v>
      </c>
      <c r="B650" t="s">
        <v>1433</v>
      </c>
      <c r="C650" t="s">
        <v>10182</v>
      </c>
      <c r="D650" t="s">
        <v>813</v>
      </c>
      <c r="E650">
        <v>7075.1178060000002</v>
      </c>
      <c r="F650">
        <v>824.9</v>
      </c>
      <c r="G650">
        <v>125.225122191411</v>
      </c>
      <c r="H650">
        <v>16.3005307970861</v>
      </c>
      <c r="I650">
        <v>58.653064583396599</v>
      </c>
      <c r="J650">
        <v>-6.3913207469806599</v>
      </c>
      <c r="K650">
        <v>757.29494570690099</v>
      </c>
      <c r="L650">
        <v>618.81209149451502</v>
      </c>
      <c r="M650">
        <v>47.505736733470201</v>
      </c>
      <c r="N650">
        <v>1.6931611447277</v>
      </c>
      <c r="O650">
        <v>12.837919747848201</v>
      </c>
      <c r="P650">
        <v>152.26299694189601</v>
      </c>
      <c r="Q650">
        <v>6.1625003204574001E-2</v>
      </c>
    </row>
    <row r="651" spans="1:17" x14ac:dyDescent="0.3">
      <c r="A651" t="s">
        <v>1434</v>
      </c>
      <c r="B651" t="s">
        <v>1435</v>
      </c>
      <c r="C651" t="s">
        <v>10171</v>
      </c>
      <c r="D651" t="s">
        <v>193</v>
      </c>
      <c r="E651">
        <v>7071.5911661999999</v>
      </c>
      <c r="F651">
        <v>492.3</v>
      </c>
      <c r="G651">
        <v>117.42640726966</v>
      </c>
      <c r="H651">
        <v>23.724512775255999</v>
      </c>
      <c r="I651">
        <v>13.466939607473799</v>
      </c>
      <c r="J651">
        <v>1.04046336096536</v>
      </c>
      <c r="K651">
        <v>425.83988354423701</v>
      </c>
      <c r="L651">
        <v>363.15883189292498</v>
      </c>
      <c r="M651">
        <v>68.818704991769806</v>
      </c>
      <c r="N651">
        <v>1.0671968345451399</v>
      </c>
      <c r="O651">
        <v>5.0172658947795901</v>
      </c>
      <c r="P651">
        <v>148.26021180030199</v>
      </c>
      <c r="Q651">
        <v>0.14586633038032201</v>
      </c>
    </row>
    <row r="652" spans="1:17" x14ac:dyDescent="0.3">
      <c r="A652" t="s">
        <v>1436</v>
      </c>
      <c r="B652" t="s">
        <v>1437</v>
      </c>
      <c r="C652" t="s">
        <v>10173</v>
      </c>
      <c r="D652" t="s">
        <v>637</v>
      </c>
      <c r="E652">
        <v>7071.0578712500001</v>
      </c>
      <c r="F652">
        <v>396.25</v>
      </c>
      <c r="G652">
        <v>101.353507638941</v>
      </c>
      <c r="H652">
        <v>18.230472663976801</v>
      </c>
      <c r="I652">
        <v>-16.592699323351798</v>
      </c>
      <c r="J652">
        <v>-1.93305143308355</v>
      </c>
      <c r="K652">
        <v>354.18652885910802</v>
      </c>
      <c r="L652">
        <v>309.76901388357498</v>
      </c>
      <c r="M652">
        <v>56.780783799547699</v>
      </c>
      <c r="N652">
        <v>1.9781694031263699</v>
      </c>
      <c r="O652">
        <v>10.611987381703401</v>
      </c>
      <c r="P652">
        <v>136.49656818860001</v>
      </c>
      <c r="Q652">
        <v>8.1737426153115994E-2</v>
      </c>
    </row>
    <row r="653" spans="1:17" x14ac:dyDescent="0.3">
      <c r="A653" t="s">
        <v>1438</v>
      </c>
      <c r="B653" t="s">
        <v>1439</v>
      </c>
      <c r="C653" t="s">
        <v>10184</v>
      </c>
      <c r="D653" t="s">
        <v>1440</v>
      </c>
      <c r="E653">
        <v>7022.9683346399997</v>
      </c>
      <c r="F653">
        <v>394.2</v>
      </c>
      <c r="G653">
        <v>107.61775197511101</v>
      </c>
      <c r="H653">
        <v>20.028951025350899</v>
      </c>
      <c r="I653">
        <v>22.509994384313899</v>
      </c>
      <c r="J653">
        <v>13.211305544346899</v>
      </c>
      <c r="K653">
        <v>316.441640997523</v>
      </c>
      <c r="L653">
        <v>276.72766320496697</v>
      </c>
      <c r="M653">
        <v>85.170335690890099</v>
      </c>
      <c r="N653">
        <v>1.80209875181609</v>
      </c>
      <c r="O653">
        <v>0.71029934043633702</v>
      </c>
      <c r="P653">
        <v>141.618142813361</v>
      </c>
      <c r="Q653">
        <v>0.118586612459168</v>
      </c>
    </row>
    <row r="654" spans="1:17" x14ac:dyDescent="0.3">
      <c r="A654" t="s">
        <v>1441</v>
      </c>
      <c r="B654" t="s">
        <v>1442</v>
      </c>
      <c r="C654" t="s">
        <v>10167</v>
      </c>
      <c r="D654" t="s">
        <v>24</v>
      </c>
      <c r="E654">
        <v>6961.6171246140002</v>
      </c>
      <c r="F654">
        <v>26.61</v>
      </c>
      <c r="G654">
        <v>11.5558173508369</v>
      </c>
      <c r="H654">
        <v>-8.3205339559829703</v>
      </c>
      <c r="I654">
        <v>-3.0150039897167802</v>
      </c>
      <c r="J654">
        <v>-2.6741763584051399</v>
      </c>
      <c r="K654">
        <v>27.475170394916599</v>
      </c>
      <c r="L654">
        <v>26.174178984026799</v>
      </c>
      <c r="M654">
        <v>42.397945347698403</v>
      </c>
      <c r="N654">
        <v>0.69816203382088804</v>
      </c>
      <c r="O654">
        <v>38.600996119449199</v>
      </c>
      <c r="P654">
        <v>48.5540808956302</v>
      </c>
      <c r="Q654">
        <v>7.5739047258001999E-2</v>
      </c>
    </row>
    <row r="655" spans="1:17" x14ac:dyDescent="0.3">
      <c r="A655" t="s">
        <v>1443</v>
      </c>
      <c r="B655" t="s">
        <v>1444</v>
      </c>
      <c r="C655" t="s">
        <v>10184</v>
      </c>
      <c r="D655" t="s">
        <v>1445</v>
      </c>
      <c r="E655">
        <v>6947.3019545999996</v>
      </c>
      <c r="F655">
        <v>907.65</v>
      </c>
      <c r="G655">
        <v>2.86879829737958</v>
      </c>
      <c r="H655">
        <v>8.7439436448125694</v>
      </c>
      <c r="I655">
        <v>-11.7633186240743</v>
      </c>
      <c r="J655">
        <v>-1.09186560891561</v>
      </c>
      <c r="K655">
        <v>803.25483403295198</v>
      </c>
      <c r="L655">
        <v>759.13228105005601</v>
      </c>
      <c r="M655">
        <v>57.437369125210502</v>
      </c>
      <c r="N655">
        <v>1.2036889093855001</v>
      </c>
      <c r="O655">
        <v>9.0067757395471801</v>
      </c>
      <c r="P655">
        <v>53.448858833474198</v>
      </c>
      <c r="Q655">
        <v>-1.7652451111351001E-2</v>
      </c>
    </row>
    <row r="656" spans="1:17" x14ac:dyDescent="0.3">
      <c r="A656" t="s">
        <v>1446</v>
      </c>
      <c r="B656" t="s">
        <v>1447</v>
      </c>
      <c r="C656" t="s">
        <v>10170</v>
      </c>
      <c r="D656" t="s">
        <v>46</v>
      </c>
      <c r="E656">
        <v>6925.3455813</v>
      </c>
      <c r="F656">
        <v>507.3</v>
      </c>
      <c r="G656">
        <v>86.333137633231402</v>
      </c>
      <c r="H656">
        <v>5.9525500669040401</v>
      </c>
      <c r="I656">
        <v>39.3761611831385</v>
      </c>
      <c r="J656">
        <v>5.6781445203856498</v>
      </c>
      <c r="K656">
        <v>436.79940399848903</v>
      </c>
      <c r="L656">
        <v>349.99546190489599</v>
      </c>
      <c r="M656">
        <v>67.770488112448902</v>
      </c>
      <c r="N656">
        <v>0.79010534372875096</v>
      </c>
      <c r="O656">
        <v>6.6035876207372199</v>
      </c>
      <c r="P656">
        <v>125.76769025367101</v>
      </c>
      <c r="Q656">
        <v>0.162503497712053</v>
      </c>
    </row>
    <row r="657" spans="1:17" x14ac:dyDescent="0.3">
      <c r="A657" t="s">
        <v>1448</v>
      </c>
      <c r="B657" t="s">
        <v>1449</v>
      </c>
      <c r="C657" t="s">
        <v>10178</v>
      </c>
      <c r="D657" t="s">
        <v>637</v>
      </c>
      <c r="E657">
        <v>6914.4402989999999</v>
      </c>
      <c r="F657">
        <v>519</v>
      </c>
      <c r="G657">
        <v>23.966360809752299</v>
      </c>
      <c r="H657">
        <v>4.2777814271776604</v>
      </c>
      <c r="I657">
        <v>-3.6827908027027099</v>
      </c>
      <c r="J657">
        <v>-2.9809876704291902</v>
      </c>
      <c r="K657">
        <v>489.79486110539</v>
      </c>
      <c r="L657">
        <v>440.04544833063397</v>
      </c>
      <c r="M657">
        <v>53.393329009512101</v>
      </c>
      <c r="N657">
        <v>2.3345204847485399</v>
      </c>
      <c r="O657">
        <v>7.8612716763005697</v>
      </c>
      <c r="P657">
        <v>74.278038952316905</v>
      </c>
      <c r="Q657">
        <v>0.109289924333057</v>
      </c>
    </row>
    <row r="658" spans="1:17" x14ac:dyDescent="0.3">
      <c r="A658" t="s">
        <v>1450</v>
      </c>
      <c r="B658" t="s">
        <v>1451</v>
      </c>
      <c r="C658" t="s">
        <v>637</v>
      </c>
      <c r="D658" t="s">
        <v>637</v>
      </c>
      <c r="E658">
        <v>6863.1850269449997</v>
      </c>
      <c r="F658">
        <v>520.65</v>
      </c>
      <c r="G658">
        <v>21.824362879085399</v>
      </c>
      <c r="H658">
        <v>10.704430730836499</v>
      </c>
      <c r="I658">
        <v>-18.076030904281598</v>
      </c>
      <c r="J658">
        <v>-4.1506979139730298</v>
      </c>
      <c r="K658">
        <v>501.45696531983901</v>
      </c>
      <c r="L658">
        <v>486.03485346998798</v>
      </c>
      <c r="M658">
        <v>35.177536513802302</v>
      </c>
      <c r="N658">
        <v>0.81975691366534298</v>
      </c>
      <c r="O658">
        <v>27.917026793431202</v>
      </c>
      <c r="P658">
        <v>64.788732394366207</v>
      </c>
      <c r="Q658">
        <v>7.0224084358197006E-2</v>
      </c>
    </row>
    <row r="659" spans="1:17" x14ac:dyDescent="0.3">
      <c r="A659" t="s">
        <v>1452</v>
      </c>
      <c r="B659" t="s">
        <v>1453</v>
      </c>
      <c r="C659" t="s">
        <v>10173</v>
      </c>
      <c r="D659" t="s">
        <v>130</v>
      </c>
      <c r="E659">
        <v>6841.34012162</v>
      </c>
      <c r="F659">
        <v>630.95000000000005</v>
      </c>
      <c r="G659">
        <v>32.730500202826299</v>
      </c>
      <c r="H659">
        <v>1.8232818257311501</v>
      </c>
      <c r="I659">
        <v>-35.402024846876301</v>
      </c>
      <c r="J659">
        <v>-7.6440442413963101</v>
      </c>
      <c r="K659">
        <v>614.29226076491398</v>
      </c>
      <c r="L659">
        <v>573.53433941648598</v>
      </c>
      <c r="M659">
        <v>46.348916617826802</v>
      </c>
      <c r="N659">
        <v>1.4371716074977301</v>
      </c>
      <c r="O659">
        <v>33.394088279578298</v>
      </c>
      <c r="P659">
        <v>73.088265551059607</v>
      </c>
      <c r="Q659">
        <v>7.3209121456364004E-2</v>
      </c>
    </row>
    <row r="660" spans="1:17" hidden="1" x14ac:dyDescent="0.3">
      <c r="A660" t="s">
        <v>1454</v>
      </c>
      <c r="B660" t="s">
        <v>1455</v>
      </c>
      <c r="C660" t="s">
        <v>10182</v>
      </c>
      <c r="D660" t="s">
        <v>299</v>
      </c>
      <c r="E660">
        <v>6812.9237731499998</v>
      </c>
      <c r="F660">
        <v>405.35</v>
      </c>
      <c r="G660">
        <v>94.556465339282298</v>
      </c>
      <c r="H660">
        <v>41.341805662845204</v>
      </c>
      <c r="I660">
        <v>30.8036778754857</v>
      </c>
      <c r="J660">
        <v>6.0616862587513003</v>
      </c>
      <c r="K660">
        <v>300.697052731003</v>
      </c>
      <c r="L660">
        <v>254.63850007119299</v>
      </c>
      <c r="M660">
        <v>83.693287465402705</v>
      </c>
      <c r="N660">
        <v>3.4596804037101698</v>
      </c>
      <c r="O660">
        <v>6.0811644258048601</v>
      </c>
      <c r="P660">
        <v>141.136228435455</v>
      </c>
      <c r="Q660">
        <v>4.1692367202529002E-2</v>
      </c>
    </row>
    <row r="661" spans="1:17" hidden="1" x14ac:dyDescent="0.3">
      <c r="A661" t="s">
        <v>1456</v>
      </c>
      <c r="B661" t="s">
        <v>1457</v>
      </c>
      <c r="C661" t="s">
        <v>10182</v>
      </c>
      <c r="D661" t="s">
        <v>214</v>
      </c>
      <c r="E661">
        <v>6810.8374649699999</v>
      </c>
      <c r="F661">
        <v>1318.25</v>
      </c>
      <c r="G661">
        <v>5532.6394138871301</v>
      </c>
      <c r="H661">
        <v>38.339168316150698</v>
      </c>
      <c r="I661">
        <v>577.31325841757996</v>
      </c>
      <c r="J661">
        <v>0.45213464642349299</v>
      </c>
      <c r="K661">
        <v>1051.7639224043101</v>
      </c>
      <c r="L661">
        <v>461.73574286234998</v>
      </c>
      <c r="M661">
        <v>64.8827664376103</v>
      </c>
      <c r="N661">
        <v>1.2632259930632099</v>
      </c>
      <c r="O661">
        <v>2.1695429546747498</v>
      </c>
    </row>
    <row r="662" spans="1:17" x14ac:dyDescent="0.3">
      <c r="A662" t="s">
        <v>1458</v>
      </c>
      <c r="B662" t="s">
        <v>1459</v>
      </c>
      <c r="C662" t="s">
        <v>637</v>
      </c>
      <c r="D662" t="s">
        <v>637</v>
      </c>
      <c r="E662">
        <v>6791.6259479999999</v>
      </c>
      <c r="F662">
        <v>338.7</v>
      </c>
      <c r="G662">
        <v>-20.030076735767</v>
      </c>
      <c r="H662">
        <v>-6.7519545527498801</v>
      </c>
      <c r="I662">
        <v>-1.3156015772083101</v>
      </c>
      <c r="J662">
        <v>-3.75234145260929</v>
      </c>
      <c r="K662">
        <v>344.83405002411899</v>
      </c>
      <c r="L662">
        <v>340.76721511549403</v>
      </c>
      <c r="M662">
        <v>41.162709820862901</v>
      </c>
      <c r="N662">
        <v>0.66203470294729205</v>
      </c>
      <c r="O662">
        <v>29.007971656333002</v>
      </c>
      <c r="P662">
        <v>26.498599439775901</v>
      </c>
      <c r="Q662">
        <v>0.123619692696289</v>
      </c>
    </row>
    <row r="663" spans="1:17" x14ac:dyDescent="0.3">
      <c r="A663" t="s">
        <v>1460</v>
      </c>
      <c r="B663" t="s">
        <v>1461</v>
      </c>
      <c r="C663" t="s">
        <v>637</v>
      </c>
      <c r="D663" t="s">
        <v>481</v>
      </c>
      <c r="E663">
        <v>6784.4862412800003</v>
      </c>
      <c r="F663">
        <v>950.1</v>
      </c>
      <c r="G663">
        <v>60.898236072327002</v>
      </c>
      <c r="H663">
        <v>7.3834382166374004</v>
      </c>
      <c r="I663">
        <v>-5.9163329749965499</v>
      </c>
      <c r="J663">
        <v>-3.2983967140732502</v>
      </c>
      <c r="K663">
        <v>876.60239592768005</v>
      </c>
      <c r="L663">
        <v>802.352862346866</v>
      </c>
      <c r="M663">
        <v>58.922881297787498</v>
      </c>
      <c r="N663">
        <v>2.46302958801656</v>
      </c>
      <c r="O663">
        <v>7.6676139353752202</v>
      </c>
      <c r="P663">
        <v>97.095736956747203</v>
      </c>
      <c r="Q663">
        <v>0.14053962726522101</v>
      </c>
    </row>
    <row r="664" spans="1:17" x14ac:dyDescent="0.3">
      <c r="A664" t="s">
        <v>1462</v>
      </c>
      <c r="B664" t="s">
        <v>1463</v>
      </c>
      <c r="C664" t="s">
        <v>10168</v>
      </c>
      <c r="D664" t="s">
        <v>630</v>
      </c>
      <c r="E664">
        <v>6749.1778208799997</v>
      </c>
      <c r="F664">
        <v>138.4</v>
      </c>
      <c r="G664">
        <v>-31.667075736678999</v>
      </c>
      <c r="H664">
        <v>-4.1265527078021301E-2</v>
      </c>
      <c r="I664">
        <v>-18.274697557169699</v>
      </c>
      <c r="J664">
        <v>-3.9418743516474302</v>
      </c>
      <c r="K664">
        <v>134.53135689260401</v>
      </c>
      <c r="L664">
        <v>139.177017078001</v>
      </c>
      <c r="M664">
        <v>47.199662907072401</v>
      </c>
      <c r="N664">
        <v>0.63666090288849997</v>
      </c>
      <c r="O664">
        <v>29.371387283236999</v>
      </c>
      <c r="P664">
        <v>26.3926940639269</v>
      </c>
      <c r="Q664">
        <v>-0.11252991176487501</v>
      </c>
    </row>
    <row r="665" spans="1:17" hidden="1" x14ac:dyDescent="0.3">
      <c r="A665" t="s">
        <v>1464</v>
      </c>
      <c r="B665" t="s">
        <v>1465</v>
      </c>
      <c r="C665" t="s">
        <v>10182</v>
      </c>
      <c r="D665" t="s">
        <v>1018</v>
      </c>
      <c r="E665">
        <v>6746.8437323999997</v>
      </c>
      <c r="F665">
        <v>128</v>
      </c>
      <c r="G665">
        <v>-13.295514988175301</v>
      </c>
      <c r="H665">
        <v>-4.0233525734958304</v>
      </c>
      <c r="I665">
        <v>-8.8103899325472401</v>
      </c>
      <c r="J665">
        <v>0.345663701971339</v>
      </c>
      <c r="K665">
        <v>119.765858003508</v>
      </c>
      <c r="M665">
        <v>1.05563603616817</v>
      </c>
      <c r="N665">
        <v>0.741463414634146</v>
      </c>
      <c r="O665">
        <v>3.4062500000000102</v>
      </c>
      <c r="P665">
        <v>11.790393013100401</v>
      </c>
    </row>
    <row r="666" spans="1:17" x14ac:dyDescent="0.3">
      <c r="A666" t="s">
        <v>1466</v>
      </c>
      <c r="B666" t="s">
        <v>1467</v>
      </c>
      <c r="C666" t="s">
        <v>10169</v>
      </c>
      <c r="D666" t="s">
        <v>122</v>
      </c>
      <c r="E666">
        <v>6740.2294118250002</v>
      </c>
      <c r="F666">
        <v>1132.95</v>
      </c>
      <c r="G666">
        <v>56.899474698908897</v>
      </c>
      <c r="H666">
        <v>7.2968232765592802</v>
      </c>
      <c r="I666">
        <v>14.477816411339701</v>
      </c>
      <c r="J666">
        <v>6.2968628043086898</v>
      </c>
      <c r="K666">
        <v>1004.15471794377</v>
      </c>
      <c r="L666">
        <v>884.49627617010401</v>
      </c>
      <c r="M666">
        <v>67.155726695491794</v>
      </c>
      <c r="N666">
        <v>1.0722635032586001</v>
      </c>
      <c r="O666">
        <v>2.3875722670903401</v>
      </c>
      <c r="P666">
        <v>85.122549019607803</v>
      </c>
      <c r="Q666">
        <v>5.1352597994183E-2</v>
      </c>
    </row>
    <row r="667" spans="1:17" x14ac:dyDescent="0.3">
      <c r="A667" t="s">
        <v>1468</v>
      </c>
      <c r="B667" t="s">
        <v>1469</v>
      </c>
      <c r="C667" t="s">
        <v>10170</v>
      </c>
      <c r="D667" t="s">
        <v>46</v>
      </c>
      <c r="E667">
        <v>6737.918654434</v>
      </c>
      <c r="F667">
        <v>240.02</v>
      </c>
      <c r="G667">
        <v>150.79914946998801</v>
      </c>
      <c r="H667">
        <v>1.39832481830266</v>
      </c>
      <c r="I667">
        <v>35.194664284216898</v>
      </c>
      <c r="J667">
        <v>-1.1538329995518599</v>
      </c>
      <c r="K667">
        <v>209.725436029458</v>
      </c>
      <c r="L667">
        <v>168.51260570084901</v>
      </c>
      <c r="M667">
        <v>63.853405233508603</v>
      </c>
      <c r="N667">
        <v>0.70755674517034395</v>
      </c>
      <c r="O667">
        <v>3.74135488709272</v>
      </c>
      <c r="P667">
        <v>182.37647058823501</v>
      </c>
      <c r="Q667">
        <v>7.5996302439828994E-2</v>
      </c>
    </row>
    <row r="668" spans="1:17" x14ac:dyDescent="0.3">
      <c r="A668" t="s">
        <v>1470</v>
      </c>
      <c r="B668" t="s">
        <v>1471</v>
      </c>
      <c r="C668" t="s">
        <v>10184</v>
      </c>
      <c r="D668" t="s">
        <v>1175</v>
      </c>
      <c r="E668">
        <v>6727.1374237500004</v>
      </c>
      <c r="F668">
        <v>526.25</v>
      </c>
      <c r="G668">
        <v>66.696161969569701</v>
      </c>
      <c r="H668">
        <v>3.2172552183076699</v>
      </c>
      <c r="I668">
        <v>22.832781774567099</v>
      </c>
      <c r="J668">
        <v>8.7601366734803907</v>
      </c>
      <c r="K668">
        <v>449.31205917095599</v>
      </c>
      <c r="L668">
        <v>404.58925496740801</v>
      </c>
      <c r="M668">
        <v>81.314643507386506</v>
      </c>
      <c r="N668">
        <v>2.0144566755542401</v>
      </c>
      <c r="O668">
        <v>2.0332541567695999</v>
      </c>
      <c r="P668">
        <v>99.110858872493296</v>
      </c>
      <c r="Q668">
        <v>0.14948398776213201</v>
      </c>
    </row>
    <row r="669" spans="1:17" x14ac:dyDescent="0.3">
      <c r="A669" t="s">
        <v>1472</v>
      </c>
      <c r="B669" t="s">
        <v>1473</v>
      </c>
      <c r="C669" t="s">
        <v>10173</v>
      </c>
      <c r="D669" t="s">
        <v>1474</v>
      </c>
      <c r="E669">
        <v>6712.9061078750001</v>
      </c>
      <c r="F669">
        <v>514.25</v>
      </c>
      <c r="G669">
        <v>-18.748025453715702</v>
      </c>
      <c r="H669">
        <v>0.75751176107532103</v>
      </c>
      <c r="I669">
        <v>-11.8693102335088</v>
      </c>
      <c r="J669">
        <v>-0.74774196000526205</v>
      </c>
      <c r="K669">
        <v>505.92723359931898</v>
      </c>
      <c r="L669">
        <v>500.21072792591798</v>
      </c>
      <c r="M669">
        <v>52.342232788679198</v>
      </c>
      <c r="N669">
        <v>1.01717199485332</v>
      </c>
      <c r="O669">
        <v>30.160427807486599</v>
      </c>
      <c r="P669">
        <v>31.504922644163099</v>
      </c>
      <c r="Q669">
        <v>4.4849178453697999E-2</v>
      </c>
    </row>
    <row r="670" spans="1:17" hidden="1" x14ac:dyDescent="0.3">
      <c r="A670" t="s">
        <v>1475</v>
      </c>
      <c r="B670" t="s">
        <v>1476</v>
      </c>
      <c r="C670" t="s">
        <v>10182</v>
      </c>
      <c r="D670" t="s">
        <v>246</v>
      </c>
      <c r="E670">
        <v>6675.1571043200001</v>
      </c>
      <c r="F670">
        <v>2451.1</v>
      </c>
      <c r="G670">
        <v>-12.6886461592006</v>
      </c>
      <c r="H670">
        <v>-3.9155155245986699</v>
      </c>
      <c r="I670">
        <v>-13.615108260049899</v>
      </c>
      <c r="J670">
        <v>-3.5680904566901299</v>
      </c>
      <c r="K670">
        <v>2360.6065005155301</v>
      </c>
      <c r="L670">
        <v>2206.3187669266099</v>
      </c>
      <c r="M670">
        <v>44.495550230001399</v>
      </c>
      <c r="N670">
        <v>1.1361231878508899</v>
      </c>
      <c r="O670">
        <v>12.892170862061899</v>
      </c>
      <c r="P670">
        <v>42.5058139534883</v>
      </c>
      <c r="Q670">
        <v>8.4275819956420001E-2</v>
      </c>
    </row>
    <row r="671" spans="1:17" x14ac:dyDescent="0.3">
      <c r="A671" t="s">
        <v>1477</v>
      </c>
      <c r="B671" t="s">
        <v>1478</v>
      </c>
      <c r="C671" t="s">
        <v>10179</v>
      </c>
      <c r="D671" t="s">
        <v>481</v>
      </c>
      <c r="E671">
        <v>6649.2867678349903</v>
      </c>
      <c r="F671">
        <v>468.35</v>
      </c>
      <c r="G671">
        <v>-46.371622286989997</v>
      </c>
      <c r="H671">
        <v>-9.7289428704467191</v>
      </c>
      <c r="I671">
        <v>-29.147494474763601</v>
      </c>
      <c r="J671">
        <v>-2.40213210177855</v>
      </c>
      <c r="K671">
        <v>494.28383611239701</v>
      </c>
      <c r="L671">
        <v>545.99513193173698</v>
      </c>
      <c r="M671">
        <v>32.021984287413602</v>
      </c>
      <c r="N671">
        <v>0.70949467004600597</v>
      </c>
      <c r="O671">
        <v>54.339703213408697</v>
      </c>
      <c r="P671">
        <v>9.2998833138856405</v>
      </c>
      <c r="Q671">
        <v>-2.1104779203967E-2</v>
      </c>
    </row>
    <row r="672" spans="1:17" hidden="1" x14ac:dyDescent="0.3">
      <c r="A672" t="s">
        <v>1479</v>
      </c>
      <c r="B672" t="s">
        <v>1480</v>
      </c>
      <c r="C672" t="s">
        <v>10182</v>
      </c>
      <c r="D672" t="s">
        <v>246</v>
      </c>
      <c r="E672">
        <v>6642.5864322300004</v>
      </c>
      <c r="F672">
        <v>2892.9</v>
      </c>
      <c r="G672">
        <v>51.595925449116599</v>
      </c>
      <c r="H672">
        <v>-1.11115730141534</v>
      </c>
      <c r="I672">
        <v>4.5989832561788599</v>
      </c>
      <c r="J672">
        <v>-1.2775113763999399</v>
      </c>
      <c r="K672">
        <v>2658.9093534612898</v>
      </c>
      <c r="L672">
        <v>2261.33625035044</v>
      </c>
      <c r="M672">
        <v>49.089940098457603</v>
      </c>
      <c r="N672">
        <v>0.94518377842231205</v>
      </c>
      <c r="O672">
        <v>10.269971309067</v>
      </c>
      <c r="P672">
        <v>88.769983686786304</v>
      </c>
      <c r="Q672">
        <v>0.14867817617405399</v>
      </c>
    </row>
    <row r="673" spans="1:17" hidden="1" x14ac:dyDescent="0.3">
      <c r="A673" t="s">
        <v>1481</v>
      </c>
      <c r="B673" t="s">
        <v>1482</v>
      </c>
      <c r="C673" t="s">
        <v>10182</v>
      </c>
      <c r="D673" t="s">
        <v>1315</v>
      </c>
      <c r="E673">
        <v>6636.6662775300001</v>
      </c>
      <c r="F673">
        <v>1381.9</v>
      </c>
      <c r="G673">
        <v>-17.702158156690398</v>
      </c>
      <c r="H673">
        <v>-3.0347383893886102</v>
      </c>
      <c r="I673">
        <v>-8.0851828230608298</v>
      </c>
      <c r="J673">
        <v>-0.87555889486019001</v>
      </c>
      <c r="K673">
        <v>1371.98683188416</v>
      </c>
      <c r="L673">
        <v>1339.9779081966301</v>
      </c>
      <c r="M673">
        <v>77.088001342421407</v>
      </c>
      <c r="N673">
        <v>1.681000860106</v>
      </c>
      <c r="O673">
        <v>4.2441565959910204</v>
      </c>
      <c r="P673">
        <v>10.8490755224</v>
      </c>
      <c r="Q673">
        <v>-5.5078309021881003E-2</v>
      </c>
    </row>
    <row r="674" spans="1:17" x14ac:dyDescent="0.3">
      <c r="A674" t="s">
        <v>1483</v>
      </c>
      <c r="B674" t="s">
        <v>1484</v>
      </c>
      <c r="C674" t="s">
        <v>10174</v>
      </c>
      <c r="D674" t="s">
        <v>931</v>
      </c>
      <c r="E674">
        <v>6630.8823987209998</v>
      </c>
      <c r="F674">
        <v>224.01</v>
      </c>
      <c r="G674">
        <v>73.592584238192003</v>
      </c>
      <c r="H674">
        <v>0.71161108495131598</v>
      </c>
      <c r="I674">
        <v>-5.1978247305174001</v>
      </c>
      <c r="J674">
        <v>0.75108146609191695</v>
      </c>
      <c r="K674">
        <v>212.06649538298399</v>
      </c>
      <c r="L674">
        <v>188.97313117854401</v>
      </c>
      <c r="M674">
        <v>71.121428431892497</v>
      </c>
      <c r="N674">
        <v>0.93788423929892795</v>
      </c>
      <c r="O674">
        <v>13.655640373197601</v>
      </c>
      <c r="P674">
        <v>105.137362637362</v>
      </c>
      <c r="Q674">
        <v>7.0415030053704003E-2</v>
      </c>
    </row>
    <row r="675" spans="1:17" x14ac:dyDescent="0.3">
      <c r="A675" t="s">
        <v>1485</v>
      </c>
      <c r="B675" t="s">
        <v>1486</v>
      </c>
      <c r="C675" t="s">
        <v>10177</v>
      </c>
      <c r="D675" t="s">
        <v>140</v>
      </c>
      <c r="E675">
        <v>6628.1684372</v>
      </c>
      <c r="F675">
        <v>940.7</v>
      </c>
      <c r="G675">
        <v>25.9335172676277</v>
      </c>
      <c r="H675">
        <v>-2.38052713566251</v>
      </c>
      <c r="I675">
        <v>-5.8119374616916897</v>
      </c>
      <c r="J675">
        <v>-3.7184508327314298</v>
      </c>
      <c r="K675">
        <v>904.22026845156302</v>
      </c>
      <c r="L675">
        <v>828.01397068784797</v>
      </c>
      <c r="M675">
        <v>55.342873215041401</v>
      </c>
      <c r="N675">
        <v>1.0724370242808601</v>
      </c>
      <c r="O675">
        <v>6.6227277559264204</v>
      </c>
      <c r="P675">
        <v>52.698644590536503</v>
      </c>
      <c r="Q675">
        <v>1.2239098624208E-2</v>
      </c>
    </row>
    <row r="676" spans="1:17" hidden="1" x14ac:dyDescent="0.3">
      <c r="A676" t="s">
        <v>1487</v>
      </c>
      <c r="B676" t="s">
        <v>1488</v>
      </c>
      <c r="C676" t="s">
        <v>10182</v>
      </c>
      <c r="D676" t="s">
        <v>148</v>
      </c>
      <c r="E676">
        <v>6605.1776253300004</v>
      </c>
      <c r="F676">
        <v>170.49</v>
      </c>
      <c r="G676">
        <v>-23.462688112306399</v>
      </c>
      <c r="H676">
        <v>17.4298893257711</v>
      </c>
      <c r="I676">
        <v>-9.4500352489594093</v>
      </c>
      <c r="J676">
        <v>6.6298861386498098</v>
      </c>
      <c r="M676">
        <v>60.631029875619703</v>
      </c>
      <c r="O676">
        <v>15.842571411812999</v>
      </c>
      <c r="P676">
        <v>26.288888888888799</v>
      </c>
    </row>
    <row r="677" spans="1:17" x14ac:dyDescent="0.3">
      <c r="A677" t="s">
        <v>1489</v>
      </c>
      <c r="B677" t="s">
        <v>1490</v>
      </c>
      <c r="C677" t="s">
        <v>10176</v>
      </c>
      <c r="D677" t="s">
        <v>400</v>
      </c>
      <c r="E677">
        <v>6561.2165625600001</v>
      </c>
      <c r="F677">
        <v>211.2</v>
      </c>
      <c r="G677">
        <v>207.51251719557399</v>
      </c>
      <c r="H677">
        <v>2.8122409937781101</v>
      </c>
      <c r="I677">
        <v>11.5425834705285</v>
      </c>
      <c r="J677">
        <v>-1.8646749789555801</v>
      </c>
      <c r="K677">
        <v>194.771069792893</v>
      </c>
      <c r="L677">
        <v>159.503061149594</v>
      </c>
      <c r="M677">
        <v>61.110391815309498</v>
      </c>
      <c r="N677">
        <v>1.1529264191625599</v>
      </c>
      <c r="O677">
        <v>3.2054924242424399</v>
      </c>
      <c r="P677">
        <v>236.038186157517</v>
      </c>
      <c r="Q677">
        <v>9.6412480806993994E-2</v>
      </c>
    </row>
    <row r="678" spans="1:17" x14ac:dyDescent="0.3">
      <c r="A678" t="s">
        <v>1491</v>
      </c>
      <c r="B678" t="s">
        <v>1492</v>
      </c>
      <c r="C678" t="s">
        <v>10181</v>
      </c>
      <c r="D678" t="s">
        <v>371</v>
      </c>
      <c r="E678">
        <v>6556.51862635</v>
      </c>
      <c r="F678">
        <v>337.15</v>
      </c>
      <c r="G678">
        <v>40.305311032327303</v>
      </c>
      <c r="H678">
        <v>-1.7724458306061599</v>
      </c>
      <c r="I678">
        <v>17.895640448562101</v>
      </c>
      <c r="J678">
        <v>-2.3002245040573399</v>
      </c>
      <c r="K678">
        <v>301.78857033898697</v>
      </c>
      <c r="L678">
        <v>264.94965668492398</v>
      </c>
      <c r="M678">
        <v>61.423760517970798</v>
      </c>
      <c r="N678">
        <v>0.94290346386124102</v>
      </c>
      <c r="O678">
        <v>3.2923031291709899</v>
      </c>
      <c r="P678">
        <v>67.403177755710004</v>
      </c>
      <c r="Q678">
        <v>-4.2673025808783002E-2</v>
      </c>
    </row>
    <row r="679" spans="1:17" x14ac:dyDescent="0.3">
      <c r="A679" t="s">
        <v>1493</v>
      </c>
      <c r="B679" t="s">
        <v>1494</v>
      </c>
      <c r="C679" t="s">
        <v>10170</v>
      </c>
      <c r="D679" t="s">
        <v>46</v>
      </c>
      <c r="E679">
        <v>6543.55295888</v>
      </c>
      <c r="F679">
        <v>864.8</v>
      </c>
      <c r="G679">
        <v>156.97540967648001</v>
      </c>
      <c r="H679">
        <v>2.0241986636701301</v>
      </c>
      <c r="I679">
        <v>36.916589410532801</v>
      </c>
      <c r="J679">
        <v>-6.4437624847112103</v>
      </c>
      <c r="K679">
        <v>782.67637761106403</v>
      </c>
      <c r="L679">
        <v>618.02014651032596</v>
      </c>
      <c r="M679">
        <v>50.946813932181499</v>
      </c>
      <c r="N679">
        <v>0.88052564806953704</v>
      </c>
      <c r="O679">
        <v>8.3256244218316393</v>
      </c>
      <c r="P679">
        <v>185.130234091658</v>
      </c>
      <c r="Q679">
        <v>0.144142273113608</v>
      </c>
    </row>
    <row r="680" spans="1:17" x14ac:dyDescent="0.3">
      <c r="A680" t="s">
        <v>1495</v>
      </c>
      <c r="B680" t="s">
        <v>1496</v>
      </c>
      <c r="C680" t="s">
        <v>10179</v>
      </c>
      <c r="D680" t="s">
        <v>193</v>
      </c>
      <c r="E680">
        <v>6540.5440503199998</v>
      </c>
      <c r="F680">
        <v>1614.2</v>
      </c>
      <c r="G680">
        <v>68.823636115488</v>
      </c>
      <c r="H680">
        <v>3.81507477566376</v>
      </c>
      <c r="I680">
        <v>48.424491294992499</v>
      </c>
      <c r="J680">
        <v>-4.1321902036222804</v>
      </c>
      <c r="K680">
        <v>1529.06753330736</v>
      </c>
      <c r="L680">
        <v>1293.5654301035099</v>
      </c>
      <c r="M680">
        <v>46.980177651369502</v>
      </c>
      <c r="N680">
        <v>0.49093523343168199</v>
      </c>
      <c r="O680">
        <v>8.7225870400198193</v>
      </c>
      <c r="P680">
        <v>97.334963325183395</v>
      </c>
      <c r="Q680">
        <v>2.9036814023285999E-2</v>
      </c>
    </row>
    <row r="681" spans="1:17" x14ac:dyDescent="0.3">
      <c r="A681" t="s">
        <v>1497</v>
      </c>
      <c r="B681" t="s">
        <v>1498</v>
      </c>
      <c r="C681" t="s">
        <v>10172</v>
      </c>
      <c r="D681" t="s">
        <v>62</v>
      </c>
      <c r="E681">
        <v>6533.89951802</v>
      </c>
      <c r="F681">
        <v>668.15</v>
      </c>
      <c r="G681">
        <v>90.149824008649702</v>
      </c>
      <c r="H681">
        <v>14.6194670852326</v>
      </c>
      <c r="I681">
        <v>93.224607576001105</v>
      </c>
      <c r="J681">
        <v>12.1076314836534</v>
      </c>
      <c r="K681">
        <v>552.72753653169696</v>
      </c>
      <c r="L681">
        <v>451.43849334162297</v>
      </c>
      <c r="M681">
        <v>75.519525671132698</v>
      </c>
      <c r="N681">
        <v>1.3971803002724701</v>
      </c>
      <c r="O681">
        <v>2.5218887974257398</v>
      </c>
      <c r="P681">
        <v>133.37408312958399</v>
      </c>
      <c r="Q681">
        <v>-1.5207892519959999E-2</v>
      </c>
    </row>
    <row r="682" spans="1:17" hidden="1" x14ac:dyDescent="0.3">
      <c r="A682" t="s">
        <v>1499</v>
      </c>
      <c r="B682" t="s">
        <v>1500</v>
      </c>
      <c r="C682" t="s">
        <v>10182</v>
      </c>
      <c r="E682">
        <v>6515.8329599999997</v>
      </c>
      <c r="F682">
        <v>3127.8</v>
      </c>
      <c r="G682">
        <v>2235.5178655836298</v>
      </c>
      <c r="H682">
        <v>24.464784079697498</v>
      </c>
      <c r="I682">
        <v>246.03550207139699</v>
      </c>
      <c r="J682">
        <v>3.1397137357779599</v>
      </c>
      <c r="K682">
        <v>2532.31839104761</v>
      </c>
      <c r="L682">
        <v>1555.0201707321701</v>
      </c>
      <c r="M682">
        <v>58.499024168075401</v>
      </c>
      <c r="N682">
        <v>0.92125469571750496</v>
      </c>
      <c r="O682">
        <v>10.6528550418824</v>
      </c>
      <c r="P682">
        <v>2324.6511627906898</v>
      </c>
    </row>
    <row r="683" spans="1:17" hidden="1" x14ac:dyDescent="0.3">
      <c r="A683" t="s">
        <v>1501</v>
      </c>
      <c r="B683" t="s">
        <v>1502</v>
      </c>
      <c r="C683" t="s">
        <v>10182</v>
      </c>
      <c r="D683" t="s">
        <v>613</v>
      </c>
      <c r="E683">
        <v>6511.0659285749998</v>
      </c>
      <c r="F683">
        <v>451.75</v>
      </c>
      <c r="G683">
        <v>-20.550445777510799</v>
      </c>
      <c r="H683">
        <v>-4.8972848858196798</v>
      </c>
      <c r="I683">
        <v>-13.379747758429099</v>
      </c>
      <c r="J683">
        <v>-3.7036741300934501</v>
      </c>
      <c r="K683">
        <v>439.94341742457999</v>
      </c>
      <c r="L683">
        <v>441.833401875969</v>
      </c>
      <c r="M683">
        <v>57.377586812551201</v>
      </c>
      <c r="N683">
        <v>0.96173359906783495</v>
      </c>
      <c r="O683">
        <v>24.9695628112894</v>
      </c>
      <c r="P683">
        <v>14.949109414758199</v>
      </c>
      <c r="Q683">
        <v>-6.3542314350195001E-2</v>
      </c>
    </row>
    <row r="684" spans="1:17" hidden="1" x14ac:dyDescent="0.3">
      <c r="A684" t="s">
        <v>1503</v>
      </c>
      <c r="B684" t="s">
        <v>1504</v>
      </c>
      <c r="C684" t="s">
        <v>10182</v>
      </c>
      <c r="D684" t="s">
        <v>1315</v>
      </c>
      <c r="E684">
        <v>6496.9056107910001</v>
      </c>
      <c r="F684">
        <v>1157.0999999999999</v>
      </c>
      <c r="G684">
        <v>-17.8009924217369</v>
      </c>
      <c r="H684">
        <v>-5.1574185027644699</v>
      </c>
      <c r="I684">
        <v>-7.7931959075077604</v>
      </c>
      <c r="J684">
        <v>-1.45598807021262</v>
      </c>
      <c r="K684">
        <v>1149.25848660875</v>
      </c>
      <c r="L684">
        <v>1122.7509544510899</v>
      </c>
      <c r="M684">
        <v>63.340787818078198</v>
      </c>
      <c r="N684">
        <v>1.0074131001040501</v>
      </c>
      <c r="O684">
        <v>14.543254688445201</v>
      </c>
      <c r="P684">
        <v>33.643640059597303</v>
      </c>
    </row>
    <row r="685" spans="1:17" x14ac:dyDescent="0.3">
      <c r="A685" t="s">
        <v>1505</v>
      </c>
      <c r="B685" t="s">
        <v>1506</v>
      </c>
      <c r="C685" t="s">
        <v>10180</v>
      </c>
      <c r="D685" t="s">
        <v>140</v>
      </c>
      <c r="E685">
        <v>6483.5615762850002</v>
      </c>
      <c r="F685">
        <v>219.71</v>
      </c>
      <c r="G685">
        <v>216.609270847868</v>
      </c>
      <c r="H685">
        <v>17.685552959588001</v>
      </c>
      <c r="I685">
        <v>13.041087911189299</v>
      </c>
      <c r="J685">
        <v>-3.2051138504289298</v>
      </c>
      <c r="K685">
        <v>186.21207404946799</v>
      </c>
      <c r="L685">
        <v>146.89776516822499</v>
      </c>
      <c r="M685">
        <v>59.612131986544597</v>
      </c>
      <c r="N685">
        <v>2.0442054338928299</v>
      </c>
      <c r="O685">
        <v>8.7661007691957504</v>
      </c>
      <c r="P685">
        <v>247.367588932806</v>
      </c>
      <c r="Q685">
        <v>0.14436071785695501</v>
      </c>
    </row>
    <row r="686" spans="1:17" x14ac:dyDescent="0.3">
      <c r="A686" t="s">
        <v>1507</v>
      </c>
      <c r="B686" t="s">
        <v>1508</v>
      </c>
      <c r="C686" t="s">
        <v>10178</v>
      </c>
      <c r="D686" t="s">
        <v>89</v>
      </c>
      <c r="E686">
        <v>6457.9404359600003</v>
      </c>
      <c r="F686">
        <v>3265.4</v>
      </c>
      <c r="G686">
        <v>23.689634746520198</v>
      </c>
      <c r="H686">
        <v>16.192106400876899</v>
      </c>
      <c r="I686">
        <v>42.148044992731897</v>
      </c>
      <c r="J686">
        <v>7.4887411886198798</v>
      </c>
      <c r="K686">
        <v>2651.6380869449499</v>
      </c>
      <c r="L686">
        <v>2276.6325866748698</v>
      </c>
      <c r="M686">
        <v>75.661160788070205</v>
      </c>
      <c r="N686">
        <v>0.90607852927981802</v>
      </c>
      <c r="O686">
        <v>3.7545170576345801</v>
      </c>
      <c r="P686">
        <v>104.72727272727199</v>
      </c>
      <c r="Q686">
        <v>-3.5905239674363001E-2</v>
      </c>
    </row>
    <row r="687" spans="1:17" x14ac:dyDescent="0.3">
      <c r="A687" t="s">
        <v>1509</v>
      </c>
      <c r="B687" t="s">
        <v>1510</v>
      </c>
      <c r="C687" t="s">
        <v>10177</v>
      </c>
      <c r="D687" t="s">
        <v>384</v>
      </c>
      <c r="E687">
        <v>6414.618740592</v>
      </c>
      <c r="F687">
        <v>65.27</v>
      </c>
      <c r="G687">
        <v>-34.871671650204497</v>
      </c>
      <c r="H687">
        <v>-8.5010125540164907</v>
      </c>
      <c r="I687">
        <v>-32.193332092155799</v>
      </c>
      <c r="J687">
        <v>1.8991572653397599</v>
      </c>
      <c r="K687">
        <v>66.015683561816004</v>
      </c>
      <c r="L687">
        <v>70.5813865100247</v>
      </c>
      <c r="M687">
        <v>66.095377075917995</v>
      </c>
      <c r="N687">
        <v>1.50453833992924</v>
      </c>
      <c r="O687">
        <v>50.145549256932703</v>
      </c>
      <c r="P687">
        <v>10.0674536256323</v>
      </c>
      <c r="Q687">
        <v>6.8356184052720995E-2</v>
      </c>
    </row>
    <row r="688" spans="1:17" x14ac:dyDescent="0.3">
      <c r="A688" t="s">
        <v>1511</v>
      </c>
      <c r="B688" t="s">
        <v>1512</v>
      </c>
      <c r="C688" t="s">
        <v>10177</v>
      </c>
      <c r="D688" t="s">
        <v>75</v>
      </c>
      <c r="E688">
        <v>6392.6719999999996</v>
      </c>
      <c r="F688">
        <v>908.05</v>
      </c>
      <c r="G688">
        <v>124.27561884205799</v>
      </c>
      <c r="H688">
        <v>-5.4093845896144597</v>
      </c>
      <c r="I688">
        <v>4.7411702957303099</v>
      </c>
      <c r="J688">
        <v>-3.03799457720435</v>
      </c>
      <c r="K688">
        <v>878.94486464073702</v>
      </c>
      <c r="L688">
        <v>758.74154159488296</v>
      </c>
      <c r="M688">
        <v>63.431095552961899</v>
      </c>
      <c r="N688">
        <v>1.0173210990819801</v>
      </c>
      <c r="O688">
        <v>28.296899950443201</v>
      </c>
      <c r="P688">
        <v>151.502561972026</v>
      </c>
      <c r="Q688">
        <v>9.6340699516908004E-2</v>
      </c>
    </row>
    <row r="689" spans="1:17" x14ac:dyDescent="0.3">
      <c r="A689" t="s">
        <v>1513</v>
      </c>
      <c r="B689" t="s">
        <v>1514</v>
      </c>
      <c r="C689" t="s">
        <v>10173</v>
      </c>
      <c r="D689" t="s">
        <v>246</v>
      </c>
      <c r="E689">
        <v>6384.3753802399997</v>
      </c>
      <c r="F689">
        <v>1420.1</v>
      </c>
      <c r="G689">
        <v>-29.777183169060901</v>
      </c>
      <c r="H689">
        <v>5.2407803228211298</v>
      </c>
      <c r="I689">
        <v>-18.940688220376099</v>
      </c>
      <c r="J689">
        <v>0.26645136269708702</v>
      </c>
      <c r="K689">
        <v>1352.11228186475</v>
      </c>
      <c r="L689">
        <v>1428.5664938145301</v>
      </c>
      <c r="M689">
        <v>72.9200266443749</v>
      </c>
      <c r="N689">
        <v>0.86997976509865405</v>
      </c>
      <c r="O689">
        <v>33.649038800084497</v>
      </c>
      <c r="P689">
        <v>24.232350625492</v>
      </c>
      <c r="Q689">
        <v>-6.4544854666251997E-2</v>
      </c>
    </row>
    <row r="690" spans="1:17" x14ac:dyDescent="0.3">
      <c r="A690" t="s">
        <v>1515</v>
      </c>
      <c r="B690" t="s">
        <v>1516</v>
      </c>
      <c r="C690" t="s">
        <v>10176</v>
      </c>
      <c r="D690" t="s">
        <v>78</v>
      </c>
      <c r="E690">
        <v>6380.6375301999997</v>
      </c>
      <c r="F690">
        <v>311.45</v>
      </c>
      <c r="G690">
        <v>100.031547726949</v>
      </c>
      <c r="H690">
        <v>30.894579742466199</v>
      </c>
      <c r="I690">
        <v>3.60312512743916</v>
      </c>
      <c r="J690">
        <v>-3.57774316077376</v>
      </c>
      <c r="K690">
        <v>251.03458289175299</v>
      </c>
      <c r="L690">
        <v>223.76077263961</v>
      </c>
      <c r="M690">
        <v>71.470731883237804</v>
      </c>
      <c r="N690">
        <v>2.9406928707408899</v>
      </c>
      <c r="O690">
        <v>5.9560122009953496</v>
      </c>
      <c r="P690">
        <v>128.25210699889999</v>
      </c>
      <c r="Q690">
        <v>7.1010479245664004E-2</v>
      </c>
    </row>
    <row r="691" spans="1:17" x14ac:dyDescent="0.3">
      <c r="A691" t="s">
        <v>1517</v>
      </c>
      <c r="B691" t="s">
        <v>1518</v>
      </c>
      <c r="C691" t="s">
        <v>10173</v>
      </c>
      <c r="D691" t="s">
        <v>153</v>
      </c>
      <c r="E691">
        <v>6363.7012709399996</v>
      </c>
      <c r="F691">
        <v>407.45</v>
      </c>
      <c r="G691">
        <v>42.210335069962099</v>
      </c>
      <c r="H691">
        <v>14.0977065024345</v>
      </c>
      <c r="I691">
        <v>29.937677181106999</v>
      </c>
      <c r="J691">
        <v>4.6089272655371998</v>
      </c>
      <c r="K691">
        <v>353.263562661062</v>
      </c>
      <c r="L691">
        <v>299.28167599669899</v>
      </c>
      <c r="M691">
        <v>69.184609587360697</v>
      </c>
      <c r="N691">
        <v>1.09308404168644</v>
      </c>
      <c r="O691">
        <v>3.9391336360289499</v>
      </c>
      <c r="P691">
        <v>80.247732802477302</v>
      </c>
      <c r="Q691">
        <v>0.214227834706469</v>
      </c>
    </row>
    <row r="692" spans="1:17" hidden="1" x14ac:dyDescent="0.3">
      <c r="A692" t="s">
        <v>1519</v>
      </c>
      <c r="B692" t="s">
        <v>1520</v>
      </c>
      <c r="C692" t="s">
        <v>10182</v>
      </c>
      <c r="D692" t="s">
        <v>46</v>
      </c>
      <c r="E692">
        <v>6347.84</v>
      </c>
      <c r="F692">
        <v>92</v>
      </c>
      <c r="G692">
        <v>-34.889829569903199</v>
      </c>
      <c r="H692">
        <v>-4.5179745409920997</v>
      </c>
      <c r="I692">
        <v>-18.927369042980501</v>
      </c>
      <c r="J692">
        <v>-4.6493160773758403E-2</v>
      </c>
      <c r="K692">
        <v>92.068708067357406</v>
      </c>
      <c r="L692">
        <v>93.061899024093094</v>
      </c>
      <c r="M692">
        <v>53.081674366169402</v>
      </c>
      <c r="N692">
        <v>0.54545454545454497</v>
      </c>
      <c r="O692">
        <v>10.869565217391299</v>
      </c>
      <c r="P692">
        <v>8.2352941176470509</v>
      </c>
    </row>
    <row r="693" spans="1:17" hidden="1" x14ac:dyDescent="0.3">
      <c r="A693" t="s">
        <v>1521</v>
      </c>
      <c r="B693" t="s">
        <v>1522</v>
      </c>
      <c r="C693" t="s">
        <v>10182</v>
      </c>
      <c r="D693" t="s">
        <v>43</v>
      </c>
      <c r="E693">
        <v>6342.1887280000001</v>
      </c>
      <c r="F693">
        <v>4122.3999999999996</v>
      </c>
      <c r="G693">
        <v>-10.212626962445</v>
      </c>
      <c r="H693">
        <v>-11.761666289116601</v>
      </c>
      <c r="I693">
        <v>9.8151489143962295E-2</v>
      </c>
      <c r="J693">
        <v>-0.52576145345668701</v>
      </c>
      <c r="K693">
        <v>4030.9207641380399</v>
      </c>
      <c r="L693">
        <v>3744.2733473194498</v>
      </c>
      <c r="M693">
        <v>56.642598822245297</v>
      </c>
      <c r="N693">
        <v>0.53267515043223801</v>
      </c>
      <c r="O693">
        <v>9.7055113526101309</v>
      </c>
      <c r="P693">
        <v>30.496992719214902</v>
      </c>
      <c r="Q693">
        <v>-4.7748633312891003E-2</v>
      </c>
    </row>
    <row r="694" spans="1:17" hidden="1" x14ac:dyDescent="0.3">
      <c r="A694" t="s">
        <v>1523</v>
      </c>
      <c r="B694" t="s">
        <v>1524</v>
      </c>
      <c r="C694" t="s">
        <v>10182</v>
      </c>
      <c r="D694" t="s">
        <v>122</v>
      </c>
      <c r="E694">
        <v>6298.6700811749997</v>
      </c>
      <c r="F694">
        <v>549.75</v>
      </c>
      <c r="G694">
        <v>-25.592649472635799</v>
      </c>
      <c r="H694">
        <v>3.2669843309232798</v>
      </c>
      <c r="I694">
        <v>-10.786086524823901</v>
      </c>
      <c r="J694">
        <v>3.4903331020425399</v>
      </c>
      <c r="K694">
        <v>517.62560755135405</v>
      </c>
      <c r="L694">
        <v>522.60648717892798</v>
      </c>
      <c r="M694">
        <v>62.6838236402997</v>
      </c>
      <c r="N694">
        <v>2.0101290538121899</v>
      </c>
      <c r="O694">
        <v>14.588449295134099</v>
      </c>
      <c r="P694">
        <v>17.719486081370398</v>
      </c>
      <c r="Q694">
        <v>1.5424666706585001E-2</v>
      </c>
    </row>
    <row r="695" spans="1:17" x14ac:dyDescent="0.3">
      <c r="A695" t="s">
        <v>1525</v>
      </c>
      <c r="B695" t="s">
        <v>1526</v>
      </c>
      <c r="C695" t="s">
        <v>10177</v>
      </c>
      <c r="D695" t="s">
        <v>140</v>
      </c>
      <c r="E695">
        <v>6292.5150000000003</v>
      </c>
      <c r="F695">
        <v>220.79</v>
      </c>
      <c r="G695">
        <v>85.491106781747604</v>
      </c>
      <c r="H695">
        <v>7.5390202776607396</v>
      </c>
      <c r="I695">
        <v>12.482243201741699</v>
      </c>
      <c r="J695">
        <v>11.1463088957815</v>
      </c>
      <c r="K695">
        <v>198.683270114706</v>
      </c>
      <c r="L695">
        <v>179.25477459676901</v>
      </c>
      <c r="M695">
        <v>81.968578808644196</v>
      </c>
      <c r="N695">
        <v>1.89801469991528</v>
      </c>
      <c r="O695">
        <v>20.000905838126702</v>
      </c>
      <c r="P695">
        <v>124.608341810783</v>
      </c>
      <c r="Q695">
        <v>1.973565289547E-2</v>
      </c>
    </row>
    <row r="696" spans="1:17" hidden="1" x14ac:dyDescent="0.3">
      <c r="A696" t="s">
        <v>1527</v>
      </c>
      <c r="B696" t="s">
        <v>1528</v>
      </c>
      <c r="C696" t="s">
        <v>10182</v>
      </c>
      <c r="D696" t="s">
        <v>1018</v>
      </c>
      <c r="E696">
        <v>6266.1528877000001</v>
      </c>
      <c r="F696">
        <v>101</v>
      </c>
      <c r="M696">
        <v>50</v>
      </c>
      <c r="N696">
        <v>1</v>
      </c>
    </row>
    <row r="697" spans="1:17" x14ac:dyDescent="0.3">
      <c r="A697" t="s">
        <v>1529</v>
      </c>
      <c r="B697" t="s">
        <v>1530</v>
      </c>
      <c r="C697" t="s">
        <v>10181</v>
      </c>
      <c r="D697" t="s">
        <v>166</v>
      </c>
      <c r="E697">
        <v>6241.1827237500002</v>
      </c>
      <c r="F697">
        <v>901.55</v>
      </c>
      <c r="G697">
        <v>61.454543064314898</v>
      </c>
      <c r="H697">
        <v>6.1900012288211199</v>
      </c>
      <c r="I697">
        <v>57.871729000256202</v>
      </c>
      <c r="J697">
        <v>-5.6576401373177596</v>
      </c>
      <c r="K697">
        <v>819.27282746822095</v>
      </c>
      <c r="L697">
        <v>653.30568455756497</v>
      </c>
      <c r="M697">
        <v>55.721998072818899</v>
      </c>
      <c r="N697">
        <v>0.81693925792942901</v>
      </c>
      <c r="O697">
        <v>6.92695912594976</v>
      </c>
      <c r="P697">
        <v>106.257149393731</v>
      </c>
      <c r="Q697">
        <v>-1.1687888914196001E-2</v>
      </c>
    </row>
    <row r="698" spans="1:17" x14ac:dyDescent="0.3">
      <c r="A698" t="s">
        <v>1531</v>
      </c>
      <c r="B698" t="s">
        <v>1532</v>
      </c>
      <c r="C698" t="s">
        <v>10169</v>
      </c>
      <c r="D698" t="s">
        <v>938</v>
      </c>
      <c r="E698">
        <v>6239.2969879800003</v>
      </c>
      <c r="F698">
        <v>136.03</v>
      </c>
      <c r="G698">
        <v>-10.292659056128</v>
      </c>
      <c r="H698">
        <v>-17.5698349612735</v>
      </c>
      <c r="I698">
        <v>-35.301204203456699</v>
      </c>
      <c r="J698">
        <v>-1.2801598517730901</v>
      </c>
      <c r="K698">
        <v>146.99095628072499</v>
      </c>
      <c r="L698">
        <v>158.674493127792</v>
      </c>
      <c r="M698">
        <v>37.599310670005501</v>
      </c>
      <c r="N698">
        <v>1.45127669453021</v>
      </c>
      <c r="O698">
        <v>54.818789972800097</v>
      </c>
      <c r="P698">
        <v>15.426389478150201</v>
      </c>
      <c r="Q698">
        <v>2.4778553736119001E-2</v>
      </c>
    </row>
    <row r="699" spans="1:17" hidden="1" x14ac:dyDescent="0.3">
      <c r="A699" t="s">
        <v>1533</v>
      </c>
      <c r="B699" t="s">
        <v>1534</v>
      </c>
      <c r="C699" t="s">
        <v>10182</v>
      </c>
      <c r="E699">
        <v>6228.0944409900003</v>
      </c>
      <c r="F699">
        <v>1539.15</v>
      </c>
      <c r="G699">
        <v>49.223265271657397</v>
      </c>
      <c r="H699">
        <v>28.956961737682398</v>
      </c>
      <c r="I699">
        <v>4.7751269698910601</v>
      </c>
      <c r="J699">
        <v>8.1020575638639194</v>
      </c>
      <c r="K699">
        <v>1241.8517786827899</v>
      </c>
      <c r="M699">
        <v>91.086976601815294</v>
      </c>
      <c r="N699">
        <v>1.4854980855259201</v>
      </c>
      <c r="O699">
        <v>11.230224474547599</v>
      </c>
      <c r="P699">
        <v>98.6</v>
      </c>
    </row>
    <row r="700" spans="1:17" x14ac:dyDescent="0.3">
      <c r="A700" t="s">
        <v>1535</v>
      </c>
      <c r="B700" t="s">
        <v>1536</v>
      </c>
      <c r="C700" t="s">
        <v>10173</v>
      </c>
      <c r="D700" t="s">
        <v>246</v>
      </c>
      <c r="E700">
        <v>6226.3237952400004</v>
      </c>
      <c r="F700">
        <v>785.1</v>
      </c>
      <c r="G700">
        <v>34.099006840573402</v>
      </c>
      <c r="H700">
        <v>4.1660263281322401</v>
      </c>
      <c r="I700">
        <v>8.4934070489993605</v>
      </c>
      <c r="J700">
        <v>-1.5625396266134901</v>
      </c>
      <c r="K700">
        <v>716.800697957794</v>
      </c>
      <c r="L700">
        <v>674.30242832600504</v>
      </c>
      <c r="M700">
        <v>67.212722714160606</v>
      </c>
      <c r="N700">
        <v>0.99285103236956695</v>
      </c>
      <c r="O700">
        <v>12.571646923958699</v>
      </c>
      <c r="P700">
        <v>86.573193916349794</v>
      </c>
    </row>
    <row r="701" spans="1:17" hidden="1" x14ac:dyDescent="0.3">
      <c r="A701" t="s">
        <v>1537</v>
      </c>
      <c r="B701" t="s">
        <v>1538</v>
      </c>
      <c r="C701" t="s">
        <v>10182</v>
      </c>
      <c r="D701" t="s">
        <v>153</v>
      </c>
      <c r="E701">
        <v>6219.4287488</v>
      </c>
      <c r="F701">
        <v>5502.4</v>
      </c>
      <c r="G701">
        <v>202.569548804286</v>
      </c>
      <c r="H701">
        <v>13.466742612292499</v>
      </c>
      <c r="I701">
        <v>110.628148038124</v>
      </c>
      <c r="J701">
        <v>0.15109510015897001</v>
      </c>
      <c r="K701">
        <v>4469.9474599811901</v>
      </c>
      <c r="L701">
        <v>3193.5851607418599</v>
      </c>
      <c r="M701">
        <v>69.660062306702997</v>
      </c>
      <c r="N701">
        <v>0.88409055030275197</v>
      </c>
      <c r="O701">
        <v>3.4030604826984501</v>
      </c>
      <c r="P701">
        <v>230.50921268001099</v>
      </c>
      <c r="Q701">
        <v>0.21804038399372</v>
      </c>
    </row>
    <row r="702" spans="1:17" x14ac:dyDescent="0.3">
      <c r="A702" t="s">
        <v>1539</v>
      </c>
      <c r="B702" t="s">
        <v>1540</v>
      </c>
      <c r="C702" t="s">
        <v>10167</v>
      </c>
      <c r="D702" t="s">
        <v>24</v>
      </c>
      <c r="E702">
        <v>6198.3621137699902</v>
      </c>
      <c r="F702">
        <v>366.9</v>
      </c>
      <c r="G702">
        <v>-0.45954930562357799</v>
      </c>
      <c r="H702">
        <v>1.6644724974860501</v>
      </c>
      <c r="I702">
        <v>-19.711951102152799</v>
      </c>
      <c r="J702">
        <v>-2.8689674419660598</v>
      </c>
      <c r="K702">
        <v>359.74823848888201</v>
      </c>
      <c r="L702">
        <v>352.99067837181201</v>
      </c>
      <c r="M702">
        <v>49.191944907667697</v>
      </c>
      <c r="N702">
        <v>2.03787910906656</v>
      </c>
      <c r="O702">
        <v>15.085854456255101</v>
      </c>
      <c r="P702">
        <v>29.876106194690198</v>
      </c>
      <c r="Q702">
        <v>-4.0989822997291002E-2</v>
      </c>
    </row>
    <row r="703" spans="1:17" x14ac:dyDescent="0.3">
      <c r="A703" t="s">
        <v>1541</v>
      </c>
      <c r="B703" t="s">
        <v>1542</v>
      </c>
      <c r="C703" t="s">
        <v>10173</v>
      </c>
      <c r="D703" t="s">
        <v>246</v>
      </c>
      <c r="E703">
        <v>6169.4511668699997</v>
      </c>
      <c r="F703">
        <v>2005.7</v>
      </c>
      <c r="G703">
        <v>-22.295389103133498</v>
      </c>
      <c r="H703">
        <v>7.9457018407439497</v>
      </c>
      <c r="I703">
        <v>-19.040012178383598</v>
      </c>
      <c r="J703">
        <v>0.46003774532518898</v>
      </c>
      <c r="K703">
        <v>1889.93983414587</v>
      </c>
      <c r="L703">
        <v>1971.3381151705801</v>
      </c>
      <c r="M703">
        <v>70.5004277228647</v>
      </c>
      <c r="N703">
        <v>1.2579074565105699</v>
      </c>
      <c r="O703">
        <v>45.602532781572499</v>
      </c>
      <c r="P703">
        <v>25.356249999999999</v>
      </c>
      <c r="Q703">
        <v>1.3060483144104001E-2</v>
      </c>
    </row>
    <row r="704" spans="1:17" x14ac:dyDescent="0.3">
      <c r="A704" t="s">
        <v>1543</v>
      </c>
      <c r="B704" t="s">
        <v>1544</v>
      </c>
      <c r="C704" t="s">
        <v>10178</v>
      </c>
      <c r="D704" t="s">
        <v>1545</v>
      </c>
      <c r="E704">
        <v>6163.4376271649999</v>
      </c>
      <c r="F704">
        <v>454.35</v>
      </c>
      <c r="G704">
        <v>-6.4566651814323999</v>
      </c>
      <c r="H704">
        <v>-3.08843829605738</v>
      </c>
      <c r="I704">
        <v>-8.2986189594435498</v>
      </c>
      <c r="J704">
        <v>-2.7774948878894699</v>
      </c>
      <c r="K704">
        <v>458.98619996937799</v>
      </c>
      <c r="L704">
        <v>442.64805187404102</v>
      </c>
      <c r="M704">
        <v>46.589879832194796</v>
      </c>
      <c r="N704">
        <v>0.71490822816121702</v>
      </c>
      <c r="O704">
        <v>26.972598217233301</v>
      </c>
      <c r="P704">
        <v>32.734443470639697</v>
      </c>
    </row>
    <row r="705" spans="1:17" hidden="1" x14ac:dyDescent="0.3">
      <c r="A705" t="s">
        <v>1546</v>
      </c>
      <c r="B705" t="s">
        <v>1547</v>
      </c>
      <c r="C705" t="s">
        <v>10182</v>
      </c>
      <c r="D705" t="s">
        <v>548</v>
      </c>
      <c r="E705">
        <v>6161.7512444399999</v>
      </c>
      <c r="F705">
        <v>1577.4</v>
      </c>
      <c r="G705">
        <v>20.8142908610467</v>
      </c>
      <c r="H705">
        <v>28.758161188920798</v>
      </c>
      <c r="I705">
        <v>28.598981046202301</v>
      </c>
      <c r="J705">
        <v>-1.80775798290814</v>
      </c>
      <c r="K705">
        <v>1327.00224669712</v>
      </c>
      <c r="L705">
        <v>1217.1373348535601</v>
      </c>
      <c r="M705">
        <v>66.407461070419004</v>
      </c>
      <c r="N705">
        <v>1.6455364709075</v>
      </c>
      <c r="O705">
        <v>6.1810574362875599</v>
      </c>
      <c r="P705">
        <v>61.7846153846153</v>
      </c>
      <c r="Q705">
        <v>-2.2722973970440001E-3</v>
      </c>
    </row>
    <row r="706" spans="1:17" x14ac:dyDescent="0.3">
      <c r="A706" t="s">
        <v>1548</v>
      </c>
      <c r="B706" t="s">
        <v>1549</v>
      </c>
      <c r="C706" t="s">
        <v>10181</v>
      </c>
      <c r="D706" t="s">
        <v>243</v>
      </c>
      <c r="E706">
        <v>6160.6419266599996</v>
      </c>
      <c r="F706">
        <v>1482.7</v>
      </c>
      <c r="G706">
        <v>24.199230943549001</v>
      </c>
      <c r="H706">
        <v>8.4515399490342293</v>
      </c>
      <c r="I706">
        <v>31.462528786829001</v>
      </c>
      <c r="J706">
        <v>-3.2643947536028</v>
      </c>
      <c r="K706">
        <v>1355.1018996411401</v>
      </c>
      <c r="L706">
        <v>1182.73034005319</v>
      </c>
      <c r="M706">
        <v>56.299474029807399</v>
      </c>
      <c r="N706">
        <v>1.62764499155523</v>
      </c>
      <c r="O706">
        <v>6.8321305726040302</v>
      </c>
      <c r="P706">
        <v>71.996983933646504</v>
      </c>
      <c r="Q706">
        <v>0.11517679724594999</v>
      </c>
    </row>
    <row r="707" spans="1:17" x14ac:dyDescent="0.3">
      <c r="A707" t="s">
        <v>1550</v>
      </c>
      <c r="B707" t="s">
        <v>1551</v>
      </c>
      <c r="C707" t="s">
        <v>10171</v>
      </c>
      <c r="D707" t="s">
        <v>193</v>
      </c>
      <c r="E707">
        <v>6085.5431951399996</v>
      </c>
      <c r="F707">
        <v>499.3</v>
      </c>
      <c r="G707">
        <v>102.333814157685</v>
      </c>
      <c r="H707">
        <v>5.1332647658734301</v>
      </c>
      <c r="I707">
        <v>17.833242423066402</v>
      </c>
      <c r="J707">
        <v>1.99473974390066</v>
      </c>
      <c r="K707">
        <v>463.20117547624</v>
      </c>
      <c r="L707">
        <v>394.28772271579902</v>
      </c>
      <c r="M707">
        <v>61.505155855787599</v>
      </c>
      <c r="N707">
        <v>0.99920734271535105</v>
      </c>
      <c r="O707">
        <v>3.1444021630282402</v>
      </c>
      <c r="P707">
        <v>136.63507109004701</v>
      </c>
      <c r="Q707">
        <v>0.16991523459284899</v>
      </c>
    </row>
    <row r="708" spans="1:17" x14ac:dyDescent="0.3">
      <c r="A708" t="s">
        <v>1552</v>
      </c>
      <c r="B708" t="s">
        <v>1553</v>
      </c>
      <c r="C708" t="s">
        <v>10165</v>
      </c>
      <c r="D708" t="s">
        <v>243</v>
      </c>
      <c r="E708">
        <v>6064.6292569500001</v>
      </c>
      <c r="F708">
        <v>1232.75</v>
      </c>
      <c r="G708">
        <v>131.57659460126399</v>
      </c>
      <c r="H708">
        <v>20.583577380682701</v>
      </c>
      <c r="I708">
        <v>55.609767080680797</v>
      </c>
      <c r="J708">
        <v>-9.2466745940970103</v>
      </c>
      <c r="K708">
        <v>1078.63563176653</v>
      </c>
      <c r="L708">
        <v>878.47568438845701</v>
      </c>
      <c r="M708">
        <v>57.398058872057902</v>
      </c>
      <c r="N708">
        <v>1.9732467233964499</v>
      </c>
      <c r="O708">
        <v>9.43013587507604</v>
      </c>
      <c r="P708">
        <v>159.389794844818</v>
      </c>
      <c r="Q708">
        <v>4.8699542856100002E-2</v>
      </c>
    </row>
    <row r="709" spans="1:17" hidden="1" x14ac:dyDescent="0.3">
      <c r="A709" t="s">
        <v>1554</v>
      </c>
      <c r="B709" t="s">
        <v>1555</v>
      </c>
      <c r="C709" t="s">
        <v>10182</v>
      </c>
      <c r="D709" t="s">
        <v>553</v>
      </c>
      <c r="E709">
        <v>6009.6359628800001</v>
      </c>
      <c r="F709">
        <v>6047.8</v>
      </c>
      <c r="G709">
        <v>57.392782501854597</v>
      </c>
      <c r="H709">
        <v>-7.1471720459208399</v>
      </c>
      <c r="I709">
        <v>50.566543947948198</v>
      </c>
      <c r="J709">
        <v>-1.0243074582265099</v>
      </c>
      <c r="K709">
        <v>5824.02370444999</v>
      </c>
      <c r="L709">
        <v>4594.79754898189</v>
      </c>
      <c r="M709">
        <v>45.9875654474762</v>
      </c>
      <c r="N709">
        <v>0.69536162487831799</v>
      </c>
      <c r="O709">
        <v>10.765898343199099</v>
      </c>
      <c r="P709">
        <v>111.63913773796099</v>
      </c>
      <c r="Q709">
        <v>0.13480094730192299</v>
      </c>
    </row>
    <row r="710" spans="1:17" hidden="1" x14ac:dyDescent="0.3">
      <c r="A710" t="s">
        <v>1556</v>
      </c>
      <c r="B710" t="s">
        <v>1557</v>
      </c>
      <c r="C710" t="s">
        <v>10182</v>
      </c>
      <c r="D710" t="s">
        <v>413</v>
      </c>
      <c r="E710">
        <v>6005.0249119800001</v>
      </c>
      <c r="F710">
        <v>272.10000000000002</v>
      </c>
      <c r="G710">
        <v>142.46571441760301</v>
      </c>
      <c r="H710">
        <v>-5.7976820364217199</v>
      </c>
      <c r="I710">
        <v>43.424334675358899</v>
      </c>
      <c r="J710">
        <v>-0.41549685081065801</v>
      </c>
      <c r="K710">
        <v>260.52097299549899</v>
      </c>
      <c r="L710">
        <v>205.66488356185801</v>
      </c>
      <c r="M710">
        <v>53.538330243861502</v>
      </c>
      <c r="N710">
        <v>0.66952653605585999</v>
      </c>
      <c r="O710">
        <v>10.253583241455299</v>
      </c>
      <c r="P710">
        <v>177.79479326186799</v>
      </c>
      <c r="Q710">
        <v>0.128578909855701</v>
      </c>
    </row>
    <row r="711" spans="1:17" x14ac:dyDescent="0.3">
      <c r="A711" t="s">
        <v>1558</v>
      </c>
      <c r="B711" t="s">
        <v>1559</v>
      </c>
      <c r="C711" t="s">
        <v>10167</v>
      </c>
      <c r="D711" t="s">
        <v>413</v>
      </c>
      <c r="E711">
        <v>5997.6205410029997</v>
      </c>
      <c r="F711">
        <v>66.709999999999994</v>
      </c>
      <c r="G711">
        <v>10.6414572072695</v>
      </c>
      <c r="H711">
        <v>-9.3122044943226108</v>
      </c>
      <c r="I711">
        <v>-25.239611425453901</v>
      </c>
      <c r="J711">
        <v>2.1548124411694398</v>
      </c>
      <c r="K711">
        <v>70.185713866799404</v>
      </c>
      <c r="L711">
        <v>67.811789540075196</v>
      </c>
      <c r="M711">
        <v>51.512362873133497</v>
      </c>
      <c r="N711">
        <v>0.63885456818198605</v>
      </c>
      <c r="O711">
        <v>31.614450607105301</v>
      </c>
      <c r="P711">
        <v>52.654462242562801</v>
      </c>
      <c r="Q711">
        <v>1.8149077129405E-2</v>
      </c>
    </row>
    <row r="712" spans="1:17" x14ac:dyDescent="0.3">
      <c r="A712" t="s">
        <v>1560</v>
      </c>
      <c r="B712" t="s">
        <v>1561</v>
      </c>
      <c r="C712" t="s">
        <v>10167</v>
      </c>
      <c r="D712" t="s">
        <v>553</v>
      </c>
      <c r="E712">
        <v>5955.5599136000001</v>
      </c>
      <c r="F712">
        <v>303.2</v>
      </c>
      <c r="G712">
        <v>-2.33165711901716</v>
      </c>
      <c r="H712">
        <v>-4.3805759542346996</v>
      </c>
      <c r="I712">
        <v>-28.8068152118509</v>
      </c>
      <c r="J712">
        <v>3.5406472791585601</v>
      </c>
      <c r="K712">
        <v>312.10108145381599</v>
      </c>
      <c r="L712">
        <v>319.57867350699399</v>
      </c>
      <c r="M712">
        <v>49.094022963111598</v>
      </c>
      <c r="N712">
        <v>1.06802721569798</v>
      </c>
      <c r="O712">
        <v>33.667546174142402</v>
      </c>
      <c r="P712">
        <v>29.5726495726495</v>
      </c>
      <c r="Q712">
        <v>9.9383742521949994E-2</v>
      </c>
    </row>
    <row r="713" spans="1:17" hidden="1" x14ac:dyDescent="0.3">
      <c r="A713" t="s">
        <v>1562</v>
      </c>
      <c r="B713" t="s">
        <v>1563</v>
      </c>
      <c r="C713" t="s">
        <v>10182</v>
      </c>
      <c r="D713" t="s">
        <v>72</v>
      </c>
      <c r="E713">
        <v>5929.712643072</v>
      </c>
      <c r="F713">
        <v>98.24</v>
      </c>
      <c r="G713">
        <v>344.961938888676</v>
      </c>
      <c r="H713">
        <v>25.530670351294098</v>
      </c>
      <c r="I713">
        <v>71.814071211254699</v>
      </c>
      <c r="J713">
        <v>3.3457720325964</v>
      </c>
      <c r="K713">
        <v>77.911755613852606</v>
      </c>
      <c r="L713">
        <v>56.921060847992699</v>
      </c>
      <c r="M713">
        <v>74.879212380681196</v>
      </c>
      <c r="N713">
        <v>0.96949098575439097</v>
      </c>
      <c r="O713">
        <v>0.773615635179147</v>
      </c>
      <c r="P713">
        <v>422.55319148936098</v>
      </c>
      <c r="Q713">
        <v>9.4440758771715996E-2</v>
      </c>
    </row>
    <row r="714" spans="1:17" hidden="1" x14ac:dyDescent="0.3">
      <c r="A714" t="s">
        <v>1564</v>
      </c>
      <c r="B714" t="s">
        <v>1565</v>
      </c>
      <c r="C714" t="s">
        <v>10182</v>
      </c>
      <c r="D714" t="s">
        <v>21</v>
      </c>
      <c r="E714">
        <v>5914.5807327749999</v>
      </c>
      <c r="F714">
        <v>499.95</v>
      </c>
      <c r="G714">
        <v>-7.56171635624389</v>
      </c>
      <c r="H714">
        <v>0.72349222430431304</v>
      </c>
      <c r="I714">
        <v>-17.6408842714069</v>
      </c>
      <c r="J714">
        <v>-5.7377810395616304</v>
      </c>
      <c r="K714">
        <v>484.190640381702</v>
      </c>
      <c r="L714">
        <v>464.21069044540798</v>
      </c>
      <c r="M714">
        <v>45.587706974641399</v>
      </c>
      <c r="N714">
        <v>1.51176651906838</v>
      </c>
      <c r="O714">
        <v>19.811981198119799</v>
      </c>
      <c r="P714">
        <v>28.1594462958215</v>
      </c>
      <c r="Q714">
        <v>9.7391564717828005E-2</v>
      </c>
    </row>
    <row r="715" spans="1:17" x14ac:dyDescent="0.3">
      <c r="A715" t="s">
        <v>1566</v>
      </c>
      <c r="B715" t="s">
        <v>1567</v>
      </c>
      <c r="C715" t="s">
        <v>10167</v>
      </c>
      <c r="D715" t="s">
        <v>413</v>
      </c>
      <c r="E715">
        <v>5909.5983235049998</v>
      </c>
      <c r="F715">
        <v>191.79</v>
      </c>
      <c r="G715">
        <v>179.34266342729501</v>
      </c>
      <c r="H715">
        <v>-19.401841740776401</v>
      </c>
      <c r="I715">
        <v>9.01929051505304</v>
      </c>
      <c r="J715">
        <v>-10.084479865427101</v>
      </c>
      <c r="K715">
        <v>191.32595501469299</v>
      </c>
      <c r="L715">
        <v>148.764965610953</v>
      </c>
      <c r="M715">
        <v>34.873278284034299</v>
      </c>
      <c r="N715">
        <v>0.92744501942728996</v>
      </c>
      <c r="O715">
        <v>25.084728088012898</v>
      </c>
      <c r="P715">
        <v>216.22423742786401</v>
      </c>
      <c r="Q715">
        <v>3.4831012990631002E-2</v>
      </c>
    </row>
    <row r="716" spans="1:17" x14ac:dyDescent="0.3">
      <c r="A716" t="s">
        <v>1568</v>
      </c>
      <c r="B716" t="s">
        <v>1569</v>
      </c>
      <c r="C716" t="s">
        <v>10173</v>
      </c>
      <c r="D716" t="s">
        <v>67</v>
      </c>
      <c r="E716">
        <v>5864.4391725699998</v>
      </c>
      <c r="F716">
        <v>1503.7</v>
      </c>
      <c r="G716">
        <v>83.759158336721697</v>
      </c>
      <c r="H716">
        <v>57.032134819111</v>
      </c>
      <c r="I716">
        <v>81.847752092229399</v>
      </c>
      <c r="J716">
        <v>-4.4598194150875301</v>
      </c>
      <c r="K716">
        <v>1142.2461696606599</v>
      </c>
      <c r="L716">
        <v>851.37681318813395</v>
      </c>
      <c r="M716">
        <v>64.157911421482197</v>
      </c>
      <c r="N716">
        <v>0.66689824385116503</v>
      </c>
      <c r="O716">
        <v>5.9187337899847003</v>
      </c>
      <c r="P716">
        <v>148.77161055504999</v>
      </c>
      <c r="Q716">
        <v>9.4532325094331002E-2</v>
      </c>
    </row>
    <row r="717" spans="1:17" hidden="1" x14ac:dyDescent="0.3">
      <c r="A717" t="s">
        <v>1570</v>
      </c>
      <c r="B717" t="s">
        <v>1571</v>
      </c>
      <c r="C717" t="s">
        <v>10182</v>
      </c>
      <c r="D717" t="s">
        <v>62</v>
      </c>
      <c r="E717">
        <v>5844.8690839999999</v>
      </c>
      <c r="F717">
        <v>1152.4000000000001</v>
      </c>
      <c r="G717">
        <v>104.75054991655399</v>
      </c>
      <c r="H717">
        <v>3.33953756014045</v>
      </c>
      <c r="I717">
        <v>39.452978915948997</v>
      </c>
      <c r="J717">
        <v>1.3137506231771101</v>
      </c>
      <c r="K717">
        <v>1099.91495973267</v>
      </c>
      <c r="L717">
        <v>909.95978065387396</v>
      </c>
      <c r="M717">
        <v>54.08855345117</v>
      </c>
      <c r="N717">
        <v>0.69578359970777504</v>
      </c>
      <c r="O717">
        <v>18.010239500173501</v>
      </c>
      <c r="P717">
        <v>166.72838791806501</v>
      </c>
      <c r="Q717">
        <v>6.4122822350741002E-2</v>
      </c>
    </row>
    <row r="718" spans="1:17" x14ac:dyDescent="0.3">
      <c r="A718" t="s">
        <v>1572</v>
      </c>
      <c r="B718" t="s">
        <v>1573</v>
      </c>
      <c r="C718" t="s">
        <v>10178</v>
      </c>
      <c r="D718" t="s">
        <v>526</v>
      </c>
      <c r="E718">
        <v>5753.8504821360002</v>
      </c>
      <c r="F718">
        <v>115.53</v>
      </c>
      <c r="G718">
        <v>-21.980151642507298</v>
      </c>
      <c r="H718">
        <v>-3.21002899423527</v>
      </c>
      <c r="I718">
        <v>-18.706017982914201</v>
      </c>
      <c r="J718">
        <v>4.8162808307532199</v>
      </c>
      <c r="K718">
        <v>106.563048335239</v>
      </c>
      <c r="L718">
        <v>108.682791911461</v>
      </c>
      <c r="M718">
        <v>69.583708804922694</v>
      </c>
      <c r="N718">
        <v>2.5979728712262302</v>
      </c>
      <c r="O718">
        <v>19.189820825759501</v>
      </c>
      <c r="P718">
        <v>26.262295081967199</v>
      </c>
      <c r="Q718">
        <v>-9.6356172861811001E-2</v>
      </c>
    </row>
    <row r="719" spans="1:17" x14ac:dyDescent="0.3">
      <c r="A719" t="s">
        <v>1574</v>
      </c>
      <c r="B719" t="s">
        <v>1575</v>
      </c>
      <c r="C719" t="s">
        <v>10178</v>
      </c>
      <c r="D719" t="s">
        <v>481</v>
      </c>
      <c r="E719">
        <v>5744.39553824</v>
      </c>
      <c r="F719">
        <v>1063.5999999999999</v>
      </c>
      <c r="G719">
        <v>-30.3289032349164</v>
      </c>
      <c r="H719">
        <v>-6.4554745409920997</v>
      </c>
      <c r="I719">
        <v>-21.635568240709802</v>
      </c>
      <c r="J719">
        <v>-1.7476979800508601</v>
      </c>
      <c r="K719">
        <v>1046.11649261497</v>
      </c>
      <c r="L719">
        <v>1115.6257397345701</v>
      </c>
      <c r="M719">
        <v>60.311815552278098</v>
      </c>
      <c r="N719">
        <v>0.85873334371235499</v>
      </c>
      <c r="O719">
        <v>32.070327190673197</v>
      </c>
      <c r="P719">
        <v>13.9612129004607</v>
      </c>
      <c r="Q719">
        <v>-6.8848405424670994E-2</v>
      </c>
    </row>
    <row r="720" spans="1:17" x14ac:dyDescent="0.3">
      <c r="A720" t="s">
        <v>1576</v>
      </c>
      <c r="B720" t="s">
        <v>1577</v>
      </c>
      <c r="C720" t="s">
        <v>10181</v>
      </c>
      <c r="D720" t="s">
        <v>243</v>
      </c>
      <c r="E720">
        <v>5727.3460147199903</v>
      </c>
      <c r="F720">
        <v>779.9</v>
      </c>
      <c r="G720">
        <v>-10.6723526576243</v>
      </c>
      <c r="H720">
        <v>-1.80744822520263</v>
      </c>
      <c r="I720">
        <v>-13.7628234499219</v>
      </c>
      <c r="J720">
        <v>-1.1737889175818601</v>
      </c>
      <c r="K720">
        <v>776.58908199222697</v>
      </c>
      <c r="L720">
        <v>759.57075435135505</v>
      </c>
      <c r="M720">
        <v>48.367540942443803</v>
      </c>
      <c r="N720">
        <v>0.74696797278198501</v>
      </c>
      <c r="O720">
        <v>11.3988972945249</v>
      </c>
      <c r="P720">
        <v>25.184590690208601</v>
      </c>
      <c r="Q720">
        <v>4.2871636238087998E-2</v>
      </c>
    </row>
    <row r="721" spans="1:17" x14ac:dyDescent="0.3">
      <c r="A721" t="s">
        <v>1578</v>
      </c>
      <c r="B721" t="s">
        <v>1579</v>
      </c>
      <c r="C721" t="s">
        <v>10181</v>
      </c>
      <c r="D721" t="s">
        <v>243</v>
      </c>
      <c r="E721">
        <v>5723.2580738639999</v>
      </c>
      <c r="F721">
        <v>170.16</v>
      </c>
      <c r="G721">
        <v>-22.857010434438799</v>
      </c>
      <c r="H721">
        <v>-0.668328635780567</v>
      </c>
      <c r="I721">
        <v>1.03603944611472</v>
      </c>
      <c r="J721">
        <v>2.81321906944205</v>
      </c>
      <c r="K721">
        <v>166.68747919519399</v>
      </c>
      <c r="L721">
        <v>166.07880309878001</v>
      </c>
      <c r="M721">
        <v>59.429921376585803</v>
      </c>
      <c r="N721">
        <v>1.1438312853367101</v>
      </c>
      <c r="O721">
        <v>29.055007052186099</v>
      </c>
      <c r="P721">
        <v>30.8419838523644</v>
      </c>
      <c r="Q721">
        <v>-6.5314910764254996E-2</v>
      </c>
    </row>
    <row r="722" spans="1:17" x14ac:dyDescent="0.3">
      <c r="A722" t="s">
        <v>1580</v>
      </c>
      <c r="B722" t="s">
        <v>1581</v>
      </c>
      <c r="C722" t="s">
        <v>10173</v>
      </c>
      <c r="D722" t="s">
        <v>1402</v>
      </c>
      <c r="E722">
        <v>5705.3385434849997</v>
      </c>
      <c r="F722">
        <v>881.85</v>
      </c>
      <c r="G722">
        <v>18.4326858631558</v>
      </c>
      <c r="H722">
        <v>14.7549303505018</v>
      </c>
      <c r="I722">
        <v>-10.896362187210901</v>
      </c>
      <c r="J722">
        <v>10.230926194064899</v>
      </c>
      <c r="K722">
        <v>757.63776978129499</v>
      </c>
      <c r="L722">
        <v>753.98719783396496</v>
      </c>
      <c r="M722">
        <v>69.356359519861996</v>
      </c>
      <c r="N722">
        <v>2.7955595002378399</v>
      </c>
      <c r="O722">
        <v>23.490389522027499</v>
      </c>
      <c r="P722">
        <v>53.365217391304299</v>
      </c>
      <c r="Q722">
        <v>0.10736053213188899</v>
      </c>
    </row>
    <row r="723" spans="1:17" hidden="1" x14ac:dyDescent="0.3">
      <c r="A723" t="s">
        <v>1582</v>
      </c>
      <c r="B723" t="s">
        <v>1583</v>
      </c>
      <c r="C723" t="s">
        <v>10182</v>
      </c>
      <c r="D723" t="s">
        <v>1584</v>
      </c>
      <c r="E723">
        <v>5696.1705496000004</v>
      </c>
      <c r="F723">
        <v>4427.2</v>
      </c>
      <c r="G723">
        <v>114.69528191396201</v>
      </c>
      <c r="H723">
        <v>15.030928195393599</v>
      </c>
      <c r="I723">
        <v>8.7789578885668096</v>
      </c>
      <c r="J723">
        <v>-6.95472100887502</v>
      </c>
      <c r="K723">
        <v>3965.5549865389598</v>
      </c>
      <c r="L723">
        <v>3334.2313690701999</v>
      </c>
      <c r="M723">
        <v>53.103257677404798</v>
      </c>
      <c r="N723">
        <v>1.63431498079385</v>
      </c>
      <c r="O723">
        <v>8.4206722081676908</v>
      </c>
      <c r="P723">
        <v>145.96922051224999</v>
      </c>
      <c r="Q723">
        <v>0.125140381202616</v>
      </c>
    </row>
    <row r="724" spans="1:17" hidden="1" x14ac:dyDescent="0.3">
      <c r="A724" t="s">
        <v>1585</v>
      </c>
      <c r="B724" t="s">
        <v>1586</v>
      </c>
      <c r="C724" t="s">
        <v>10182</v>
      </c>
      <c r="D724" t="s">
        <v>253</v>
      </c>
      <c r="E724">
        <v>5656.5910800000001</v>
      </c>
      <c r="F724">
        <v>5108.8</v>
      </c>
      <c r="G724">
        <v>142.488595743552</v>
      </c>
      <c r="H724">
        <v>24.865054465754501</v>
      </c>
      <c r="I724">
        <v>53.152221445655101</v>
      </c>
      <c r="J724">
        <v>-5.8702803522860201</v>
      </c>
      <c r="K724">
        <v>4293.3238802630103</v>
      </c>
      <c r="L724">
        <v>3409.8933070899102</v>
      </c>
      <c r="M724">
        <v>66.399199338601093</v>
      </c>
      <c r="N724">
        <v>1.3059163006021799</v>
      </c>
      <c r="O724">
        <v>5.2497651111806896</v>
      </c>
      <c r="P724">
        <v>171.636315299747</v>
      </c>
      <c r="Q724">
        <v>0.10285467347897501</v>
      </c>
    </row>
    <row r="725" spans="1:17" x14ac:dyDescent="0.3">
      <c r="A725" t="s">
        <v>1587</v>
      </c>
      <c r="B725" t="s">
        <v>1588</v>
      </c>
      <c r="C725" t="s">
        <v>10177</v>
      </c>
      <c r="D725" t="s">
        <v>384</v>
      </c>
      <c r="E725">
        <v>5638.9803330960003</v>
      </c>
      <c r="F725">
        <v>112.86</v>
      </c>
      <c r="G725">
        <v>33.425327953780403</v>
      </c>
      <c r="H725">
        <v>0.49190688193278698</v>
      </c>
      <c r="I725">
        <v>-17.248350573007599</v>
      </c>
      <c r="J725">
        <v>0.71201636800219403</v>
      </c>
      <c r="K725">
        <v>104.23093640326699</v>
      </c>
      <c r="L725">
        <v>99.766042561252902</v>
      </c>
      <c r="M725">
        <v>79.516753705698306</v>
      </c>
      <c r="N725">
        <v>1.65860662237951</v>
      </c>
      <c r="O725">
        <v>7.6998050682261097</v>
      </c>
      <c r="P725">
        <v>60.4264392324094</v>
      </c>
      <c r="Q725">
        <v>4.7205046528491001E-2</v>
      </c>
    </row>
    <row r="726" spans="1:17" x14ac:dyDescent="0.3">
      <c r="A726" t="s">
        <v>1589</v>
      </c>
      <c r="B726" t="s">
        <v>1590</v>
      </c>
      <c r="C726" t="s">
        <v>10179</v>
      </c>
      <c r="D726" t="s">
        <v>330</v>
      </c>
      <c r="E726">
        <v>5630.7260746100001</v>
      </c>
      <c r="F726">
        <v>263.89999999999998</v>
      </c>
      <c r="G726">
        <v>-22.759424868278401</v>
      </c>
      <c r="H726">
        <v>1.97792709835216</v>
      </c>
      <c r="I726">
        <v>1.5934806109587001</v>
      </c>
      <c r="J726">
        <v>-6.9436626340808099</v>
      </c>
      <c r="K726">
        <v>245.77695214526801</v>
      </c>
      <c r="L726">
        <v>229.87775172577699</v>
      </c>
      <c r="M726">
        <v>48.035826437175203</v>
      </c>
      <c r="N726">
        <v>0.89229637343367196</v>
      </c>
      <c r="O726">
        <v>8.7722622205380993</v>
      </c>
      <c r="P726">
        <v>39.629629629629598</v>
      </c>
      <c r="Q726">
        <v>-9.6511660862730997E-2</v>
      </c>
    </row>
    <row r="727" spans="1:17" x14ac:dyDescent="0.3">
      <c r="A727" t="s">
        <v>1591</v>
      </c>
      <c r="B727" t="s">
        <v>1592</v>
      </c>
      <c r="C727" t="s">
        <v>10169</v>
      </c>
      <c r="D727" t="s">
        <v>986</v>
      </c>
      <c r="E727">
        <v>5621.4808043940002</v>
      </c>
      <c r="F727">
        <v>44.07</v>
      </c>
      <c r="G727">
        <v>139.598776683408</v>
      </c>
      <c r="H727">
        <v>20.023929934826398</v>
      </c>
      <c r="I727">
        <v>45.064472871450199</v>
      </c>
      <c r="J727">
        <v>-1.2616468419746101</v>
      </c>
      <c r="K727">
        <v>37.5473777817434</v>
      </c>
      <c r="L727">
        <v>31.556658601025301</v>
      </c>
      <c r="M727">
        <v>70.955877136009804</v>
      </c>
      <c r="N727">
        <v>1.1756959300916801</v>
      </c>
      <c r="O727">
        <v>1.9968232357612901</v>
      </c>
      <c r="P727">
        <v>177.16981132075401</v>
      </c>
      <c r="Q727">
        <v>7.1358098046269997E-2</v>
      </c>
    </row>
    <row r="728" spans="1:17" hidden="1" x14ac:dyDescent="0.3">
      <c r="A728" t="s">
        <v>1593</v>
      </c>
      <c r="B728" t="s">
        <v>1594</v>
      </c>
      <c r="C728" t="s">
        <v>10182</v>
      </c>
      <c r="D728" t="s">
        <v>598</v>
      </c>
      <c r="E728">
        <v>5568.5055780900002</v>
      </c>
      <c r="F728">
        <v>5788.9</v>
      </c>
      <c r="G728">
        <v>-19.127109827993799</v>
      </c>
      <c r="H728">
        <v>0.404797484208122</v>
      </c>
      <c r="I728">
        <v>-8.0248194386576799</v>
      </c>
      <c r="J728">
        <v>-1.4930211520296901</v>
      </c>
      <c r="K728">
        <v>5644.5528689216399</v>
      </c>
      <c r="L728">
        <v>5486.9493977936299</v>
      </c>
      <c r="M728">
        <v>45.4791835707221</v>
      </c>
      <c r="N728">
        <v>0.81178359736114802</v>
      </c>
      <c r="O728">
        <v>11.4201316312252</v>
      </c>
      <c r="P728">
        <v>16.163663362363</v>
      </c>
      <c r="Q728">
        <v>2.7835988698903E-2</v>
      </c>
    </row>
    <row r="729" spans="1:17" hidden="1" x14ac:dyDescent="0.3">
      <c r="A729" t="s">
        <v>1595</v>
      </c>
      <c r="B729" t="s">
        <v>1596</v>
      </c>
      <c r="C729" t="s">
        <v>10182</v>
      </c>
      <c r="D729" t="s">
        <v>299</v>
      </c>
      <c r="E729">
        <v>5559.8064526199996</v>
      </c>
      <c r="F729">
        <v>294.14999999999998</v>
      </c>
      <c r="G729">
        <v>194.15654912917699</v>
      </c>
      <c r="H729">
        <v>50.1831124155296</v>
      </c>
      <c r="I729">
        <v>166.433935667941</v>
      </c>
      <c r="J729">
        <v>-6.3499822983642797</v>
      </c>
      <c r="K729">
        <v>216.52005023766799</v>
      </c>
      <c r="L729">
        <v>139.76547850817201</v>
      </c>
      <c r="M729">
        <v>61.903899240170603</v>
      </c>
      <c r="N729">
        <v>0.422711427952293</v>
      </c>
      <c r="O729">
        <v>11.099779024307299</v>
      </c>
      <c r="P729">
        <v>282.01298701298703</v>
      </c>
      <c r="Q729">
        <v>0.141098754851016</v>
      </c>
    </row>
    <row r="730" spans="1:17" x14ac:dyDescent="0.3">
      <c r="A730" t="s">
        <v>1597</v>
      </c>
      <c r="B730" t="s">
        <v>1598</v>
      </c>
      <c r="C730" t="s">
        <v>10172</v>
      </c>
      <c r="D730" t="s">
        <v>209</v>
      </c>
      <c r="E730">
        <v>5558.5462006799999</v>
      </c>
      <c r="F730">
        <v>613.35</v>
      </c>
      <c r="G730">
        <v>57.025137129365497</v>
      </c>
      <c r="H730">
        <v>-2.2296070756077899</v>
      </c>
      <c r="I730">
        <v>-1.42521095977143</v>
      </c>
      <c r="J730">
        <v>-1.34259684906882</v>
      </c>
      <c r="K730">
        <v>589.51250618562904</v>
      </c>
      <c r="L730">
        <v>504.21919829451701</v>
      </c>
      <c r="M730">
        <v>43.985599157306297</v>
      </c>
      <c r="N730">
        <v>0.44487654187943998</v>
      </c>
      <c r="O730">
        <v>8.0622809162794304</v>
      </c>
      <c r="P730">
        <v>91.492350921011493</v>
      </c>
    </row>
    <row r="731" spans="1:17" x14ac:dyDescent="0.3">
      <c r="A731" t="s">
        <v>1599</v>
      </c>
      <c r="B731" t="s">
        <v>1600</v>
      </c>
      <c r="C731" t="s">
        <v>10172</v>
      </c>
      <c r="D731" t="s">
        <v>62</v>
      </c>
      <c r="E731">
        <v>5544.5442657449903</v>
      </c>
      <c r="F731">
        <v>1355.45</v>
      </c>
      <c r="G731">
        <v>-14.0153134996983</v>
      </c>
      <c r="H731">
        <v>6.1095558233803597</v>
      </c>
      <c r="I731">
        <v>4.4905418683845104</v>
      </c>
      <c r="J731">
        <v>-2.8218000456696801</v>
      </c>
      <c r="K731">
        <v>1285.4964295166701</v>
      </c>
      <c r="L731">
        <v>1195.0823518081399</v>
      </c>
      <c r="M731">
        <v>49.285100822650797</v>
      </c>
      <c r="N731">
        <v>0.97061587388088699</v>
      </c>
      <c r="O731">
        <v>8.3772916743516799</v>
      </c>
      <c r="P731">
        <v>34.944496988401603</v>
      </c>
      <c r="Q731">
        <v>-3.329241111731E-3</v>
      </c>
    </row>
    <row r="732" spans="1:17" x14ac:dyDescent="0.3">
      <c r="A732" t="s">
        <v>1601</v>
      </c>
      <c r="B732" t="s">
        <v>1602</v>
      </c>
      <c r="C732" t="s">
        <v>10167</v>
      </c>
      <c r="D732" t="s">
        <v>413</v>
      </c>
      <c r="E732">
        <v>5511.1123087839997</v>
      </c>
      <c r="F732">
        <v>50.08</v>
      </c>
      <c r="G732">
        <v>-20.752574667942401</v>
      </c>
      <c r="H732">
        <v>-8.4016554286905905</v>
      </c>
      <c r="I732">
        <v>-27.5189007828379</v>
      </c>
      <c r="J732">
        <v>-1.2460998471061</v>
      </c>
      <c r="K732">
        <v>52.2204079666704</v>
      </c>
      <c r="L732">
        <v>52.495409628909997</v>
      </c>
      <c r="M732">
        <v>36.335293028527602</v>
      </c>
      <c r="N732">
        <v>0.81240486845184501</v>
      </c>
      <c r="O732">
        <v>36.381789137380103</v>
      </c>
      <c r="P732">
        <v>34.623655913978403</v>
      </c>
    </row>
    <row r="733" spans="1:17" x14ac:dyDescent="0.3">
      <c r="A733" t="s">
        <v>1603</v>
      </c>
      <c r="B733" t="s">
        <v>1604</v>
      </c>
      <c r="C733" t="s">
        <v>637</v>
      </c>
      <c r="D733" t="s">
        <v>481</v>
      </c>
      <c r="E733">
        <v>5501.463680545</v>
      </c>
      <c r="F733">
        <v>1829.45</v>
      </c>
      <c r="G733">
        <v>-2.5302221865043499</v>
      </c>
      <c r="H733">
        <v>15.512038077949899</v>
      </c>
      <c r="I733">
        <v>29.0619859272173</v>
      </c>
      <c r="J733">
        <v>15.400447957809099</v>
      </c>
      <c r="K733">
        <v>1477.110610989</v>
      </c>
      <c r="L733">
        <v>1393.10160118467</v>
      </c>
      <c r="M733">
        <v>89.852029135449698</v>
      </c>
      <c r="N733">
        <v>1.8109254269317101</v>
      </c>
      <c r="O733">
        <v>1.3938615430867101</v>
      </c>
      <c r="P733">
        <v>70.697457429437804</v>
      </c>
      <c r="Q733">
        <v>-0.110795060782282</v>
      </c>
    </row>
    <row r="734" spans="1:17" hidden="1" x14ac:dyDescent="0.3">
      <c r="A734" t="s">
        <v>1605</v>
      </c>
      <c r="B734" t="s">
        <v>1606</v>
      </c>
      <c r="C734" t="s">
        <v>10182</v>
      </c>
      <c r="D734" t="s">
        <v>127</v>
      </c>
      <c r="E734">
        <v>5455.8303426550001</v>
      </c>
      <c r="F734">
        <v>451.55</v>
      </c>
      <c r="G734">
        <v>75.647588331242602</v>
      </c>
      <c r="H734">
        <v>40.655647631674299</v>
      </c>
      <c r="I734">
        <v>88.405112061111396</v>
      </c>
      <c r="J734">
        <v>-12.090500109239301</v>
      </c>
      <c r="K734">
        <v>364.661524784314</v>
      </c>
      <c r="M734">
        <v>50.682985617272003</v>
      </c>
      <c r="N734">
        <v>0.69035010622590798</v>
      </c>
      <c r="O734">
        <v>17.373491307717799</v>
      </c>
      <c r="P734">
        <v>166.55844155844099</v>
      </c>
    </row>
    <row r="735" spans="1:17" x14ac:dyDescent="0.3">
      <c r="A735" t="s">
        <v>1607</v>
      </c>
      <c r="B735" t="s">
        <v>1608</v>
      </c>
      <c r="C735" t="s">
        <v>10171</v>
      </c>
      <c r="D735" t="s">
        <v>193</v>
      </c>
      <c r="E735">
        <v>5423.2941414239904</v>
      </c>
      <c r="F735">
        <v>213.28</v>
      </c>
      <c r="G735">
        <v>17.433303492208999</v>
      </c>
      <c r="H735">
        <v>14.141198937663599</v>
      </c>
      <c r="I735">
        <v>12.3603032468625</v>
      </c>
      <c r="J735">
        <v>-5.5483014790377601</v>
      </c>
      <c r="K735">
        <v>191.10710396735701</v>
      </c>
      <c r="L735">
        <v>164.940429340565</v>
      </c>
      <c r="M735">
        <v>54.550566860930601</v>
      </c>
      <c r="N735">
        <v>1.15624691190764</v>
      </c>
      <c r="O735">
        <v>5.8233308327081597</v>
      </c>
      <c r="P735">
        <v>69.202697342324399</v>
      </c>
      <c r="Q735">
        <v>5.253739291205E-2</v>
      </c>
    </row>
    <row r="736" spans="1:17" x14ac:dyDescent="0.3">
      <c r="A736" t="s">
        <v>1609</v>
      </c>
      <c r="B736" t="s">
        <v>1610</v>
      </c>
      <c r="C736" t="s">
        <v>10179</v>
      </c>
      <c r="D736" t="s">
        <v>481</v>
      </c>
      <c r="E736">
        <v>5411.2941684099997</v>
      </c>
      <c r="F736">
        <v>326.3</v>
      </c>
      <c r="G736">
        <v>-17.838578502508199</v>
      </c>
      <c r="H736">
        <v>-4.7521665784628304</v>
      </c>
      <c r="I736">
        <v>-32.538678928455397</v>
      </c>
      <c r="J736">
        <v>-0.63765681976566102</v>
      </c>
      <c r="K736">
        <v>343.00353319826399</v>
      </c>
      <c r="L736">
        <v>379.42151638757201</v>
      </c>
      <c r="M736">
        <v>52.944210443561701</v>
      </c>
      <c r="N736">
        <v>1.45441649107042</v>
      </c>
      <c r="O736">
        <v>66.227398099908001</v>
      </c>
      <c r="P736">
        <v>24.233771178374202</v>
      </c>
      <c r="Q736">
        <v>-0.122856475336045</v>
      </c>
    </row>
    <row r="737" spans="1:17" hidden="1" x14ac:dyDescent="0.3">
      <c r="A737" t="s">
        <v>1611</v>
      </c>
      <c r="B737" t="s">
        <v>1612</v>
      </c>
      <c r="C737" t="s">
        <v>10182</v>
      </c>
      <c r="E737">
        <v>5401.7028632450001</v>
      </c>
      <c r="F737">
        <v>2500.5500000000002</v>
      </c>
      <c r="G737">
        <v>1546.18130226473</v>
      </c>
      <c r="H737">
        <v>17.0391683161507</v>
      </c>
      <c r="I737">
        <v>413.77092143025499</v>
      </c>
      <c r="J737">
        <v>-10.634934491772</v>
      </c>
      <c r="K737">
        <v>2198.9719013170702</v>
      </c>
      <c r="L737">
        <v>1085.3235325108601</v>
      </c>
      <c r="M737">
        <v>38.002182228512098</v>
      </c>
      <c r="N737">
        <v>0.83850712122030302</v>
      </c>
      <c r="O737">
        <v>21.9611685429205</v>
      </c>
      <c r="P737">
        <v>1654.7719298245599</v>
      </c>
    </row>
    <row r="738" spans="1:17" x14ac:dyDescent="0.3">
      <c r="A738" t="s">
        <v>1613</v>
      </c>
      <c r="B738" t="s">
        <v>1614</v>
      </c>
      <c r="C738" t="s">
        <v>10167</v>
      </c>
      <c r="D738" t="s">
        <v>413</v>
      </c>
      <c r="E738">
        <v>5365.5763578899996</v>
      </c>
      <c r="F738">
        <v>295.7</v>
      </c>
      <c r="G738">
        <v>-8.4543013749281304</v>
      </c>
      <c r="H738">
        <v>-6.6033932930775201</v>
      </c>
      <c r="I738">
        <v>-11.9720292739523</v>
      </c>
      <c r="J738">
        <v>-3.1023240164063899</v>
      </c>
      <c r="K738">
        <v>297.89978575462402</v>
      </c>
      <c r="L738">
        <v>295.06889102807497</v>
      </c>
      <c r="M738">
        <v>46.508999679788303</v>
      </c>
      <c r="N738">
        <v>1.4388210072009899</v>
      </c>
      <c r="O738">
        <v>31.197159283057101</v>
      </c>
      <c r="P738">
        <v>19.878378378378301</v>
      </c>
      <c r="Q738">
        <v>-2.5160409237134002E-2</v>
      </c>
    </row>
    <row r="739" spans="1:17" x14ac:dyDescent="0.3">
      <c r="A739" t="s">
        <v>1615</v>
      </c>
      <c r="B739" t="s">
        <v>1616</v>
      </c>
      <c r="C739" t="s">
        <v>10173</v>
      </c>
      <c r="D739" t="s">
        <v>243</v>
      </c>
      <c r="E739">
        <v>5343.7991059099904</v>
      </c>
      <c r="F739">
        <v>2300.15</v>
      </c>
      <c r="G739">
        <v>140.36706372405601</v>
      </c>
      <c r="H739">
        <v>11.1599601260372</v>
      </c>
      <c r="I739">
        <v>34.131341930439604</v>
      </c>
      <c r="J739">
        <v>-9.9933610620558699</v>
      </c>
      <c r="K739">
        <v>2070.4083520883801</v>
      </c>
      <c r="L739">
        <v>1683.89360512298</v>
      </c>
      <c r="M739">
        <v>44.1931249062756</v>
      </c>
      <c r="N739">
        <v>2.1013893336659799</v>
      </c>
      <c r="O739">
        <v>14.7751233615198</v>
      </c>
      <c r="P739">
        <v>181.27789666768501</v>
      </c>
      <c r="Q739">
        <v>0.108224268732683</v>
      </c>
    </row>
    <row r="740" spans="1:17" x14ac:dyDescent="0.3">
      <c r="A740" t="s">
        <v>1617</v>
      </c>
      <c r="B740" t="s">
        <v>1618</v>
      </c>
      <c r="C740" t="s">
        <v>10181</v>
      </c>
      <c r="D740" t="s">
        <v>243</v>
      </c>
      <c r="E740">
        <v>5258.8528471199998</v>
      </c>
      <c r="F740">
        <v>549.20000000000005</v>
      </c>
      <c r="G740">
        <v>-20.276747695932201</v>
      </c>
      <c r="H740">
        <v>0.44110104880086298</v>
      </c>
      <c r="I740">
        <v>-20.250255341907302</v>
      </c>
      <c r="J740">
        <v>-4.51625652624264</v>
      </c>
      <c r="K740">
        <v>531.60040420686596</v>
      </c>
      <c r="L740">
        <v>529.33239370970898</v>
      </c>
      <c r="M740">
        <v>45.504068740991301</v>
      </c>
      <c r="N740">
        <v>1.2959261963062501</v>
      </c>
      <c r="O740">
        <v>20.156591405680899</v>
      </c>
      <c r="P740">
        <v>26.267387055983399</v>
      </c>
      <c r="Q740">
        <v>5.0292157533357001E-2</v>
      </c>
    </row>
    <row r="741" spans="1:17" x14ac:dyDescent="0.3">
      <c r="A741" t="s">
        <v>1619</v>
      </c>
      <c r="B741" t="s">
        <v>1620</v>
      </c>
      <c r="C741" t="s">
        <v>10173</v>
      </c>
      <c r="D741" t="s">
        <v>1621</v>
      </c>
      <c r="E741">
        <v>5258.0221549440002</v>
      </c>
      <c r="F741">
        <v>77.760000000000005</v>
      </c>
      <c r="G741">
        <v>57.693189385897597</v>
      </c>
      <c r="H741">
        <v>-0.64378447619728396</v>
      </c>
      <c r="I741">
        <v>14.5231654838948</v>
      </c>
      <c r="J741">
        <v>6.0914378737090003</v>
      </c>
      <c r="K741">
        <v>70.243532254179897</v>
      </c>
      <c r="L741">
        <v>61.846185121818102</v>
      </c>
      <c r="M741">
        <v>63.101892426246401</v>
      </c>
      <c r="N741">
        <v>0.81573635629234198</v>
      </c>
      <c r="O741">
        <v>8.2690329218106893</v>
      </c>
      <c r="P741">
        <v>93.192546583850898</v>
      </c>
      <c r="Q741">
        <v>7.4158156594673993E-2</v>
      </c>
    </row>
    <row r="742" spans="1:17" hidden="1" x14ac:dyDescent="0.3">
      <c r="A742" t="s">
        <v>1622</v>
      </c>
      <c r="B742" t="s">
        <v>1623</v>
      </c>
      <c r="C742" t="s">
        <v>10182</v>
      </c>
      <c r="D742" t="s">
        <v>193</v>
      </c>
      <c r="E742">
        <v>5255.4195097649999</v>
      </c>
      <c r="F742">
        <v>685.05</v>
      </c>
      <c r="G742">
        <v>14.9659390499232</v>
      </c>
      <c r="H742">
        <v>14.907281054476201</v>
      </c>
      <c r="I742">
        <v>7.7189301945529403</v>
      </c>
      <c r="J742">
        <v>3.5158071587150501</v>
      </c>
      <c r="K742">
        <v>577.14500909601202</v>
      </c>
      <c r="L742">
        <v>528.55089959702195</v>
      </c>
      <c r="M742">
        <v>84.582427241020895</v>
      </c>
      <c r="N742">
        <v>2.1569942326190099</v>
      </c>
      <c r="O742">
        <v>1.01452448726371</v>
      </c>
      <c r="P742">
        <v>70.728971962616797</v>
      </c>
      <c r="Q742">
        <v>0.15874147164392399</v>
      </c>
    </row>
    <row r="743" spans="1:17" x14ac:dyDescent="0.3">
      <c r="A743" t="s">
        <v>1624</v>
      </c>
      <c r="B743" t="s">
        <v>1625</v>
      </c>
      <c r="C743" t="s">
        <v>10179</v>
      </c>
      <c r="D743" t="s">
        <v>330</v>
      </c>
      <c r="E743">
        <v>5214.2598702599998</v>
      </c>
      <c r="F743">
        <v>1917.65</v>
      </c>
      <c r="G743">
        <v>58.333953870598499</v>
      </c>
      <c r="H743">
        <v>-1.3320152698238299</v>
      </c>
      <c r="I743">
        <v>40.277854786368003</v>
      </c>
      <c r="J743">
        <v>-4.4099759998936001</v>
      </c>
      <c r="K743">
        <v>1709.9884687654601</v>
      </c>
      <c r="L743">
        <v>1364.0747649382899</v>
      </c>
      <c r="M743">
        <v>46.924359775971801</v>
      </c>
      <c r="N743">
        <v>0.43150438493691601</v>
      </c>
      <c r="O743">
        <v>9.5090344953458494</v>
      </c>
      <c r="P743">
        <v>104.440298507462</v>
      </c>
      <c r="Q743">
        <v>-4.6218060938575001E-2</v>
      </c>
    </row>
    <row r="744" spans="1:17" x14ac:dyDescent="0.3">
      <c r="A744" t="s">
        <v>1626</v>
      </c>
      <c r="B744" t="s">
        <v>1627</v>
      </c>
      <c r="C744" t="s">
        <v>10167</v>
      </c>
      <c r="D744" t="s">
        <v>49</v>
      </c>
      <c r="E744">
        <v>5190.30143176</v>
      </c>
      <c r="F744">
        <v>727.9</v>
      </c>
      <c r="G744">
        <v>-24.1848822180764</v>
      </c>
      <c r="H744">
        <v>-9.9801054780909393</v>
      </c>
      <c r="I744">
        <v>-52.878857972811701</v>
      </c>
      <c r="J744">
        <v>-1.1941441674851601</v>
      </c>
      <c r="K744">
        <v>774.16168391854501</v>
      </c>
      <c r="L744">
        <v>837.69838498170498</v>
      </c>
      <c r="M744">
        <v>43.202290853384397</v>
      </c>
      <c r="N744">
        <v>0.92749665596539799</v>
      </c>
      <c r="O744">
        <v>70.792691303750502</v>
      </c>
      <c r="P744">
        <v>7.3519651943072004</v>
      </c>
      <c r="Q744">
        <v>-9.3350412155910004E-3</v>
      </c>
    </row>
    <row r="745" spans="1:17" x14ac:dyDescent="0.3">
      <c r="A745" t="s">
        <v>1628</v>
      </c>
      <c r="B745" t="s">
        <v>1629</v>
      </c>
      <c r="C745" t="s">
        <v>10176</v>
      </c>
      <c r="D745" t="s">
        <v>78</v>
      </c>
      <c r="E745">
        <v>5187.4008383559903</v>
      </c>
      <c r="F745">
        <v>228.91</v>
      </c>
      <c r="G745">
        <v>3.6236787291150199</v>
      </c>
      <c r="H745">
        <v>1.3121960200760701</v>
      </c>
      <c r="I745">
        <v>-13.190229225932599</v>
      </c>
      <c r="J745">
        <v>0.75490056744923895</v>
      </c>
      <c r="K745">
        <v>215.07744552966301</v>
      </c>
      <c r="L745">
        <v>205.435739811057</v>
      </c>
      <c r="M745">
        <v>57.364530384208997</v>
      </c>
      <c r="N745">
        <v>1.67712834703785</v>
      </c>
      <c r="O745">
        <v>7.9026691712900297</v>
      </c>
      <c r="P745">
        <v>32.126984126984098</v>
      </c>
      <c r="Q745">
        <v>-0.100040548595925</v>
      </c>
    </row>
    <row r="746" spans="1:17" x14ac:dyDescent="0.3">
      <c r="A746" t="s">
        <v>1630</v>
      </c>
      <c r="B746" t="s">
        <v>1631</v>
      </c>
      <c r="C746" t="s">
        <v>10177</v>
      </c>
      <c r="D746" t="s">
        <v>384</v>
      </c>
      <c r="E746">
        <v>5175.9481916249997</v>
      </c>
      <c r="F746">
        <v>591.75</v>
      </c>
      <c r="G746">
        <v>-40.507904713917704</v>
      </c>
      <c r="H746">
        <v>-7.1775929435691301</v>
      </c>
      <c r="I746">
        <v>-29.583505574629999</v>
      </c>
      <c r="J746">
        <v>-1.17904349634422</v>
      </c>
      <c r="K746">
        <v>574.65645822386296</v>
      </c>
      <c r="L746">
        <v>611.78437421680405</v>
      </c>
      <c r="M746">
        <v>64.1367824718305</v>
      </c>
      <c r="N746">
        <v>1.1508602890406701</v>
      </c>
      <c r="O746">
        <v>35.023236163920501</v>
      </c>
      <c r="P746">
        <v>15.745721271393601</v>
      </c>
      <c r="Q746">
        <v>5.4940183040392998E-2</v>
      </c>
    </row>
    <row r="747" spans="1:17" hidden="1" x14ac:dyDescent="0.3">
      <c r="A747" t="s">
        <v>1632</v>
      </c>
      <c r="B747" t="s">
        <v>1633</v>
      </c>
      <c r="C747" t="s">
        <v>10182</v>
      </c>
      <c r="D747" t="s">
        <v>1634</v>
      </c>
      <c r="E747">
        <v>5168.879891351</v>
      </c>
      <c r="F747">
        <v>61.68</v>
      </c>
      <c r="G747">
        <v>-2.1194008242422502</v>
      </c>
      <c r="H747">
        <v>-2.0777354971673998</v>
      </c>
      <c r="I747">
        <v>4.4013659178436297</v>
      </c>
      <c r="J747">
        <v>0.45839283271158698</v>
      </c>
      <c r="K747">
        <v>60.614413488049003</v>
      </c>
      <c r="L747">
        <v>56.540901057748698</v>
      </c>
      <c r="M747">
        <v>56.425916595309197</v>
      </c>
      <c r="N747">
        <v>0.95297380333822501</v>
      </c>
      <c r="O747">
        <v>5.0583657587548601</v>
      </c>
      <c r="P747">
        <v>29.037656903765601</v>
      </c>
      <c r="Q747">
        <v>-3.0196124243903E-2</v>
      </c>
    </row>
    <row r="748" spans="1:17" x14ac:dyDescent="0.3">
      <c r="A748" t="s">
        <v>1635</v>
      </c>
      <c r="B748" t="s">
        <v>1636</v>
      </c>
      <c r="C748" t="s">
        <v>10178</v>
      </c>
      <c r="D748" t="s">
        <v>1445</v>
      </c>
      <c r="E748">
        <v>5138.5545647700001</v>
      </c>
      <c r="F748">
        <v>908.3</v>
      </c>
      <c r="G748">
        <v>38.159958281973701</v>
      </c>
      <c r="H748">
        <v>-2.5254254328412702</v>
      </c>
      <c r="I748">
        <v>-10.312323171839299</v>
      </c>
      <c r="J748">
        <v>-1.84006889858559</v>
      </c>
      <c r="K748">
        <v>911.09692575166196</v>
      </c>
      <c r="L748">
        <v>852.481775587985</v>
      </c>
      <c r="M748">
        <v>47.097834732931297</v>
      </c>
      <c r="N748">
        <v>0.51357608478577899</v>
      </c>
      <c r="O748">
        <v>21.7549267863041</v>
      </c>
      <c r="P748">
        <v>65.446265938069203</v>
      </c>
      <c r="Q748">
        <v>0.14202446107223499</v>
      </c>
    </row>
    <row r="749" spans="1:17" x14ac:dyDescent="0.3">
      <c r="A749" t="s">
        <v>1637</v>
      </c>
      <c r="B749" t="s">
        <v>1638</v>
      </c>
      <c r="C749" t="s">
        <v>10183</v>
      </c>
      <c r="D749" t="s">
        <v>108</v>
      </c>
      <c r="E749">
        <v>5107.0298607900004</v>
      </c>
      <c r="F749">
        <v>298.64999999999998</v>
      </c>
      <c r="G749">
        <v>96.054410399316495</v>
      </c>
      <c r="H749">
        <v>6.3731145679187602</v>
      </c>
      <c r="I749">
        <v>7.9737305322184397</v>
      </c>
      <c r="J749">
        <v>4.6075948895407004</v>
      </c>
      <c r="K749">
        <v>273.23129397900902</v>
      </c>
      <c r="L749">
        <v>233.780233562863</v>
      </c>
      <c r="M749">
        <v>74.307106264630804</v>
      </c>
      <c r="N749">
        <v>0.97524103849108001</v>
      </c>
      <c r="O749">
        <v>7.2995144818349198</v>
      </c>
      <c r="P749">
        <v>130.795981452859</v>
      </c>
      <c r="Q749">
        <v>7.1413802439508997E-2</v>
      </c>
    </row>
    <row r="750" spans="1:17" hidden="1" x14ac:dyDescent="0.3">
      <c r="A750" t="s">
        <v>1639</v>
      </c>
      <c r="B750" t="s">
        <v>1640</v>
      </c>
      <c r="C750" t="s">
        <v>10182</v>
      </c>
      <c r="D750" t="s">
        <v>290</v>
      </c>
      <c r="E750">
        <v>5097.3477183599998</v>
      </c>
      <c r="F750">
        <v>365.8</v>
      </c>
      <c r="G750">
        <v>-10.7912665390042</v>
      </c>
      <c r="H750">
        <v>-7.1952442560351804</v>
      </c>
      <c r="I750">
        <v>-11.8338787769014</v>
      </c>
      <c r="J750">
        <v>-2.2441489945510602</v>
      </c>
      <c r="K750">
        <v>369.136312740351</v>
      </c>
      <c r="L750">
        <v>356.650396414162</v>
      </c>
      <c r="M750">
        <v>35.076751472678303</v>
      </c>
      <c r="N750">
        <v>0.898948110064824</v>
      </c>
      <c r="O750">
        <v>9.6227446692181502</v>
      </c>
      <c r="P750">
        <v>16.8690095846645</v>
      </c>
      <c r="Q750">
        <v>1.7145245043046001E-2</v>
      </c>
    </row>
    <row r="751" spans="1:17" hidden="1" x14ac:dyDescent="0.3">
      <c r="A751" t="s">
        <v>1641</v>
      </c>
      <c r="B751" t="s">
        <v>1642</v>
      </c>
      <c r="C751" t="s">
        <v>10182</v>
      </c>
      <c r="D751" t="s">
        <v>246</v>
      </c>
      <c r="E751">
        <v>5085.7237052999999</v>
      </c>
      <c r="F751">
        <v>558.6</v>
      </c>
      <c r="G751">
        <v>-0.81449532051935503</v>
      </c>
      <c r="H751">
        <v>-3.8598425539744401</v>
      </c>
      <c r="I751">
        <v>25.071689520254601</v>
      </c>
      <c r="J751">
        <v>-7.5750669557050196</v>
      </c>
      <c r="K751">
        <v>518.80331515167097</v>
      </c>
      <c r="L751">
        <v>448.96921242648</v>
      </c>
      <c r="M751">
        <v>45.992609012834798</v>
      </c>
      <c r="N751">
        <v>0.74385597942590997</v>
      </c>
      <c r="O751">
        <v>9.8907984246329992</v>
      </c>
      <c r="P751">
        <v>55.123576784226501</v>
      </c>
    </row>
    <row r="752" spans="1:17" x14ac:dyDescent="0.3">
      <c r="A752" t="s">
        <v>1643</v>
      </c>
      <c r="B752" t="s">
        <v>1644</v>
      </c>
      <c r="C752" t="s">
        <v>10169</v>
      </c>
      <c r="D752" t="s">
        <v>122</v>
      </c>
      <c r="E752">
        <v>5085.6847799999996</v>
      </c>
      <c r="F752">
        <v>548.04999999999995</v>
      </c>
      <c r="G752">
        <v>122.396593692108</v>
      </c>
      <c r="H752">
        <v>-21.989512601859701</v>
      </c>
      <c r="I752">
        <v>65.177688603086906</v>
      </c>
      <c r="J752">
        <v>-1.01970744648805</v>
      </c>
      <c r="K752">
        <v>493.60495627938099</v>
      </c>
      <c r="L752">
        <v>361.79863099453701</v>
      </c>
      <c r="M752">
        <v>47.565435407482497</v>
      </c>
      <c r="N752">
        <v>0.35982276437986499</v>
      </c>
      <c r="O752">
        <v>32.715993066326</v>
      </c>
      <c r="P752">
        <v>161.84902054467199</v>
      </c>
      <c r="Q752">
        <v>6.6626729007658994E-2</v>
      </c>
    </row>
    <row r="753" spans="1:17" x14ac:dyDescent="0.3">
      <c r="A753" t="s">
        <v>1645</v>
      </c>
      <c r="B753" t="s">
        <v>1646</v>
      </c>
      <c r="C753" t="s">
        <v>10171</v>
      </c>
      <c r="D753" t="s">
        <v>193</v>
      </c>
      <c r="E753">
        <v>5069.7471205800002</v>
      </c>
      <c r="F753">
        <v>127.08</v>
      </c>
      <c r="G753">
        <v>-10.7591575524427</v>
      </c>
      <c r="H753">
        <v>-4.9323931820117304</v>
      </c>
      <c r="I753">
        <v>-0.16598356531689701</v>
      </c>
      <c r="J753">
        <v>1.27411145338693</v>
      </c>
      <c r="K753">
        <v>127.066695720434</v>
      </c>
      <c r="L753">
        <v>121.806995389845</v>
      </c>
      <c r="M753">
        <v>54.039377145935703</v>
      </c>
      <c r="N753">
        <v>0.69859378718307397</v>
      </c>
      <c r="O753">
        <v>13.3144475920679</v>
      </c>
      <c r="P753">
        <v>24.162188568636999</v>
      </c>
      <c r="Q753">
        <v>1.4347316247442E-2</v>
      </c>
    </row>
    <row r="754" spans="1:17" x14ac:dyDescent="0.3">
      <c r="A754" t="s">
        <v>1647</v>
      </c>
      <c r="B754" t="s">
        <v>1648</v>
      </c>
      <c r="C754" t="s">
        <v>10169</v>
      </c>
      <c r="D754" t="s">
        <v>1649</v>
      </c>
      <c r="E754">
        <v>5068.0872703499999</v>
      </c>
      <c r="F754">
        <v>1001.1</v>
      </c>
      <c r="G754">
        <v>51.0090788061121</v>
      </c>
      <c r="H754">
        <v>2.5797666002133202</v>
      </c>
      <c r="I754">
        <v>41.485858641706599</v>
      </c>
      <c r="J754">
        <v>3.5145834437810999</v>
      </c>
      <c r="K754">
        <v>901.89785706165503</v>
      </c>
      <c r="L754">
        <v>744.74795994342503</v>
      </c>
      <c r="M754">
        <v>67.275724215777103</v>
      </c>
      <c r="N754">
        <v>0.51896110536974505</v>
      </c>
      <c r="O754">
        <v>3.8407751473379101</v>
      </c>
      <c r="P754">
        <v>87.121495327102807</v>
      </c>
      <c r="Q754">
        <v>-1.273313680592E-3</v>
      </c>
    </row>
    <row r="755" spans="1:17" hidden="1" x14ac:dyDescent="0.3">
      <c r="A755" t="s">
        <v>1650</v>
      </c>
      <c r="B755" t="s">
        <v>1651</v>
      </c>
      <c r="C755" t="s">
        <v>10182</v>
      </c>
      <c r="D755" t="s">
        <v>299</v>
      </c>
      <c r="E755">
        <v>5029.2361440000004</v>
      </c>
      <c r="F755">
        <v>230.55</v>
      </c>
      <c r="G755">
        <v>261.09499652133701</v>
      </c>
      <c r="H755">
        <v>71.598795047587501</v>
      </c>
      <c r="I755">
        <v>253.62399668097399</v>
      </c>
      <c r="J755">
        <v>6.0404633609653597</v>
      </c>
      <c r="K755">
        <v>149.011541935276</v>
      </c>
      <c r="L755">
        <v>91.874711123003706</v>
      </c>
      <c r="M755">
        <v>74.210336422677699</v>
      </c>
      <c r="N755">
        <v>0.65431492987583195</v>
      </c>
      <c r="O755">
        <v>3.88202125352417</v>
      </c>
      <c r="P755">
        <v>400.32552083333297</v>
      </c>
      <c r="Q755">
        <v>0.24207689236208199</v>
      </c>
    </row>
    <row r="756" spans="1:17" x14ac:dyDescent="0.3">
      <c r="A756" t="s">
        <v>1652</v>
      </c>
      <c r="B756" t="s">
        <v>1653</v>
      </c>
      <c r="C756" t="s">
        <v>10171</v>
      </c>
      <c r="D756" t="s">
        <v>193</v>
      </c>
      <c r="E756">
        <v>5025.9731287499999</v>
      </c>
      <c r="F756">
        <v>702.75</v>
      </c>
      <c r="G756">
        <v>100.15447661410801</v>
      </c>
      <c r="H756">
        <v>4.5191112249810903</v>
      </c>
      <c r="I756">
        <v>-9.7521180329016008</v>
      </c>
      <c r="J756">
        <v>-5.6423923491547798</v>
      </c>
      <c r="K756">
        <v>641.90215827165798</v>
      </c>
      <c r="L756">
        <v>579.71038863952003</v>
      </c>
      <c r="M756">
        <v>64.655643945487796</v>
      </c>
      <c r="N756">
        <v>1.93365557631728</v>
      </c>
      <c r="O756">
        <v>5.8911419423692601</v>
      </c>
      <c r="P756">
        <v>130.40983606557299</v>
      </c>
      <c r="Q756">
        <v>0.14538630747048301</v>
      </c>
    </row>
    <row r="757" spans="1:17" hidden="1" x14ac:dyDescent="0.3">
      <c r="A757" t="s">
        <v>1654</v>
      </c>
      <c r="B757" t="s">
        <v>1655</v>
      </c>
      <c r="C757" t="s">
        <v>10182</v>
      </c>
      <c r="E757">
        <v>5009.6346334979999</v>
      </c>
      <c r="F757">
        <v>39.380000000000003</v>
      </c>
      <c r="G757">
        <v>63.786993677381297</v>
      </c>
      <c r="H757">
        <v>15.7137545142663</v>
      </c>
      <c r="I757">
        <v>-1.7414704831451899</v>
      </c>
      <c r="J757">
        <v>27.458232737146801</v>
      </c>
      <c r="K757">
        <v>34.045970004770503</v>
      </c>
      <c r="L757">
        <v>32.655634890072697</v>
      </c>
      <c r="M757">
        <v>75.580865683626797</v>
      </c>
      <c r="N757">
        <v>1.6137663923924099</v>
      </c>
      <c r="O757">
        <v>21.254443880142102</v>
      </c>
      <c r="P757">
        <v>89.235944257568505</v>
      </c>
      <c r="Q757">
        <v>0.124489938495882</v>
      </c>
    </row>
    <row r="758" spans="1:17" hidden="1" x14ac:dyDescent="0.3">
      <c r="A758" t="s">
        <v>1656</v>
      </c>
      <c r="B758" t="s">
        <v>1657</v>
      </c>
      <c r="C758" t="s">
        <v>10182</v>
      </c>
      <c r="D758" t="s">
        <v>891</v>
      </c>
      <c r="E758">
        <v>5002.8368561999996</v>
      </c>
      <c r="F758">
        <v>205.65</v>
      </c>
      <c r="G758">
        <v>228.73068889039101</v>
      </c>
      <c r="H758">
        <v>62.081623044520903</v>
      </c>
      <c r="I758">
        <v>68.145507786513207</v>
      </c>
      <c r="J758">
        <v>10.0891812207106</v>
      </c>
      <c r="K758">
        <v>154.444668242126</v>
      </c>
      <c r="L758">
        <v>116.961633092661</v>
      </c>
      <c r="M758">
        <v>71.562691504258794</v>
      </c>
      <c r="N758">
        <v>1.4024770632961701</v>
      </c>
      <c r="O758">
        <v>8.8256746900073004</v>
      </c>
      <c r="P758">
        <v>316.85810810810801</v>
      </c>
      <c r="Q758">
        <v>0.240200401330603</v>
      </c>
    </row>
    <row r="759" spans="1:17" x14ac:dyDescent="0.3">
      <c r="A759" t="s">
        <v>1658</v>
      </c>
      <c r="B759" t="s">
        <v>1659</v>
      </c>
      <c r="C759" t="s">
        <v>10170</v>
      </c>
      <c r="D759" t="s">
        <v>46</v>
      </c>
      <c r="E759">
        <v>4997.8821005070004</v>
      </c>
      <c r="F759">
        <v>61.91</v>
      </c>
      <c r="G759">
        <v>32.847765468111902</v>
      </c>
      <c r="H759">
        <v>-3.0660689148578002</v>
      </c>
      <c r="I759">
        <v>-14.9856169758094</v>
      </c>
      <c r="J759">
        <v>-8.2018329665989995</v>
      </c>
      <c r="K759">
        <v>63.730042086290602</v>
      </c>
      <c r="L759">
        <v>57.806571545110899</v>
      </c>
      <c r="M759">
        <v>34.997035417327403</v>
      </c>
      <c r="N759">
        <v>1.20369621380199</v>
      </c>
      <c r="O759">
        <v>27.604587304151099</v>
      </c>
      <c r="P759">
        <v>59.151670951156802</v>
      </c>
      <c r="Q759">
        <v>0.112400544071762</v>
      </c>
    </row>
    <row r="760" spans="1:17" x14ac:dyDescent="0.3">
      <c r="A760" t="s">
        <v>1660</v>
      </c>
      <c r="B760" t="s">
        <v>1661</v>
      </c>
      <c r="C760" t="s">
        <v>10172</v>
      </c>
      <c r="D760" t="s">
        <v>62</v>
      </c>
      <c r="E760">
        <v>4963.1109749999996</v>
      </c>
      <c r="F760">
        <v>539.85</v>
      </c>
      <c r="G760">
        <v>-9.6716910050170597</v>
      </c>
      <c r="H760">
        <v>-0.28408385946282599</v>
      </c>
      <c r="I760">
        <v>-8.1504606897782104</v>
      </c>
      <c r="J760">
        <v>-0.42032493647469299</v>
      </c>
      <c r="K760">
        <v>511.93000634595802</v>
      </c>
      <c r="L760">
        <v>499.920962504133</v>
      </c>
      <c r="M760">
        <v>56.485857098904098</v>
      </c>
      <c r="N760">
        <v>1.4927422402033701</v>
      </c>
      <c r="O760">
        <v>19.616560155598702</v>
      </c>
      <c r="P760">
        <v>25.240691335111901</v>
      </c>
      <c r="Q760">
        <v>-7.4977379870128993E-2</v>
      </c>
    </row>
    <row r="761" spans="1:17" hidden="1" x14ac:dyDescent="0.3">
      <c r="A761" t="s">
        <v>1662</v>
      </c>
      <c r="B761" t="s">
        <v>1663</v>
      </c>
      <c r="C761" t="s">
        <v>10182</v>
      </c>
      <c r="D761" t="s">
        <v>153</v>
      </c>
      <c r="E761">
        <v>4908.2115020000001</v>
      </c>
      <c r="F761">
        <v>167.17</v>
      </c>
      <c r="G761">
        <v>162.642147076176</v>
      </c>
      <c r="H761">
        <v>20.0199042468866</v>
      </c>
      <c r="I761">
        <v>18.324214399949</v>
      </c>
      <c r="J761">
        <v>-6.3769774912580903</v>
      </c>
      <c r="K761">
        <v>151.54272045134201</v>
      </c>
      <c r="L761">
        <v>120.454507101914</v>
      </c>
      <c r="M761">
        <v>51.358327515509501</v>
      </c>
      <c r="N761">
        <v>1.36073803499889</v>
      </c>
      <c r="O761">
        <v>12.4603696835556</v>
      </c>
      <c r="P761">
        <v>195.61450044208601</v>
      </c>
    </row>
    <row r="762" spans="1:17" x14ac:dyDescent="0.3">
      <c r="A762" t="s">
        <v>1664</v>
      </c>
      <c r="B762" t="s">
        <v>1665</v>
      </c>
      <c r="C762" t="s">
        <v>10181</v>
      </c>
      <c r="D762" t="s">
        <v>243</v>
      </c>
      <c r="E762">
        <v>4885.2188420749999</v>
      </c>
      <c r="F762">
        <v>293.14999999999998</v>
      </c>
      <c r="G762">
        <v>15.885479351453199</v>
      </c>
      <c r="H762">
        <v>4.4648524074887401</v>
      </c>
      <c r="I762">
        <v>-2.1216173541136998</v>
      </c>
      <c r="J762">
        <v>-1.4801849170461501</v>
      </c>
      <c r="K762">
        <v>275.82336151376302</v>
      </c>
      <c r="L762">
        <v>259.26325766184902</v>
      </c>
      <c r="M762">
        <v>53.764051361353197</v>
      </c>
      <c r="N762">
        <v>1.1505478700010801</v>
      </c>
      <c r="O762">
        <v>6.2084257206208502</v>
      </c>
      <c r="P762">
        <v>42.167798254122197</v>
      </c>
      <c r="Q762">
        <v>-2.5234099025081998E-2</v>
      </c>
    </row>
    <row r="763" spans="1:17" hidden="1" x14ac:dyDescent="0.3">
      <c r="A763" t="s">
        <v>1666</v>
      </c>
      <c r="B763" t="s">
        <v>1667</v>
      </c>
      <c r="C763" t="s">
        <v>10182</v>
      </c>
      <c r="D763" t="s">
        <v>98</v>
      </c>
      <c r="E763">
        <v>4848.7746704399997</v>
      </c>
      <c r="F763">
        <v>1767.1</v>
      </c>
      <c r="G763">
        <v>88.965330566951494</v>
      </c>
      <c r="H763">
        <v>27.380257011638498</v>
      </c>
      <c r="I763">
        <v>17.586334152354201</v>
      </c>
      <c r="J763">
        <v>1.87401594459855</v>
      </c>
      <c r="K763">
        <v>1503.80906136315</v>
      </c>
      <c r="L763">
        <v>1310.99558523467</v>
      </c>
      <c r="M763">
        <v>61.373834181647602</v>
      </c>
      <c r="N763">
        <v>1.2759714019726101</v>
      </c>
      <c r="O763">
        <v>6.3889989247920296</v>
      </c>
      <c r="P763">
        <v>123.68354430379701</v>
      </c>
      <c r="Q763">
        <v>0.12526419707862299</v>
      </c>
    </row>
    <row r="764" spans="1:17" x14ac:dyDescent="0.3">
      <c r="A764" t="s">
        <v>1668</v>
      </c>
      <c r="B764" t="s">
        <v>1669</v>
      </c>
      <c r="C764" t="s">
        <v>10173</v>
      </c>
      <c r="D764" t="s">
        <v>515</v>
      </c>
      <c r="E764">
        <v>4836.9555924750002</v>
      </c>
      <c r="F764">
        <v>434.25</v>
      </c>
      <c r="G764">
        <v>32.909362146077299</v>
      </c>
      <c r="H764">
        <v>38.735726670313397</v>
      </c>
      <c r="I764">
        <v>0.30292165519143799</v>
      </c>
      <c r="J764">
        <v>-4.1352518902173196</v>
      </c>
      <c r="K764">
        <v>358.44481977741202</v>
      </c>
      <c r="L764">
        <v>320.70660009676999</v>
      </c>
      <c r="M764">
        <v>70.940536079199703</v>
      </c>
      <c r="N764">
        <v>2.0729368080132402</v>
      </c>
      <c r="O764">
        <v>4.0644789867587603</v>
      </c>
      <c r="P764">
        <v>84.551636209094696</v>
      </c>
    </row>
    <row r="765" spans="1:17" x14ac:dyDescent="0.3">
      <c r="A765" t="s">
        <v>1670</v>
      </c>
      <c r="B765" t="s">
        <v>1671</v>
      </c>
      <c r="C765" t="s">
        <v>10177</v>
      </c>
      <c r="D765" t="s">
        <v>1224</v>
      </c>
      <c r="E765">
        <v>4788.8948022499999</v>
      </c>
      <c r="F765">
        <v>2856.85</v>
      </c>
      <c r="G765">
        <v>-6.4163890181404204</v>
      </c>
      <c r="H765">
        <v>-3.5728685976646002</v>
      </c>
      <c r="I765">
        <v>-21.568464329862302</v>
      </c>
      <c r="J765">
        <v>2.8878764419896199</v>
      </c>
      <c r="K765">
        <v>2988.7188053555001</v>
      </c>
      <c r="L765">
        <v>2910.3855111978</v>
      </c>
      <c r="M765">
        <v>37.186487019630498</v>
      </c>
      <c r="N765">
        <v>1.0155464384828301</v>
      </c>
      <c r="O765">
        <v>29.5132751106988</v>
      </c>
      <c r="P765">
        <v>31.0421540296316</v>
      </c>
      <c r="Q765">
        <v>-6.9029727491605006E-2</v>
      </c>
    </row>
    <row r="766" spans="1:17" hidden="1" x14ac:dyDescent="0.3">
      <c r="A766" t="s">
        <v>1672</v>
      </c>
      <c r="B766" t="s">
        <v>1673</v>
      </c>
      <c r="C766" t="s">
        <v>10182</v>
      </c>
      <c r="D766" t="s">
        <v>246</v>
      </c>
      <c r="E766">
        <v>4774.7835642</v>
      </c>
      <c r="F766">
        <v>488.86500000000001</v>
      </c>
      <c r="G766">
        <v>46.418591288310097</v>
      </c>
      <c r="H766">
        <v>20.0680127201543</v>
      </c>
      <c r="I766">
        <v>1.80973998438909</v>
      </c>
      <c r="J766">
        <v>3.5113213246137698</v>
      </c>
      <c r="K766">
        <v>415.74434118495299</v>
      </c>
      <c r="L766">
        <v>360.73587907043799</v>
      </c>
      <c r="M766">
        <v>79.411971074415902</v>
      </c>
      <c r="N766">
        <v>2.07188387003109</v>
      </c>
      <c r="O766">
        <v>1.1322144150225499</v>
      </c>
      <c r="P766">
        <v>79.396708317278495</v>
      </c>
      <c r="Q766">
        <v>0.12826403272939099</v>
      </c>
    </row>
    <row r="767" spans="1:17" hidden="1" x14ac:dyDescent="0.3">
      <c r="A767" t="s">
        <v>1674</v>
      </c>
      <c r="B767" t="s">
        <v>1675</v>
      </c>
      <c r="C767" t="s">
        <v>10182</v>
      </c>
      <c r="D767" t="s">
        <v>127</v>
      </c>
      <c r="E767">
        <v>4757.750376</v>
      </c>
      <c r="F767">
        <v>6238.2</v>
      </c>
      <c r="G767">
        <v>546.50068868826804</v>
      </c>
      <c r="H767">
        <v>13.248371612853999</v>
      </c>
      <c r="I767">
        <v>129.242278109757</v>
      </c>
      <c r="J767">
        <v>-8.7948819879889708</v>
      </c>
      <c r="K767">
        <v>5475.8603259322899</v>
      </c>
      <c r="L767">
        <v>4016.2124007974999</v>
      </c>
      <c r="M767">
        <v>65.776876977508707</v>
      </c>
      <c r="N767">
        <v>0.80629954429798401</v>
      </c>
      <c r="O767">
        <v>8.5168798691930494</v>
      </c>
      <c r="P767">
        <v>588.52404734968604</v>
      </c>
      <c r="Q767">
        <v>0.31025253279486198</v>
      </c>
    </row>
    <row r="768" spans="1:17" hidden="1" x14ac:dyDescent="0.3">
      <c r="A768" t="s">
        <v>1676</v>
      </c>
      <c r="B768" t="s">
        <v>1677</v>
      </c>
      <c r="C768" t="s">
        <v>10182</v>
      </c>
      <c r="D768" t="s">
        <v>62</v>
      </c>
      <c r="E768">
        <v>4748.4320122250001</v>
      </c>
      <c r="F768">
        <v>1091.75</v>
      </c>
      <c r="G768">
        <v>-30.113962457367201</v>
      </c>
      <c r="H768">
        <v>-8.6773502879919903E-2</v>
      </c>
      <c r="I768">
        <v>-17.3564387274984</v>
      </c>
      <c r="J768">
        <v>-3.4731598274404201</v>
      </c>
      <c r="K768">
        <v>1062.2574129275799</v>
      </c>
      <c r="M768">
        <v>54.7204948390279</v>
      </c>
      <c r="N768">
        <v>0.71527806357093104</v>
      </c>
      <c r="O768">
        <v>15.2278452026562</v>
      </c>
      <c r="P768">
        <v>12.551546391752501</v>
      </c>
    </row>
    <row r="769" spans="1:17" hidden="1" x14ac:dyDescent="0.3">
      <c r="A769" t="s">
        <v>1678</v>
      </c>
      <c r="B769" t="s">
        <v>1679</v>
      </c>
      <c r="C769" t="s">
        <v>10182</v>
      </c>
      <c r="D769" t="s">
        <v>193</v>
      </c>
      <c r="E769">
        <v>4745.2151813150003</v>
      </c>
      <c r="F769">
        <v>6987.05</v>
      </c>
      <c r="G769">
        <v>55.451022091873</v>
      </c>
      <c r="H769">
        <v>-16.464247055531199</v>
      </c>
      <c r="I769">
        <v>16.230558855421499</v>
      </c>
      <c r="J769">
        <v>-5.5809599055138897</v>
      </c>
      <c r="K769">
        <v>7537.9196988568201</v>
      </c>
      <c r="L769">
        <v>6464.7154313008296</v>
      </c>
      <c r="M769">
        <v>23.6210997988222</v>
      </c>
      <c r="N769">
        <v>1.0370042296098501</v>
      </c>
      <c r="O769">
        <v>29.996207269162198</v>
      </c>
      <c r="P769">
        <v>94.084722222222197</v>
      </c>
      <c r="Q769">
        <v>0.136282038556167</v>
      </c>
    </row>
    <row r="770" spans="1:17" hidden="1" x14ac:dyDescent="0.3">
      <c r="A770" t="s">
        <v>1680</v>
      </c>
      <c r="B770" t="s">
        <v>1681</v>
      </c>
      <c r="C770" t="s">
        <v>10167</v>
      </c>
      <c r="D770" t="s">
        <v>413</v>
      </c>
      <c r="E770">
        <v>4740.8931943799998</v>
      </c>
      <c r="F770">
        <v>127.86</v>
      </c>
      <c r="G770">
        <v>-33.920132600206202</v>
      </c>
      <c r="H770">
        <v>-0.53502092683049396</v>
      </c>
      <c r="I770">
        <v>-20.606719995940601</v>
      </c>
      <c r="J770">
        <v>1.0531084328517299</v>
      </c>
      <c r="K770">
        <v>123.744135315283</v>
      </c>
      <c r="M770">
        <v>66.326264367572193</v>
      </c>
      <c r="N770">
        <v>1.01430927837143</v>
      </c>
      <c r="O770">
        <v>20.131393711872299</v>
      </c>
      <c r="P770">
        <v>17.572413793103401</v>
      </c>
    </row>
    <row r="771" spans="1:17" hidden="1" x14ac:dyDescent="0.3">
      <c r="A771" t="s">
        <v>1682</v>
      </c>
      <c r="B771" t="s">
        <v>1683</v>
      </c>
      <c r="C771" t="s">
        <v>10182</v>
      </c>
      <c r="E771">
        <v>4730.4114</v>
      </c>
      <c r="F771">
        <v>424.1</v>
      </c>
      <c r="G771">
        <v>240.98301584585701</v>
      </c>
      <c r="H771">
        <v>-16.416949496080299</v>
      </c>
      <c r="I771">
        <v>-36.2433290375319</v>
      </c>
      <c r="J771">
        <v>-6.5194570378210903</v>
      </c>
      <c r="K771">
        <v>451.32051687904101</v>
      </c>
      <c r="L771">
        <v>413.19246252730801</v>
      </c>
      <c r="M771">
        <v>32.904465352229401</v>
      </c>
      <c r="N771">
        <v>3.9089093947846298</v>
      </c>
      <c r="O771">
        <v>50.554114595614202</v>
      </c>
      <c r="P771">
        <v>266.06892384713302</v>
      </c>
      <c r="Q771">
        <v>0.275023587698764</v>
      </c>
    </row>
    <row r="772" spans="1:17" hidden="1" x14ac:dyDescent="0.3">
      <c r="A772" t="s">
        <v>1684</v>
      </c>
      <c r="B772" t="s">
        <v>1685</v>
      </c>
      <c r="C772" t="s">
        <v>10182</v>
      </c>
      <c r="D772" t="s">
        <v>384</v>
      </c>
      <c r="E772">
        <v>4714.0168183249998</v>
      </c>
      <c r="F772">
        <v>1229.45</v>
      </c>
      <c r="G772">
        <v>-43.778454790509201</v>
      </c>
      <c r="H772">
        <v>4.2857399528170497</v>
      </c>
      <c r="I772">
        <v>-23.9677403156788</v>
      </c>
      <c r="J772">
        <v>-4.5569002559757097</v>
      </c>
      <c r="K772">
        <v>1149.2029670505001</v>
      </c>
      <c r="L772">
        <v>1231.33416962877</v>
      </c>
      <c r="M772">
        <v>57.054987751433103</v>
      </c>
      <c r="N772">
        <v>0.59506802798003999</v>
      </c>
      <c r="O772">
        <v>34.613038350481901</v>
      </c>
      <c r="P772">
        <v>23.209901287768599</v>
      </c>
      <c r="Q772">
        <v>-7.3231808222279995E-2</v>
      </c>
    </row>
    <row r="773" spans="1:17" x14ac:dyDescent="0.3">
      <c r="A773" t="s">
        <v>1686</v>
      </c>
      <c r="B773" t="s">
        <v>1687</v>
      </c>
      <c r="C773" t="s">
        <v>10173</v>
      </c>
      <c r="D773" t="s">
        <v>613</v>
      </c>
      <c r="E773">
        <v>4712.9809999999998</v>
      </c>
      <c r="F773">
        <v>1088.75</v>
      </c>
      <c r="G773">
        <v>69.001247155990001</v>
      </c>
      <c r="H773">
        <v>-6.5968752502119603</v>
      </c>
      <c r="I773">
        <v>20.9743399404081</v>
      </c>
      <c r="J773">
        <v>0.84408045997889003</v>
      </c>
      <c r="K773">
        <v>1132.7039669578901</v>
      </c>
      <c r="L773">
        <v>992.14173956282195</v>
      </c>
      <c r="M773">
        <v>44.077822015337702</v>
      </c>
      <c r="N773">
        <v>0.69031478240669997</v>
      </c>
      <c r="O773">
        <v>37.308840413318002</v>
      </c>
      <c r="P773">
        <v>97.201593914145903</v>
      </c>
      <c r="Q773">
        <v>0.165074212476676</v>
      </c>
    </row>
    <row r="774" spans="1:17" hidden="1" x14ac:dyDescent="0.3">
      <c r="A774" t="s">
        <v>1688</v>
      </c>
      <c r="B774" t="s">
        <v>1689</v>
      </c>
      <c r="C774" t="s">
        <v>10182</v>
      </c>
      <c r="E774">
        <v>4687.44619556</v>
      </c>
      <c r="F774">
        <v>4283.8</v>
      </c>
      <c r="G774">
        <v>30.223354505730299</v>
      </c>
      <c r="H774">
        <v>-4.8136918584301496</v>
      </c>
      <c r="I774">
        <v>21.9537027777913</v>
      </c>
      <c r="J774">
        <v>-4.8634360460683004</v>
      </c>
      <c r="K774">
        <v>4213.1677931533904</v>
      </c>
      <c r="L774">
        <v>3624.6370624537499</v>
      </c>
      <c r="M774">
        <v>44.296376277307701</v>
      </c>
      <c r="N774">
        <v>0.78810419295161005</v>
      </c>
      <c r="O774">
        <v>11.5131425369998</v>
      </c>
      <c r="P774">
        <v>82.289361702127593</v>
      </c>
      <c r="Q774">
        <v>0.12783038054290599</v>
      </c>
    </row>
    <row r="775" spans="1:17" x14ac:dyDescent="0.3">
      <c r="A775" t="s">
        <v>1690</v>
      </c>
      <c r="B775" t="s">
        <v>1691</v>
      </c>
      <c r="C775" t="s">
        <v>10175</v>
      </c>
      <c r="D775" t="s">
        <v>130</v>
      </c>
      <c r="E775">
        <v>4671.4683116079996</v>
      </c>
      <c r="F775">
        <v>259.20999999999998</v>
      </c>
      <c r="G775">
        <v>2.63520557349635</v>
      </c>
      <c r="H775">
        <v>20.356848321549201</v>
      </c>
      <c r="I775">
        <v>7.0132363547440804</v>
      </c>
      <c r="J775">
        <v>12.442337101768199</v>
      </c>
      <c r="K775">
        <v>223.04793015867301</v>
      </c>
      <c r="L775">
        <v>205.571766095105</v>
      </c>
      <c r="M775">
        <v>72.242914489988294</v>
      </c>
      <c r="N775">
        <v>3.1001719947692199</v>
      </c>
      <c r="O775">
        <v>6.0105705798387499</v>
      </c>
      <c r="P775">
        <v>62.973907576233799</v>
      </c>
      <c r="Q775">
        <v>9.6489026982182993E-2</v>
      </c>
    </row>
    <row r="776" spans="1:17" hidden="1" x14ac:dyDescent="0.3">
      <c r="A776" t="s">
        <v>1692</v>
      </c>
      <c r="B776" t="s">
        <v>1693</v>
      </c>
      <c r="C776" t="s">
        <v>10182</v>
      </c>
      <c r="D776" t="s">
        <v>130</v>
      </c>
      <c r="E776">
        <v>4640.400608076</v>
      </c>
      <c r="F776">
        <v>47.79</v>
      </c>
      <c r="G776">
        <v>84.060700313822693</v>
      </c>
      <c r="H776">
        <v>-7.2390629763662497</v>
      </c>
      <c r="I776">
        <v>-9.6645819083564302</v>
      </c>
      <c r="J776">
        <v>-1.52874785805977</v>
      </c>
      <c r="K776">
        <v>48.3916111046955</v>
      </c>
      <c r="L776">
        <v>45.782501050335298</v>
      </c>
      <c r="M776">
        <v>49.340434588845397</v>
      </c>
      <c r="N776">
        <v>1.02715855803778</v>
      </c>
      <c r="O776">
        <v>36.8487131198995</v>
      </c>
      <c r="P776">
        <v>121.24999999999901</v>
      </c>
      <c r="Q776">
        <v>5.4940448266870001E-2</v>
      </c>
    </row>
    <row r="777" spans="1:17" hidden="1" x14ac:dyDescent="0.3">
      <c r="A777" t="s">
        <v>1694</v>
      </c>
      <c r="B777" t="s">
        <v>1695</v>
      </c>
      <c r="C777" t="s">
        <v>10182</v>
      </c>
      <c r="D777" t="s">
        <v>371</v>
      </c>
      <c r="E777">
        <v>4638.9017942</v>
      </c>
      <c r="F777">
        <v>10918.3</v>
      </c>
      <c r="G777">
        <v>-7.3410938395024203</v>
      </c>
      <c r="H777">
        <v>-0.155265697996539</v>
      </c>
      <c r="I777">
        <v>7.6423875288743597</v>
      </c>
      <c r="J777">
        <v>-5.8310087209708099</v>
      </c>
      <c r="K777">
        <v>10730.2235941049</v>
      </c>
      <c r="L777">
        <v>9769.5209279455303</v>
      </c>
      <c r="M777">
        <v>31.714642263966599</v>
      </c>
      <c r="N777">
        <v>0.70394449944653303</v>
      </c>
      <c r="O777">
        <v>21.602264088731701</v>
      </c>
      <c r="P777">
        <v>31.0287720140409</v>
      </c>
      <c r="Q777">
        <v>-8.5000412828811003E-2</v>
      </c>
    </row>
    <row r="778" spans="1:17" hidden="1" x14ac:dyDescent="0.3">
      <c r="A778" t="s">
        <v>1696</v>
      </c>
      <c r="B778" t="s">
        <v>1697</v>
      </c>
      <c r="C778" t="s">
        <v>10182</v>
      </c>
      <c r="D778" t="s">
        <v>46</v>
      </c>
      <c r="E778">
        <v>4620.0332969999999</v>
      </c>
      <c r="F778">
        <v>2408.4499999999998</v>
      </c>
      <c r="G778">
        <v>634.43790152253302</v>
      </c>
      <c r="H778">
        <v>-15.851565573075501</v>
      </c>
      <c r="I778">
        <v>315.308334478593</v>
      </c>
      <c r="J778">
        <v>-14.775117696089699</v>
      </c>
      <c r="K778">
        <v>2240.6364584916601</v>
      </c>
      <c r="L778">
        <v>1177.2375942503199</v>
      </c>
      <c r="M778">
        <v>44.839412881067801</v>
      </c>
      <c r="N778">
        <v>0.66956264556915202</v>
      </c>
      <c r="O778">
        <v>23.897112250617599</v>
      </c>
      <c r="P778">
        <v>785.78521515262901</v>
      </c>
    </row>
    <row r="779" spans="1:17" x14ac:dyDescent="0.3">
      <c r="A779" t="s">
        <v>1698</v>
      </c>
      <c r="B779" t="s">
        <v>1699</v>
      </c>
      <c r="C779" t="s">
        <v>637</v>
      </c>
      <c r="D779" t="s">
        <v>637</v>
      </c>
      <c r="E779">
        <v>4608.0001539000004</v>
      </c>
      <c r="F779">
        <v>223.11</v>
      </c>
      <c r="G779">
        <v>70.796444939900695</v>
      </c>
      <c r="H779">
        <v>29.4929477891049</v>
      </c>
      <c r="I779">
        <v>29.373743388167501</v>
      </c>
      <c r="J779">
        <v>0.79825569767372695</v>
      </c>
      <c r="K779">
        <v>188.97509442262299</v>
      </c>
      <c r="L779">
        <v>164.25755986766799</v>
      </c>
      <c r="M779">
        <v>74.645654315774195</v>
      </c>
      <c r="N779">
        <v>1.87696964181048</v>
      </c>
      <c r="O779">
        <v>2.32620680381874</v>
      </c>
      <c r="P779">
        <v>106.01108033241</v>
      </c>
      <c r="Q779">
        <v>7.1944847561570005E-2</v>
      </c>
    </row>
    <row r="780" spans="1:17" x14ac:dyDescent="0.3">
      <c r="A780" t="s">
        <v>1700</v>
      </c>
      <c r="B780" t="s">
        <v>1701</v>
      </c>
      <c r="C780" t="s">
        <v>10169</v>
      </c>
      <c r="D780" t="s">
        <v>282</v>
      </c>
      <c r="E780">
        <v>4602.2566389800004</v>
      </c>
      <c r="F780">
        <v>238.7</v>
      </c>
      <c r="G780">
        <v>35.4926321938133</v>
      </c>
      <c r="H780">
        <v>-18.753212948452099</v>
      </c>
      <c r="I780">
        <v>-19.430933405479699</v>
      </c>
      <c r="J780">
        <v>-3.6888095102724301</v>
      </c>
      <c r="K780">
        <v>243.86087072194101</v>
      </c>
      <c r="L780">
        <v>224.21208801826799</v>
      </c>
      <c r="M780">
        <v>34.714039072678297</v>
      </c>
      <c r="N780">
        <v>0.74909441773423302</v>
      </c>
      <c r="O780">
        <v>22.077922077922</v>
      </c>
      <c r="P780">
        <v>65.076071922544898</v>
      </c>
      <c r="Q780">
        <v>0.16026726290829499</v>
      </c>
    </row>
    <row r="781" spans="1:17" hidden="1" x14ac:dyDescent="0.3">
      <c r="A781" t="s">
        <v>1702</v>
      </c>
      <c r="B781" t="s">
        <v>1703</v>
      </c>
      <c r="C781" t="s">
        <v>10182</v>
      </c>
      <c r="D781" t="s">
        <v>140</v>
      </c>
      <c r="E781">
        <v>4596.9704296899999</v>
      </c>
      <c r="F781">
        <v>98.69</v>
      </c>
      <c r="G781">
        <v>68.292470377102603</v>
      </c>
      <c r="H781">
        <v>23.497531646573101</v>
      </c>
      <c r="I781">
        <v>109.946390503367</v>
      </c>
      <c r="J781">
        <v>0.82286774148187403</v>
      </c>
      <c r="K781">
        <v>73.932314138207403</v>
      </c>
      <c r="M781">
        <v>83.178462536071507</v>
      </c>
      <c r="N781">
        <v>1.73182045229804</v>
      </c>
      <c r="O781">
        <v>3.8301752963825999</v>
      </c>
      <c r="P781">
        <v>174.138888888888</v>
      </c>
    </row>
    <row r="782" spans="1:17" hidden="1" x14ac:dyDescent="0.3">
      <c r="A782" t="s">
        <v>1704</v>
      </c>
      <c r="B782" t="s">
        <v>1705</v>
      </c>
      <c r="C782" t="s">
        <v>10182</v>
      </c>
      <c r="D782" t="s">
        <v>371</v>
      </c>
      <c r="E782">
        <v>4574.630198975</v>
      </c>
      <c r="F782">
        <v>507.05</v>
      </c>
      <c r="G782">
        <v>-32.210403043508499</v>
      </c>
      <c r="H782">
        <v>15.0564935441142</v>
      </c>
      <c r="I782">
        <v>2.4017888250972002</v>
      </c>
      <c r="J782">
        <v>2.8629676734073199</v>
      </c>
      <c r="K782">
        <v>435.62958877080598</v>
      </c>
      <c r="L782">
        <v>416.01517045765502</v>
      </c>
      <c r="M782">
        <v>66.0041801777095</v>
      </c>
      <c r="N782">
        <v>1.73087410891573</v>
      </c>
      <c r="O782">
        <v>9.4369391578739794</v>
      </c>
      <c r="P782">
        <v>59.424618770633501</v>
      </c>
      <c r="Q782">
        <v>2.6155328691363999E-2</v>
      </c>
    </row>
    <row r="783" spans="1:17" hidden="1" x14ac:dyDescent="0.3">
      <c r="A783" t="s">
        <v>1706</v>
      </c>
      <c r="B783" t="s">
        <v>1707</v>
      </c>
      <c r="C783" t="s">
        <v>10182</v>
      </c>
      <c r="D783" t="s">
        <v>193</v>
      </c>
      <c r="E783">
        <v>4551.4982774999999</v>
      </c>
      <c r="F783">
        <v>697.7</v>
      </c>
      <c r="G783">
        <v>29.3408294931908</v>
      </c>
      <c r="H783">
        <v>5.3940070623700302</v>
      </c>
      <c r="I783">
        <v>-8.5503090073878703</v>
      </c>
      <c r="J783">
        <v>-4.1955838184046197</v>
      </c>
      <c r="K783">
        <v>648.51386070646902</v>
      </c>
      <c r="L783">
        <v>561.23563960995898</v>
      </c>
      <c r="M783">
        <v>52.068170160171697</v>
      </c>
      <c r="N783">
        <v>1.70584459956255</v>
      </c>
      <c r="O783">
        <v>11.337250967464501</v>
      </c>
      <c r="P783">
        <v>98.973335234564402</v>
      </c>
      <c r="Q783">
        <v>6.3127057194726E-2</v>
      </c>
    </row>
    <row r="784" spans="1:17" hidden="1" x14ac:dyDescent="0.3">
      <c r="A784" t="s">
        <v>1708</v>
      </c>
      <c r="B784" t="s">
        <v>1709</v>
      </c>
      <c r="C784" t="s">
        <v>10182</v>
      </c>
      <c r="D784" t="s">
        <v>130</v>
      </c>
      <c r="E784">
        <v>4505.9418158999997</v>
      </c>
      <c r="F784">
        <v>430.5</v>
      </c>
      <c r="G784">
        <v>0.15045563508788301</v>
      </c>
      <c r="I784">
        <v>-15.1061620491847</v>
      </c>
      <c r="K784">
        <v>425.76520424318301</v>
      </c>
      <c r="L784">
        <v>384.46648021701702</v>
      </c>
      <c r="M784">
        <v>38.331602171758398</v>
      </c>
      <c r="N784">
        <v>1</v>
      </c>
      <c r="O784">
        <v>7.2938443670151001</v>
      </c>
      <c r="P784">
        <v>27.329192546583801</v>
      </c>
      <c r="Q784">
        <v>9.3594908740256E-2</v>
      </c>
    </row>
    <row r="785" spans="1:17" x14ac:dyDescent="0.3">
      <c r="A785" t="s">
        <v>1710</v>
      </c>
      <c r="B785" t="s">
        <v>1711</v>
      </c>
      <c r="C785" t="s">
        <v>10185</v>
      </c>
      <c r="D785" t="s">
        <v>700</v>
      </c>
      <c r="E785">
        <v>4498.2608793400004</v>
      </c>
      <c r="F785">
        <v>681.05</v>
      </c>
      <c r="G785">
        <v>14.8462884236266</v>
      </c>
      <c r="H785">
        <v>3.92202545900789</v>
      </c>
      <c r="I785">
        <v>-15.869209991964899</v>
      </c>
      <c r="J785">
        <v>-5.9145487163293096</v>
      </c>
      <c r="K785">
        <v>659.47556893408898</v>
      </c>
      <c r="L785">
        <v>643.70308486505803</v>
      </c>
      <c r="M785">
        <v>45.655510776571802</v>
      </c>
      <c r="N785">
        <v>2.0291437598395898</v>
      </c>
      <c r="O785">
        <v>19.668159459657801</v>
      </c>
      <c r="P785">
        <v>46.367934665806999</v>
      </c>
      <c r="Q785">
        <v>9.6012379723467003E-2</v>
      </c>
    </row>
    <row r="786" spans="1:17" x14ac:dyDescent="0.3">
      <c r="A786" t="s">
        <v>1712</v>
      </c>
      <c r="B786" t="s">
        <v>1713</v>
      </c>
      <c r="C786" t="s">
        <v>10171</v>
      </c>
      <c r="D786" t="s">
        <v>246</v>
      </c>
      <c r="E786">
        <v>4477.3433320000004</v>
      </c>
      <c r="F786">
        <v>1426.25</v>
      </c>
      <c r="G786">
        <v>-5.6894825691046398</v>
      </c>
      <c r="H786">
        <v>11.3037321429793</v>
      </c>
      <c r="I786">
        <v>-4.04123826882548</v>
      </c>
      <c r="J786">
        <v>-2.33555084913344</v>
      </c>
      <c r="K786">
        <v>1320.76450275313</v>
      </c>
      <c r="L786">
        <v>1207.41973032841</v>
      </c>
      <c r="M786">
        <v>59.364485825431103</v>
      </c>
      <c r="N786">
        <v>2.9757285859464302</v>
      </c>
      <c r="O786">
        <v>7.0359333917616</v>
      </c>
      <c r="P786">
        <v>47.966594045025403</v>
      </c>
      <c r="Q786">
        <v>0.11980665820530299</v>
      </c>
    </row>
    <row r="787" spans="1:17" x14ac:dyDescent="0.3">
      <c r="A787" t="s">
        <v>1714</v>
      </c>
      <c r="B787" t="s">
        <v>1715</v>
      </c>
      <c r="C787" t="s">
        <v>10181</v>
      </c>
      <c r="D787" t="s">
        <v>548</v>
      </c>
      <c r="E787">
        <v>4468.4150500799997</v>
      </c>
      <c r="F787">
        <v>808.8</v>
      </c>
      <c r="G787">
        <v>-30.948912213867299</v>
      </c>
      <c r="H787">
        <v>10.6380328005298</v>
      </c>
      <c r="I787">
        <v>-10.7650013367676</v>
      </c>
      <c r="J787">
        <v>-2.8295682501658899</v>
      </c>
      <c r="K787">
        <v>766.57792325573996</v>
      </c>
      <c r="L787">
        <v>759.38264306125905</v>
      </c>
      <c r="M787">
        <v>48.917038841215103</v>
      </c>
      <c r="N787">
        <v>1.2576474635966399</v>
      </c>
      <c r="O787">
        <v>11.751978239366901</v>
      </c>
      <c r="P787">
        <v>23.114392267295798</v>
      </c>
      <c r="Q787">
        <v>-0.121497676932356</v>
      </c>
    </row>
    <row r="788" spans="1:17" hidden="1" x14ac:dyDescent="0.3">
      <c r="A788" t="s">
        <v>1716</v>
      </c>
      <c r="B788" t="s">
        <v>1717</v>
      </c>
      <c r="C788" t="s">
        <v>10182</v>
      </c>
      <c r="D788" t="s">
        <v>130</v>
      </c>
      <c r="E788">
        <v>4459.8148749000002</v>
      </c>
      <c r="F788">
        <v>1021.65</v>
      </c>
      <c r="G788">
        <v>152.63422660332299</v>
      </c>
      <c r="H788">
        <v>14.1507690933018</v>
      </c>
      <c r="I788">
        <v>59.089400963492402</v>
      </c>
      <c r="J788">
        <v>-0.71847550870013399</v>
      </c>
      <c r="K788">
        <v>897.20450458426501</v>
      </c>
      <c r="L788">
        <v>735.21237825458502</v>
      </c>
      <c r="M788">
        <v>75.724897596454596</v>
      </c>
      <c r="N788">
        <v>2.0008718441834801</v>
      </c>
      <c r="O788">
        <v>5.19258062937406</v>
      </c>
      <c r="P788">
        <v>191.9</v>
      </c>
      <c r="Q788">
        <v>9.0682379941449995E-2</v>
      </c>
    </row>
    <row r="789" spans="1:17" hidden="1" x14ac:dyDescent="0.3">
      <c r="A789" t="s">
        <v>1718</v>
      </c>
      <c r="B789" t="s">
        <v>1719</v>
      </c>
      <c r="C789" t="s">
        <v>10182</v>
      </c>
      <c r="D789" t="s">
        <v>711</v>
      </c>
      <c r="E789">
        <v>4449.3999170859997</v>
      </c>
      <c r="F789">
        <v>270.75</v>
      </c>
      <c r="G789">
        <v>1.7587863065246701</v>
      </c>
      <c r="H789">
        <v>0.42297415213470402</v>
      </c>
      <c r="I789">
        <v>1.0177872863441499</v>
      </c>
      <c r="J789">
        <v>-2.4348853706032798E-2</v>
      </c>
      <c r="K789">
        <v>259.55104498560303</v>
      </c>
      <c r="L789">
        <v>241.67877458939799</v>
      </c>
      <c r="M789">
        <v>58.987597709054498</v>
      </c>
      <c r="N789">
        <v>0.60420351716988296</v>
      </c>
      <c r="O789">
        <v>1.56602031394275</v>
      </c>
      <c r="P789">
        <v>30.702389572773299</v>
      </c>
      <c r="Q789">
        <v>3.7892634135868998E-2</v>
      </c>
    </row>
    <row r="790" spans="1:17" x14ac:dyDescent="0.3">
      <c r="A790" t="s">
        <v>1720</v>
      </c>
      <c r="B790" t="s">
        <v>1721</v>
      </c>
      <c r="C790" t="s">
        <v>10175</v>
      </c>
      <c r="D790" t="s">
        <v>101</v>
      </c>
      <c r="E790">
        <v>4436.25</v>
      </c>
      <c r="F790">
        <v>7393.75</v>
      </c>
      <c r="G790">
        <v>53.5459201739313</v>
      </c>
      <c r="H790">
        <v>2.6810925612327901</v>
      </c>
      <c r="I790">
        <v>-8.5469866702222603</v>
      </c>
      <c r="J790">
        <v>-5.5773973516569804</v>
      </c>
      <c r="K790">
        <v>6833.3797656932502</v>
      </c>
      <c r="L790">
        <v>6237.4118290856904</v>
      </c>
      <c r="M790">
        <v>57.661443811028697</v>
      </c>
      <c r="N790">
        <v>0.85690665810102995</v>
      </c>
      <c r="O790">
        <v>14.961961115807201</v>
      </c>
      <c r="P790">
        <v>102.56849315068401</v>
      </c>
      <c r="Q790">
        <v>7.6233023597754995E-2</v>
      </c>
    </row>
    <row r="791" spans="1:17" hidden="1" x14ac:dyDescent="0.3">
      <c r="A791" t="s">
        <v>1722</v>
      </c>
      <c r="B791" t="s">
        <v>1723</v>
      </c>
      <c r="C791" t="s">
        <v>10182</v>
      </c>
      <c r="D791" t="s">
        <v>46</v>
      </c>
      <c r="E791">
        <v>4412.9633961</v>
      </c>
      <c r="F791">
        <v>793.4</v>
      </c>
      <c r="G791">
        <v>-10.853671301254099</v>
      </c>
      <c r="H791">
        <v>21.5693251669564</v>
      </c>
      <c r="I791">
        <v>1.9038524286146701</v>
      </c>
      <c r="J791">
        <v>-3.02857636757606</v>
      </c>
      <c r="K791">
        <v>707.45496078431302</v>
      </c>
      <c r="M791">
        <v>42.022826795681901</v>
      </c>
      <c r="O791">
        <v>13.0892361986387</v>
      </c>
      <c r="P791">
        <v>44.254545454545401</v>
      </c>
    </row>
    <row r="792" spans="1:17" x14ac:dyDescent="0.3">
      <c r="A792" t="s">
        <v>1724</v>
      </c>
      <c r="B792" t="s">
        <v>1725</v>
      </c>
      <c r="C792" t="s">
        <v>10170</v>
      </c>
      <c r="D792" t="s">
        <v>46</v>
      </c>
      <c r="E792">
        <v>4412.3971431150003</v>
      </c>
      <c r="F792">
        <v>637.65</v>
      </c>
      <c r="G792">
        <v>37.8292682889644</v>
      </c>
      <c r="H792">
        <v>14.083932842745901</v>
      </c>
      <c r="I792">
        <v>-31.315806454102901</v>
      </c>
      <c r="J792">
        <v>-2.5283039934334202</v>
      </c>
      <c r="K792">
        <v>561.99849994955105</v>
      </c>
      <c r="L792">
        <v>571.396733620031</v>
      </c>
      <c r="M792">
        <v>71.363688800313298</v>
      </c>
      <c r="N792">
        <v>1.5721305225851601</v>
      </c>
      <c r="O792">
        <v>58.245118795577497</v>
      </c>
      <c r="P792">
        <v>65.6233766233766</v>
      </c>
      <c r="Q792">
        <v>0.10611836426389799</v>
      </c>
    </row>
    <row r="793" spans="1:17" x14ac:dyDescent="0.3">
      <c r="A793" t="s">
        <v>1726</v>
      </c>
      <c r="B793" t="s">
        <v>1727</v>
      </c>
      <c r="C793" t="s">
        <v>10167</v>
      </c>
      <c r="D793" t="s">
        <v>49</v>
      </c>
      <c r="E793">
        <v>4412.1872192500005</v>
      </c>
      <c r="F793">
        <v>438.5</v>
      </c>
      <c r="G793">
        <v>-51.8499998593133</v>
      </c>
      <c r="H793">
        <v>-10.500880523897999</v>
      </c>
      <c r="I793">
        <v>-42.747298901683003</v>
      </c>
      <c r="J793">
        <v>-4.81870396047076</v>
      </c>
      <c r="K793">
        <v>467.41758477786902</v>
      </c>
      <c r="L793">
        <v>505.83323076716698</v>
      </c>
      <c r="M793">
        <v>27.6997829160014</v>
      </c>
      <c r="N793">
        <v>0.81606616740321303</v>
      </c>
      <c r="O793">
        <v>57.582668187001097</v>
      </c>
      <c r="P793">
        <v>5.3580009610764101</v>
      </c>
    </row>
    <row r="794" spans="1:17" hidden="1" x14ac:dyDescent="0.3">
      <c r="A794" t="s">
        <v>1728</v>
      </c>
      <c r="B794" t="s">
        <v>1729</v>
      </c>
      <c r="C794" t="s">
        <v>10182</v>
      </c>
      <c r="D794" t="s">
        <v>548</v>
      </c>
      <c r="E794">
        <v>4384.3704020599998</v>
      </c>
      <c r="F794">
        <v>1661.9</v>
      </c>
      <c r="G794">
        <v>-21.846274517815498</v>
      </c>
      <c r="H794">
        <v>1.19132891106977</v>
      </c>
      <c r="I794">
        <v>-0.95964578924910504</v>
      </c>
      <c r="J794">
        <v>3.1794150127882999</v>
      </c>
      <c r="K794">
        <v>1550.85447476893</v>
      </c>
      <c r="L794">
        <v>1486.88454087172</v>
      </c>
      <c r="M794">
        <v>62.342076049448799</v>
      </c>
      <c r="N794">
        <v>3.01340839881223</v>
      </c>
      <c r="O794">
        <v>11.8779709970515</v>
      </c>
      <c r="P794">
        <v>41.318027210884303</v>
      </c>
      <c r="Q794">
        <v>4.9124562239074999E-2</v>
      </c>
    </row>
    <row r="795" spans="1:17" hidden="1" x14ac:dyDescent="0.3">
      <c r="A795" t="s">
        <v>1730</v>
      </c>
      <c r="B795" t="s">
        <v>1731</v>
      </c>
      <c r="C795" t="s">
        <v>10182</v>
      </c>
      <c r="D795" t="s">
        <v>130</v>
      </c>
      <c r="E795">
        <v>4354.1244783000002</v>
      </c>
      <c r="F795">
        <v>2145.3000000000002</v>
      </c>
      <c r="G795">
        <v>56.672966861047399</v>
      </c>
      <c r="H795">
        <v>-9.1900635420672305</v>
      </c>
      <c r="I795">
        <v>42.076394769905797</v>
      </c>
      <c r="J795">
        <v>-1.94186297436366</v>
      </c>
      <c r="K795">
        <v>2062.8397768258001</v>
      </c>
      <c r="L795">
        <v>1724.5428694597099</v>
      </c>
      <c r="M795">
        <v>59.519557095827302</v>
      </c>
      <c r="N795">
        <v>1.0149999265482299</v>
      </c>
      <c r="O795">
        <v>6.0457744837551797</v>
      </c>
      <c r="P795">
        <v>84.288291383901694</v>
      </c>
      <c r="Q795">
        <v>0.317846521968565</v>
      </c>
    </row>
    <row r="796" spans="1:17" hidden="1" x14ac:dyDescent="0.3">
      <c r="A796" t="s">
        <v>1732</v>
      </c>
      <c r="B796" t="s">
        <v>1733</v>
      </c>
      <c r="C796" t="s">
        <v>10182</v>
      </c>
      <c r="D796" t="s">
        <v>613</v>
      </c>
      <c r="E796">
        <v>4346.7156425699905</v>
      </c>
      <c r="F796">
        <v>626.15</v>
      </c>
      <c r="G796">
        <v>23.378822289180601</v>
      </c>
      <c r="H796">
        <v>30.452798840302801</v>
      </c>
      <c r="I796">
        <v>36.136346019049498</v>
      </c>
      <c r="J796">
        <v>14.6335450436197</v>
      </c>
      <c r="M796">
        <v>78.151520971020901</v>
      </c>
      <c r="O796">
        <v>1.3814581170646001</v>
      </c>
      <c r="P796">
        <v>68.591814754981101</v>
      </c>
    </row>
    <row r="797" spans="1:17" x14ac:dyDescent="0.3">
      <c r="A797" t="s">
        <v>1734</v>
      </c>
      <c r="B797" t="s">
        <v>1735</v>
      </c>
      <c r="C797" t="s">
        <v>10172</v>
      </c>
      <c r="D797" t="s">
        <v>62</v>
      </c>
      <c r="E797">
        <v>4337.7203849999996</v>
      </c>
      <c r="F797">
        <v>351.8</v>
      </c>
      <c r="G797">
        <v>-11.8030227976048</v>
      </c>
      <c r="H797">
        <v>10.5625768624292</v>
      </c>
      <c r="I797">
        <v>3.9883622982740099</v>
      </c>
      <c r="J797">
        <v>2.3474775795838401</v>
      </c>
      <c r="K797">
        <v>316.91513174534703</v>
      </c>
      <c r="L797">
        <v>300.89763959858698</v>
      </c>
      <c r="M797">
        <v>59.000873669489899</v>
      </c>
      <c r="N797">
        <v>1.54908204145025</v>
      </c>
      <c r="O797">
        <v>7.4332006822057801</v>
      </c>
      <c r="P797">
        <v>40.6637345061975</v>
      </c>
      <c r="Q797">
        <v>-5.8283157620109001E-2</v>
      </c>
    </row>
    <row r="798" spans="1:17" hidden="1" x14ac:dyDescent="0.3">
      <c r="A798" t="s">
        <v>1736</v>
      </c>
      <c r="B798" t="s">
        <v>1737</v>
      </c>
      <c r="C798" t="s">
        <v>10182</v>
      </c>
      <c r="D798" t="s">
        <v>1474</v>
      </c>
      <c r="E798">
        <v>4317.6067038000001</v>
      </c>
      <c r="F798">
        <v>8165.2</v>
      </c>
      <c r="G798">
        <v>2.3838059989740099</v>
      </c>
      <c r="H798">
        <v>2.7138171313258002</v>
      </c>
      <c r="I798">
        <v>-4.6840435356465502</v>
      </c>
      <c r="J798">
        <v>0.196945409024641</v>
      </c>
      <c r="K798">
        <v>7390.0401636219003</v>
      </c>
      <c r="L798">
        <v>6986.5967867210902</v>
      </c>
      <c r="M798">
        <v>73.0229449630951</v>
      </c>
      <c r="N798">
        <v>1.0914824039417701</v>
      </c>
      <c r="O798">
        <v>5.5699799147602</v>
      </c>
      <c r="P798">
        <v>40.535795733255299</v>
      </c>
      <c r="Q798">
        <v>-1.0061359894207001E-2</v>
      </c>
    </row>
    <row r="799" spans="1:17" hidden="1" x14ac:dyDescent="0.3">
      <c r="A799" t="s">
        <v>1738</v>
      </c>
      <c r="B799" t="s">
        <v>1739</v>
      </c>
      <c r="C799" t="s">
        <v>10182</v>
      </c>
      <c r="D799" t="s">
        <v>243</v>
      </c>
      <c r="E799">
        <v>4301.5008337500003</v>
      </c>
      <c r="F799">
        <v>622.5</v>
      </c>
      <c r="G799">
        <v>88.208592598347295</v>
      </c>
      <c r="H799">
        <v>16.2831090503391</v>
      </c>
      <c r="I799">
        <v>54.987836666638998</v>
      </c>
      <c r="J799">
        <v>2.8120619096603598</v>
      </c>
      <c r="K799">
        <v>545.81943078695201</v>
      </c>
      <c r="L799">
        <v>449.40033005905298</v>
      </c>
      <c r="M799">
        <v>64.233771718186304</v>
      </c>
      <c r="N799">
        <v>1.08582219353256</v>
      </c>
      <c r="O799">
        <v>5.22088353413654</v>
      </c>
      <c r="P799">
        <v>114.766258409522</v>
      </c>
      <c r="Q799">
        <v>6.4039485952951003E-2</v>
      </c>
    </row>
    <row r="800" spans="1:17" hidden="1" x14ac:dyDescent="0.3">
      <c r="A800" t="s">
        <v>1740</v>
      </c>
      <c r="B800" t="s">
        <v>1741</v>
      </c>
      <c r="C800" t="s">
        <v>10182</v>
      </c>
      <c r="D800" t="s">
        <v>1742</v>
      </c>
      <c r="E800">
        <v>4293.8620704360001</v>
      </c>
      <c r="F800">
        <v>143.19</v>
      </c>
      <c r="G800">
        <v>-11.5331720774058</v>
      </c>
      <c r="H800">
        <v>46.134199372051299</v>
      </c>
      <c r="I800">
        <v>8.6602088844866092</v>
      </c>
      <c r="J800">
        <v>6.9608597804027097</v>
      </c>
      <c r="K800">
        <v>116.382907893981</v>
      </c>
      <c r="L800">
        <v>107.26505289197399</v>
      </c>
      <c r="M800">
        <v>65.4997650482984</v>
      </c>
      <c r="N800">
        <v>3.1284574335985802</v>
      </c>
      <c r="O800">
        <v>10.3429010405754</v>
      </c>
      <c r="P800">
        <v>80.795454545454504</v>
      </c>
      <c r="Q800">
        <v>7.5279037506480004E-2</v>
      </c>
    </row>
    <row r="801" spans="1:17" hidden="1" x14ac:dyDescent="0.3">
      <c r="A801" t="s">
        <v>1743</v>
      </c>
      <c r="B801" t="s">
        <v>1744</v>
      </c>
      <c r="C801" t="s">
        <v>10182</v>
      </c>
      <c r="D801" t="s">
        <v>259</v>
      </c>
      <c r="E801">
        <v>4290.3520172449998</v>
      </c>
      <c r="F801">
        <v>3.35</v>
      </c>
      <c r="G801">
        <v>293.66409199872402</v>
      </c>
      <c r="H801">
        <v>70.2345007065326</v>
      </c>
      <c r="I801">
        <v>79.100187157164498</v>
      </c>
      <c r="J801">
        <v>-10.4525845313321</v>
      </c>
      <c r="K801">
        <v>2.53340096718608</v>
      </c>
      <c r="L801">
        <v>1.8146937590729699</v>
      </c>
      <c r="M801">
        <v>48.894449998374199</v>
      </c>
      <c r="N801">
        <v>1.5607930569528801</v>
      </c>
      <c r="O801">
        <v>29.253731343283501</v>
      </c>
      <c r="P801">
        <v>378.57142857142799</v>
      </c>
      <c r="Q801">
        <v>2.9891088997602001E-2</v>
      </c>
    </row>
    <row r="802" spans="1:17" hidden="1" x14ac:dyDescent="0.3">
      <c r="A802" t="s">
        <v>1745</v>
      </c>
      <c r="B802" t="s">
        <v>1746</v>
      </c>
      <c r="C802" t="s">
        <v>10182</v>
      </c>
      <c r="D802" t="s">
        <v>140</v>
      </c>
      <c r="E802">
        <v>4286.3799024800001</v>
      </c>
      <c r="F802">
        <v>426.4</v>
      </c>
      <c r="G802">
        <v>91.856345878144197</v>
      </c>
      <c r="H802">
        <v>-2.3781923176444102</v>
      </c>
      <c r="I802">
        <v>45.130995344545703</v>
      </c>
      <c r="J802">
        <v>-8.2508627556758807</v>
      </c>
      <c r="K802">
        <v>391.88520664587003</v>
      </c>
      <c r="L802">
        <v>317.21615389799399</v>
      </c>
      <c r="M802">
        <v>58.158831261238603</v>
      </c>
      <c r="N802">
        <v>0.57223648771832702</v>
      </c>
      <c r="O802">
        <v>9.9906191369605999</v>
      </c>
      <c r="P802">
        <v>120.532712697181</v>
      </c>
      <c r="Q802">
        <v>8.8040988903259995E-2</v>
      </c>
    </row>
    <row r="803" spans="1:17" hidden="1" x14ac:dyDescent="0.3">
      <c r="A803" t="s">
        <v>1747</v>
      </c>
      <c r="B803" t="s">
        <v>1748</v>
      </c>
      <c r="C803" t="s">
        <v>10182</v>
      </c>
      <c r="D803" t="s">
        <v>1474</v>
      </c>
      <c r="E803">
        <v>4277.4683699799998</v>
      </c>
      <c r="F803">
        <v>358.55</v>
      </c>
      <c r="G803">
        <v>-19.1276775849031</v>
      </c>
      <c r="H803">
        <v>7.0815935601956204</v>
      </c>
      <c r="I803">
        <v>-12.6203753726305</v>
      </c>
      <c r="J803">
        <v>-6.4258927466950704</v>
      </c>
      <c r="K803">
        <v>350.202119661974</v>
      </c>
      <c r="L803">
        <v>348.57440061170399</v>
      </c>
      <c r="M803">
        <v>49.136278634850797</v>
      </c>
      <c r="N803">
        <v>2.6705998208176398</v>
      </c>
      <c r="O803">
        <v>17.138474410821299</v>
      </c>
      <c r="P803">
        <v>25.6967572304995</v>
      </c>
      <c r="Q803">
        <v>5.3731049657683001E-2</v>
      </c>
    </row>
    <row r="804" spans="1:17" hidden="1" x14ac:dyDescent="0.3">
      <c r="A804" t="s">
        <v>1749</v>
      </c>
      <c r="B804" t="s">
        <v>1750</v>
      </c>
      <c r="C804" t="s">
        <v>10182</v>
      </c>
      <c r="D804" t="s">
        <v>46</v>
      </c>
      <c r="E804">
        <v>4268.2721337900002</v>
      </c>
      <c r="F804">
        <v>634.9</v>
      </c>
      <c r="G804">
        <v>275.35559310247697</v>
      </c>
      <c r="H804">
        <v>74.708064157072897</v>
      </c>
      <c r="I804">
        <v>126.355826254908</v>
      </c>
      <c r="J804">
        <v>42.543005645908799</v>
      </c>
      <c r="K804">
        <v>395.252243445278</v>
      </c>
      <c r="L804">
        <v>296.01181310524498</v>
      </c>
      <c r="M804">
        <v>95.981394775107901</v>
      </c>
      <c r="N804">
        <v>2.3188872441769801</v>
      </c>
      <c r="O804">
        <v>1.5750511891636501</v>
      </c>
      <c r="P804">
        <v>310.14211886304901</v>
      </c>
      <c r="Q804">
        <v>5.6788608573160003E-2</v>
      </c>
    </row>
    <row r="805" spans="1:17" x14ac:dyDescent="0.3">
      <c r="A805" t="s">
        <v>1751</v>
      </c>
      <c r="B805" t="s">
        <v>1752</v>
      </c>
      <c r="C805" t="s">
        <v>10172</v>
      </c>
      <c r="D805" t="s">
        <v>548</v>
      </c>
      <c r="E805">
        <v>4265.5293408750003</v>
      </c>
      <c r="F805">
        <v>381.45</v>
      </c>
      <c r="G805">
        <v>9.3932035798982305</v>
      </c>
      <c r="H805">
        <v>2.3479045417041999</v>
      </c>
      <c r="I805">
        <v>-8.8983408874589909</v>
      </c>
      <c r="J805">
        <v>2.2552630925524699</v>
      </c>
      <c r="K805">
        <v>377.85027363538302</v>
      </c>
      <c r="L805">
        <v>360.21424617315802</v>
      </c>
      <c r="M805">
        <v>47.450832761764602</v>
      </c>
      <c r="N805">
        <v>1.3064824082114399</v>
      </c>
      <c r="O805">
        <v>11.456285227421599</v>
      </c>
      <c r="P805">
        <v>36.232142857142797</v>
      </c>
      <c r="Q805">
        <v>-6.5286529476307004E-2</v>
      </c>
    </row>
    <row r="806" spans="1:17" hidden="1" x14ac:dyDescent="0.3">
      <c r="A806" t="s">
        <v>1753</v>
      </c>
      <c r="B806" t="s">
        <v>1754</v>
      </c>
      <c r="C806" t="s">
        <v>10182</v>
      </c>
      <c r="D806" t="s">
        <v>986</v>
      </c>
      <c r="E806">
        <v>4254.0305264999997</v>
      </c>
      <c r="F806">
        <v>3392.45</v>
      </c>
      <c r="G806">
        <v>-1.0475167764128599</v>
      </c>
      <c r="H806">
        <v>27.6279383536843</v>
      </c>
      <c r="I806">
        <v>21.882558482875599</v>
      </c>
      <c r="J806">
        <v>0.96484854191731195</v>
      </c>
      <c r="K806">
        <v>2849.2456165516601</v>
      </c>
      <c r="L806">
        <v>2656.5428434948499</v>
      </c>
      <c r="M806">
        <v>69.020602615184202</v>
      </c>
      <c r="N806">
        <v>1.3442184096285901</v>
      </c>
      <c r="O806">
        <v>2.87255523294374</v>
      </c>
      <c r="P806">
        <v>54.963000182715099</v>
      </c>
      <c r="Q806">
        <v>5.3412183098476999E-2</v>
      </c>
    </row>
    <row r="807" spans="1:17" hidden="1" x14ac:dyDescent="0.3">
      <c r="A807" t="s">
        <v>1755</v>
      </c>
      <c r="B807" t="s">
        <v>1756</v>
      </c>
      <c r="C807" t="s">
        <v>10182</v>
      </c>
      <c r="D807" t="s">
        <v>246</v>
      </c>
      <c r="E807">
        <v>4225.1976557600001</v>
      </c>
      <c r="F807">
        <v>4165.6000000000004</v>
      </c>
      <c r="G807">
        <v>67.311671787186697</v>
      </c>
      <c r="H807">
        <v>55.324865971231397</v>
      </c>
      <c r="I807">
        <v>66.752480695705401</v>
      </c>
      <c r="J807">
        <v>6.6686197292895697</v>
      </c>
      <c r="K807">
        <v>3258.54753218209</v>
      </c>
      <c r="L807">
        <v>2688.7654110624198</v>
      </c>
      <c r="M807">
        <v>79.351855776462301</v>
      </c>
      <c r="N807">
        <v>0.67714060686074196</v>
      </c>
      <c r="O807">
        <v>1.90608795851736</v>
      </c>
      <c r="P807">
        <v>97.881335803524806</v>
      </c>
      <c r="Q807">
        <v>0.112194837491326</v>
      </c>
    </row>
    <row r="808" spans="1:17" x14ac:dyDescent="0.3">
      <c r="A808" t="s">
        <v>1757</v>
      </c>
      <c r="B808" t="s">
        <v>1758</v>
      </c>
      <c r="C808" t="s">
        <v>10169</v>
      </c>
      <c r="D808" t="s">
        <v>282</v>
      </c>
      <c r="E808">
        <v>4221.247444435</v>
      </c>
      <c r="F808">
        <v>500.15</v>
      </c>
      <c r="G808">
        <v>-21.115426762319299</v>
      </c>
      <c r="H808">
        <v>-7.6830811703465303</v>
      </c>
      <c r="I808">
        <v>-33.676080450051302</v>
      </c>
      <c r="J808">
        <v>-0.50279709887513901</v>
      </c>
      <c r="K808">
        <v>510.69168858749902</v>
      </c>
      <c r="L808">
        <v>511.18923852677699</v>
      </c>
      <c r="M808">
        <v>49.488325335249598</v>
      </c>
      <c r="N808">
        <v>0.87403412069497699</v>
      </c>
      <c r="O808">
        <v>39.758072578226503</v>
      </c>
      <c r="P808">
        <v>11.890380313199</v>
      </c>
    </row>
    <row r="809" spans="1:17" hidden="1" x14ac:dyDescent="0.3">
      <c r="A809" t="s">
        <v>1759</v>
      </c>
      <c r="B809" t="s">
        <v>1760</v>
      </c>
      <c r="C809" t="s">
        <v>10182</v>
      </c>
      <c r="D809" t="s">
        <v>98</v>
      </c>
      <c r="E809">
        <v>4220.5577524649998</v>
      </c>
      <c r="F809">
        <v>3366.45</v>
      </c>
      <c r="G809">
        <v>102.985634290652</v>
      </c>
      <c r="H809">
        <v>21.564334384715998</v>
      </c>
      <c r="I809">
        <v>10.2372866367903</v>
      </c>
      <c r="J809">
        <v>3.7517310868886802</v>
      </c>
      <c r="K809">
        <v>2828.7131280417402</v>
      </c>
      <c r="L809">
        <v>2486.3359147808101</v>
      </c>
      <c r="M809">
        <v>78.499454883886699</v>
      </c>
      <c r="N809">
        <v>2.2891503241626801</v>
      </c>
      <c r="O809">
        <v>3.5809235247812898</v>
      </c>
      <c r="P809">
        <v>132.99650482749001</v>
      </c>
      <c r="Q809">
        <v>0.21207708438463799</v>
      </c>
    </row>
    <row r="810" spans="1:17" hidden="1" x14ac:dyDescent="0.3">
      <c r="A810" t="s">
        <v>1761</v>
      </c>
      <c r="B810" t="s">
        <v>1762</v>
      </c>
      <c r="C810" t="s">
        <v>10182</v>
      </c>
      <c r="D810" t="s">
        <v>481</v>
      </c>
      <c r="E810">
        <v>4200.6807355250003</v>
      </c>
      <c r="F810">
        <v>681.65</v>
      </c>
      <c r="G810">
        <v>-16.413130002072801</v>
      </c>
      <c r="H810">
        <v>-5.0921509566958303</v>
      </c>
      <c r="I810">
        <v>-20.2508481374071</v>
      </c>
      <c r="J810">
        <v>-7.79770845011251</v>
      </c>
      <c r="K810">
        <v>702.34688856552305</v>
      </c>
      <c r="L810">
        <v>694.64510230183998</v>
      </c>
      <c r="M810">
        <v>27.866375850021999</v>
      </c>
      <c r="N810">
        <v>0.91194551506994803</v>
      </c>
      <c r="O810">
        <v>21.389276021418599</v>
      </c>
      <c r="P810">
        <v>17.535994482282899</v>
      </c>
      <c r="Q810">
        <v>0.12993703003302801</v>
      </c>
    </row>
    <row r="811" spans="1:17" hidden="1" x14ac:dyDescent="0.3">
      <c r="A811" t="s">
        <v>1763</v>
      </c>
      <c r="B811" t="s">
        <v>1764</v>
      </c>
      <c r="C811" t="s">
        <v>10182</v>
      </c>
      <c r="D811" t="s">
        <v>896</v>
      </c>
      <c r="E811">
        <v>4187.058251425</v>
      </c>
      <c r="F811">
        <v>900.05</v>
      </c>
      <c r="G811">
        <v>-40.383291776920402</v>
      </c>
      <c r="H811">
        <v>5.9587980751448102</v>
      </c>
      <c r="I811">
        <v>-19.953980822954101</v>
      </c>
      <c r="J811">
        <v>5.9034452881388297</v>
      </c>
      <c r="K811">
        <v>853.569183567555</v>
      </c>
      <c r="L811">
        <v>911.02857935145403</v>
      </c>
      <c r="M811">
        <v>66.689906351360605</v>
      </c>
      <c r="N811">
        <v>1.5889331320209801</v>
      </c>
      <c r="O811">
        <v>21.287706238542299</v>
      </c>
      <c r="P811">
        <v>25.215637173066199</v>
      </c>
      <c r="Q811">
        <v>-0.102009832977054</v>
      </c>
    </row>
    <row r="812" spans="1:17" x14ac:dyDescent="0.3">
      <c r="A812" t="s">
        <v>1765</v>
      </c>
      <c r="B812" t="s">
        <v>1766</v>
      </c>
      <c r="C812" t="s">
        <v>10181</v>
      </c>
      <c r="D812" t="s">
        <v>548</v>
      </c>
      <c r="E812">
        <v>4180.564613435</v>
      </c>
      <c r="F812">
        <v>374.15</v>
      </c>
      <c r="G812">
        <v>6.5643383041429599</v>
      </c>
      <c r="H812">
        <v>-3.36543216811075</v>
      </c>
      <c r="I812">
        <v>-5.5351774782001399</v>
      </c>
      <c r="J812">
        <v>-6.4102436314653604</v>
      </c>
      <c r="K812">
        <v>373.55856988069797</v>
      </c>
      <c r="L812">
        <v>354.60955831301902</v>
      </c>
      <c r="M812">
        <v>39.186822230334599</v>
      </c>
      <c r="N812">
        <v>0.81775073051513103</v>
      </c>
      <c r="O812">
        <v>22.637979420018699</v>
      </c>
      <c r="P812">
        <v>40.657894736842003</v>
      </c>
      <c r="Q812">
        <v>0.13112901841909</v>
      </c>
    </row>
    <row r="813" spans="1:17" x14ac:dyDescent="0.3">
      <c r="A813" t="s">
        <v>1767</v>
      </c>
      <c r="B813" t="s">
        <v>1768</v>
      </c>
      <c r="C813" t="s">
        <v>10167</v>
      </c>
      <c r="D813" t="s">
        <v>24</v>
      </c>
      <c r="E813">
        <v>4172.6309797100002</v>
      </c>
      <c r="F813">
        <v>133.22</v>
      </c>
      <c r="G813">
        <v>-20.804107609886302</v>
      </c>
      <c r="H813">
        <v>-5.2762897298200899</v>
      </c>
      <c r="I813">
        <v>-27.2037836324292</v>
      </c>
      <c r="J813">
        <v>-6.0351133599202598</v>
      </c>
      <c r="K813">
        <v>134.24540310716</v>
      </c>
      <c r="L813">
        <v>128.86001740213601</v>
      </c>
      <c r="M813">
        <v>38.035803629847699</v>
      </c>
      <c r="N813">
        <v>0.61024156168737698</v>
      </c>
      <c r="O813">
        <v>22.691788019816801</v>
      </c>
      <c r="P813">
        <v>21.2192902638762</v>
      </c>
      <c r="Q813">
        <v>-3.43442540499E-4</v>
      </c>
    </row>
    <row r="814" spans="1:17" hidden="1" x14ac:dyDescent="0.3">
      <c r="A814" t="s">
        <v>1769</v>
      </c>
      <c r="B814" t="s">
        <v>1770</v>
      </c>
      <c r="C814" t="s">
        <v>10178</v>
      </c>
      <c r="D814" t="s">
        <v>304</v>
      </c>
      <c r="E814">
        <v>4159.8750309440002</v>
      </c>
      <c r="F814">
        <v>189.04</v>
      </c>
      <c r="G814">
        <v>5.8345940907744502</v>
      </c>
      <c r="H814">
        <v>-3.1355358327082699</v>
      </c>
      <c r="I814">
        <v>-13.9469114637046</v>
      </c>
      <c r="J814">
        <v>-0.34389093029048801</v>
      </c>
      <c r="K814">
        <v>190.96729761082801</v>
      </c>
      <c r="M814">
        <v>48.921799446054003</v>
      </c>
      <c r="N814">
        <v>1.24560409899156</v>
      </c>
      <c r="O814">
        <v>25.8199322894625</v>
      </c>
      <c r="P814">
        <v>48.557956777995997</v>
      </c>
    </row>
    <row r="815" spans="1:17" hidden="1" x14ac:dyDescent="0.3">
      <c r="A815" t="s">
        <v>1771</v>
      </c>
      <c r="B815" t="s">
        <v>1772</v>
      </c>
      <c r="C815" t="s">
        <v>10182</v>
      </c>
      <c r="D815" t="s">
        <v>304</v>
      </c>
      <c r="E815">
        <v>4158.8774287859997</v>
      </c>
      <c r="F815">
        <v>194.91</v>
      </c>
      <c r="G815">
        <v>-29.330565333626499</v>
      </c>
      <c r="H815">
        <v>8.8815724184084992</v>
      </c>
      <c r="I815">
        <v>-16.573041603757702</v>
      </c>
      <c r="J815">
        <v>4.9212487747101097</v>
      </c>
      <c r="K815">
        <v>185.90393896399999</v>
      </c>
      <c r="M815">
        <v>63.450245240594398</v>
      </c>
      <c r="N815">
        <v>1.7023839575469699</v>
      </c>
      <c r="O815">
        <v>20.568467497819501</v>
      </c>
      <c r="P815">
        <v>33.044368600682503</v>
      </c>
    </row>
    <row r="816" spans="1:17" hidden="1" x14ac:dyDescent="0.3">
      <c r="A816" t="s">
        <v>1773</v>
      </c>
      <c r="B816" t="s">
        <v>1774</v>
      </c>
      <c r="C816" t="s">
        <v>10182</v>
      </c>
      <c r="E816">
        <v>4124.0624437199904</v>
      </c>
      <c r="F816">
        <v>398.55</v>
      </c>
      <c r="G816">
        <v>75.593850306881293</v>
      </c>
      <c r="H816">
        <v>2.4978897916118199</v>
      </c>
      <c r="I816">
        <v>65.001982803120299</v>
      </c>
      <c r="J816">
        <v>-8.2037701560789191</v>
      </c>
      <c r="K816">
        <v>338.71467407625101</v>
      </c>
      <c r="L816">
        <v>245.85829675405699</v>
      </c>
      <c r="M816">
        <v>54.492950665900899</v>
      </c>
      <c r="N816">
        <v>0.85253929549887097</v>
      </c>
      <c r="O816">
        <v>10.350018818216</v>
      </c>
      <c r="P816">
        <v>149.09375</v>
      </c>
    </row>
    <row r="817" spans="1:17" hidden="1" x14ac:dyDescent="0.3">
      <c r="A817" t="s">
        <v>1775</v>
      </c>
      <c r="B817" t="s">
        <v>1776</v>
      </c>
      <c r="C817" t="s">
        <v>10182</v>
      </c>
      <c r="E817">
        <v>4123.3243142490001</v>
      </c>
      <c r="F817">
        <v>51.97</v>
      </c>
      <c r="G817">
        <v>50.015170165840097</v>
      </c>
      <c r="H817">
        <v>-11.584735904628401</v>
      </c>
      <c r="I817">
        <v>-34.260185383018701</v>
      </c>
      <c r="J817">
        <v>1.5845748003912901</v>
      </c>
      <c r="K817">
        <v>55.773719500890898</v>
      </c>
      <c r="L817">
        <v>54.4661875937717</v>
      </c>
      <c r="M817">
        <v>41.2976432547445</v>
      </c>
      <c r="N817">
        <v>0.84578503012739203</v>
      </c>
      <c r="O817">
        <v>49.124494900904303</v>
      </c>
      <c r="P817">
        <v>85.607142857142804</v>
      </c>
      <c r="Q817">
        <v>-5.5666038732585001E-2</v>
      </c>
    </row>
    <row r="818" spans="1:17" hidden="1" x14ac:dyDescent="0.3">
      <c r="A818" t="s">
        <v>1777</v>
      </c>
      <c r="B818" t="s">
        <v>1778</v>
      </c>
      <c r="C818" t="s">
        <v>10182</v>
      </c>
      <c r="D818" t="s">
        <v>243</v>
      </c>
      <c r="E818">
        <v>4109.8484906249996</v>
      </c>
      <c r="F818">
        <v>2337.0500000000002</v>
      </c>
      <c r="G818">
        <v>68.090650107502498</v>
      </c>
      <c r="H818">
        <v>16.219567159077702</v>
      </c>
      <c r="I818">
        <v>38.128707082484802</v>
      </c>
      <c r="J818">
        <v>2.0975516453870799</v>
      </c>
      <c r="K818">
        <v>1986.0157925865301</v>
      </c>
      <c r="L818">
        <v>1595.98166506591</v>
      </c>
      <c r="M818">
        <v>65.836604412186702</v>
      </c>
      <c r="N818">
        <v>3.4490572061494298</v>
      </c>
      <c r="O818">
        <v>3.9750968100810802</v>
      </c>
      <c r="P818">
        <v>135.76796973518199</v>
      </c>
      <c r="Q818">
        <v>5.0839938228184001E-2</v>
      </c>
    </row>
    <row r="819" spans="1:17" hidden="1" x14ac:dyDescent="0.3">
      <c r="A819" t="s">
        <v>1779</v>
      </c>
      <c r="B819" t="s">
        <v>1780</v>
      </c>
      <c r="C819" t="s">
        <v>10182</v>
      </c>
      <c r="D819" t="s">
        <v>1445</v>
      </c>
      <c r="E819">
        <v>4106.4424286519998</v>
      </c>
      <c r="F819">
        <v>75.72</v>
      </c>
      <c r="G819">
        <v>29.129977945771</v>
      </c>
      <c r="H819">
        <v>-4.8021388396229501</v>
      </c>
      <c r="I819">
        <v>-6.3521771335482802</v>
      </c>
      <c r="J819">
        <v>-1.0467496367932501</v>
      </c>
      <c r="K819">
        <v>78.255125684239104</v>
      </c>
      <c r="L819">
        <v>70.454542714528898</v>
      </c>
      <c r="M819">
        <v>37.8572153803605</v>
      </c>
      <c r="N819">
        <v>0.72916985087331798</v>
      </c>
      <c r="O819">
        <v>19.783412572635999</v>
      </c>
      <c r="P819">
        <v>76.503496503496507</v>
      </c>
      <c r="Q819">
        <v>0.16325084936048201</v>
      </c>
    </row>
    <row r="820" spans="1:17" x14ac:dyDescent="0.3">
      <c r="A820" t="s">
        <v>1781</v>
      </c>
      <c r="B820" t="s">
        <v>1782</v>
      </c>
      <c r="C820" t="s">
        <v>10184</v>
      </c>
      <c r="D820" t="s">
        <v>1783</v>
      </c>
      <c r="E820">
        <v>4094.2517084999999</v>
      </c>
      <c r="F820">
        <v>23.13</v>
      </c>
      <c r="G820">
        <v>27.085144630303098</v>
      </c>
      <c r="H820">
        <v>5.5917059549544899</v>
      </c>
      <c r="I820">
        <v>-18.494712871812599</v>
      </c>
      <c r="J820">
        <v>-2.4556224929800101</v>
      </c>
      <c r="K820">
        <v>22.0634254875959</v>
      </c>
      <c r="L820">
        <v>21.001024368842302</v>
      </c>
      <c r="M820">
        <v>57.254595679816099</v>
      </c>
      <c r="N820">
        <v>1.3368349764132601</v>
      </c>
      <c r="O820">
        <v>20.838737570254999</v>
      </c>
      <c r="P820">
        <v>55.234899328859001</v>
      </c>
      <c r="Q820">
        <v>-6.1110965971874001E-2</v>
      </c>
    </row>
    <row r="821" spans="1:17" x14ac:dyDescent="0.3">
      <c r="A821" t="s">
        <v>1784</v>
      </c>
      <c r="B821" t="s">
        <v>1785</v>
      </c>
      <c r="C821" t="s">
        <v>10173</v>
      </c>
      <c r="D821" t="s">
        <v>1402</v>
      </c>
      <c r="E821">
        <v>4077.4215569900002</v>
      </c>
      <c r="F821">
        <v>564.65</v>
      </c>
      <c r="G821">
        <v>6.5801757109779304</v>
      </c>
      <c r="H821">
        <v>18.016622821980501</v>
      </c>
      <c r="I821">
        <v>6.5828508554752396</v>
      </c>
      <c r="J821">
        <v>-0.44507597742566202</v>
      </c>
      <c r="K821">
        <v>488.80550190510002</v>
      </c>
      <c r="L821">
        <v>459.76477710518901</v>
      </c>
      <c r="M821">
        <v>77.487015251756404</v>
      </c>
      <c r="N821">
        <v>2.1163416171957699</v>
      </c>
      <c r="O821">
        <v>3.1789604179580402</v>
      </c>
      <c r="P821">
        <v>52.217279956867401</v>
      </c>
      <c r="Q821">
        <v>-1.8839711505503998E-2</v>
      </c>
    </row>
    <row r="822" spans="1:17" hidden="1" x14ac:dyDescent="0.3">
      <c r="A822" t="s">
        <v>1786</v>
      </c>
      <c r="B822" t="s">
        <v>1787</v>
      </c>
      <c r="C822" t="s">
        <v>10167</v>
      </c>
      <c r="D822" t="s">
        <v>1788</v>
      </c>
      <c r="E822">
        <v>4075.6378338899999</v>
      </c>
      <c r="F822">
        <v>243.66</v>
      </c>
      <c r="G822">
        <v>-33.445855399359502</v>
      </c>
      <c r="H822">
        <v>5.4955572587372599</v>
      </c>
      <c r="I822">
        <v>-11.0144549574776</v>
      </c>
      <c r="J822">
        <v>-0.49547275261049001</v>
      </c>
      <c r="K822">
        <v>234.839166861785</v>
      </c>
      <c r="M822">
        <v>53.457459525699299</v>
      </c>
      <c r="N822">
        <v>0.786673583080709</v>
      </c>
      <c r="O822">
        <v>15.3246326848887</v>
      </c>
      <c r="P822">
        <v>23.936927772126101</v>
      </c>
    </row>
    <row r="823" spans="1:17" x14ac:dyDescent="0.3">
      <c r="A823" t="s">
        <v>1789</v>
      </c>
      <c r="B823" t="s">
        <v>1790</v>
      </c>
      <c r="C823" t="s">
        <v>10165</v>
      </c>
      <c r="D823" t="s">
        <v>243</v>
      </c>
      <c r="E823">
        <v>4071.2886616000001</v>
      </c>
      <c r="F823">
        <v>2395.6</v>
      </c>
      <c r="G823">
        <v>103.207797626017</v>
      </c>
      <c r="H823">
        <v>19.798306025288401</v>
      </c>
      <c r="I823">
        <v>61.4925415738985</v>
      </c>
      <c r="J823">
        <v>-2.8452352991385301</v>
      </c>
      <c r="K823">
        <v>2015.7212017916399</v>
      </c>
      <c r="L823">
        <v>1627.26790663783</v>
      </c>
      <c r="M823">
        <v>70.480436785783496</v>
      </c>
      <c r="N823">
        <v>1.04360291082062</v>
      </c>
      <c r="O823">
        <v>3.1474369677742602</v>
      </c>
      <c r="P823">
        <v>133.01235288396001</v>
      </c>
      <c r="Q823">
        <v>-6.2517762148753001E-2</v>
      </c>
    </row>
    <row r="824" spans="1:17" hidden="1" x14ac:dyDescent="0.3">
      <c r="A824" t="s">
        <v>1791</v>
      </c>
      <c r="B824" t="s">
        <v>1792</v>
      </c>
      <c r="C824" t="s">
        <v>10182</v>
      </c>
      <c r="D824" t="s">
        <v>1018</v>
      </c>
      <c r="E824">
        <v>4060.8879999999999</v>
      </c>
      <c r="F824">
        <v>118</v>
      </c>
      <c r="G824">
        <v>-23.361770070241199</v>
      </c>
      <c r="I824">
        <v>-10.6042463403724</v>
      </c>
      <c r="K824">
        <v>104.378999999999</v>
      </c>
      <c r="M824">
        <v>99.990560428137201</v>
      </c>
      <c r="N824">
        <v>1</v>
      </c>
      <c r="O824">
        <v>0</v>
      </c>
      <c r="P824">
        <v>5.3571428571428603</v>
      </c>
    </row>
    <row r="825" spans="1:17" hidden="1" x14ac:dyDescent="0.3">
      <c r="A825" t="s">
        <v>1793</v>
      </c>
      <c r="B825" t="s">
        <v>1794</v>
      </c>
      <c r="C825" t="s">
        <v>10182</v>
      </c>
      <c r="D825" t="s">
        <v>122</v>
      </c>
      <c r="E825">
        <v>4030.3283476500001</v>
      </c>
      <c r="F825">
        <v>323.45</v>
      </c>
      <c r="G825">
        <v>-35.907523661600997</v>
      </c>
      <c r="H825">
        <v>-3.66340648629975</v>
      </c>
      <c r="I825">
        <v>-23.1499999317322</v>
      </c>
      <c r="J825">
        <v>-3.1658961458483801</v>
      </c>
      <c r="K825">
        <v>331.14970311919899</v>
      </c>
      <c r="M825">
        <v>38.895021759464498</v>
      </c>
      <c r="N825">
        <v>0.65133750433666504</v>
      </c>
      <c r="O825">
        <v>21.456175606739802</v>
      </c>
      <c r="P825">
        <v>7.4406244809832103</v>
      </c>
    </row>
    <row r="826" spans="1:17" hidden="1" x14ac:dyDescent="0.3">
      <c r="A826" t="s">
        <v>1795</v>
      </c>
      <c r="B826" t="s">
        <v>1796</v>
      </c>
      <c r="C826" t="s">
        <v>10182</v>
      </c>
      <c r="D826" t="s">
        <v>236</v>
      </c>
      <c r="E826">
        <v>4023.4402634399999</v>
      </c>
      <c r="F826">
        <v>369.8</v>
      </c>
      <c r="G826">
        <v>99.808304639989203</v>
      </c>
      <c r="H826">
        <v>5.9623077975071901</v>
      </c>
      <c r="I826">
        <v>33.342457925079302</v>
      </c>
      <c r="J826">
        <v>-2.9198237961440401</v>
      </c>
      <c r="K826">
        <v>343.73704725891099</v>
      </c>
      <c r="L826">
        <v>285.40650086724798</v>
      </c>
      <c r="M826">
        <v>53.081103322339303</v>
      </c>
      <c r="N826">
        <v>1.0841322368130399</v>
      </c>
      <c r="O826">
        <v>9.6944294213088007</v>
      </c>
      <c r="P826">
        <v>134.23283503372701</v>
      </c>
      <c r="Q826">
        <v>0.131858271587701</v>
      </c>
    </row>
    <row r="827" spans="1:17" x14ac:dyDescent="0.3">
      <c r="A827" t="s">
        <v>1797</v>
      </c>
      <c r="B827" t="s">
        <v>1798</v>
      </c>
      <c r="C827" t="s">
        <v>10173</v>
      </c>
      <c r="D827" t="s">
        <v>246</v>
      </c>
      <c r="E827">
        <v>3997.9858344419999</v>
      </c>
      <c r="F827">
        <v>171.97</v>
      </c>
      <c r="G827">
        <v>-0.78522133701843</v>
      </c>
      <c r="H827">
        <v>28.786819979555801</v>
      </c>
      <c r="I827">
        <v>-3.8641773966040298</v>
      </c>
      <c r="J827">
        <v>13.603141875722599</v>
      </c>
      <c r="K827">
        <v>140.62374231393301</v>
      </c>
      <c r="L827">
        <v>140.146932248838</v>
      </c>
      <c r="M827">
        <v>86.530607042332207</v>
      </c>
      <c r="N827">
        <v>2.8735116375395302</v>
      </c>
      <c r="O827">
        <v>2.9249287666453401</v>
      </c>
      <c r="P827">
        <v>53.476126729138699</v>
      </c>
      <c r="Q827">
        <v>-1.5853419170381002E-2</v>
      </c>
    </row>
    <row r="828" spans="1:17" hidden="1" x14ac:dyDescent="0.3">
      <c r="A828" t="s">
        <v>1799</v>
      </c>
      <c r="B828" t="s">
        <v>1800</v>
      </c>
      <c r="C828" t="s">
        <v>10182</v>
      </c>
      <c r="E828">
        <v>3993.6484919999998</v>
      </c>
      <c r="F828">
        <v>88.08</v>
      </c>
      <c r="G828">
        <v>33.616794701426898</v>
      </c>
      <c r="H828">
        <v>2.4068656086037299</v>
      </c>
      <c r="I828">
        <v>5.2684114562299103</v>
      </c>
      <c r="J828">
        <v>1.30284932064418</v>
      </c>
      <c r="K828">
        <v>88.070475249293295</v>
      </c>
      <c r="L828">
        <v>80.014261174195994</v>
      </c>
      <c r="M828">
        <v>52.768623651403502</v>
      </c>
      <c r="N828">
        <v>0.90314550826861195</v>
      </c>
      <c r="O828">
        <v>20.061307901907298</v>
      </c>
      <c r="P828">
        <v>65.953838907206702</v>
      </c>
      <c r="Q828">
        <v>8.6745579648235996E-2</v>
      </c>
    </row>
    <row r="829" spans="1:17" x14ac:dyDescent="0.3">
      <c r="A829" t="s">
        <v>1801</v>
      </c>
      <c r="B829" t="s">
        <v>1802</v>
      </c>
      <c r="C829" t="s">
        <v>10175</v>
      </c>
      <c r="D829" t="s">
        <v>130</v>
      </c>
      <c r="E829">
        <v>3993.4131555899999</v>
      </c>
      <c r="F829">
        <v>740.15</v>
      </c>
      <c r="G829">
        <v>93.311849449299601</v>
      </c>
      <c r="H829">
        <v>-7.4168150048065797</v>
      </c>
      <c r="I829">
        <v>40.044235388912099</v>
      </c>
      <c r="J829">
        <v>-2.2479831936618799</v>
      </c>
      <c r="K829">
        <v>730.72647187495295</v>
      </c>
      <c r="L829">
        <v>607.89439663939004</v>
      </c>
      <c r="M829">
        <v>46.851444079456499</v>
      </c>
      <c r="N829">
        <v>0.28374187475698298</v>
      </c>
      <c r="O829">
        <v>18.894818617847701</v>
      </c>
      <c r="P829">
        <v>128.40611016818301</v>
      </c>
      <c r="Q829">
        <v>7.6195841793034999E-2</v>
      </c>
    </row>
    <row r="830" spans="1:17" hidden="1" x14ac:dyDescent="0.3">
      <c r="A830" t="s">
        <v>1803</v>
      </c>
      <c r="B830" t="s">
        <v>1804</v>
      </c>
      <c r="C830" t="s">
        <v>10182</v>
      </c>
      <c r="D830" t="s">
        <v>246</v>
      </c>
      <c r="E830">
        <v>3990.2440324499998</v>
      </c>
      <c r="F830">
        <v>869.95</v>
      </c>
      <c r="G830">
        <v>171.349843523582</v>
      </c>
      <c r="H830">
        <v>28.652492342829799</v>
      </c>
      <c r="I830">
        <v>155.678393300989</v>
      </c>
      <c r="J830">
        <v>-4.0547668638149004</v>
      </c>
      <c r="K830">
        <v>729.160304564375</v>
      </c>
      <c r="L830">
        <v>536.76028407151296</v>
      </c>
      <c r="M830">
        <v>61.362670104372498</v>
      </c>
      <c r="N830">
        <v>0.90622704767704698</v>
      </c>
      <c r="O830">
        <v>6.2992125984251803</v>
      </c>
      <c r="P830">
        <v>234.31327338405899</v>
      </c>
      <c r="Q830">
        <v>8.6521026709300994E-2</v>
      </c>
    </row>
    <row r="831" spans="1:17" x14ac:dyDescent="0.3">
      <c r="A831" t="s">
        <v>1805</v>
      </c>
      <c r="B831" t="s">
        <v>1806</v>
      </c>
      <c r="C831" t="s">
        <v>10173</v>
      </c>
      <c r="D831" t="s">
        <v>130</v>
      </c>
      <c r="E831">
        <v>3979.0919768199901</v>
      </c>
      <c r="F831">
        <v>224.54</v>
      </c>
      <c r="G831">
        <v>0.98933062870740296</v>
      </c>
      <c r="H831">
        <v>-6.0036836500195996</v>
      </c>
      <c r="I831">
        <v>-26.576999891036401</v>
      </c>
      <c r="J831">
        <v>-1.07043054131439</v>
      </c>
      <c r="K831">
        <v>219.358703080282</v>
      </c>
      <c r="L831">
        <v>217.10601978505099</v>
      </c>
      <c r="M831">
        <v>61.707937947126297</v>
      </c>
      <c r="N831">
        <v>0.85249775362829605</v>
      </c>
      <c r="O831">
        <v>23.808675514384898</v>
      </c>
      <c r="P831">
        <v>34.535650089874103</v>
      </c>
      <c r="Q831">
        <v>7.2856676689959002E-2</v>
      </c>
    </row>
    <row r="832" spans="1:17" hidden="1" x14ac:dyDescent="0.3">
      <c r="A832" t="s">
        <v>1807</v>
      </c>
      <c r="B832" t="s">
        <v>1808</v>
      </c>
      <c r="C832" t="s">
        <v>10182</v>
      </c>
      <c r="D832" t="s">
        <v>37</v>
      </c>
      <c r="E832">
        <v>3968.93830308</v>
      </c>
      <c r="F832">
        <v>564.45000000000005</v>
      </c>
      <c r="G832">
        <v>-3.4634128493688299</v>
      </c>
      <c r="H832">
        <v>-7.07112652316646</v>
      </c>
      <c r="I832">
        <v>9.2941108804999892</v>
      </c>
      <c r="J832">
        <v>-5.6240390405866396</v>
      </c>
      <c r="K832">
        <v>532.04985309447704</v>
      </c>
      <c r="M832">
        <v>60.745925769217898</v>
      </c>
      <c r="N832">
        <v>1.01361602016823</v>
      </c>
      <c r="O832">
        <v>7.1839844096022603</v>
      </c>
      <c r="P832">
        <v>31.099756125885399</v>
      </c>
    </row>
    <row r="833" spans="1:17" hidden="1" x14ac:dyDescent="0.3">
      <c r="A833" t="s">
        <v>1809</v>
      </c>
      <c r="B833" t="s">
        <v>1810</v>
      </c>
      <c r="C833" t="s">
        <v>10182</v>
      </c>
      <c r="D833" t="s">
        <v>1811</v>
      </c>
      <c r="E833">
        <v>3954.6044999999999</v>
      </c>
      <c r="F833">
        <v>1555.4</v>
      </c>
      <c r="G833">
        <v>67.295235161117404</v>
      </c>
      <c r="H833">
        <v>30.5673592924662</v>
      </c>
      <c r="I833">
        <v>20.560675491931899</v>
      </c>
      <c r="J833">
        <v>11.9713917536896</v>
      </c>
      <c r="K833">
        <v>1199.37306244459</v>
      </c>
      <c r="L833">
        <v>1043.41386043382</v>
      </c>
      <c r="M833">
        <v>84.670330041566004</v>
      </c>
      <c r="N833">
        <v>2.8048228183888702</v>
      </c>
      <c r="O833">
        <v>2.22450816510222</v>
      </c>
      <c r="P833">
        <v>156.24382207578199</v>
      </c>
      <c r="Q833">
        <v>0.103495446183738</v>
      </c>
    </row>
    <row r="834" spans="1:17" x14ac:dyDescent="0.3">
      <c r="A834" t="s">
        <v>1812</v>
      </c>
      <c r="B834" t="s">
        <v>1813</v>
      </c>
      <c r="C834" t="s">
        <v>10179</v>
      </c>
      <c r="D834" t="s">
        <v>926</v>
      </c>
      <c r="E834">
        <v>3931.1926366500002</v>
      </c>
      <c r="F834">
        <v>317.7</v>
      </c>
      <c r="G834">
        <v>52.1031605988357</v>
      </c>
      <c r="H834">
        <v>7.5095775607387099</v>
      </c>
      <c r="I834">
        <v>12.480101291350801</v>
      </c>
      <c r="J834">
        <v>-4.9775483166490702</v>
      </c>
      <c r="K834">
        <v>292.35015906024</v>
      </c>
      <c r="L834">
        <v>244.32714764473101</v>
      </c>
      <c r="M834">
        <v>45.337607143028102</v>
      </c>
      <c r="N834">
        <v>0.76890994832802795</v>
      </c>
      <c r="O834">
        <v>8.5930122757318301</v>
      </c>
      <c r="P834">
        <v>113.436345314074</v>
      </c>
      <c r="Q834">
        <v>2.9953010123818E-2</v>
      </c>
    </row>
    <row r="835" spans="1:17" x14ac:dyDescent="0.3">
      <c r="A835" t="s">
        <v>1814</v>
      </c>
      <c r="B835" t="s">
        <v>1815</v>
      </c>
      <c r="C835" t="s">
        <v>10178</v>
      </c>
      <c r="D835" t="s">
        <v>148</v>
      </c>
      <c r="E835">
        <v>3927.2912468999998</v>
      </c>
      <c r="F835">
        <v>831.4</v>
      </c>
      <c r="G835">
        <v>24.459914464773298</v>
      </c>
      <c r="H835">
        <v>-1.9979571615618901</v>
      </c>
      <c r="I835">
        <v>6.4091192990015102</v>
      </c>
      <c r="J835">
        <v>2.5371972932353102</v>
      </c>
      <c r="K835">
        <v>812.96071894452496</v>
      </c>
      <c r="L835">
        <v>734.89377616711602</v>
      </c>
      <c r="M835">
        <v>56.912574195558904</v>
      </c>
      <c r="N835">
        <v>0.49113239257992197</v>
      </c>
      <c r="O835">
        <v>17.103680538850099</v>
      </c>
      <c r="P835">
        <v>71.741375748812203</v>
      </c>
      <c r="Q835">
        <v>-6.4834019093765002E-2</v>
      </c>
    </row>
    <row r="836" spans="1:17" x14ac:dyDescent="0.3">
      <c r="A836" t="s">
        <v>1816</v>
      </c>
      <c r="B836" t="s">
        <v>1817</v>
      </c>
      <c r="C836" t="s">
        <v>10179</v>
      </c>
      <c r="D836" t="s">
        <v>926</v>
      </c>
      <c r="E836">
        <v>3927.1423248750002</v>
      </c>
      <c r="F836">
        <v>320.25</v>
      </c>
      <c r="G836">
        <v>-33.911530777076401</v>
      </c>
      <c r="H836">
        <v>-2.2001996049307202</v>
      </c>
      <c r="I836">
        <v>-35.019995617212601</v>
      </c>
      <c r="J836">
        <v>-3.2376607348814401</v>
      </c>
      <c r="K836">
        <v>317.288711086028</v>
      </c>
      <c r="L836">
        <v>336.124565173029</v>
      </c>
      <c r="M836">
        <v>43.571694758749899</v>
      </c>
      <c r="N836">
        <v>1.010298280869</v>
      </c>
      <c r="O836">
        <v>40.483996877439402</v>
      </c>
      <c r="P836">
        <v>19.518566896809102</v>
      </c>
      <c r="Q836">
        <v>3.9950930120369998E-3</v>
      </c>
    </row>
    <row r="837" spans="1:17" hidden="1" x14ac:dyDescent="0.3">
      <c r="A837" t="s">
        <v>1818</v>
      </c>
      <c r="B837" t="s">
        <v>1819</v>
      </c>
      <c r="C837" t="s">
        <v>10182</v>
      </c>
      <c r="D837" t="s">
        <v>193</v>
      </c>
      <c r="E837">
        <v>3912.9338440500001</v>
      </c>
      <c r="F837">
        <v>574.1</v>
      </c>
      <c r="G837">
        <v>28.0332100412088</v>
      </c>
      <c r="H837">
        <v>9.28098629034284</v>
      </c>
      <c r="I837">
        <v>30.856551506121399</v>
      </c>
      <c r="J837">
        <v>-3.28353649127502</v>
      </c>
      <c r="K837">
        <v>524.35372951349495</v>
      </c>
      <c r="L837">
        <v>447.45396605987702</v>
      </c>
      <c r="M837">
        <v>57.370600789134301</v>
      </c>
      <c r="N837">
        <v>0.97431078133756699</v>
      </c>
      <c r="O837">
        <v>6.2445566974394797</v>
      </c>
      <c r="P837">
        <v>72.739581766210307</v>
      </c>
      <c r="Q837">
        <v>0.121031946827467</v>
      </c>
    </row>
    <row r="838" spans="1:17" x14ac:dyDescent="0.3">
      <c r="A838" t="s">
        <v>1820</v>
      </c>
      <c r="B838" t="s">
        <v>1821</v>
      </c>
      <c r="C838" t="s">
        <v>10178</v>
      </c>
      <c r="D838" t="s">
        <v>1445</v>
      </c>
      <c r="E838">
        <v>3911.0646427820002</v>
      </c>
      <c r="F838">
        <v>146.06</v>
      </c>
      <c r="G838">
        <v>-65.880395232730905</v>
      </c>
      <c r="H838">
        <v>16.142978153914701</v>
      </c>
      <c r="I838">
        <v>-18.3991238212461</v>
      </c>
      <c r="J838">
        <v>10.152212243411</v>
      </c>
      <c r="K838">
        <v>130.03231669934399</v>
      </c>
      <c r="L838">
        <v>140.853197963193</v>
      </c>
      <c r="M838">
        <v>72.441395500801605</v>
      </c>
      <c r="N838">
        <v>1.48450088431007</v>
      </c>
      <c r="O838">
        <v>69.793235656579398</v>
      </c>
      <c r="P838">
        <v>39.837242699856297</v>
      </c>
      <c r="Q838">
        <v>-3.9961169444963002E-2</v>
      </c>
    </row>
    <row r="839" spans="1:17" hidden="1" x14ac:dyDescent="0.3">
      <c r="A839" t="s">
        <v>1822</v>
      </c>
      <c r="B839" t="s">
        <v>1823</v>
      </c>
      <c r="C839" t="s">
        <v>10182</v>
      </c>
      <c r="D839" t="s">
        <v>130</v>
      </c>
      <c r="E839">
        <v>3896.9019347439998</v>
      </c>
      <c r="F839">
        <v>129.68</v>
      </c>
      <c r="G839">
        <v>38.548161399355102</v>
      </c>
      <c r="H839">
        <v>-6.9665543646943497</v>
      </c>
      <c r="I839">
        <v>35.877330014307297</v>
      </c>
      <c r="J839">
        <v>-8.9275628300207703</v>
      </c>
      <c r="K839">
        <v>122.13417415393801</v>
      </c>
      <c r="L839">
        <v>101.660422241083</v>
      </c>
      <c r="M839">
        <v>42.366716222042299</v>
      </c>
      <c r="N839">
        <v>0.88823343796089504</v>
      </c>
      <c r="O839">
        <v>13.317396668722999</v>
      </c>
      <c r="P839">
        <v>90.146627565982399</v>
      </c>
      <c r="Q839">
        <v>0.14308820444713799</v>
      </c>
    </row>
    <row r="840" spans="1:17" hidden="1" x14ac:dyDescent="0.3">
      <c r="A840" t="s">
        <v>1824</v>
      </c>
      <c r="B840" t="s">
        <v>1825</v>
      </c>
      <c r="C840" t="s">
        <v>10182</v>
      </c>
      <c r="D840" t="s">
        <v>243</v>
      </c>
      <c r="E840">
        <v>3885.8591746000002</v>
      </c>
      <c r="F840">
        <v>722.8</v>
      </c>
      <c r="G840">
        <v>486.885982609172</v>
      </c>
      <c r="H840">
        <v>14.7344075748153</v>
      </c>
      <c r="I840">
        <v>110.044246789385</v>
      </c>
      <c r="J840">
        <v>-0.83245426924995103</v>
      </c>
      <c r="K840">
        <v>630.28815358408997</v>
      </c>
      <c r="L840">
        <v>412.22373395191403</v>
      </c>
      <c r="M840">
        <v>42.886382139329498</v>
      </c>
      <c r="N840">
        <v>0.39232999774479299</v>
      </c>
      <c r="O840">
        <v>25.733259546209101</v>
      </c>
      <c r="P840">
        <v>634.32896474652</v>
      </c>
      <c r="Q840">
        <v>0.209035984923748</v>
      </c>
    </row>
    <row r="841" spans="1:17" x14ac:dyDescent="0.3">
      <c r="A841" t="s">
        <v>1826</v>
      </c>
      <c r="B841" t="s">
        <v>1827</v>
      </c>
      <c r="C841" t="s">
        <v>10177</v>
      </c>
      <c r="D841" t="s">
        <v>384</v>
      </c>
      <c r="E841">
        <v>3882.7928764899998</v>
      </c>
      <c r="F841">
        <v>538.9</v>
      </c>
      <c r="G841">
        <v>16.357661552530001</v>
      </c>
      <c r="H841">
        <v>6.4968246133419303</v>
      </c>
      <c r="I841">
        <v>8.3118664561507103</v>
      </c>
      <c r="J841">
        <v>-2.7697239870056798</v>
      </c>
      <c r="K841">
        <v>478.47793799971402</v>
      </c>
      <c r="L841">
        <v>435.02447179436803</v>
      </c>
      <c r="M841">
        <v>70.184040396933298</v>
      </c>
      <c r="N841">
        <v>1.8024561280082001</v>
      </c>
      <c r="O841">
        <v>2.9318983113750301</v>
      </c>
      <c r="P841">
        <v>54.834075563855698</v>
      </c>
      <c r="Q841">
        <v>-3.8693290889974002E-2</v>
      </c>
    </row>
    <row r="842" spans="1:17" x14ac:dyDescent="0.3">
      <c r="A842" t="s">
        <v>1828</v>
      </c>
      <c r="B842" t="s">
        <v>1829</v>
      </c>
      <c r="C842" t="s">
        <v>10169</v>
      </c>
      <c r="D842" t="s">
        <v>180</v>
      </c>
      <c r="E842">
        <v>3857.5745880449899</v>
      </c>
      <c r="F842">
        <v>270.14999999999998</v>
      </c>
      <c r="G842">
        <v>12.6754382506365</v>
      </c>
      <c r="H842">
        <v>1.73541982629783</v>
      </c>
      <c r="I842">
        <v>6.2624849120873503</v>
      </c>
      <c r="J842">
        <v>3.0202989370625399</v>
      </c>
      <c r="K842">
        <v>253.640909121985</v>
      </c>
      <c r="L842">
        <v>232.271763767122</v>
      </c>
      <c r="M842">
        <v>58.731027764962398</v>
      </c>
      <c r="N842">
        <v>0.83816049487900102</v>
      </c>
      <c r="O842">
        <v>4.1088284286507601</v>
      </c>
      <c r="P842">
        <v>40.703124999999901</v>
      </c>
      <c r="Q842">
        <v>-6.2597141969525996E-2</v>
      </c>
    </row>
    <row r="843" spans="1:17" hidden="1" x14ac:dyDescent="0.3">
      <c r="A843" t="s">
        <v>1830</v>
      </c>
      <c r="B843" t="s">
        <v>1831</v>
      </c>
      <c r="C843" t="s">
        <v>10182</v>
      </c>
      <c r="D843" t="s">
        <v>416</v>
      </c>
      <c r="E843">
        <v>3857.54851125</v>
      </c>
      <c r="F843">
        <v>647.25</v>
      </c>
      <c r="G843">
        <v>67.404798318426799</v>
      </c>
      <c r="H843">
        <v>-5.2047029360538399</v>
      </c>
      <c r="I843">
        <v>37.563929477695602</v>
      </c>
      <c r="J843">
        <v>-0.73322155583549298</v>
      </c>
      <c r="K843">
        <v>618.01905583317205</v>
      </c>
      <c r="L843">
        <v>487.35858011539398</v>
      </c>
      <c r="M843">
        <v>44.710411812822898</v>
      </c>
      <c r="N843">
        <v>0.38170002995166302</v>
      </c>
      <c r="O843">
        <v>12.7076091154886</v>
      </c>
      <c r="P843">
        <v>114.64102138948699</v>
      </c>
      <c r="Q843">
        <v>0.138088835256682</v>
      </c>
    </row>
    <row r="844" spans="1:17" hidden="1" x14ac:dyDescent="0.3">
      <c r="A844" t="s">
        <v>1832</v>
      </c>
      <c r="B844" t="s">
        <v>1833</v>
      </c>
      <c r="C844" t="s">
        <v>10182</v>
      </c>
      <c r="D844" t="s">
        <v>637</v>
      </c>
      <c r="E844">
        <v>3839.5713598500001</v>
      </c>
      <c r="F844">
        <v>1517.15</v>
      </c>
      <c r="G844">
        <v>20.9062013135818</v>
      </c>
      <c r="H844">
        <v>16.4578539349382</v>
      </c>
      <c r="I844">
        <v>44.280647986657598</v>
      </c>
      <c r="J844">
        <v>4.4791108400714901</v>
      </c>
      <c r="K844">
        <v>1264.86836939353</v>
      </c>
      <c r="L844">
        <v>1091.06732292527</v>
      </c>
      <c r="M844">
        <v>85.001496840911301</v>
      </c>
      <c r="N844">
        <v>0.71858693338095503</v>
      </c>
      <c r="O844">
        <v>0.89312197211877098</v>
      </c>
      <c r="P844">
        <v>87.036922887258797</v>
      </c>
      <c r="Q844">
        <v>0.11711063166937</v>
      </c>
    </row>
    <row r="845" spans="1:17" hidden="1" x14ac:dyDescent="0.3">
      <c r="A845" t="s">
        <v>1834</v>
      </c>
      <c r="B845" t="s">
        <v>1835</v>
      </c>
      <c r="C845" t="s">
        <v>10182</v>
      </c>
      <c r="D845" t="s">
        <v>1836</v>
      </c>
      <c r="E845">
        <v>3835.02</v>
      </c>
      <c r="F845">
        <v>1369.65</v>
      </c>
      <c r="G845">
        <v>248.319217407666</v>
      </c>
      <c r="H845">
        <v>28.595959843415201</v>
      </c>
      <c r="I845">
        <v>108.440474529366</v>
      </c>
      <c r="J845">
        <v>2.82811251745968</v>
      </c>
      <c r="K845">
        <v>1061.0149644982901</v>
      </c>
      <c r="L845">
        <v>777.53805579046002</v>
      </c>
      <c r="M845">
        <v>68.382375180253305</v>
      </c>
      <c r="N845">
        <v>1.3961766876305901</v>
      </c>
      <c r="O845">
        <v>6.4469024933377002</v>
      </c>
      <c r="P845">
        <v>287.94788273615598</v>
      </c>
      <c r="Q845">
        <v>0.10987252929720299</v>
      </c>
    </row>
    <row r="846" spans="1:17" hidden="1" x14ac:dyDescent="0.3">
      <c r="A846" t="s">
        <v>1837</v>
      </c>
      <c r="B846" t="s">
        <v>1838</v>
      </c>
      <c r="C846" t="s">
        <v>10182</v>
      </c>
      <c r="E846">
        <v>3831.4116250050001</v>
      </c>
      <c r="F846">
        <v>986.95</v>
      </c>
      <c r="G846">
        <v>89.795433170071902</v>
      </c>
      <c r="H846">
        <v>-2.9540370984897999</v>
      </c>
      <c r="I846">
        <v>0.50458703304031205</v>
      </c>
      <c r="J846">
        <v>-2.64427769170209</v>
      </c>
      <c r="K846">
        <v>987.43219897184497</v>
      </c>
      <c r="L846">
        <v>876.78756352885205</v>
      </c>
      <c r="M846">
        <v>45.308329658354701</v>
      </c>
      <c r="N846">
        <v>0.747616212204949</v>
      </c>
      <c r="O846">
        <v>39.419423476366497</v>
      </c>
      <c r="P846">
        <v>118.67429837518399</v>
      </c>
    </row>
    <row r="847" spans="1:17" hidden="1" x14ac:dyDescent="0.3">
      <c r="A847" t="s">
        <v>1839</v>
      </c>
      <c r="B847" t="s">
        <v>1840</v>
      </c>
      <c r="C847" t="s">
        <v>10182</v>
      </c>
      <c r="D847" t="s">
        <v>72</v>
      </c>
      <c r="E847">
        <v>3825.747549272</v>
      </c>
      <c r="F847">
        <v>252.94</v>
      </c>
      <c r="G847">
        <v>99.251120823557898</v>
      </c>
      <c r="H847">
        <v>7.6642684496620896</v>
      </c>
      <c r="I847">
        <v>24.137760859426599</v>
      </c>
      <c r="J847">
        <v>-1.07712349428573</v>
      </c>
      <c r="K847">
        <v>220.71876500457199</v>
      </c>
      <c r="L847">
        <v>183.22194085093</v>
      </c>
      <c r="M847">
        <v>61.786219700775803</v>
      </c>
      <c r="N847">
        <v>0.62221629075614004</v>
      </c>
      <c r="O847">
        <v>6.7051474658021499</v>
      </c>
      <c r="P847">
        <v>134.09532623785199</v>
      </c>
      <c r="Q847">
        <v>0.106298017623267</v>
      </c>
    </row>
    <row r="848" spans="1:17" hidden="1" x14ac:dyDescent="0.3">
      <c r="A848" t="s">
        <v>1841</v>
      </c>
      <c r="B848" t="s">
        <v>1842</v>
      </c>
      <c r="C848" t="s">
        <v>10182</v>
      </c>
      <c r="D848" t="s">
        <v>140</v>
      </c>
      <c r="E848">
        <v>3806.1354194</v>
      </c>
      <c r="F848">
        <v>422.35</v>
      </c>
      <c r="G848">
        <v>-14.116386193603599</v>
      </c>
      <c r="H848">
        <v>-5.9420436433616697</v>
      </c>
      <c r="I848">
        <v>-9.62929612551026</v>
      </c>
      <c r="J848">
        <v>-2.0766555737667902</v>
      </c>
      <c r="K848">
        <v>426.573770604549</v>
      </c>
      <c r="L848">
        <v>421.47824292075001</v>
      </c>
      <c r="M848">
        <v>39.529008049940998</v>
      </c>
      <c r="N848">
        <v>0.119049173087903</v>
      </c>
      <c r="O848">
        <v>12.4778027702142</v>
      </c>
      <c r="P848">
        <v>14.1023909225989</v>
      </c>
      <c r="Q848">
        <v>8.4650407290319998E-3</v>
      </c>
    </row>
    <row r="849" spans="1:17" hidden="1" x14ac:dyDescent="0.3">
      <c r="A849" t="s">
        <v>1843</v>
      </c>
      <c r="B849" t="s">
        <v>1844</v>
      </c>
      <c r="C849" t="s">
        <v>10182</v>
      </c>
      <c r="D849" t="s">
        <v>62</v>
      </c>
      <c r="E849">
        <v>3767.4116825000001</v>
      </c>
      <c r="F849">
        <v>535.1</v>
      </c>
      <c r="G849">
        <v>14.154268943819201</v>
      </c>
      <c r="H849">
        <v>-5.0383239184312503</v>
      </c>
      <c r="I849">
        <v>1.5711474442167399</v>
      </c>
      <c r="J849">
        <v>-0.87094892733235796</v>
      </c>
      <c r="K849">
        <v>538.67669023059398</v>
      </c>
      <c r="L849">
        <v>493.29316705981398</v>
      </c>
      <c r="M849">
        <v>52.007308989817098</v>
      </c>
      <c r="N849">
        <v>0.65610969981857203</v>
      </c>
      <c r="O849">
        <v>15.0532610726966</v>
      </c>
      <c r="P849">
        <v>42.446426194596</v>
      </c>
      <c r="Q849">
        <v>3.1243058615976E-2</v>
      </c>
    </row>
    <row r="850" spans="1:17" hidden="1" x14ac:dyDescent="0.3">
      <c r="A850" t="s">
        <v>1845</v>
      </c>
      <c r="B850" t="s">
        <v>1846</v>
      </c>
      <c r="C850" t="s">
        <v>10182</v>
      </c>
      <c r="D850" t="s">
        <v>246</v>
      </c>
      <c r="E850">
        <v>3766.6841241749999</v>
      </c>
      <c r="F850">
        <v>1175.25</v>
      </c>
      <c r="G850">
        <v>184.597886465127</v>
      </c>
      <c r="H850">
        <v>17.779965237137802</v>
      </c>
      <c r="I850">
        <v>55.181592923575899</v>
      </c>
      <c r="J850">
        <v>4.3360308484241203</v>
      </c>
      <c r="K850">
        <v>979.26509693595904</v>
      </c>
      <c r="L850">
        <v>780.36912444835605</v>
      </c>
      <c r="M850">
        <v>78.1765041423875</v>
      </c>
      <c r="N850">
        <v>1.4174343498084601</v>
      </c>
      <c r="O850">
        <v>2.4462880238247098</v>
      </c>
      <c r="P850">
        <v>215.884961698696</v>
      </c>
      <c r="Q850">
        <v>0.200192474569103</v>
      </c>
    </row>
    <row r="851" spans="1:17" x14ac:dyDescent="0.3">
      <c r="A851" t="s">
        <v>1847</v>
      </c>
      <c r="B851" t="s">
        <v>1848</v>
      </c>
      <c r="C851" t="s">
        <v>10181</v>
      </c>
      <c r="D851" t="s">
        <v>243</v>
      </c>
      <c r="E851">
        <v>3745.0709645400002</v>
      </c>
      <c r="F851">
        <v>150.49</v>
      </c>
      <c r="G851">
        <v>35.522416438425402</v>
      </c>
      <c r="H851">
        <v>47.063783881357899</v>
      </c>
      <c r="I851">
        <v>23.004349541542702</v>
      </c>
      <c r="J851">
        <v>4.9254109575845897</v>
      </c>
      <c r="K851">
        <v>117.895909067407</v>
      </c>
      <c r="L851">
        <v>102.241838430249</v>
      </c>
      <c r="M851">
        <v>69.180413698146893</v>
      </c>
      <c r="N851">
        <v>2.2041573880900098</v>
      </c>
      <c r="O851">
        <v>9.3095886769885006</v>
      </c>
      <c r="P851">
        <v>84.424019607843107</v>
      </c>
      <c r="Q851">
        <v>2.1188656030165998E-2</v>
      </c>
    </row>
    <row r="852" spans="1:17" hidden="1" x14ac:dyDescent="0.3">
      <c r="A852" t="s">
        <v>1849</v>
      </c>
      <c r="B852" t="s">
        <v>1850</v>
      </c>
      <c r="C852" t="s">
        <v>10182</v>
      </c>
      <c r="D852" t="s">
        <v>1018</v>
      </c>
      <c r="E852">
        <v>3730.8735000000001</v>
      </c>
      <c r="F852">
        <v>67.23</v>
      </c>
      <c r="G852">
        <v>-30.195294028092899</v>
      </c>
      <c r="H852">
        <v>-1.4526633888047999</v>
      </c>
      <c r="I852">
        <v>-14.8794786329085</v>
      </c>
      <c r="J852">
        <v>-0.151001969373351</v>
      </c>
      <c r="K852">
        <v>66.252425950788805</v>
      </c>
      <c r="L852">
        <v>67.569359843305605</v>
      </c>
      <c r="M852">
        <v>80.428401478298795</v>
      </c>
      <c r="N852">
        <v>0.78197827737023595</v>
      </c>
      <c r="O852">
        <v>11.096236799048</v>
      </c>
      <c r="P852">
        <v>5.8740157480314998</v>
      </c>
      <c r="Q852">
        <v>-6.679688381315E-3</v>
      </c>
    </row>
    <row r="853" spans="1:17" x14ac:dyDescent="0.3">
      <c r="A853" t="s">
        <v>1851</v>
      </c>
      <c r="B853" t="s">
        <v>1852</v>
      </c>
      <c r="C853" t="s">
        <v>10166</v>
      </c>
      <c r="D853" t="s">
        <v>299</v>
      </c>
      <c r="E853">
        <v>3727.1144340400001</v>
      </c>
      <c r="F853">
        <v>1392.1</v>
      </c>
      <c r="G853">
        <v>4.3756376139014002</v>
      </c>
      <c r="H853">
        <v>6.1711790541645497</v>
      </c>
      <c r="I853">
        <v>-18.359637435536602</v>
      </c>
      <c r="J853">
        <v>-2.5736689552762799</v>
      </c>
      <c r="K853">
        <v>1346.3631945197901</v>
      </c>
      <c r="L853">
        <v>1289.5746096806499</v>
      </c>
      <c r="M853">
        <v>50.202654295677704</v>
      </c>
      <c r="N853">
        <v>0.62507995966336505</v>
      </c>
      <c r="O853">
        <v>30.9496444220961</v>
      </c>
      <c r="P853">
        <v>47.312169312169303</v>
      </c>
      <c r="Q853">
        <v>5.7327507062311003E-2</v>
      </c>
    </row>
    <row r="854" spans="1:17" hidden="1" x14ac:dyDescent="0.3">
      <c r="A854" t="s">
        <v>1853</v>
      </c>
      <c r="B854" t="s">
        <v>1854</v>
      </c>
      <c r="C854" t="s">
        <v>10182</v>
      </c>
      <c r="D854" t="s">
        <v>711</v>
      </c>
      <c r="E854">
        <v>3724.7253936799998</v>
      </c>
      <c r="F854">
        <v>169.89</v>
      </c>
      <c r="G854">
        <v>15.4816908734553</v>
      </c>
      <c r="H854">
        <v>5.0623233121443603</v>
      </c>
      <c r="I854">
        <v>12.379829778361801</v>
      </c>
      <c r="J854">
        <v>3.0781276376730302</v>
      </c>
      <c r="K854">
        <v>157.312438849128</v>
      </c>
      <c r="L854">
        <v>142.235657108026</v>
      </c>
      <c r="M854">
        <v>58.331342908403499</v>
      </c>
      <c r="N854">
        <v>0.65717541212561403</v>
      </c>
      <c r="O854">
        <v>0.65336394137383003</v>
      </c>
      <c r="P854">
        <v>50.5449712007089</v>
      </c>
      <c r="Q854">
        <v>8.2626113561340003E-3</v>
      </c>
    </row>
    <row r="855" spans="1:17" hidden="1" x14ac:dyDescent="0.3">
      <c r="A855" t="s">
        <v>1855</v>
      </c>
      <c r="B855" t="s">
        <v>1856</v>
      </c>
      <c r="C855" t="s">
        <v>10182</v>
      </c>
      <c r="E855">
        <v>3716.9045369999999</v>
      </c>
      <c r="F855">
        <v>416.35</v>
      </c>
      <c r="G855">
        <v>105.068873646043</v>
      </c>
      <c r="H855">
        <v>24.309029678417101</v>
      </c>
      <c r="I855">
        <v>34.016079700473497</v>
      </c>
      <c r="J855">
        <v>6.9481802342360499</v>
      </c>
      <c r="K855">
        <v>315.89640898683399</v>
      </c>
      <c r="L855">
        <v>254.370452599342</v>
      </c>
      <c r="M855">
        <v>77.932753960390002</v>
      </c>
      <c r="N855">
        <v>1.56531544716521</v>
      </c>
      <c r="O855">
        <v>0.96073015491773195</v>
      </c>
      <c r="P855">
        <v>169.39501779359401</v>
      </c>
    </row>
    <row r="856" spans="1:17" x14ac:dyDescent="0.3">
      <c r="A856" t="s">
        <v>1857</v>
      </c>
      <c r="B856" t="s">
        <v>1858</v>
      </c>
      <c r="C856" t="s">
        <v>10166</v>
      </c>
      <c r="D856" t="s">
        <v>21</v>
      </c>
      <c r="E856">
        <v>3711.0180764249999</v>
      </c>
      <c r="F856">
        <v>628.65</v>
      </c>
      <c r="G856">
        <v>-22.036977585736</v>
      </c>
      <c r="H856">
        <v>0.61211272758305701</v>
      </c>
      <c r="I856">
        <v>-24.955208454867599</v>
      </c>
      <c r="J856">
        <v>0.18678833222779601</v>
      </c>
      <c r="K856">
        <v>606.10551856702796</v>
      </c>
      <c r="L856">
        <v>591.06689918917903</v>
      </c>
      <c r="M856">
        <v>44.9804394124005</v>
      </c>
      <c r="N856">
        <v>2.0544329680297402</v>
      </c>
      <c r="O856">
        <v>25.9047164558975</v>
      </c>
      <c r="P856">
        <v>39.700000000000003</v>
      </c>
      <c r="Q856">
        <v>8.4262138759222005E-2</v>
      </c>
    </row>
    <row r="857" spans="1:17" x14ac:dyDescent="0.3">
      <c r="A857" t="s">
        <v>1859</v>
      </c>
      <c r="B857" t="s">
        <v>1860</v>
      </c>
      <c r="C857" t="s">
        <v>10166</v>
      </c>
      <c r="D857" t="s">
        <v>299</v>
      </c>
      <c r="E857">
        <v>3683.3273332799999</v>
      </c>
      <c r="F857">
        <v>1349.2</v>
      </c>
      <c r="G857">
        <v>39.500856256119803</v>
      </c>
      <c r="H857">
        <v>-3.2343924514398599</v>
      </c>
      <c r="I857">
        <v>16.621247765293798</v>
      </c>
      <c r="J857">
        <v>-2.0324829058448901</v>
      </c>
      <c r="K857">
        <v>1327.9745081665101</v>
      </c>
      <c r="L857">
        <v>1156.16692729591</v>
      </c>
      <c r="M857">
        <v>37.5060485766016</v>
      </c>
      <c r="N857">
        <v>1.8437529345153201</v>
      </c>
      <c r="O857">
        <v>4.8769641268899999</v>
      </c>
      <c r="P857">
        <v>77.982982652859306</v>
      </c>
      <c r="Q857">
        <v>6.5202576034548002E-2</v>
      </c>
    </row>
    <row r="858" spans="1:17" x14ac:dyDescent="0.3">
      <c r="A858" t="s">
        <v>1861</v>
      </c>
      <c r="B858" t="s">
        <v>1862</v>
      </c>
      <c r="C858" t="s">
        <v>10179</v>
      </c>
      <c r="D858" t="s">
        <v>1474</v>
      </c>
      <c r="E858">
        <v>3680.76</v>
      </c>
      <c r="F858">
        <v>331.6</v>
      </c>
      <c r="G858">
        <v>-51.828424294217299</v>
      </c>
      <c r="H858">
        <v>-0.17082833301713299</v>
      </c>
      <c r="I858">
        <v>-20.255636805073401</v>
      </c>
      <c r="J858">
        <v>-1.1286159001748901</v>
      </c>
      <c r="K858">
        <v>328.06628441009599</v>
      </c>
      <c r="L858">
        <v>350.04433382020397</v>
      </c>
      <c r="M858">
        <v>46.182664097772701</v>
      </c>
      <c r="N858">
        <v>1.2120678369770299</v>
      </c>
      <c r="O858">
        <v>44.677322074788897</v>
      </c>
      <c r="P858">
        <v>14.187327823691399</v>
      </c>
      <c r="Q858">
        <v>-1.0791810289443E-2</v>
      </c>
    </row>
    <row r="859" spans="1:17" x14ac:dyDescent="0.3">
      <c r="A859" t="s">
        <v>1863</v>
      </c>
      <c r="B859" t="s">
        <v>1864</v>
      </c>
      <c r="C859" t="s">
        <v>10172</v>
      </c>
      <c r="D859" t="s">
        <v>290</v>
      </c>
      <c r="E859">
        <v>3672.6729677399999</v>
      </c>
      <c r="F859">
        <v>427.8</v>
      </c>
      <c r="G859">
        <v>3.1752871462455698</v>
      </c>
      <c r="H859">
        <v>-1.46141617757454</v>
      </c>
      <c r="I859">
        <v>-2.5797952513966602</v>
      </c>
      <c r="J859">
        <v>0.95598354638510397</v>
      </c>
      <c r="K859">
        <v>426.31271372600798</v>
      </c>
      <c r="L859">
        <v>405.96888589640901</v>
      </c>
      <c r="M859">
        <v>53.059706071101203</v>
      </c>
      <c r="N859">
        <v>1.8473306598330499</v>
      </c>
      <c r="O859">
        <v>18.022440392706802</v>
      </c>
      <c r="P859">
        <v>39.758248938255399</v>
      </c>
    </row>
    <row r="860" spans="1:17" hidden="1" x14ac:dyDescent="0.3">
      <c r="A860" t="s">
        <v>1865</v>
      </c>
      <c r="B860" t="s">
        <v>1866</v>
      </c>
      <c r="C860" t="s">
        <v>10182</v>
      </c>
      <c r="D860" t="s">
        <v>299</v>
      </c>
      <c r="E860">
        <v>3659.1644783749998</v>
      </c>
      <c r="F860">
        <v>298.75</v>
      </c>
      <c r="G860">
        <v>63.5784431196588</v>
      </c>
      <c r="H860">
        <v>4.81748179991203E-3</v>
      </c>
      <c r="I860">
        <v>28.226779219536301</v>
      </c>
      <c r="J860">
        <v>-1.86954049310357</v>
      </c>
      <c r="K860">
        <v>289.92797207140597</v>
      </c>
      <c r="M860">
        <v>61.636491432091098</v>
      </c>
      <c r="N860">
        <v>0.73052237312125201</v>
      </c>
      <c r="O860">
        <v>30.359832635983199</v>
      </c>
      <c r="P860">
        <v>92.369607211848006</v>
      </c>
    </row>
    <row r="861" spans="1:17" x14ac:dyDescent="0.3">
      <c r="A861" t="s">
        <v>1867</v>
      </c>
      <c r="B861" t="s">
        <v>1868</v>
      </c>
      <c r="C861" t="s">
        <v>10172</v>
      </c>
      <c r="D861" t="s">
        <v>62</v>
      </c>
      <c r="E861">
        <v>3639.0706927400001</v>
      </c>
      <c r="F861">
        <v>362.9</v>
      </c>
      <c r="G861">
        <v>29.438256358954099</v>
      </c>
      <c r="H861">
        <v>-7.3549484355046202</v>
      </c>
      <c r="I861">
        <v>-9.9299644068471</v>
      </c>
      <c r="J861">
        <v>0.29738579383421898</v>
      </c>
      <c r="K861">
        <v>343.40611586577199</v>
      </c>
      <c r="L861">
        <v>313.301023229093</v>
      </c>
      <c r="M861">
        <v>56.363709523723898</v>
      </c>
      <c r="N861">
        <v>0.63953207868575701</v>
      </c>
      <c r="O861">
        <v>6.6271700192890703</v>
      </c>
      <c r="P861">
        <v>71.990521327014207</v>
      </c>
      <c r="Q861">
        <v>5.9158533630045002E-2</v>
      </c>
    </row>
    <row r="862" spans="1:17" hidden="1" x14ac:dyDescent="0.3">
      <c r="A862" t="s">
        <v>1869</v>
      </c>
      <c r="B862" t="s">
        <v>1870</v>
      </c>
      <c r="C862" t="s">
        <v>10182</v>
      </c>
      <c r="D862" t="s">
        <v>214</v>
      </c>
      <c r="E862">
        <v>3616.2593326400001</v>
      </c>
      <c r="F862">
        <v>562.4</v>
      </c>
      <c r="G862">
        <v>207.400051206527</v>
      </c>
      <c r="H862">
        <v>2.2474013132220101</v>
      </c>
      <c r="I862">
        <v>79.846568744140598</v>
      </c>
      <c r="J862">
        <v>1.9334894327858501</v>
      </c>
      <c r="K862">
        <v>429.61326214207099</v>
      </c>
      <c r="L862">
        <v>327.63292012117199</v>
      </c>
      <c r="M862">
        <v>80.671080111233707</v>
      </c>
      <c r="N862">
        <v>1.56513167060693</v>
      </c>
      <c r="O862">
        <v>0</v>
      </c>
      <c r="P862">
        <v>234.06593406593399</v>
      </c>
      <c r="Q862">
        <v>0.17288578248502401</v>
      </c>
    </row>
    <row r="863" spans="1:17" hidden="1" x14ac:dyDescent="0.3">
      <c r="A863" t="s">
        <v>1871</v>
      </c>
      <c r="B863" t="s">
        <v>1872</v>
      </c>
      <c r="C863" t="s">
        <v>10182</v>
      </c>
      <c r="D863" t="s">
        <v>163</v>
      </c>
      <c r="E863">
        <v>3608.2117051199998</v>
      </c>
      <c r="F863">
        <v>394.4</v>
      </c>
      <c r="G863">
        <v>207.320328829739</v>
      </c>
      <c r="H863">
        <v>7.85230358271067</v>
      </c>
      <c r="I863">
        <v>-19.331449586191098</v>
      </c>
      <c r="J863">
        <v>-5.3961435104240998</v>
      </c>
      <c r="K863">
        <v>387.05137498809398</v>
      </c>
      <c r="L863">
        <v>344.37282790435398</v>
      </c>
      <c r="M863">
        <v>36.953472289211398</v>
      </c>
      <c r="N863">
        <v>1.16704727940447</v>
      </c>
      <c r="O863">
        <v>22.515212981744401</v>
      </c>
      <c r="P863">
        <v>235.94548551959099</v>
      </c>
      <c r="Q863">
        <v>8.7966590182878002E-2</v>
      </c>
    </row>
    <row r="864" spans="1:17" x14ac:dyDescent="0.3">
      <c r="A864" t="s">
        <v>1873</v>
      </c>
      <c r="B864" t="s">
        <v>1874</v>
      </c>
      <c r="C864" t="s">
        <v>10173</v>
      </c>
      <c r="D864" t="s">
        <v>130</v>
      </c>
      <c r="E864">
        <v>3596.8062479999999</v>
      </c>
      <c r="F864">
        <v>624.4</v>
      </c>
      <c r="G864">
        <v>-34.869317460536102</v>
      </c>
      <c r="H864">
        <v>10.857944057085801</v>
      </c>
      <c r="I864">
        <v>-6.4260776228316203</v>
      </c>
      <c r="J864">
        <v>1.12667273479793</v>
      </c>
      <c r="K864">
        <v>561.68927324842502</v>
      </c>
      <c r="L864">
        <v>548.346324626502</v>
      </c>
      <c r="M864">
        <v>71.846653636705298</v>
      </c>
      <c r="N864">
        <v>1.3453491705674001</v>
      </c>
      <c r="O864">
        <v>20.115310698270299</v>
      </c>
      <c r="P864">
        <v>35.739130434782602</v>
      </c>
      <c r="Q864">
        <v>0.18777633072215499</v>
      </c>
    </row>
    <row r="865" spans="1:17" x14ac:dyDescent="0.3">
      <c r="A865" t="s">
        <v>1875</v>
      </c>
      <c r="B865" t="s">
        <v>1876</v>
      </c>
      <c r="C865" t="s">
        <v>10171</v>
      </c>
      <c r="D865" t="s">
        <v>193</v>
      </c>
      <c r="E865">
        <v>3595.721623725</v>
      </c>
      <c r="F865">
        <v>229.13</v>
      </c>
      <c r="G865">
        <v>-21.195633687061299</v>
      </c>
      <c r="H865">
        <v>1.8859206595643501</v>
      </c>
      <c r="I865">
        <v>-28.7957557624751</v>
      </c>
      <c r="J865">
        <v>0.61151701645031598</v>
      </c>
      <c r="K865">
        <v>224.20418688464099</v>
      </c>
      <c r="L865">
        <v>233.14849416988099</v>
      </c>
      <c r="M865">
        <v>51.9915373592927</v>
      </c>
      <c r="N865">
        <v>1.4762777426122899</v>
      </c>
      <c r="O865">
        <v>30.4936062497272</v>
      </c>
      <c r="P865">
        <v>20.246654421411598</v>
      </c>
      <c r="Q865">
        <v>5.5815790245545997E-2</v>
      </c>
    </row>
    <row r="866" spans="1:17" x14ac:dyDescent="0.3">
      <c r="A866" t="s">
        <v>1877</v>
      </c>
      <c r="B866" t="s">
        <v>1878</v>
      </c>
      <c r="C866" t="s">
        <v>10173</v>
      </c>
      <c r="D866" t="s">
        <v>67</v>
      </c>
      <c r="E866">
        <v>3576.38265</v>
      </c>
      <c r="F866">
        <v>833.85</v>
      </c>
      <c r="G866">
        <v>-59.405154978551103</v>
      </c>
      <c r="H866">
        <v>10.3801026601066</v>
      </c>
      <c r="I866">
        <v>-5.7047668556406599</v>
      </c>
      <c r="J866">
        <v>-2.20100224049059</v>
      </c>
      <c r="K866">
        <v>752.45519848887602</v>
      </c>
      <c r="L866">
        <v>804.79189169457402</v>
      </c>
      <c r="M866">
        <v>65.015718052304905</v>
      </c>
      <c r="N866">
        <v>1.2321174164377799</v>
      </c>
      <c r="O866">
        <v>58.301852851232198</v>
      </c>
      <c r="P866">
        <v>34.752747252747199</v>
      </c>
    </row>
    <row r="867" spans="1:17" x14ac:dyDescent="0.3">
      <c r="A867" t="s">
        <v>1879</v>
      </c>
      <c r="B867" t="s">
        <v>1880</v>
      </c>
      <c r="C867" t="s">
        <v>10171</v>
      </c>
      <c r="D867" t="s">
        <v>193</v>
      </c>
      <c r="E867">
        <v>3573.1570416</v>
      </c>
      <c r="F867">
        <v>1357.6</v>
      </c>
      <c r="G867">
        <v>22.941896278402499</v>
      </c>
      <c r="H867">
        <v>2.0936912903814999</v>
      </c>
      <c r="I867">
        <v>2.3773738292225302</v>
      </c>
      <c r="J867">
        <v>1.0317626234288799</v>
      </c>
      <c r="K867">
        <v>1260.69835893348</v>
      </c>
      <c r="L867">
        <v>1128.0947048140599</v>
      </c>
      <c r="M867">
        <v>62.368210170712302</v>
      </c>
      <c r="N867">
        <v>1.2346607569020001</v>
      </c>
      <c r="O867">
        <v>3.6240424278138001</v>
      </c>
      <c r="P867">
        <v>65.158150851581496</v>
      </c>
      <c r="Q867">
        <v>0.123322537573507</v>
      </c>
    </row>
    <row r="868" spans="1:17" hidden="1" x14ac:dyDescent="0.3">
      <c r="A868" t="s">
        <v>1881</v>
      </c>
      <c r="B868" t="s">
        <v>1882</v>
      </c>
      <c r="C868" t="s">
        <v>10182</v>
      </c>
      <c r="D868" t="s">
        <v>62</v>
      </c>
      <c r="E868">
        <v>3570.7917340499998</v>
      </c>
      <c r="F868">
        <v>491.55</v>
      </c>
      <c r="G868">
        <v>188.88317733342001</v>
      </c>
      <c r="H868">
        <v>8.6669569658571994</v>
      </c>
      <c r="I868">
        <v>33.2729190461286</v>
      </c>
      <c r="J868">
        <v>4.5421144341629498</v>
      </c>
      <c r="K868">
        <v>446.24027920101798</v>
      </c>
      <c r="L868">
        <v>342.65578304574899</v>
      </c>
      <c r="M868">
        <v>52.1764623176188</v>
      </c>
      <c r="N868">
        <v>0.53493669417209699</v>
      </c>
      <c r="O868">
        <v>7.8221950971416803</v>
      </c>
      <c r="P868">
        <v>228.576203208556</v>
      </c>
      <c r="Q868">
        <v>0.163694585478454</v>
      </c>
    </row>
    <row r="869" spans="1:17" x14ac:dyDescent="0.3">
      <c r="A869" t="s">
        <v>1883</v>
      </c>
      <c r="B869" t="s">
        <v>1884</v>
      </c>
      <c r="C869" t="s">
        <v>10173</v>
      </c>
      <c r="D869" t="s">
        <v>491</v>
      </c>
      <c r="E869">
        <v>3568.0386687199998</v>
      </c>
      <c r="F869">
        <v>4129.8999999999996</v>
      </c>
      <c r="G869">
        <v>19.538689281256801</v>
      </c>
      <c r="H869">
        <v>2.8762813336815101</v>
      </c>
      <c r="I869">
        <v>4.1824136917205896</v>
      </c>
      <c r="J869">
        <v>-2.2296084996560399</v>
      </c>
      <c r="K869">
        <v>3802.1532201219502</v>
      </c>
      <c r="L869">
        <v>3468.0903641795298</v>
      </c>
      <c r="M869">
        <v>53.236117874743698</v>
      </c>
      <c r="N869">
        <v>0.73397044615937801</v>
      </c>
      <c r="O869">
        <v>6.3464006392406702</v>
      </c>
      <c r="P869">
        <v>45.521494009865997</v>
      </c>
      <c r="Q869">
        <v>5.9653594588943003E-2</v>
      </c>
    </row>
    <row r="870" spans="1:17" hidden="1" x14ac:dyDescent="0.3">
      <c r="A870" t="s">
        <v>1885</v>
      </c>
      <c r="B870" t="s">
        <v>1886</v>
      </c>
      <c r="C870" t="s">
        <v>10182</v>
      </c>
      <c r="D870" t="s">
        <v>46</v>
      </c>
      <c r="E870">
        <v>3564.5225013300001</v>
      </c>
      <c r="F870">
        <v>641.9</v>
      </c>
      <c r="G870">
        <v>104.245996250242</v>
      </c>
      <c r="H870">
        <v>17.547141738077599</v>
      </c>
      <c r="I870">
        <v>31.740743772583599</v>
      </c>
      <c r="J870">
        <v>-2.3616870861813299</v>
      </c>
      <c r="K870">
        <v>554.38605080350897</v>
      </c>
      <c r="L870">
        <v>446.62138644464198</v>
      </c>
      <c r="M870">
        <v>50.467610298063398</v>
      </c>
      <c r="N870">
        <v>1.50345255372956</v>
      </c>
      <c r="O870">
        <v>11.076491665368399</v>
      </c>
      <c r="P870">
        <v>160.405679513184</v>
      </c>
    </row>
    <row r="871" spans="1:17" hidden="1" x14ac:dyDescent="0.3">
      <c r="A871" t="s">
        <v>1887</v>
      </c>
      <c r="B871" t="s">
        <v>1888</v>
      </c>
      <c r="C871" t="s">
        <v>10182</v>
      </c>
      <c r="D871" t="s">
        <v>193</v>
      </c>
      <c r="E871">
        <v>3562.6880065199998</v>
      </c>
      <c r="F871">
        <v>591.9</v>
      </c>
      <c r="G871">
        <v>31.746856503843599</v>
      </c>
      <c r="H871">
        <v>-7.2115826563535101E-2</v>
      </c>
      <c r="I871">
        <v>10.7661358492128</v>
      </c>
      <c r="J871">
        <v>-4.1533379020091497</v>
      </c>
      <c r="K871">
        <v>547.78287437113397</v>
      </c>
      <c r="L871">
        <v>484.473099090517</v>
      </c>
      <c r="M871">
        <v>61.140904052847397</v>
      </c>
      <c r="N871">
        <v>2.0640821977080699</v>
      </c>
      <c r="O871">
        <v>6.2510559216083701</v>
      </c>
      <c r="P871">
        <v>72.164048865619506</v>
      </c>
      <c r="Q871">
        <v>6.3076504438351E-2</v>
      </c>
    </row>
    <row r="872" spans="1:17" x14ac:dyDescent="0.3">
      <c r="A872" t="s">
        <v>1889</v>
      </c>
      <c r="B872" t="s">
        <v>1890</v>
      </c>
      <c r="C872" t="s">
        <v>10175</v>
      </c>
      <c r="D872" t="s">
        <v>130</v>
      </c>
      <c r="E872">
        <v>3561.9437002499999</v>
      </c>
      <c r="F872">
        <v>1223.55</v>
      </c>
      <c r="G872">
        <v>-12.7047369335375</v>
      </c>
      <c r="H872">
        <v>-2.2721412076587599</v>
      </c>
      <c r="I872">
        <v>-11.120724732137299</v>
      </c>
      <c r="J872">
        <v>-3.0543982991136698</v>
      </c>
      <c r="K872">
        <v>1208.2681027221599</v>
      </c>
      <c r="L872">
        <v>1135.3483714971901</v>
      </c>
      <c r="M872">
        <v>46.192121235481601</v>
      </c>
      <c r="N872">
        <v>0.58820633672570599</v>
      </c>
      <c r="O872">
        <v>11.070246414122799</v>
      </c>
      <c r="P872">
        <v>28.1204188481675</v>
      </c>
      <c r="Q872">
        <v>-4.0688517927740002E-3</v>
      </c>
    </row>
    <row r="873" spans="1:17" hidden="1" x14ac:dyDescent="0.3">
      <c r="A873" t="s">
        <v>1891</v>
      </c>
      <c r="B873" t="s">
        <v>1892</v>
      </c>
      <c r="C873" t="s">
        <v>10182</v>
      </c>
      <c r="D873" t="s">
        <v>637</v>
      </c>
      <c r="E873">
        <v>3538.7897741199899</v>
      </c>
      <c r="F873">
        <v>1778.2</v>
      </c>
      <c r="G873">
        <v>56.613371618608703</v>
      </c>
      <c r="H873">
        <v>-6.1335595324015104</v>
      </c>
      <c r="I873">
        <v>8.7075889103648407</v>
      </c>
      <c r="J873">
        <v>-2.5670170343631602</v>
      </c>
      <c r="K873">
        <v>1783.79961176037</v>
      </c>
      <c r="L873">
        <v>1501.58279184913</v>
      </c>
      <c r="M873">
        <v>40.7064999951819</v>
      </c>
      <c r="N873">
        <v>0.84666345883878202</v>
      </c>
      <c r="O873">
        <v>22.877066696659501</v>
      </c>
      <c r="P873">
        <v>94.216749037490004</v>
      </c>
      <c r="Q873">
        <v>0.143523965881273</v>
      </c>
    </row>
    <row r="874" spans="1:17" hidden="1" x14ac:dyDescent="0.3">
      <c r="A874" t="s">
        <v>1893</v>
      </c>
      <c r="B874" t="s">
        <v>1894</v>
      </c>
      <c r="C874" t="s">
        <v>10182</v>
      </c>
      <c r="D874" t="s">
        <v>62</v>
      </c>
      <c r="E874">
        <v>3535.6289897319998</v>
      </c>
      <c r="F874">
        <v>137.69</v>
      </c>
      <c r="G874">
        <v>58.8686678170275</v>
      </c>
      <c r="H874">
        <v>32.552782509972701</v>
      </c>
      <c r="I874">
        <v>35.170276681994203</v>
      </c>
      <c r="J874">
        <v>19.0609107432592</v>
      </c>
      <c r="K874">
        <v>108.306883696871</v>
      </c>
      <c r="L874">
        <v>94.659001880197295</v>
      </c>
      <c r="M874">
        <v>88.629336361467693</v>
      </c>
      <c r="N874">
        <v>1.88633510398612</v>
      </c>
      <c r="O874">
        <v>4.3648776236473203</v>
      </c>
      <c r="P874">
        <v>89.134615384615302</v>
      </c>
      <c r="Q874">
        <v>-3.2268582470262999E-2</v>
      </c>
    </row>
    <row r="875" spans="1:17" x14ac:dyDescent="0.3">
      <c r="A875" t="s">
        <v>1895</v>
      </c>
      <c r="B875" t="s">
        <v>1896</v>
      </c>
      <c r="C875" t="s">
        <v>10173</v>
      </c>
      <c r="D875" t="s">
        <v>127</v>
      </c>
      <c r="E875">
        <v>3535.45538304</v>
      </c>
      <c r="F875">
        <v>537.6</v>
      </c>
      <c r="G875">
        <v>-37.550289666992498</v>
      </c>
      <c r="H875">
        <v>4.9417604233300096</v>
      </c>
      <c r="I875">
        <v>-13.677131862929</v>
      </c>
      <c r="J875">
        <v>-0.65737801823397002</v>
      </c>
      <c r="K875">
        <v>519.96165748054102</v>
      </c>
      <c r="L875">
        <v>512.68900212523295</v>
      </c>
      <c r="M875">
        <v>53.407797307211503</v>
      </c>
      <c r="N875">
        <v>0.82608358468870202</v>
      </c>
      <c r="O875">
        <v>36.179315476190403</v>
      </c>
      <c r="P875">
        <v>19.666110183639301</v>
      </c>
    </row>
    <row r="876" spans="1:17" hidden="1" x14ac:dyDescent="0.3">
      <c r="A876" t="s">
        <v>1897</v>
      </c>
      <c r="B876" t="s">
        <v>1898</v>
      </c>
      <c r="C876" t="s">
        <v>10182</v>
      </c>
      <c r="D876" t="s">
        <v>46</v>
      </c>
      <c r="E876">
        <v>3532.7783378849999</v>
      </c>
      <c r="F876">
        <v>3258.35</v>
      </c>
      <c r="G876">
        <v>69.1525420732399</v>
      </c>
      <c r="H876">
        <v>6.3647189657327399</v>
      </c>
      <c r="I876">
        <v>59.616206757616801</v>
      </c>
      <c r="J876">
        <v>-12.3109233531763</v>
      </c>
      <c r="K876">
        <v>2969.3237632486798</v>
      </c>
      <c r="L876">
        <v>2411.51146021061</v>
      </c>
      <c r="M876">
        <v>51.922727320426098</v>
      </c>
      <c r="N876">
        <v>2.4072881632755698</v>
      </c>
      <c r="O876">
        <v>13.796860374115701</v>
      </c>
      <c r="P876">
        <v>124.69054925352501</v>
      </c>
      <c r="Q876">
        <v>0.122969070008765</v>
      </c>
    </row>
    <row r="877" spans="1:17" x14ac:dyDescent="0.3">
      <c r="A877" t="s">
        <v>1899</v>
      </c>
      <c r="B877" t="s">
        <v>1900</v>
      </c>
      <c r="C877" t="s">
        <v>10184</v>
      </c>
      <c r="D877" t="s">
        <v>1440</v>
      </c>
      <c r="E877">
        <v>3530.5091158669902</v>
      </c>
      <c r="F877">
        <v>156.07</v>
      </c>
      <c r="G877">
        <v>-7.2082644967440404</v>
      </c>
      <c r="H877">
        <v>-0.26898942597180803</v>
      </c>
      <c r="I877">
        <v>-11.312203041633399</v>
      </c>
      <c r="J877">
        <v>-3.20174143230108</v>
      </c>
      <c r="K877">
        <v>152.38714706104199</v>
      </c>
      <c r="L877">
        <v>147.474035718301</v>
      </c>
      <c r="M877">
        <v>54.304865881682403</v>
      </c>
      <c r="N877">
        <v>0.99231687491949006</v>
      </c>
      <c r="O877">
        <v>12.7058371243672</v>
      </c>
      <c r="P877">
        <v>21.2194174757281</v>
      </c>
      <c r="Q877">
        <v>2.9758682642312E-2</v>
      </c>
    </row>
    <row r="878" spans="1:17" hidden="1" x14ac:dyDescent="0.3">
      <c r="A878" t="s">
        <v>1901</v>
      </c>
      <c r="B878" t="s">
        <v>1902</v>
      </c>
      <c r="C878" t="s">
        <v>10182</v>
      </c>
      <c r="D878" t="s">
        <v>1440</v>
      </c>
      <c r="E878">
        <v>3526.3858117350001</v>
      </c>
      <c r="F878">
        <v>2079.15</v>
      </c>
      <c r="G878">
        <v>64.306513204772699</v>
      </c>
      <c r="H878">
        <v>-4.6760177232523601</v>
      </c>
      <c r="I878">
        <v>7.8536966534485604</v>
      </c>
      <c r="J878">
        <v>-2.74080595698228</v>
      </c>
      <c r="K878">
        <v>1898.05220834644</v>
      </c>
      <c r="L878">
        <v>1651.05560297847</v>
      </c>
      <c r="M878">
        <v>57.435158154418502</v>
      </c>
      <c r="N878">
        <v>0.93126555457314797</v>
      </c>
      <c r="O878">
        <v>2.9218671091551802</v>
      </c>
      <c r="P878">
        <v>92.728031145717395</v>
      </c>
      <c r="Q878">
        <v>0.10599952793773899</v>
      </c>
    </row>
    <row r="879" spans="1:17" hidden="1" x14ac:dyDescent="0.3">
      <c r="A879" t="s">
        <v>1903</v>
      </c>
      <c r="B879" t="s">
        <v>1904</v>
      </c>
      <c r="C879" t="s">
        <v>10182</v>
      </c>
      <c r="D879" t="s">
        <v>491</v>
      </c>
      <c r="E879">
        <v>3501.8106714</v>
      </c>
      <c r="F879">
        <v>2882.8</v>
      </c>
      <c r="G879">
        <v>16.791152877704501</v>
      </c>
      <c r="H879">
        <v>7.1508289186990499</v>
      </c>
      <c r="I879">
        <v>8.1421646326654695</v>
      </c>
      <c r="J879">
        <v>1.9245355134997699</v>
      </c>
      <c r="K879">
        <v>2712.7768915052902</v>
      </c>
      <c r="L879">
        <v>2395.0552973530998</v>
      </c>
      <c r="M879">
        <v>47.304457829239901</v>
      </c>
      <c r="N879">
        <v>1.01648427245485</v>
      </c>
      <c r="O879">
        <v>9.5254613570140201</v>
      </c>
      <c r="P879">
        <v>50.278892769639697</v>
      </c>
      <c r="Q879">
        <v>2.8353923139315999E-2</v>
      </c>
    </row>
    <row r="880" spans="1:17" hidden="1" x14ac:dyDescent="0.3">
      <c r="A880" t="s">
        <v>1905</v>
      </c>
      <c r="B880" t="s">
        <v>1906</v>
      </c>
      <c r="C880" t="s">
        <v>10182</v>
      </c>
      <c r="D880" t="s">
        <v>49</v>
      </c>
      <c r="E880">
        <v>3501.55943114</v>
      </c>
      <c r="F880">
        <v>559.70000000000005</v>
      </c>
      <c r="G880">
        <v>52.118461161301397</v>
      </c>
      <c r="H880">
        <v>-4.5728341917190098</v>
      </c>
      <c r="I880">
        <v>22.1825506000182</v>
      </c>
      <c r="J880">
        <v>-2.18615296381763</v>
      </c>
      <c r="K880">
        <v>518.56298897834495</v>
      </c>
      <c r="L880">
        <v>445.53279258663599</v>
      </c>
      <c r="M880">
        <v>58.715336735573601</v>
      </c>
      <c r="N880">
        <v>1.08547117319771</v>
      </c>
      <c r="O880">
        <v>3.73414329104877</v>
      </c>
      <c r="P880">
        <v>88.864518306056993</v>
      </c>
      <c r="Q880">
        <v>3.0762806852014001E-2</v>
      </c>
    </row>
    <row r="881" spans="1:17" x14ac:dyDescent="0.3">
      <c r="A881" t="s">
        <v>1907</v>
      </c>
      <c r="B881" t="s">
        <v>1908</v>
      </c>
      <c r="C881" t="s">
        <v>10168</v>
      </c>
      <c r="D881" t="s">
        <v>905</v>
      </c>
      <c r="E881">
        <v>3499.5027089800001</v>
      </c>
      <c r="F881">
        <v>407.8</v>
      </c>
      <c r="G881">
        <v>48.298445740220799</v>
      </c>
      <c r="H881">
        <v>42.358763179119101</v>
      </c>
      <c r="I881">
        <v>17.6062979016056</v>
      </c>
      <c r="J881">
        <v>22.996985100095799</v>
      </c>
      <c r="K881">
        <v>309.17687199272802</v>
      </c>
      <c r="L881">
        <v>290.47203061686901</v>
      </c>
      <c r="M881">
        <v>79.324498409986205</v>
      </c>
      <c r="N881">
        <v>3.1625600179206699</v>
      </c>
      <c r="O881">
        <v>5.8116723884257002</v>
      </c>
      <c r="P881">
        <v>101.93117108195</v>
      </c>
      <c r="Q881">
        <v>7.7304238367763997E-2</v>
      </c>
    </row>
    <row r="882" spans="1:17" hidden="1" x14ac:dyDescent="0.3">
      <c r="A882" t="s">
        <v>1909</v>
      </c>
      <c r="B882" t="s">
        <v>1910</v>
      </c>
      <c r="C882" t="s">
        <v>10182</v>
      </c>
      <c r="D882" t="s">
        <v>299</v>
      </c>
      <c r="E882">
        <v>3490.4493000000002</v>
      </c>
      <c r="F882">
        <v>1800.5</v>
      </c>
      <c r="G882">
        <v>559.51485245499703</v>
      </c>
      <c r="H882">
        <v>11.714051602798699</v>
      </c>
      <c r="I882">
        <v>109.81843867739001</v>
      </c>
      <c r="J882">
        <v>-3.8674774766201598</v>
      </c>
      <c r="K882">
        <v>1549.94038051285</v>
      </c>
      <c r="L882">
        <v>1125.6561383165799</v>
      </c>
      <c r="M882">
        <v>72.142385386783801</v>
      </c>
      <c r="N882">
        <v>0.83013240955404799</v>
      </c>
      <c r="O882">
        <v>2.6936961955012602</v>
      </c>
      <c r="P882">
        <v>639.93150684931504</v>
      </c>
      <c r="Q882">
        <v>0.29284068236775601</v>
      </c>
    </row>
    <row r="883" spans="1:17" x14ac:dyDescent="0.3">
      <c r="A883" t="s">
        <v>1911</v>
      </c>
      <c r="B883" t="s">
        <v>1912</v>
      </c>
      <c r="C883" t="s">
        <v>10183</v>
      </c>
      <c r="D883" t="s">
        <v>108</v>
      </c>
      <c r="E883">
        <v>3484.7590427999999</v>
      </c>
      <c r="F883">
        <v>20.54</v>
      </c>
      <c r="G883">
        <v>-33.838643231035</v>
      </c>
      <c r="H883">
        <v>-18.218305666819901</v>
      </c>
      <c r="I883">
        <v>-33.781539147123901</v>
      </c>
      <c r="J883">
        <v>1.51220143250437</v>
      </c>
      <c r="K883">
        <v>22.7212361279358</v>
      </c>
      <c r="L883">
        <v>25.459827344655</v>
      </c>
      <c r="M883">
        <v>40.499942296388298</v>
      </c>
      <c r="N883">
        <v>1.1596297561525</v>
      </c>
      <c r="O883">
        <v>119.81499513145</v>
      </c>
      <c r="P883">
        <v>22.994011976047901</v>
      </c>
    </row>
    <row r="884" spans="1:17" x14ac:dyDescent="0.3">
      <c r="A884" t="s">
        <v>1913</v>
      </c>
      <c r="B884" t="s">
        <v>1914</v>
      </c>
      <c r="C884" t="s">
        <v>10172</v>
      </c>
      <c r="D884" t="s">
        <v>62</v>
      </c>
      <c r="E884">
        <v>3478.4940926699901</v>
      </c>
      <c r="F884">
        <v>139.66</v>
      </c>
      <c r="G884">
        <v>17.466559383863199</v>
      </c>
      <c r="H884">
        <v>0.92802696945514895</v>
      </c>
      <c r="I884">
        <v>-12.3212235123664</v>
      </c>
      <c r="J884">
        <v>-0.86732978271535699</v>
      </c>
      <c r="K884">
        <v>121.571964885703</v>
      </c>
      <c r="L884">
        <v>116.804276555087</v>
      </c>
      <c r="M884">
        <v>74.101241265281899</v>
      </c>
      <c r="N884">
        <v>1.9721235378515201</v>
      </c>
      <c r="O884">
        <v>11.3418301589574</v>
      </c>
      <c r="P884">
        <v>61.643518518518498</v>
      </c>
      <c r="Q884">
        <v>-8.5261272863797005E-2</v>
      </c>
    </row>
    <row r="885" spans="1:17" hidden="1" x14ac:dyDescent="0.3">
      <c r="A885" t="s">
        <v>1915</v>
      </c>
      <c r="B885" t="s">
        <v>1916</v>
      </c>
      <c r="C885" t="s">
        <v>10182</v>
      </c>
      <c r="D885" t="s">
        <v>1917</v>
      </c>
      <c r="E885">
        <v>3477.4995527999999</v>
      </c>
      <c r="F885">
        <v>301.5</v>
      </c>
      <c r="G885">
        <v>33.598302525039998</v>
      </c>
      <c r="H885">
        <v>7.7042894538949103</v>
      </c>
      <c r="I885">
        <v>96.105767128523894</v>
      </c>
      <c r="J885">
        <v>-1.8233934569237999</v>
      </c>
      <c r="K885">
        <v>278.43397820586301</v>
      </c>
      <c r="M885">
        <v>50.619123308528103</v>
      </c>
      <c r="N885">
        <v>0.92041263839917897</v>
      </c>
      <c r="O885">
        <v>9.4527363184079505</v>
      </c>
      <c r="P885">
        <v>178.52193995381</v>
      </c>
    </row>
    <row r="886" spans="1:17" hidden="1" x14ac:dyDescent="0.3">
      <c r="A886" t="s">
        <v>1918</v>
      </c>
      <c r="B886" t="s">
        <v>1919</v>
      </c>
      <c r="C886" t="s">
        <v>10182</v>
      </c>
      <c r="D886" t="s">
        <v>400</v>
      </c>
      <c r="E886">
        <v>3474.3481522500001</v>
      </c>
      <c r="F886">
        <v>4537.45</v>
      </c>
      <c r="G886">
        <v>18.985279031380699</v>
      </c>
      <c r="H886">
        <v>4.2547435944948804</v>
      </c>
      <c r="I886">
        <v>-9.4943257091732107</v>
      </c>
      <c r="J886">
        <v>2.39003245169839</v>
      </c>
      <c r="K886">
        <v>4273.7644315629504</v>
      </c>
      <c r="L886">
        <v>4057.55190039018</v>
      </c>
      <c r="M886">
        <v>57.9674880840669</v>
      </c>
      <c r="N886">
        <v>2.09278380649133</v>
      </c>
      <c r="O886">
        <v>12.331816328554501</v>
      </c>
      <c r="P886">
        <v>64.698729582577101</v>
      </c>
      <c r="Q886">
        <v>6.2743833603130003E-2</v>
      </c>
    </row>
    <row r="887" spans="1:17" hidden="1" x14ac:dyDescent="0.3">
      <c r="A887" t="s">
        <v>1920</v>
      </c>
      <c r="B887" t="s">
        <v>1921</v>
      </c>
      <c r="C887" t="s">
        <v>10182</v>
      </c>
      <c r="D887" t="s">
        <v>130</v>
      </c>
      <c r="E887">
        <v>3461.2937841919902</v>
      </c>
      <c r="F887">
        <v>193.28</v>
      </c>
      <c r="G887">
        <v>116.514091998724</v>
      </c>
      <c r="H887">
        <v>7.5003900780582802</v>
      </c>
      <c r="I887">
        <v>-6.3925114295324299</v>
      </c>
      <c r="J887">
        <v>-3.5508736363682498</v>
      </c>
      <c r="K887">
        <v>180.49457790865799</v>
      </c>
      <c r="L887">
        <v>160.98861865096001</v>
      </c>
      <c r="M887">
        <v>49.962670246569402</v>
      </c>
      <c r="N887">
        <v>2.2520023063341599</v>
      </c>
      <c r="O887">
        <v>15.6870860927152</v>
      </c>
      <c r="P887">
        <v>151.666666666666</v>
      </c>
      <c r="Q887">
        <v>8.2146816562704006E-2</v>
      </c>
    </row>
    <row r="888" spans="1:17" hidden="1" x14ac:dyDescent="0.3">
      <c r="A888" t="s">
        <v>1922</v>
      </c>
      <c r="B888" t="s">
        <v>1923</v>
      </c>
      <c r="C888" t="s">
        <v>10173</v>
      </c>
      <c r="D888" t="s">
        <v>193</v>
      </c>
      <c r="E888">
        <v>3446.4377558800002</v>
      </c>
      <c r="F888">
        <v>1703.45</v>
      </c>
      <c r="G888">
        <v>-12.4052399013915</v>
      </c>
      <c r="H888">
        <v>6.7826790537791304</v>
      </c>
      <c r="I888">
        <v>-3.7972766290890498</v>
      </c>
      <c r="J888">
        <v>2.2297831155025198</v>
      </c>
      <c r="K888">
        <v>1596.57641600378</v>
      </c>
      <c r="M888">
        <v>61.770316154672997</v>
      </c>
      <c r="N888">
        <v>2.1633586289571198</v>
      </c>
      <c r="O888">
        <v>8.3125421937831891</v>
      </c>
      <c r="P888">
        <v>41.494310158650997</v>
      </c>
    </row>
    <row r="889" spans="1:17" hidden="1" x14ac:dyDescent="0.3">
      <c r="A889" t="s">
        <v>1924</v>
      </c>
      <c r="B889" t="s">
        <v>1925</v>
      </c>
      <c r="C889" t="s">
        <v>10182</v>
      </c>
      <c r="D889" t="s">
        <v>798</v>
      </c>
      <c r="E889">
        <v>3439.0304999999998</v>
      </c>
      <c r="F889">
        <v>40.35</v>
      </c>
      <c r="G889">
        <v>233.26222698984299</v>
      </c>
      <c r="H889">
        <v>15.769541961868301</v>
      </c>
      <c r="I889">
        <v>23.074300292351399</v>
      </c>
      <c r="J889">
        <v>15.7727158787742</v>
      </c>
      <c r="K889">
        <v>37.166403267444899</v>
      </c>
      <c r="L889">
        <v>31.195459508518098</v>
      </c>
      <c r="M889">
        <v>68.115657584615803</v>
      </c>
      <c r="N889">
        <v>1.0372154955744901</v>
      </c>
      <c r="O889">
        <v>12.1437422552664</v>
      </c>
      <c r="P889">
        <v>270.183486238532</v>
      </c>
      <c r="Q889">
        <v>0.128988966652332</v>
      </c>
    </row>
    <row r="890" spans="1:17" x14ac:dyDescent="0.3">
      <c r="A890" t="s">
        <v>1926</v>
      </c>
      <c r="B890" t="s">
        <v>1927</v>
      </c>
      <c r="C890" t="s">
        <v>10169</v>
      </c>
      <c r="D890" t="s">
        <v>986</v>
      </c>
      <c r="E890">
        <v>3435.4687158349998</v>
      </c>
      <c r="F890">
        <v>424.45</v>
      </c>
      <c r="G890">
        <v>-11.490297135492201</v>
      </c>
      <c r="H890">
        <v>2.8038229796690501</v>
      </c>
      <c r="I890">
        <v>-7.1754052053843704</v>
      </c>
      <c r="J890">
        <v>-0.31050372119616698</v>
      </c>
      <c r="K890">
        <v>401.86143892278301</v>
      </c>
      <c r="L890">
        <v>395.51720456403802</v>
      </c>
      <c r="M890">
        <v>61.038371418350799</v>
      </c>
      <c r="N890">
        <v>1.0218983587911501</v>
      </c>
      <c r="O890">
        <v>15.4435151372364</v>
      </c>
      <c r="P890">
        <v>25.558349356604001</v>
      </c>
      <c r="Q890">
        <v>-3.3728012181316998E-2</v>
      </c>
    </row>
    <row r="891" spans="1:17" hidden="1" x14ac:dyDescent="0.3">
      <c r="A891" t="s">
        <v>1928</v>
      </c>
      <c r="B891" t="s">
        <v>1929</v>
      </c>
      <c r="C891" t="s">
        <v>10182</v>
      </c>
      <c r="D891" t="s">
        <v>290</v>
      </c>
      <c r="E891">
        <v>3425.4850632799998</v>
      </c>
      <c r="F891">
        <v>646.9</v>
      </c>
      <c r="G891">
        <v>-2.9832277445751001</v>
      </c>
      <c r="H891">
        <v>-5.0718398971041303</v>
      </c>
      <c r="I891">
        <v>-16.7038462078444</v>
      </c>
      <c r="J891">
        <v>-1.83385833796944</v>
      </c>
      <c r="K891">
        <v>634.54706971489304</v>
      </c>
      <c r="L891">
        <v>614.53147016392597</v>
      </c>
      <c r="M891">
        <v>58.742288338385997</v>
      </c>
      <c r="N891">
        <v>2.0270599914077798</v>
      </c>
      <c r="O891">
        <v>11.709692379038399</v>
      </c>
      <c r="P891">
        <v>27.644041041830999</v>
      </c>
      <c r="Q891">
        <v>-0.15358759191929799</v>
      </c>
    </row>
    <row r="892" spans="1:17" hidden="1" x14ac:dyDescent="0.3">
      <c r="A892" t="s">
        <v>1930</v>
      </c>
      <c r="B892" t="s">
        <v>1931</v>
      </c>
      <c r="C892" t="s">
        <v>10182</v>
      </c>
      <c r="D892" t="s">
        <v>1402</v>
      </c>
      <c r="E892">
        <v>3415.9970101949998</v>
      </c>
      <c r="F892">
        <v>780.15</v>
      </c>
      <c r="G892">
        <v>-5.6137582391152501</v>
      </c>
      <c r="H892">
        <v>44.069811718549801</v>
      </c>
      <c r="I892">
        <v>1.95419098677808</v>
      </c>
      <c r="J892">
        <v>-4.8747537646119197</v>
      </c>
      <c r="K892">
        <v>636.40452986478203</v>
      </c>
      <c r="L892">
        <v>612.82706273176098</v>
      </c>
      <c r="M892">
        <v>65.965316892194096</v>
      </c>
      <c r="N892">
        <v>1.27903837764949</v>
      </c>
      <c r="O892">
        <v>8.5752739857719504</v>
      </c>
      <c r="P892">
        <v>73.6754229741763</v>
      </c>
      <c r="Q892">
        <v>-4.9260267512531E-2</v>
      </c>
    </row>
    <row r="893" spans="1:17" x14ac:dyDescent="0.3">
      <c r="A893" t="s">
        <v>1932</v>
      </c>
      <c r="B893" t="s">
        <v>1933</v>
      </c>
      <c r="C893" t="s">
        <v>10179</v>
      </c>
      <c r="D893" t="s">
        <v>46</v>
      </c>
      <c r="E893">
        <v>3407.0685017999999</v>
      </c>
      <c r="F893">
        <v>2010.3</v>
      </c>
      <c r="G893">
        <v>8.8358826855539103</v>
      </c>
      <c r="H893">
        <v>20.6679330537903</v>
      </c>
      <c r="I893">
        <v>6.5855786400715797</v>
      </c>
      <c r="J893">
        <v>4.7927105145708104</v>
      </c>
      <c r="K893">
        <v>1756.70468078459</v>
      </c>
      <c r="L893">
        <v>1648.25614386965</v>
      </c>
      <c r="M893">
        <v>64.929521195705306</v>
      </c>
      <c r="N893">
        <v>1.53763635321155</v>
      </c>
      <c r="O893">
        <v>3.9645824006367198</v>
      </c>
      <c r="P893">
        <v>42.171145685997097</v>
      </c>
      <c r="Q893">
        <v>2.6150993686461999E-2</v>
      </c>
    </row>
    <row r="894" spans="1:17" x14ac:dyDescent="0.3">
      <c r="A894" t="s">
        <v>1934</v>
      </c>
      <c r="B894" t="s">
        <v>1935</v>
      </c>
      <c r="C894" t="s">
        <v>637</v>
      </c>
      <c r="D894" t="s">
        <v>481</v>
      </c>
      <c r="E894">
        <v>3385.07897091</v>
      </c>
      <c r="F894">
        <v>534.95000000000005</v>
      </c>
      <c r="G894">
        <v>1.8599866356488</v>
      </c>
      <c r="H894">
        <v>-8.80484431721211</v>
      </c>
      <c r="I894">
        <v>23.4801965866789</v>
      </c>
      <c r="J894">
        <v>-3.7012787587473501</v>
      </c>
      <c r="K894">
        <v>506.85623862337798</v>
      </c>
      <c r="L894">
        <v>444.81286011216503</v>
      </c>
      <c r="M894">
        <v>46.292975169774301</v>
      </c>
      <c r="N894">
        <v>0.64122142110731795</v>
      </c>
      <c r="O894">
        <v>6.8604542480605399</v>
      </c>
      <c r="P894">
        <v>62.598784194528797</v>
      </c>
      <c r="Q894">
        <v>-3.6028775495824998E-2</v>
      </c>
    </row>
    <row r="895" spans="1:17" hidden="1" x14ac:dyDescent="0.3">
      <c r="A895" t="s">
        <v>1936</v>
      </c>
      <c r="B895" t="s">
        <v>1937</v>
      </c>
      <c r="C895" t="s">
        <v>10182</v>
      </c>
      <c r="D895" t="s">
        <v>49</v>
      </c>
      <c r="E895">
        <v>3377.7602604899998</v>
      </c>
      <c r="F895">
        <v>248.22</v>
      </c>
      <c r="G895">
        <v>33.724072804866204</v>
      </c>
      <c r="H895">
        <v>-1.82688167933701</v>
      </c>
      <c r="I895">
        <v>15.9838411098285</v>
      </c>
      <c r="J895">
        <v>-4.0464931607737498</v>
      </c>
      <c r="K895">
        <v>240.95069452901001</v>
      </c>
      <c r="L895">
        <v>210.62506711007001</v>
      </c>
      <c r="M895">
        <v>50.896828857944499</v>
      </c>
      <c r="N895">
        <v>0.90095083919864705</v>
      </c>
      <c r="O895">
        <v>12.8031584884376</v>
      </c>
      <c r="P895">
        <v>70.950413223140501</v>
      </c>
      <c r="Q895">
        <v>-3.4668913290828003E-2</v>
      </c>
    </row>
    <row r="896" spans="1:17" x14ac:dyDescent="0.3">
      <c r="A896" t="s">
        <v>1938</v>
      </c>
      <c r="B896" t="s">
        <v>1939</v>
      </c>
      <c r="C896" t="s">
        <v>10179</v>
      </c>
      <c r="D896" t="s">
        <v>1091</v>
      </c>
      <c r="E896">
        <v>3364.6742233</v>
      </c>
      <c r="F896">
        <v>465.4</v>
      </c>
      <c r="G896">
        <v>-39.879024075973597</v>
      </c>
      <c r="H896">
        <v>13.159057076462799</v>
      </c>
      <c r="I896">
        <v>-20.983928923026099</v>
      </c>
      <c r="J896">
        <v>-2.4308000861016001</v>
      </c>
      <c r="K896">
        <v>413.26489425216897</v>
      </c>
      <c r="L896">
        <v>431.07324066057498</v>
      </c>
      <c r="M896">
        <v>66.0069454266566</v>
      </c>
      <c r="N896">
        <v>1.2966865678541399</v>
      </c>
      <c r="O896">
        <v>42.694456381607203</v>
      </c>
      <c r="P896">
        <v>47.746031746031697</v>
      </c>
      <c r="Q896">
        <v>-6.1754969342650004E-3</v>
      </c>
    </row>
    <row r="897" spans="1:17" hidden="1" x14ac:dyDescent="0.3">
      <c r="A897" t="s">
        <v>1940</v>
      </c>
      <c r="B897" t="s">
        <v>1941</v>
      </c>
      <c r="C897" t="s">
        <v>10182</v>
      </c>
      <c r="D897" t="s">
        <v>114</v>
      </c>
      <c r="E897">
        <v>3336.0196419899999</v>
      </c>
      <c r="F897">
        <v>51.94</v>
      </c>
      <c r="G897">
        <v>136.576560512578</v>
      </c>
      <c r="H897">
        <v>24.107786108095102</v>
      </c>
      <c r="I897">
        <v>4.7854826958985903</v>
      </c>
      <c r="J897">
        <v>3.1471602159552901</v>
      </c>
      <c r="K897">
        <v>44.673886587125203</v>
      </c>
      <c r="L897">
        <v>39.219681963539003</v>
      </c>
      <c r="M897">
        <v>69.382784490397697</v>
      </c>
      <c r="N897">
        <v>1.99450916100735</v>
      </c>
      <c r="O897">
        <v>30.824027724297199</v>
      </c>
      <c r="P897">
        <v>179.247311827956</v>
      </c>
      <c r="Q897">
        <v>7.7177253292562004E-2</v>
      </c>
    </row>
    <row r="898" spans="1:17" hidden="1" x14ac:dyDescent="0.3">
      <c r="A898" t="s">
        <v>1942</v>
      </c>
      <c r="B898" t="s">
        <v>1943</v>
      </c>
      <c r="C898" t="s">
        <v>10182</v>
      </c>
      <c r="D898" t="s">
        <v>78</v>
      </c>
      <c r="E898">
        <v>3306.44099052</v>
      </c>
      <c r="F898">
        <v>256.47000000000003</v>
      </c>
      <c r="G898">
        <v>108.81286080857301</v>
      </c>
      <c r="H898">
        <v>5.7429592423079399E-2</v>
      </c>
      <c r="I898">
        <v>30.512050147974801</v>
      </c>
      <c r="J898">
        <v>-0.18327602774264701</v>
      </c>
      <c r="K898">
        <v>220.729138743216</v>
      </c>
      <c r="L898">
        <v>180.12307436858401</v>
      </c>
      <c r="M898">
        <v>63.081436397812801</v>
      </c>
      <c r="N898">
        <v>1.05120030178136</v>
      </c>
      <c r="O898">
        <v>6.8117128709010704</v>
      </c>
      <c r="P898">
        <v>140.70389488503</v>
      </c>
      <c r="Q898">
        <v>3.8131999229404002E-2</v>
      </c>
    </row>
    <row r="899" spans="1:17" x14ac:dyDescent="0.3">
      <c r="A899" t="s">
        <v>1944</v>
      </c>
      <c r="B899" t="s">
        <v>1945</v>
      </c>
      <c r="C899" t="s">
        <v>10167</v>
      </c>
      <c r="D899" t="s">
        <v>598</v>
      </c>
      <c r="E899">
        <v>3295.1614613400002</v>
      </c>
      <c r="F899">
        <v>1102.9000000000001</v>
      </c>
      <c r="G899">
        <v>31.620542694944699</v>
      </c>
      <c r="H899">
        <v>-3.1879740693607399</v>
      </c>
      <c r="I899">
        <v>2.0150919610330802</v>
      </c>
      <c r="J899">
        <v>-1.41906018244104</v>
      </c>
      <c r="K899">
        <v>1082.48641786605</v>
      </c>
      <c r="L899">
        <v>1012.81756040757</v>
      </c>
      <c r="M899">
        <v>59.064425245290003</v>
      </c>
      <c r="N899">
        <v>1.1754471056817599</v>
      </c>
      <c r="O899">
        <v>14.6024118233747</v>
      </c>
      <c r="P899">
        <v>59.782687432089801</v>
      </c>
      <c r="Q899">
        <v>2.5452157169561999E-2</v>
      </c>
    </row>
    <row r="900" spans="1:17" hidden="1" x14ac:dyDescent="0.3">
      <c r="A900" t="s">
        <v>1946</v>
      </c>
      <c r="B900" t="s">
        <v>1947</v>
      </c>
      <c r="C900" t="s">
        <v>10182</v>
      </c>
      <c r="D900" t="s">
        <v>246</v>
      </c>
      <c r="E900">
        <v>3286.36</v>
      </c>
      <c r="F900">
        <v>16431.8</v>
      </c>
      <c r="G900">
        <v>35.025173336572202</v>
      </c>
      <c r="H900">
        <v>-1.50784795871362</v>
      </c>
      <c r="I900">
        <v>3.1985485538416798</v>
      </c>
      <c r="J900">
        <v>2.3866366774791201</v>
      </c>
      <c r="K900">
        <v>14873.6321791481</v>
      </c>
      <c r="L900">
        <v>13310.7772087748</v>
      </c>
      <c r="M900">
        <v>73.838615540649201</v>
      </c>
      <c r="N900">
        <v>0.72297855394835797</v>
      </c>
      <c r="O900">
        <v>3.45823342543116</v>
      </c>
      <c r="P900">
        <v>66.269168694631503</v>
      </c>
      <c r="Q900">
        <v>0.141297458727386</v>
      </c>
    </row>
    <row r="901" spans="1:17" hidden="1" x14ac:dyDescent="0.3">
      <c r="A901" t="s">
        <v>1948</v>
      </c>
      <c r="B901" t="s">
        <v>1949</v>
      </c>
      <c r="C901" t="s">
        <v>10182</v>
      </c>
      <c r="D901" t="s">
        <v>89</v>
      </c>
      <c r="E901">
        <v>3285.0472455300001</v>
      </c>
      <c r="F901">
        <v>576.15</v>
      </c>
      <c r="G901">
        <v>-3.7272982066470002</v>
      </c>
      <c r="H901">
        <v>2.9272219435012601</v>
      </c>
      <c r="I901">
        <v>9.0302255232218194</v>
      </c>
      <c r="J901">
        <v>6.3135068392262301</v>
      </c>
      <c r="M901">
        <v>82.6496864378976</v>
      </c>
      <c r="O901">
        <v>4.6602447279354404</v>
      </c>
      <c r="P901">
        <v>22.532964695874</v>
      </c>
    </row>
    <row r="902" spans="1:17" hidden="1" x14ac:dyDescent="0.3">
      <c r="A902" t="s">
        <v>1950</v>
      </c>
      <c r="B902" t="s">
        <v>1951</v>
      </c>
      <c r="C902" t="s">
        <v>10182</v>
      </c>
      <c r="D902" t="s">
        <v>371</v>
      </c>
      <c r="E902">
        <v>3283.4658172599902</v>
      </c>
      <c r="F902">
        <v>263.87</v>
      </c>
      <c r="G902">
        <v>62.8155375587897</v>
      </c>
      <c r="H902">
        <v>-7.5410514640690298</v>
      </c>
      <c r="I902">
        <v>61.642276681287903</v>
      </c>
      <c r="J902">
        <v>-3.6995309903495999</v>
      </c>
      <c r="K902">
        <v>229.75677493595401</v>
      </c>
      <c r="L902">
        <v>183.14644764772399</v>
      </c>
      <c r="M902">
        <v>60.691819778395903</v>
      </c>
      <c r="N902">
        <v>1.0286478269036301</v>
      </c>
      <c r="O902">
        <v>8.0077310796983401</v>
      </c>
      <c r="P902">
        <v>134.56153606826899</v>
      </c>
      <c r="Q902">
        <v>0.16269168860783201</v>
      </c>
    </row>
    <row r="903" spans="1:17" hidden="1" x14ac:dyDescent="0.3">
      <c r="A903" t="s">
        <v>1952</v>
      </c>
      <c r="B903" t="s">
        <v>1953</v>
      </c>
      <c r="C903" t="s">
        <v>10169</v>
      </c>
      <c r="D903" t="s">
        <v>476</v>
      </c>
      <c r="E903">
        <v>3275.1613713500001</v>
      </c>
      <c r="F903">
        <v>310.75</v>
      </c>
      <c r="G903">
        <v>-56.1681878859508</v>
      </c>
      <c r="H903">
        <v>2.4392904162728501</v>
      </c>
      <c r="I903">
        <v>-24.2722777256432</v>
      </c>
      <c r="J903">
        <v>-1.6659900161196599</v>
      </c>
      <c r="K903">
        <v>301.160917475156</v>
      </c>
      <c r="M903">
        <v>49.106520431450001</v>
      </c>
      <c r="N903">
        <v>1.7152710772000901</v>
      </c>
      <c r="O903">
        <v>65.534995977473798</v>
      </c>
      <c r="P903">
        <v>26.269809020723201</v>
      </c>
    </row>
    <row r="904" spans="1:17" hidden="1" x14ac:dyDescent="0.3">
      <c r="A904" t="s">
        <v>1954</v>
      </c>
      <c r="B904" t="s">
        <v>1955</v>
      </c>
      <c r="C904" t="s">
        <v>10182</v>
      </c>
      <c r="E904">
        <v>3272.8625000000002</v>
      </c>
      <c r="F904">
        <v>611.75</v>
      </c>
      <c r="G904">
        <v>384.91409199872402</v>
      </c>
      <c r="H904">
        <v>-12.371027266507101</v>
      </c>
      <c r="I904">
        <v>134.345002825367</v>
      </c>
      <c r="J904">
        <v>-0.119073805935056</v>
      </c>
      <c r="K904">
        <v>600.82844768054701</v>
      </c>
      <c r="L904">
        <v>422.99539693906098</v>
      </c>
      <c r="M904">
        <v>44.090473970437401</v>
      </c>
      <c r="N904">
        <v>2.79347499248271</v>
      </c>
      <c r="O904">
        <v>29.570903146710201</v>
      </c>
      <c r="P904">
        <v>815.79341317365197</v>
      </c>
      <c r="Q904">
        <v>0.23022171478539499</v>
      </c>
    </row>
    <row r="905" spans="1:17" x14ac:dyDescent="0.3">
      <c r="A905" t="s">
        <v>1956</v>
      </c>
      <c r="B905" t="s">
        <v>1957</v>
      </c>
      <c r="C905" t="s">
        <v>10171</v>
      </c>
      <c r="D905" t="s">
        <v>246</v>
      </c>
      <c r="E905">
        <v>3266.776233</v>
      </c>
      <c r="F905">
        <v>337.05</v>
      </c>
      <c r="G905">
        <v>31.8640337915065</v>
      </c>
      <c r="H905">
        <v>0.25791417616399398</v>
      </c>
      <c r="I905">
        <v>-21.2830033962043</v>
      </c>
      <c r="J905">
        <v>-2.0132321340203201</v>
      </c>
      <c r="K905">
        <v>329.86323454369301</v>
      </c>
      <c r="L905">
        <v>300.48503597221099</v>
      </c>
      <c r="M905">
        <v>44.310997718841399</v>
      </c>
      <c r="N905">
        <v>0.75479761888451102</v>
      </c>
      <c r="O905">
        <v>19.136626613262099</v>
      </c>
      <c r="P905">
        <v>58.985849056603698</v>
      </c>
      <c r="Q905">
        <v>7.9448469698298996E-2</v>
      </c>
    </row>
    <row r="906" spans="1:17" hidden="1" x14ac:dyDescent="0.3">
      <c r="A906" t="s">
        <v>1958</v>
      </c>
      <c r="B906" t="s">
        <v>1959</v>
      </c>
      <c r="C906" t="s">
        <v>10182</v>
      </c>
      <c r="D906" t="s">
        <v>726</v>
      </c>
      <c r="E906">
        <v>3257.5325908999998</v>
      </c>
      <c r="F906">
        <v>794.45</v>
      </c>
      <c r="G906">
        <v>-11.251547777748</v>
      </c>
      <c r="H906">
        <v>3.9293578803485198</v>
      </c>
      <c r="I906">
        <v>1.75116771021284</v>
      </c>
      <c r="J906">
        <v>-4.5344449680026697</v>
      </c>
      <c r="K906">
        <v>741.89528150556703</v>
      </c>
      <c r="L906">
        <v>688.61690443201599</v>
      </c>
      <c r="M906">
        <v>49.443213923857698</v>
      </c>
      <c r="N906">
        <v>0.89536664921424103</v>
      </c>
      <c r="O906">
        <v>9.8369941468940691</v>
      </c>
      <c r="P906">
        <v>41.5627227369921</v>
      </c>
      <c r="Q906">
        <v>-1.4144467775943E-2</v>
      </c>
    </row>
    <row r="907" spans="1:17" hidden="1" x14ac:dyDescent="0.3">
      <c r="A907" t="s">
        <v>1960</v>
      </c>
      <c r="B907" t="s">
        <v>1961</v>
      </c>
      <c r="C907" t="s">
        <v>10182</v>
      </c>
      <c r="D907" t="s">
        <v>214</v>
      </c>
      <c r="E907">
        <v>3233.9195468500002</v>
      </c>
      <c r="F907">
        <v>2072.15</v>
      </c>
      <c r="G907">
        <v>126.87785659016301</v>
      </c>
      <c r="H907">
        <v>4.98070619779417</v>
      </c>
      <c r="I907">
        <v>55.457040829807603</v>
      </c>
      <c r="J907">
        <v>-16.208109322389902</v>
      </c>
      <c r="K907">
        <v>1913.9298564672699</v>
      </c>
      <c r="L907">
        <v>1423.22418641733</v>
      </c>
      <c r="M907">
        <v>38.404722674329598</v>
      </c>
      <c r="N907">
        <v>0.88070069465418299</v>
      </c>
      <c r="O907">
        <v>21.6128176049031</v>
      </c>
      <c r="P907">
        <v>169.11038961038901</v>
      </c>
    </row>
    <row r="908" spans="1:17" hidden="1" x14ac:dyDescent="0.3">
      <c r="A908" t="s">
        <v>1962</v>
      </c>
      <c r="B908" t="s">
        <v>1963</v>
      </c>
      <c r="C908" t="s">
        <v>10182</v>
      </c>
      <c r="D908" t="s">
        <v>130</v>
      </c>
      <c r="E908">
        <v>3228.4698880000001</v>
      </c>
      <c r="F908">
        <v>1337.35</v>
      </c>
      <c r="G908">
        <v>21.649883089353999</v>
      </c>
      <c r="H908">
        <v>1.00864111910882</v>
      </c>
      <c r="I908">
        <v>21.346462047749402</v>
      </c>
      <c r="J908">
        <v>-1.60306111825287</v>
      </c>
      <c r="K908">
        <v>1191.00525936538</v>
      </c>
      <c r="L908">
        <v>1034.5101124636001</v>
      </c>
      <c r="M908">
        <v>70.498121180496597</v>
      </c>
      <c r="N908">
        <v>0.99437663885648797</v>
      </c>
      <c r="O908">
        <v>1.09544995700452</v>
      </c>
      <c r="P908">
        <v>62.103030303030202</v>
      </c>
      <c r="Q908">
        <v>4.3513388685466003E-2</v>
      </c>
    </row>
    <row r="909" spans="1:17" hidden="1" x14ac:dyDescent="0.3">
      <c r="A909" t="s">
        <v>1964</v>
      </c>
      <c r="B909" t="s">
        <v>1965</v>
      </c>
      <c r="C909" t="s">
        <v>10182</v>
      </c>
      <c r="D909" t="s">
        <v>130</v>
      </c>
      <c r="E909">
        <v>3225.6069017200002</v>
      </c>
      <c r="F909">
        <v>18.68</v>
      </c>
      <c r="G909">
        <v>55.581412901570097</v>
      </c>
      <c r="H909">
        <v>-11.9123407381752</v>
      </c>
      <c r="I909">
        <v>18.483940658565</v>
      </c>
      <c r="J909">
        <v>-4.9043742977246696</v>
      </c>
      <c r="K909">
        <v>19.783897015032402</v>
      </c>
      <c r="L909">
        <v>17.8900649865578</v>
      </c>
      <c r="M909">
        <v>42.061810250088698</v>
      </c>
      <c r="N909">
        <v>1.1036320077519</v>
      </c>
      <c r="O909">
        <v>81.745182012847906</v>
      </c>
      <c r="P909">
        <v>113.97479954180901</v>
      </c>
      <c r="Q909">
        <v>8.2937411719696E-2</v>
      </c>
    </row>
    <row r="910" spans="1:17" hidden="1" x14ac:dyDescent="0.3">
      <c r="A910" t="s">
        <v>1966</v>
      </c>
      <c r="B910" t="s">
        <v>1967</v>
      </c>
      <c r="C910" t="s">
        <v>10182</v>
      </c>
      <c r="E910">
        <v>3225.2377014200001</v>
      </c>
      <c r="F910">
        <v>60.2</v>
      </c>
      <c r="G910">
        <v>9054.4012714859</v>
      </c>
      <c r="H910">
        <v>43.7362329445642</v>
      </c>
      <c r="I910">
        <v>562.41582682175397</v>
      </c>
      <c r="J910">
        <v>8.1676615880344592</v>
      </c>
      <c r="K910">
        <v>42.176847604878198</v>
      </c>
      <c r="L910">
        <v>23.7110750099658</v>
      </c>
      <c r="M910">
        <v>99.163991186414194</v>
      </c>
      <c r="N910">
        <v>1.01848334680233</v>
      </c>
      <c r="O910">
        <v>0</v>
      </c>
      <c r="P910">
        <v>9538.4615384615299</v>
      </c>
      <c r="Q910">
        <v>0.33023957575374602</v>
      </c>
    </row>
    <row r="911" spans="1:17" hidden="1" x14ac:dyDescent="0.3">
      <c r="A911" t="s">
        <v>1968</v>
      </c>
      <c r="B911" t="s">
        <v>1969</v>
      </c>
      <c r="C911" t="s">
        <v>10182</v>
      </c>
      <c r="D911" t="s">
        <v>98</v>
      </c>
      <c r="E911">
        <v>3220.5949603200002</v>
      </c>
      <c r="F911">
        <v>69.2</v>
      </c>
      <c r="G911">
        <v>67.671752165855096</v>
      </c>
      <c r="H911">
        <v>17.722674067815699</v>
      </c>
      <c r="I911">
        <v>0.92857153874037601</v>
      </c>
      <c r="J911">
        <v>29.019654699148401</v>
      </c>
      <c r="K911">
        <v>53.666817760309698</v>
      </c>
      <c r="L911">
        <v>48.670105531330996</v>
      </c>
      <c r="M911">
        <v>92.255358994682993</v>
      </c>
      <c r="N911">
        <v>2.2151280899689501</v>
      </c>
      <c r="O911">
        <v>0.65028901734105404</v>
      </c>
      <c r="P911">
        <v>171.90569744597201</v>
      </c>
      <c r="Q911">
        <v>7.9654046148212004E-2</v>
      </c>
    </row>
    <row r="912" spans="1:17" hidden="1" x14ac:dyDescent="0.3">
      <c r="A912" t="s">
        <v>1970</v>
      </c>
      <c r="B912" t="s">
        <v>1971</v>
      </c>
      <c r="C912" t="s">
        <v>10182</v>
      </c>
      <c r="D912" t="s">
        <v>127</v>
      </c>
      <c r="E912">
        <v>3216.9144217599901</v>
      </c>
      <c r="F912">
        <v>104.96</v>
      </c>
      <c r="G912">
        <v>91.997856217958898</v>
      </c>
      <c r="H912">
        <v>-5.3451977032406397</v>
      </c>
      <c r="I912">
        <v>-30.869323347852401</v>
      </c>
      <c r="J912">
        <v>-0.23570791952494299</v>
      </c>
      <c r="K912">
        <v>107.216967709664</v>
      </c>
      <c r="L912">
        <v>100.444008931963</v>
      </c>
      <c r="M912">
        <v>41.122375950845402</v>
      </c>
      <c r="N912">
        <v>1.6111797397977601</v>
      </c>
      <c r="O912">
        <v>54.058689024390198</v>
      </c>
      <c r="P912">
        <v>132.21238938053</v>
      </c>
      <c r="Q912">
        <v>0.17838796543343599</v>
      </c>
    </row>
    <row r="913" spans="1:17" x14ac:dyDescent="0.3">
      <c r="A913" t="s">
        <v>1972</v>
      </c>
      <c r="B913" t="s">
        <v>1973</v>
      </c>
      <c r="C913" t="s">
        <v>10173</v>
      </c>
      <c r="D913" t="s">
        <v>243</v>
      </c>
      <c r="E913">
        <v>3214.5881088000001</v>
      </c>
      <c r="F913">
        <v>1024</v>
      </c>
      <c r="G913">
        <v>-46.666548221830197</v>
      </c>
      <c r="H913">
        <v>17.6073275159419</v>
      </c>
      <c r="I913">
        <v>-21.058719847858601</v>
      </c>
      <c r="J913">
        <v>-6.3710862891643503</v>
      </c>
      <c r="K913">
        <v>942.30280192434202</v>
      </c>
      <c r="L913">
        <v>1002.36900330692</v>
      </c>
      <c r="M913">
        <v>49.948015381227101</v>
      </c>
      <c r="N913">
        <v>1.44108599507431</v>
      </c>
      <c r="O913">
        <v>30.078125</v>
      </c>
      <c r="P913">
        <v>36.233619370717697</v>
      </c>
      <c r="Q913">
        <v>-6.5998966759722999E-2</v>
      </c>
    </row>
    <row r="914" spans="1:17" hidden="1" x14ac:dyDescent="0.3">
      <c r="A914" t="s">
        <v>1974</v>
      </c>
      <c r="B914" t="s">
        <v>1975</v>
      </c>
      <c r="C914" t="s">
        <v>10182</v>
      </c>
      <c r="D914" t="s">
        <v>140</v>
      </c>
      <c r="E914">
        <v>3209.843027295</v>
      </c>
      <c r="F914">
        <v>706.05</v>
      </c>
      <c r="G914">
        <v>73.577569770249298</v>
      </c>
      <c r="H914">
        <v>-3.7911556583843602</v>
      </c>
      <c r="I914">
        <v>33.6703750338039</v>
      </c>
      <c r="J914">
        <v>-5.3016550971041099</v>
      </c>
      <c r="K914">
        <v>679.99135079459904</v>
      </c>
      <c r="L914">
        <v>566.35344990125202</v>
      </c>
      <c r="M914">
        <v>53.594778031246797</v>
      </c>
      <c r="N914">
        <v>0.74503982969621096</v>
      </c>
      <c r="O914">
        <v>8.2076340202535292</v>
      </c>
      <c r="P914">
        <v>128.495145631067</v>
      </c>
      <c r="Q914">
        <v>0.168702533908622</v>
      </c>
    </row>
    <row r="915" spans="1:17" x14ac:dyDescent="0.3">
      <c r="A915" t="s">
        <v>1976</v>
      </c>
      <c r="B915" t="s">
        <v>1977</v>
      </c>
      <c r="C915" t="s">
        <v>10172</v>
      </c>
      <c r="D915" t="s">
        <v>62</v>
      </c>
      <c r="E915">
        <v>3206.032338</v>
      </c>
      <c r="F915">
        <v>398.35</v>
      </c>
      <c r="G915">
        <v>40.170262917620697</v>
      </c>
      <c r="H915">
        <v>5.3373353143177296</v>
      </c>
      <c r="I915">
        <v>17.915199184535499</v>
      </c>
      <c r="J915">
        <v>-2.4594918269554098</v>
      </c>
      <c r="K915">
        <v>385.15794820636302</v>
      </c>
      <c r="L915">
        <v>340.46587746894801</v>
      </c>
      <c r="M915">
        <v>46.743353929816699</v>
      </c>
      <c r="N915">
        <v>0.86786012288724401</v>
      </c>
      <c r="O915">
        <v>6.6147859922178904</v>
      </c>
      <c r="P915">
        <v>70.745820831547306</v>
      </c>
      <c r="Q915">
        <v>-4.7025796055155E-2</v>
      </c>
    </row>
    <row r="916" spans="1:17" hidden="1" x14ac:dyDescent="0.3">
      <c r="A916" t="s">
        <v>1978</v>
      </c>
      <c r="B916" t="s">
        <v>1979</v>
      </c>
      <c r="C916" t="s">
        <v>10182</v>
      </c>
      <c r="D916" t="s">
        <v>75</v>
      </c>
      <c r="E916">
        <v>3198.2989499999999</v>
      </c>
      <c r="F916">
        <v>1192.95</v>
      </c>
      <c r="G916">
        <v>489.36168406671197</v>
      </c>
      <c r="H916">
        <v>-1.51831300773774</v>
      </c>
      <c r="I916">
        <v>105.62173905005</v>
      </c>
      <c r="J916">
        <v>-0.516648516456505</v>
      </c>
      <c r="K916">
        <v>1239.13211887752</v>
      </c>
      <c r="L916">
        <v>890.41840173486901</v>
      </c>
      <c r="M916">
        <v>39.091872592493203</v>
      </c>
      <c r="N916">
        <v>0.62454478112677603</v>
      </c>
      <c r="O916">
        <v>33.1153862274194</v>
      </c>
      <c r="P916">
        <v>514.44759206798801</v>
      </c>
      <c r="Q916">
        <v>0.185413458646945</v>
      </c>
    </row>
    <row r="917" spans="1:17" x14ac:dyDescent="0.3">
      <c r="A917" t="s">
        <v>1980</v>
      </c>
      <c r="B917" t="s">
        <v>1981</v>
      </c>
      <c r="C917" t="s">
        <v>10176</v>
      </c>
      <c r="D917" t="s">
        <v>78</v>
      </c>
      <c r="E917">
        <v>3193.8389353799998</v>
      </c>
      <c r="F917">
        <v>244.35</v>
      </c>
      <c r="G917">
        <v>-4.0671147272895896</v>
      </c>
      <c r="H917">
        <v>-12.629127376140399</v>
      </c>
      <c r="I917">
        <v>-26.107495068866299</v>
      </c>
      <c r="J917">
        <v>-4.2547530942245304</v>
      </c>
      <c r="K917">
        <v>238.712144002754</v>
      </c>
      <c r="L917">
        <v>236.17808359268199</v>
      </c>
      <c r="M917">
        <v>43.144090112281198</v>
      </c>
      <c r="N917">
        <v>1.2102523937749501</v>
      </c>
      <c r="O917">
        <v>24.820953550235298</v>
      </c>
      <c r="P917">
        <v>28.368794326241101</v>
      </c>
      <c r="Q917">
        <v>-2.4866965777287E-2</v>
      </c>
    </row>
    <row r="918" spans="1:17" hidden="1" x14ac:dyDescent="0.3">
      <c r="A918" t="s">
        <v>1982</v>
      </c>
      <c r="B918" t="s">
        <v>1983</v>
      </c>
      <c r="C918" t="s">
        <v>10182</v>
      </c>
      <c r="D918" t="s">
        <v>1402</v>
      </c>
      <c r="E918">
        <v>3181.04884128</v>
      </c>
      <c r="F918">
        <v>216.2</v>
      </c>
      <c r="G918">
        <v>-20.993466980572801</v>
      </c>
      <c r="K918">
        <v>198.53034696656701</v>
      </c>
      <c r="L918">
        <v>172.215069946667</v>
      </c>
      <c r="M918">
        <v>81.1750791682543</v>
      </c>
      <c r="N918">
        <v>1</v>
      </c>
      <c r="O918">
        <v>2.8445883441258202</v>
      </c>
      <c r="P918">
        <v>14.1499472016895</v>
      </c>
      <c r="Q918">
        <v>0.14788253940821999</v>
      </c>
    </row>
    <row r="919" spans="1:17" hidden="1" x14ac:dyDescent="0.3">
      <c r="A919" t="s">
        <v>1984</v>
      </c>
      <c r="B919" t="s">
        <v>1985</v>
      </c>
      <c r="C919" t="s">
        <v>10182</v>
      </c>
      <c r="D919" t="s">
        <v>290</v>
      </c>
      <c r="E919">
        <v>3180.1034857499999</v>
      </c>
      <c r="F919">
        <v>296.5</v>
      </c>
      <c r="G919">
        <v>36.1005326766903</v>
      </c>
      <c r="H919">
        <v>-1.8736140444999201</v>
      </c>
      <c r="I919">
        <v>-15.622578661491699</v>
      </c>
      <c r="J919">
        <v>1.86456238485939</v>
      </c>
      <c r="K919">
        <v>276.60570001741399</v>
      </c>
      <c r="L919">
        <v>263.22197215264202</v>
      </c>
      <c r="M919">
        <v>60.949905845540698</v>
      </c>
      <c r="N919">
        <v>2.71482822951095</v>
      </c>
      <c r="O919">
        <v>14.5025295109612</v>
      </c>
      <c r="P919">
        <v>68.083900226757294</v>
      </c>
      <c r="Q919">
        <v>2.7431652163794999E-2</v>
      </c>
    </row>
    <row r="920" spans="1:17" hidden="1" x14ac:dyDescent="0.3">
      <c r="A920" t="s">
        <v>1986</v>
      </c>
      <c r="B920" t="s">
        <v>1987</v>
      </c>
      <c r="C920" t="s">
        <v>10182</v>
      </c>
      <c r="D920" t="s">
        <v>481</v>
      </c>
      <c r="E920">
        <v>3176.2757545200002</v>
      </c>
      <c r="F920">
        <v>728.55</v>
      </c>
      <c r="G920">
        <v>126.24656289135</v>
      </c>
      <c r="H920">
        <v>7.2001751439625501</v>
      </c>
      <c r="I920">
        <v>2.4852631953017599</v>
      </c>
      <c r="J920">
        <v>-3.7617249488532201</v>
      </c>
      <c r="K920">
        <v>671.58517086891402</v>
      </c>
      <c r="L920">
        <v>587.24784181835605</v>
      </c>
      <c r="M920">
        <v>52.029247197695902</v>
      </c>
      <c r="N920">
        <v>3.0615959412340299</v>
      </c>
      <c r="O920">
        <v>13.1494063550888</v>
      </c>
      <c r="P920">
        <v>153.38666202938799</v>
      </c>
      <c r="Q920">
        <v>0.14286854672993601</v>
      </c>
    </row>
    <row r="921" spans="1:17" x14ac:dyDescent="0.3">
      <c r="A921" t="s">
        <v>1988</v>
      </c>
      <c r="B921" t="s">
        <v>1989</v>
      </c>
      <c r="C921" t="s">
        <v>10173</v>
      </c>
      <c r="D921" t="s">
        <v>246</v>
      </c>
      <c r="E921">
        <v>3154.8891582000001</v>
      </c>
      <c r="F921">
        <v>462.15</v>
      </c>
      <c r="G921">
        <v>-55.792857547718498</v>
      </c>
      <c r="H921">
        <v>4.7413966823031103E-2</v>
      </c>
      <c r="I921">
        <v>-30.022061920560901</v>
      </c>
      <c r="J921">
        <v>-8.2951364760179604</v>
      </c>
      <c r="K921">
        <v>461.57328862873197</v>
      </c>
      <c r="L921">
        <v>497.55297799963699</v>
      </c>
      <c r="M921">
        <v>35.519371743820898</v>
      </c>
      <c r="N921">
        <v>1.51303970244247</v>
      </c>
      <c r="O921">
        <v>48.220274802553199</v>
      </c>
      <c r="P921">
        <v>15.5375</v>
      </c>
      <c r="Q921">
        <v>-7.1359186531477006E-2</v>
      </c>
    </row>
    <row r="922" spans="1:17" x14ac:dyDescent="0.3">
      <c r="A922" t="s">
        <v>1990</v>
      </c>
      <c r="B922" t="s">
        <v>1991</v>
      </c>
      <c r="C922" t="s">
        <v>10181</v>
      </c>
      <c r="D922" t="s">
        <v>243</v>
      </c>
      <c r="E922">
        <v>3148.9466305999999</v>
      </c>
      <c r="F922">
        <v>307.55</v>
      </c>
      <c r="G922">
        <v>33.0374853149196</v>
      </c>
      <c r="H922">
        <v>1.79726554251521</v>
      </c>
      <c r="I922">
        <v>15.0215122089243</v>
      </c>
      <c r="J922">
        <v>-3.4298923702599202</v>
      </c>
      <c r="K922">
        <v>287.69823773009603</v>
      </c>
      <c r="L922">
        <v>250.02115136922001</v>
      </c>
      <c r="M922">
        <v>48.006306301475597</v>
      </c>
      <c r="N922">
        <v>0.77661678768680498</v>
      </c>
      <c r="O922">
        <v>8.2588197041131508</v>
      </c>
      <c r="P922">
        <v>66.423160173160099</v>
      </c>
      <c r="Q922">
        <v>5.1404668308481997E-2</v>
      </c>
    </row>
    <row r="923" spans="1:17" hidden="1" x14ac:dyDescent="0.3">
      <c r="A923" t="s">
        <v>1992</v>
      </c>
      <c r="B923" t="s">
        <v>1993</v>
      </c>
      <c r="C923" t="s">
        <v>10182</v>
      </c>
      <c r="D923" t="s">
        <v>111</v>
      </c>
      <c r="E923">
        <v>3133.9466496</v>
      </c>
      <c r="F923">
        <v>832</v>
      </c>
      <c r="G923">
        <v>94.381251059657998</v>
      </c>
      <c r="H923">
        <v>-8.2587512955536706</v>
      </c>
      <c r="I923">
        <v>29.035985790609899</v>
      </c>
      <c r="J923">
        <v>-3.3169840217922499</v>
      </c>
      <c r="K923">
        <v>868.15063183801306</v>
      </c>
      <c r="L923">
        <v>746.716868836034</v>
      </c>
      <c r="M923">
        <v>30.734053034412099</v>
      </c>
      <c r="N923">
        <v>0.51243122019758902</v>
      </c>
      <c r="O923">
        <v>22.115384615384599</v>
      </c>
      <c r="P923">
        <v>125.78018995929401</v>
      </c>
      <c r="Q923">
        <v>4.1399266654189998E-2</v>
      </c>
    </row>
    <row r="924" spans="1:17" x14ac:dyDescent="0.3">
      <c r="A924" t="s">
        <v>1994</v>
      </c>
      <c r="B924" t="s">
        <v>1995</v>
      </c>
      <c r="C924" t="s">
        <v>10180</v>
      </c>
      <c r="D924" t="s">
        <v>140</v>
      </c>
      <c r="E924">
        <v>3128.3414744400002</v>
      </c>
      <c r="F924">
        <v>411.6</v>
      </c>
      <c r="G924">
        <v>-20.5658470566338</v>
      </c>
      <c r="H924">
        <v>-12.234023923708101</v>
      </c>
      <c r="I924">
        <v>-38.386050668604398</v>
      </c>
      <c r="J924">
        <v>-2.9235233231867399</v>
      </c>
      <c r="K924">
        <v>456.34567331109599</v>
      </c>
      <c r="L924">
        <v>464.667951400969</v>
      </c>
      <c r="M924">
        <v>29.956830324409999</v>
      </c>
      <c r="N924">
        <v>0.632970341112708</v>
      </c>
      <c r="O924">
        <v>42.1282798833819</v>
      </c>
      <c r="P924">
        <v>13.764510779436099</v>
      </c>
      <c r="Q924">
        <v>4.2846559270498998E-2</v>
      </c>
    </row>
    <row r="925" spans="1:17" x14ac:dyDescent="0.3">
      <c r="A925" t="s">
        <v>1996</v>
      </c>
      <c r="B925" t="s">
        <v>1997</v>
      </c>
      <c r="C925" t="s">
        <v>10167</v>
      </c>
      <c r="D925" t="s">
        <v>553</v>
      </c>
      <c r="E925">
        <v>3118.4261101400002</v>
      </c>
      <c r="F925">
        <v>53.54</v>
      </c>
      <c r="G925">
        <v>45.968405097765697</v>
      </c>
      <c r="H925">
        <v>12.723404769352699</v>
      </c>
      <c r="I925">
        <v>18.416426473403799</v>
      </c>
      <c r="J925">
        <v>-7.9643817238235997</v>
      </c>
      <c r="K925">
        <v>49.325628816296501</v>
      </c>
      <c r="L925">
        <v>44.474397678473501</v>
      </c>
      <c r="M925">
        <v>51.440210917275301</v>
      </c>
      <c r="N925">
        <v>1.10485618156388</v>
      </c>
      <c r="O925">
        <v>11.6921927530817</v>
      </c>
      <c r="P925">
        <v>79.063545150501596</v>
      </c>
      <c r="Q925">
        <v>-6.4926814673524E-2</v>
      </c>
    </row>
    <row r="926" spans="1:17" hidden="1" x14ac:dyDescent="0.3">
      <c r="A926" t="s">
        <v>1998</v>
      </c>
      <c r="B926" t="s">
        <v>1999</v>
      </c>
      <c r="C926" t="s">
        <v>10182</v>
      </c>
      <c r="D926" t="s">
        <v>193</v>
      </c>
      <c r="E926">
        <v>3111.6312123749999</v>
      </c>
      <c r="F926">
        <v>2059.0500000000002</v>
      </c>
      <c r="G926">
        <v>-31.618058072770701</v>
      </c>
      <c r="H926">
        <v>-0.65414517888611201</v>
      </c>
      <c r="I926">
        <v>-19.0552987240807</v>
      </c>
      <c r="J926">
        <v>-0.31031376276440398</v>
      </c>
      <c r="K926">
        <v>2012.54858521092</v>
      </c>
      <c r="L926">
        <v>2040.7100864185199</v>
      </c>
      <c r="M926">
        <v>45.875247179593103</v>
      </c>
      <c r="N926">
        <v>1.67050177173104</v>
      </c>
      <c r="O926">
        <v>19.472572302760899</v>
      </c>
      <c r="P926">
        <v>18.190167321987101</v>
      </c>
      <c r="Q926">
        <v>1.7339155404372999E-2</v>
      </c>
    </row>
    <row r="927" spans="1:17" hidden="1" x14ac:dyDescent="0.3">
      <c r="A927" t="s">
        <v>2000</v>
      </c>
      <c r="B927" t="s">
        <v>2001</v>
      </c>
      <c r="C927" t="s">
        <v>10182</v>
      </c>
      <c r="D927" t="s">
        <v>387</v>
      </c>
      <c r="E927">
        <v>3101.7865330200002</v>
      </c>
      <c r="F927">
        <v>479.15</v>
      </c>
      <c r="G927">
        <v>219.99871569335801</v>
      </c>
      <c r="H927">
        <v>21.700734286412299</v>
      </c>
      <c r="I927">
        <v>30.488307233809099</v>
      </c>
      <c r="J927">
        <v>2.8315137120784701</v>
      </c>
      <c r="K927">
        <v>409.602681232495</v>
      </c>
      <c r="L927">
        <v>336.34935248123799</v>
      </c>
      <c r="M927">
        <v>66.848374271561497</v>
      </c>
      <c r="N927">
        <v>2.63883906833196</v>
      </c>
      <c r="O927">
        <v>7.2106855890639903</v>
      </c>
      <c r="P927">
        <v>270.42906841901799</v>
      </c>
      <c r="Q927">
        <v>0.13664779989509901</v>
      </c>
    </row>
    <row r="928" spans="1:17" hidden="1" x14ac:dyDescent="0.3">
      <c r="A928" t="s">
        <v>2002</v>
      </c>
      <c r="B928" t="s">
        <v>2003</v>
      </c>
      <c r="C928" t="s">
        <v>10182</v>
      </c>
      <c r="D928" t="s">
        <v>122</v>
      </c>
      <c r="E928">
        <v>3095.7265026999999</v>
      </c>
      <c r="F928">
        <v>4306.8999999999996</v>
      </c>
      <c r="G928">
        <v>17.180430545638199</v>
      </c>
      <c r="H928">
        <v>-10.7811162967306</v>
      </c>
      <c r="I928">
        <v>54.553977786869503</v>
      </c>
      <c r="J928">
        <v>-2.3688102283777202</v>
      </c>
      <c r="K928">
        <v>4364.0970201763203</v>
      </c>
      <c r="L928">
        <v>3656.9177761804599</v>
      </c>
      <c r="M928">
        <v>42.320784273084797</v>
      </c>
      <c r="N928">
        <v>0.55899941180315005</v>
      </c>
      <c r="O928">
        <v>19.41303489749</v>
      </c>
      <c r="P928">
        <v>101.898556159759</v>
      </c>
      <c r="Q928">
        <v>0.13778023849738399</v>
      </c>
    </row>
    <row r="929" spans="1:17" hidden="1" x14ac:dyDescent="0.3">
      <c r="A929" t="s">
        <v>2004</v>
      </c>
      <c r="B929" t="s">
        <v>2005</v>
      </c>
      <c r="C929" t="s">
        <v>10182</v>
      </c>
      <c r="D929" t="s">
        <v>98</v>
      </c>
      <c r="E929">
        <v>3062.6491139999998</v>
      </c>
      <c r="F929">
        <v>1354.5</v>
      </c>
      <c r="G929">
        <v>372.617564348531</v>
      </c>
      <c r="H929">
        <v>1.8908128468936101</v>
      </c>
      <c r="I929">
        <v>77.563666759015007</v>
      </c>
      <c r="J929">
        <v>-3.2802971922494502</v>
      </c>
      <c r="K929">
        <v>1240.4788021019599</v>
      </c>
      <c r="L929">
        <v>912.73286290417695</v>
      </c>
      <c r="M929">
        <v>58.369278398284997</v>
      </c>
      <c r="N929">
        <v>1.09882089223888</v>
      </c>
      <c r="O929">
        <v>7.3495754891103697</v>
      </c>
      <c r="P929">
        <v>431.17647058823502</v>
      </c>
      <c r="Q929">
        <v>0.17894379575589001</v>
      </c>
    </row>
    <row r="930" spans="1:17" hidden="1" x14ac:dyDescent="0.3">
      <c r="A930" t="s">
        <v>2006</v>
      </c>
      <c r="B930" t="s">
        <v>2007</v>
      </c>
      <c r="C930" t="s">
        <v>10182</v>
      </c>
      <c r="D930" t="s">
        <v>130</v>
      </c>
      <c r="E930">
        <v>3062.2528649999999</v>
      </c>
      <c r="F930">
        <v>603.15</v>
      </c>
      <c r="G930">
        <v>-51.002508136385899</v>
      </c>
      <c r="H930">
        <v>4.4649109782062499</v>
      </c>
      <c r="I930">
        <v>-34.230494850197502</v>
      </c>
      <c r="J930">
        <v>4.6918739774570097</v>
      </c>
      <c r="K930">
        <v>589.72660360413795</v>
      </c>
      <c r="L930">
        <v>656.13393567077503</v>
      </c>
      <c r="M930">
        <v>57.982239484158697</v>
      </c>
      <c r="N930">
        <v>1.4044960064868099</v>
      </c>
      <c r="O930">
        <v>42.526734643123497</v>
      </c>
      <c r="P930">
        <v>20.389221556886199</v>
      </c>
      <c r="Q930">
        <v>4.5889084847920002E-2</v>
      </c>
    </row>
    <row r="931" spans="1:17" hidden="1" x14ac:dyDescent="0.3">
      <c r="A931" t="s">
        <v>2008</v>
      </c>
      <c r="B931" t="s">
        <v>2009</v>
      </c>
      <c r="C931" t="s">
        <v>10182</v>
      </c>
      <c r="D931" t="s">
        <v>98</v>
      </c>
      <c r="E931">
        <v>3055.3179149849998</v>
      </c>
      <c r="F931">
        <v>2237.5500000000002</v>
      </c>
      <c r="G931">
        <v>667.75263366539002</v>
      </c>
      <c r="H931">
        <v>60.943981980746997</v>
      </c>
      <c r="I931">
        <v>90.835914089695393</v>
      </c>
      <c r="J931">
        <v>25.020995102137</v>
      </c>
      <c r="K931">
        <v>1473.2425398406001</v>
      </c>
      <c r="L931">
        <v>1074.28770097393</v>
      </c>
      <c r="M931">
        <v>91.212089067363905</v>
      </c>
      <c r="N931">
        <v>1.38627827094075</v>
      </c>
      <c r="O931">
        <v>6.7037608098008397E-3</v>
      </c>
      <c r="P931">
        <v>805.89068825910897</v>
      </c>
    </row>
    <row r="932" spans="1:17" x14ac:dyDescent="0.3">
      <c r="A932" t="s">
        <v>2010</v>
      </c>
      <c r="B932" t="s">
        <v>2011</v>
      </c>
      <c r="C932" t="s">
        <v>10172</v>
      </c>
      <c r="D932" t="s">
        <v>62</v>
      </c>
      <c r="E932">
        <v>3054.4573626749998</v>
      </c>
      <c r="F932">
        <v>331.35</v>
      </c>
      <c r="G932">
        <v>-22.3894877316337</v>
      </c>
      <c r="H932">
        <v>-2.29334917408339</v>
      </c>
      <c r="I932">
        <v>-24.889408153185499</v>
      </c>
      <c r="J932">
        <v>-4.4941465903766398</v>
      </c>
      <c r="K932">
        <v>329.82762324542301</v>
      </c>
      <c r="L932">
        <v>340.31913220318398</v>
      </c>
      <c r="M932">
        <v>42.073994043283697</v>
      </c>
      <c r="N932">
        <v>1.2249509237118501</v>
      </c>
      <c r="O932">
        <v>25.245208993511302</v>
      </c>
      <c r="P932">
        <v>15.6140963014654</v>
      </c>
      <c r="Q932">
        <v>-9.6513130611059997E-2</v>
      </c>
    </row>
    <row r="933" spans="1:17" hidden="1" x14ac:dyDescent="0.3">
      <c r="A933" t="s">
        <v>2012</v>
      </c>
      <c r="B933" t="s">
        <v>2013</v>
      </c>
      <c r="C933" t="s">
        <v>10182</v>
      </c>
      <c r="D933" t="s">
        <v>140</v>
      </c>
      <c r="E933">
        <v>3033.8262543000001</v>
      </c>
      <c r="F933">
        <v>592.45000000000005</v>
      </c>
      <c r="G933">
        <v>56.7308788638462</v>
      </c>
      <c r="H933">
        <v>22.8295831325701</v>
      </c>
      <c r="I933">
        <v>23.6326025329533</v>
      </c>
      <c r="J933">
        <v>-2.4697296752965801</v>
      </c>
      <c r="K933">
        <v>518.54378214559097</v>
      </c>
      <c r="L933">
        <v>447.825960963022</v>
      </c>
      <c r="M933">
        <v>51.327630617533202</v>
      </c>
      <c r="N933">
        <v>1.1112137859732101</v>
      </c>
      <c r="O933">
        <v>9.2750443075364899</v>
      </c>
      <c r="P933">
        <v>89.918256130790198</v>
      </c>
      <c r="Q933">
        <v>0.169504603612676</v>
      </c>
    </row>
    <row r="934" spans="1:17" x14ac:dyDescent="0.3">
      <c r="A934" t="s">
        <v>2014</v>
      </c>
      <c r="B934" t="s">
        <v>2015</v>
      </c>
      <c r="C934" t="s">
        <v>10181</v>
      </c>
      <c r="D934" t="s">
        <v>243</v>
      </c>
      <c r="E934">
        <v>3029.5827749999999</v>
      </c>
      <c r="F934">
        <v>978.5</v>
      </c>
      <c r="G934">
        <v>33.529750938584797</v>
      </c>
      <c r="H934">
        <v>1.89898248572101</v>
      </c>
      <c r="I934">
        <v>-4.3857477573418304</v>
      </c>
      <c r="J934">
        <v>-0.36742440533425003</v>
      </c>
      <c r="K934">
        <v>868.07977097211301</v>
      </c>
      <c r="L934">
        <v>808.19339840375198</v>
      </c>
      <c r="M934">
        <v>74.005392263005703</v>
      </c>
      <c r="N934">
        <v>2.3339830157993702</v>
      </c>
      <c r="O934">
        <v>0.60296371997956499</v>
      </c>
      <c r="P934">
        <v>65.692998052662702</v>
      </c>
      <c r="Q934">
        <v>1.7253717676307002E-2</v>
      </c>
    </row>
    <row r="935" spans="1:17" hidden="1" x14ac:dyDescent="0.3">
      <c r="A935" t="s">
        <v>2016</v>
      </c>
      <c r="B935" t="s">
        <v>2017</v>
      </c>
      <c r="C935" t="s">
        <v>10182</v>
      </c>
      <c r="D935" t="s">
        <v>214</v>
      </c>
      <c r="E935">
        <v>3028.6149922499999</v>
      </c>
      <c r="F935">
        <v>228.29</v>
      </c>
      <c r="G935">
        <v>271.94017895524598</v>
      </c>
      <c r="H935">
        <v>89.607025459007801</v>
      </c>
      <c r="I935">
        <v>118.267575324552</v>
      </c>
      <c r="J935">
        <v>24.907529827731899</v>
      </c>
      <c r="K935">
        <v>143.23870458034</v>
      </c>
      <c r="L935">
        <v>105.046293184757</v>
      </c>
      <c r="M935">
        <v>92.028292526658106</v>
      </c>
      <c r="N935">
        <v>1.36562874445155</v>
      </c>
      <c r="O935">
        <v>0</v>
      </c>
      <c r="P935">
        <v>328.71361502347401</v>
      </c>
      <c r="Q935">
        <v>0.112111494663603</v>
      </c>
    </row>
    <row r="936" spans="1:17" hidden="1" x14ac:dyDescent="0.3">
      <c r="A936" t="s">
        <v>2018</v>
      </c>
      <c r="B936" t="s">
        <v>2019</v>
      </c>
      <c r="C936" t="s">
        <v>10182</v>
      </c>
      <c r="D936" t="s">
        <v>400</v>
      </c>
      <c r="E936">
        <v>3000.231925</v>
      </c>
      <c r="F936">
        <v>1751.5</v>
      </c>
      <c r="G936">
        <v>394.18477091956601</v>
      </c>
      <c r="H936">
        <v>8.9736569734996507</v>
      </c>
      <c r="I936">
        <v>191.88351325356001</v>
      </c>
      <c r="J936">
        <v>-10.7477779573476</v>
      </c>
      <c r="K936">
        <v>1464.67613860397</v>
      </c>
      <c r="L936">
        <v>918.60539983566196</v>
      </c>
      <c r="M936">
        <v>47.678802072596397</v>
      </c>
      <c r="N936">
        <v>1.7290688597678301</v>
      </c>
      <c r="O936">
        <v>24.419069369112101</v>
      </c>
      <c r="P936">
        <v>430.75757575757501</v>
      </c>
      <c r="Q936">
        <v>0.28117115558427003</v>
      </c>
    </row>
    <row r="937" spans="1:17" hidden="1" x14ac:dyDescent="0.3">
      <c r="A937" t="s">
        <v>2020</v>
      </c>
      <c r="B937" t="s">
        <v>2021</v>
      </c>
      <c r="C937" t="s">
        <v>10182</v>
      </c>
      <c r="D937" t="s">
        <v>21</v>
      </c>
      <c r="E937">
        <v>2995.7518359999999</v>
      </c>
      <c r="F937">
        <v>297.39999999999998</v>
      </c>
      <c r="G937">
        <v>-33.348016263383997</v>
      </c>
      <c r="H937">
        <v>4.0335481020014798</v>
      </c>
      <c r="I937">
        <v>-19.041056793364199</v>
      </c>
      <c r="J937">
        <v>0.92911659532380597</v>
      </c>
      <c r="K937">
        <v>277.13579712792</v>
      </c>
      <c r="L937">
        <v>280.66428611583302</v>
      </c>
      <c r="M937">
        <v>68.927066345938997</v>
      </c>
      <c r="N937">
        <v>0.91496793143291399</v>
      </c>
      <c r="O937">
        <v>35.2387357094821</v>
      </c>
      <c r="P937">
        <v>41.6527744701119</v>
      </c>
      <c r="Q937">
        <v>0.14148040353693001</v>
      </c>
    </row>
    <row r="938" spans="1:17" hidden="1" x14ac:dyDescent="0.3">
      <c r="A938" t="s">
        <v>2022</v>
      </c>
      <c r="B938" t="s">
        <v>2023</v>
      </c>
      <c r="C938" t="s">
        <v>10182</v>
      </c>
      <c r="D938" t="s">
        <v>613</v>
      </c>
      <c r="E938">
        <v>2988.8727871999999</v>
      </c>
      <c r="F938">
        <v>218.3</v>
      </c>
      <c r="G938">
        <v>53.628787045797502</v>
      </c>
      <c r="H938">
        <v>0.37939270577273099</v>
      </c>
      <c r="I938">
        <v>2.5965959865557</v>
      </c>
      <c r="J938">
        <v>5.0149593531927197</v>
      </c>
      <c r="K938">
        <v>181.423040833616</v>
      </c>
      <c r="L938">
        <v>166.15210805875699</v>
      </c>
      <c r="M938">
        <v>93.626851889875297</v>
      </c>
      <c r="N938">
        <v>2.4160111054305999</v>
      </c>
      <c r="O938">
        <v>2.8859367842418702</v>
      </c>
      <c r="P938">
        <v>84.141712357654995</v>
      </c>
      <c r="Q938">
        <v>0.19566084637812101</v>
      </c>
    </row>
    <row r="939" spans="1:17" hidden="1" x14ac:dyDescent="0.3">
      <c r="A939" t="s">
        <v>2024</v>
      </c>
      <c r="B939" t="s">
        <v>2025</v>
      </c>
      <c r="C939" t="s">
        <v>10182</v>
      </c>
      <c r="D939" t="s">
        <v>630</v>
      </c>
      <c r="E939">
        <v>2981.4993678549999</v>
      </c>
      <c r="F939">
        <v>2515.85</v>
      </c>
      <c r="G939">
        <v>6.3518434223698197</v>
      </c>
      <c r="H939">
        <v>3.6007727404345999</v>
      </c>
      <c r="I939">
        <v>-5.39607102095533</v>
      </c>
      <c r="J939">
        <v>-0.27127991441148602</v>
      </c>
      <c r="K939">
        <v>2402.1019389266498</v>
      </c>
      <c r="L939">
        <v>2315.8247867878099</v>
      </c>
      <c r="M939">
        <v>58.661730963088402</v>
      </c>
      <c r="N939">
        <v>1.3508949300838999</v>
      </c>
      <c r="O939">
        <v>15.2175209173837</v>
      </c>
      <c r="P939">
        <v>35.1808070495943</v>
      </c>
      <c r="Q939">
        <v>5.2503058739348997E-2</v>
      </c>
    </row>
    <row r="940" spans="1:17" hidden="1" x14ac:dyDescent="0.3">
      <c r="A940" t="s">
        <v>2026</v>
      </c>
      <c r="B940" t="s">
        <v>2027</v>
      </c>
      <c r="C940" t="s">
        <v>10182</v>
      </c>
      <c r="D940" t="s">
        <v>905</v>
      </c>
      <c r="E940">
        <v>2980.9713462750001</v>
      </c>
      <c r="F940">
        <v>452.35</v>
      </c>
      <c r="G940">
        <v>11.912536788770799</v>
      </c>
      <c r="H940">
        <v>22.853338356636499</v>
      </c>
      <c r="I940">
        <v>28.3714602075977</v>
      </c>
      <c r="J940">
        <v>17.032188391592001</v>
      </c>
      <c r="K940">
        <v>349.74903896358001</v>
      </c>
      <c r="M940">
        <v>83.941339000093805</v>
      </c>
      <c r="N940">
        <v>3.4332745760397101</v>
      </c>
      <c r="O940">
        <v>1.69116834309714</v>
      </c>
      <c r="P940">
        <v>60.294117647058798</v>
      </c>
    </row>
    <row r="941" spans="1:17" hidden="1" x14ac:dyDescent="0.3">
      <c r="A941" t="s">
        <v>2028</v>
      </c>
      <c r="B941" t="s">
        <v>2029</v>
      </c>
      <c r="C941" t="s">
        <v>10182</v>
      </c>
      <c r="D941" t="s">
        <v>130</v>
      </c>
      <c r="E941">
        <v>2979.5317040899999</v>
      </c>
      <c r="F941">
        <v>910.1</v>
      </c>
      <c r="G941">
        <v>78.084088650136195</v>
      </c>
      <c r="H941">
        <v>0.95654064692620699</v>
      </c>
      <c r="I941">
        <v>-22.945158971858699</v>
      </c>
      <c r="J941">
        <v>0.160028578356673</v>
      </c>
      <c r="K941">
        <v>912.38643577478399</v>
      </c>
      <c r="L941">
        <v>856.11359776507504</v>
      </c>
      <c r="M941">
        <v>41.876365200716002</v>
      </c>
      <c r="N941">
        <v>1.74505653221144</v>
      </c>
      <c r="O941">
        <v>28.419953851225099</v>
      </c>
      <c r="P941">
        <v>106.81740711282799</v>
      </c>
      <c r="Q941">
        <v>0.15140837963428899</v>
      </c>
    </row>
    <row r="942" spans="1:17" x14ac:dyDescent="0.3">
      <c r="A942" t="s">
        <v>2030</v>
      </c>
      <c r="B942" t="s">
        <v>2031</v>
      </c>
      <c r="C942" t="s">
        <v>10165</v>
      </c>
      <c r="D942" t="s">
        <v>59</v>
      </c>
      <c r="E942">
        <v>2969.6552977840001</v>
      </c>
      <c r="F942">
        <v>224.56</v>
      </c>
      <c r="G942">
        <v>-19.161379699388899</v>
      </c>
      <c r="H942">
        <v>8.9605200826638001</v>
      </c>
      <c r="I942">
        <v>19.3397482410527</v>
      </c>
      <c r="J942">
        <v>-1.4571148619274801</v>
      </c>
      <c r="K942">
        <v>198.36321120363601</v>
      </c>
      <c r="L942">
        <v>186.642611136586</v>
      </c>
      <c r="M942">
        <v>70.976351620393302</v>
      </c>
      <c r="N942">
        <v>1.6988783604587201</v>
      </c>
      <c r="O942">
        <v>14.8690773067331</v>
      </c>
      <c r="P942">
        <v>45.158371040723999</v>
      </c>
      <c r="Q942">
        <v>5.7267123719461001E-2</v>
      </c>
    </row>
    <row r="943" spans="1:17" hidden="1" x14ac:dyDescent="0.3">
      <c r="A943" t="s">
        <v>2032</v>
      </c>
      <c r="B943" t="s">
        <v>2033</v>
      </c>
      <c r="C943" t="s">
        <v>10182</v>
      </c>
      <c r="D943" t="s">
        <v>62</v>
      </c>
      <c r="E943">
        <v>2967.3290672190001</v>
      </c>
      <c r="F943">
        <v>136.07</v>
      </c>
      <c r="G943">
        <v>95.806949141581299</v>
      </c>
      <c r="H943">
        <v>31.166002019929302</v>
      </c>
      <c r="I943">
        <v>-5.9407373717164001E-2</v>
      </c>
      <c r="J943">
        <v>25.467525530814999</v>
      </c>
      <c r="K943">
        <v>107.99619555911799</v>
      </c>
      <c r="L943">
        <v>96.568785559569605</v>
      </c>
      <c r="M943">
        <v>76.157079658699303</v>
      </c>
      <c r="N943">
        <v>3.2138704280753698</v>
      </c>
      <c r="O943">
        <v>6.4158153891379497</v>
      </c>
      <c r="P943">
        <v>128.305369127516</v>
      </c>
      <c r="Q943">
        <v>3.9021898930599999E-2</v>
      </c>
    </row>
    <row r="944" spans="1:17" hidden="1" x14ac:dyDescent="0.3">
      <c r="A944" t="s">
        <v>2034</v>
      </c>
      <c r="B944" t="s">
        <v>2035</v>
      </c>
      <c r="C944" t="s">
        <v>10182</v>
      </c>
      <c r="E944">
        <v>2962.2433968299902</v>
      </c>
      <c r="F944">
        <v>5999.1</v>
      </c>
      <c r="G944">
        <v>83.738235691288907</v>
      </c>
      <c r="H944">
        <v>48.843327134558102</v>
      </c>
      <c r="I944">
        <v>85.469139591498802</v>
      </c>
      <c r="J944">
        <v>5.2494269933148301</v>
      </c>
      <c r="K944">
        <v>4696.52140072783</v>
      </c>
      <c r="L944">
        <v>3609.3703548312601</v>
      </c>
      <c r="M944">
        <v>65.677680853320695</v>
      </c>
      <c r="N944">
        <v>0.86046976816723897</v>
      </c>
      <c r="O944">
        <v>7.3994432498208003</v>
      </c>
      <c r="P944">
        <v>152.700084245998</v>
      </c>
      <c r="Q944">
        <v>0.16294385357257599</v>
      </c>
    </row>
    <row r="945" spans="1:17" hidden="1" x14ac:dyDescent="0.3">
      <c r="A945" t="s">
        <v>2036</v>
      </c>
      <c r="B945" t="s">
        <v>2037</v>
      </c>
      <c r="C945" t="s">
        <v>10182</v>
      </c>
      <c r="D945" t="s">
        <v>200</v>
      </c>
      <c r="E945">
        <v>2952.72229161</v>
      </c>
      <c r="F945">
        <v>2040.35</v>
      </c>
      <c r="G945">
        <v>68.688725172189194</v>
      </c>
      <c r="H945">
        <v>-7.2918766858593198</v>
      </c>
      <c r="I945">
        <v>38.117715123962398</v>
      </c>
      <c r="J945">
        <v>-3.9835010347895001</v>
      </c>
      <c r="K945">
        <v>2082.1560284734601</v>
      </c>
      <c r="L945">
        <v>1768.60676019222</v>
      </c>
      <c r="M945">
        <v>37.7764201192755</v>
      </c>
      <c r="N945">
        <v>0.90453491556690901</v>
      </c>
      <c r="O945">
        <v>21.547773666282701</v>
      </c>
      <c r="P945">
        <v>105.87760456081899</v>
      </c>
      <c r="Q945">
        <v>0.113662281732254</v>
      </c>
    </row>
    <row r="946" spans="1:17" hidden="1" x14ac:dyDescent="0.3">
      <c r="A946" t="s">
        <v>2038</v>
      </c>
      <c r="B946" t="s">
        <v>2039</v>
      </c>
      <c r="C946" t="s">
        <v>10182</v>
      </c>
      <c r="D946" t="s">
        <v>481</v>
      </c>
      <c r="E946">
        <v>2950.0889818000001</v>
      </c>
      <c r="F946">
        <v>520.15</v>
      </c>
      <c r="G946">
        <v>13.602266908736199</v>
      </c>
      <c r="H946">
        <v>-13.0344580574756</v>
      </c>
      <c r="I946">
        <v>3.0809789413731901</v>
      </c>
      <c r="J946">
        <v>-3.4886407615594601</v>
      </c>
      <c r="K946">
        <v>549.91024408171302</v>
      </c>
      <c r="L946">
        <v>504.809358079047</v>
      </c>
      <c r="M946">
        <v>33.246811426698798</v>
      </c>
      <c r="N946">
        <v>0.68255435129610298</v>
      </c>
      <c r="O946">
        <v>26.876862443525901</v>
      </c>
      <c r="P946">
        <v>45.2932960893854</v>
      </c>
      <c r="Q946">
        <v>3.5645369633189997E-2</v>
      </c>
    </row>
    <row r="947" spans="1:17" hidden="1" x14ac:dyDescent="0.3">
      <c r="A947" t="s">
        <v>2040</v>
      </c>
      <c r="B947" t="s">
        <v>2041</v>
      </c>
      <c r="C947" t="s">
        <v>10182</v>
      </c>
      <c r="D947" t="s">
        <v>111</v>
      </c>
      <c r="E947">
        <v>2949.3652499999998</v>
      </c>
      <c r="F947">
        <v>442.25</v>
      </c>
      <c r="G947">
        <v>230.658829899247</v>
      </c>
      <c r="H947">
        <v>0.18651718477620899</v>
      </c>
      <c r="I947">
        <v>30.6018608134301</v>
      </c>
      <c r="J947">
        <v>-3.8684258426412899</v>
      </c>
      <c r="K947">
        <v>421.26484051764498</v>
      </c>
      <c r="L947">
        <v>332.13509576815801</v>
      </c>
      <c r="M947">
        <v>57.085385704849401</v>
      </c>
      <c r="N947">
        <v>0.97211899612135</v>
      </c>
      <c r="O947">
        <v>16.2012436404748</v>
      </c>
      <c r="P947">
        <v>298.84262738614098</v>
      </c>
      <c r="Q947">
        <v>0.24576087681699099</v>
      </c>
    </row>
    <row r="948" spans="1:17" hidden="1" x14ac:dyDescent="0.3">
      <c r="A948" t="s">
        <v>2042</v>
      </c>
      <c r="B948" t="s">
        <v>2043</v>
      </c>
      <c r="C948" t="s">
        <v>10182</v>
      </c>
      <c r="D948" t="s">
        <v>243</v>
      </c>
      <c r="E948">
        <v>2939.5116462249998</v>
      </c>
      <c r="F948">
        <v>2427.25</v>
      </c>
      <c r="G948">
        <v>2.4593482978230599</v>
      </c>
      <c r="H948">
        <v>21.595737129969802</v>
      </c>
      <c r="I948">
        <v>-6.0541663594561301</v>
      </c>
      <c r="J948">
        <v>-14.8670970684114</v>
      </c>
      <c r="K948">
        <v>2128.4055949087101</v>
      </c>
      <c r="L948">
        <v>2037.48790627893</v>
      </c>
      <c r="M948">
        <v>60.078747435460102</v>
      </c>
      <c r="N948">
        <v>3.73887625626327</v>
      </c>
      <c r="O948">
        <v>17.661963126995499</v>
      </c>
      <c r="P948">
        <v>60.888874159016297</v>
      </c>
      <c r="Q948">
        <v>5.9683646711091998E-2</v>
      </c>
    </row>
    <row r="949" spans="1:17" hidden="1" x14ac:dyDescent="0.3">
      <c r="A949" t="s">
        <v>2044</v>
      </c>
      <c r="B949" t="s">
        <v>2045</v>
      </c>
      <c r="C949" t="s">
        <v>10182</v>
      </c>
      <c r="D949" t="s">
        <v>1402</v>
      </c>
      <c r="E949">
        <v>2925.7197231599998</v>
      </c>
      <c r="F949">
        <v>387.4</v>
      </c>
      <c r="G949">
        <v>9.8731583634690505</v>
      </c>
      <c r="H949">
        <v>16.1506709831447</v>
      </c>
      <c r="I949">
        <v>6.0339744209242498</v>
      </c>
      <c r="J949">
        <v>0.226127895957388</v>
      </c>
      <c r="K949">
        <v>346.17931692765399</v>
      </c>
      <c r="L949">
        <v>313.56194978980398</v>
      </c>
      <c r="M949">
        <v>66.872403991155394</v>
      </c>
      <c r="N949">
        <v>1.54779153291592</v>
      </c>
      <c r="O949">
        <v>5.1109963861641603</v>
      </c>
      <c r="P949">
        <v>58.705448586644799</v>
      </c>
      <c r="Q949">
        <v>-7.9062478277870003E-3</v>
      </c>
    </row>
    <row r="950" spans="1:17" hidden="1" x14ac:dyDescent="0.3">
      <c r="A950" t="s">
        <v>2046</v>
      </c>
      <c r="B950" t="s">
        <v>2047</v>
      </c>
      <c r="C950" t="s">
        <v>10182</v>
      </c>
      <c r="D950" t="s">
        <v>62</v>
      </c>
      <c r="E950">
        <v>2897.8154056520002</v>
      </c>
      <c r="F950">
        <v>56.69</v>
      </c>
      <c r="G950">
        <v>64.512754206082107</v>
      </c>
      <c r="H950">
        <v>12.4662839511371</v>
      </c>
      <c r="I950">
        <v>2.8951929643654202</v>
      </c>
      <c r="J950">
        <v>-0.34658142202707098</v>
      </c>
      <c r="K950">
        <v>52.410885801321299</v>
      </c>
      <c r="L950">
        <v>46.347604831165299</v>
      </c>
      <c r="M950">
        <v>51.995256330161098</v>
      </c>
      <c r="N950">
        <v>1.50694683251303</v>
      </c>
      <c r="O950">
        <v>7.1617569236196799</v>
      </c>
      <c r="P950">
        <v>98.216783216783199</v>
      </c>
      <c r="Q950">
        <v>-2.7651820756043E-2</v>
      </c>
    </row>
    <row r="951" spans="1:17" hidden="1" x14ac:dyDescent="0.3">
      <c r="A951" t="s">
        <v>2048</v>
      </c>
      <c r="B951" t="s">
        <v>2049</v>
      </c>
      <c r="C951" t="s">
        <v>10182</v>
      </c>
      <c r="D951" t="s">
        <v>140</v>
      </c>
      <c r="E951">
        <v>2896.245259029</v>
      </c>
      <c r="F951">
        <v>11.07</v>
      </c>
      <c r="G951">
        <v>694.91409199872396</v>
      </c>
      <c r="H951">
        <v>-1.0920486150661799</v>
      </c>
      <c r="I951">
        <v>-3.2643448625399301</v>
      </c>
      <c r="J951">
        <v>-4.6493160773758403E-2</v>
      </c>
      <c r="K951">
        <v>10.9978909434311</v>
      </c>
      <c r="L951">
        <v>9.2285634230637097</v>
      </c>
      <c r="M951">
        <v>45.3307417826978</v>
      </c>
      <c r="N951">
        <v>1.1319782782191301</v>
      </c>
      <c r="O951">
        <v>78.861788617886106</v>
      </c>
      <c r="P951">
        <v>751.53846153846098</v>
      </c>
      <c r="Q951">
        <v>0.13319727695679001</v>
      </c>
    </row>
    <row r="952" spans="1:17" hidden="1" x14ac:dyDescent="0.3">
      <c r="A952" t="s">
        <v>2050</v>
      </c>
      <c r="B952" t="s">
        <v>2051</v>
      </c>
      <c r="C952" t="s">
        <v>10182</v>
      </c>
      <c r="D952" t="s">
        <v>111</v>
      </c>
      <c r="E952">
        <v>2895.9955825439902</v>
      </c>
      <c r="F952">
        <v>275.02</v>
      </c>
      <c r="G952">
        <v>12971.104568189099</v>
      </c>
      <c r="H952">
        <v>17.021710804597401</v>
      </c>
      <c r="I952">
        <v>902.50556406807596</v>
      </c>
      <c r="J952">
        <v>-4.6493160773758403E-2</v>
      </c>
      <c r="K952">
        <v>91.976261648156907</v>
      </c>
      <c r="L952">
        <v>29.402771760490801</v>
      </c>
      <c r="M952">
        <v>98.341379789078104</v>
      </c>
      <c r="N952">
        <v>7.6871637975417604E-3</v>
      </c>
      <c r="O952">
        <v>0</v>
      </c>
      <c r="P952">
        <v>13651</v>
      </c>
      <c r="Q952">
        <v>0.106397936123158</v>
      </c>
    </row>
    <row r="953" spans="1:17" hidden="1" x14ac:dyDescent="0.3">
      <c r="A953" t="s">
        <v>2052</v>
      </c>
      <c r="B953" t="s">
        <v>2053</v>
      </c>
      <c r="C953" t="s">
        <v>10182</v>
      </c>
      <c r="D953" t="s">
        <v>166</v>
      </c>
      <c r="E953">
        <v>2879.9202202500001</v>
      </c>
      <c r="F953">
        <v>439.5</v>
      </c>
      <c r="G953">
        <v>7.2139113846363498</v>
      </c>
      <c r="H953">
        <v>12.7575506831481</v>
      </c>
      <c r="I953">
        <v>21.136541328350098</v>
      </c>
      <c r="J953">
        <v>-6.51394246707045</v>
      </c>
      <c r="K953">
        <v>385.274321878271</v>
      </c>
      <c r="L953">
        <v>338.05963009154198</v>
      </c>
      <c r="M953">
        <v>45.552135826233098</v>
      </c>
      <c r="N953">
        <v>0.60612404584088297</v>
      </c>
      <c r="O953">
        <v>10.125142207053401</v>
      </c>
      <c r="P953">
        <v>77.935222672064697</v>
      </c>
      <c r="Q953">
        <v>0.129554770129403</v>
      </c>
    </row>
    <row r="954" spans="1:17" hidden="1" x14ac:dyDescent="0.3">
      <c r="A954" t="s">
        <v>2054</v>
      </c>
      <c r="B954" t="s">
        <v>2055</v>
      </c>
      <c r="C954" t="s">
        <v>10182</v>
      </c>
      <c r="D954" t="s">
        <v>62</v>
      </c>
      <c r="E954">
        <v>2877.8416794099999</v>
      </c>
      <c r="F954">
        <v>502.9</v>
      </c>
      <c r="G954">
        <v>-32.197101204083197</v>
      </c>
      <c r="H954">
        <v>-2.4422353753379902</v>
      </c>
      <c r="I954">
        <v>-15.355765682899399</v>
      </c>
      <c r="J954">
        <v>-1.1937769419073001</v>
      </c>
      <c r="K954">
        <v>495.06676974300098</v>
      </c>
      <c r="M954">
        <v>48.503571834799097</v>
      </c>
      <c r="N954">
        <v>1.3386190855478</v>
      </c>
      <c r="O954">
        <v>16.9218532511433</v>
      </c>
      <c r="P954">
        <v>19.3544559155096</v>
      </c>
    </row>
    <row r="955" spans="1:17" hidden="1" x14ac:dyDescent="0.3">
      <c r="A955" t="s">
        <v>2056</v>
      </c>
      <c r="B955" t="s">
        <v>2057</v>
      </c>
      <c r="C955" t="s">
        <v>10182</v>
      </c>
      <c r="D955" t="s">
        <v>344</v>
      </c>
      <c r="E955">
        <v>2868.482368125</v>
      </c>
      <c r="F955">
        <v>1922.25</v>
      </c>
      <c r="G955">
        <v>-45.2946996662128</v>
      </c>
      <c r="H955">
        <v>-2.7932455133278702</v>
      </c>
      <c r="I955">
        <v>-24.919612700572699</v>
      </c>
      <c r="J955">
        <v>-2.3364341390649002</v>
      </c>
      <c r="K955">
        <v>1925.6215631246801</v>
      </c>
      <c r="L955">
        <v>2017.38012147264</v>
      </c>
      <c r="M955">
        <v>39.655870041332001</v>
      </c>
      <c r="N955">
        <v>1.31686148898964</v>
      </c>
      <c r="O955">
        <v>45.922746781115798</v>
      </c>
      <c r="P955">
        <v>13.742603550295801</v>
      </c>
      <c r="Q955">
        <v>-8.6721097665578006E-2</v>
      </c>
    </row>
    <row r="956" spans="1:17" hidden="1" x14ac:dyDescent="0.3">
      <c r="A956" t="s">
        <v>2058</v>
      </c>
      <c r="B956" t="s">
        <v>2059</v>
      </c>
      <c r="C956" t="s">
        <v>10182</v>
      </c>
      <c r="E956">
        <v>2867.09534764</v>
      </c>
      <c r="F956">
        <v>1161.2</v>
      </c>
      <c r="G956">
        <v>10.457456070161101</v>
      </c>
      <c r="H956">
        <v>3.34249057528696</v>
      </c>
      <c r="I956">
        <v>26.3471994152235</v>
      </c>
      <c r="J956">
        <v>5.3625977483171496</v>
      </c>
      <c r="K956">
        <v>1080.9801714744201</v>
      </c>
      <c r="L956">
        <v>946.07213622972699</v>
      </c>
      <c r="M956">
        <v>88.983715783322197</v>
      </c>
      <c r="N956">
        <v>0.72144521503769998</v>
      </c>
      <c r="O956">
        <v>5.40819841543229</v>
      </c>
      <c r="P956">
        <v>93.549462455204505</v>
      </c>
      <c r="Q956">
        <v>-2.2077417299131999E-2</v>
      </c>
    </row>
    <row r="957" spans="1:17" x14ac:dyDescent="0.3">
      <c r="A957" t="s">
        <v>2060</v>
      </c>
      <c r="B957" t="s">
        <v>2061</v>
      </c>
      <c r="C957" t="s">
        <v>10169</v>
      </c>
      <c r="D957" t="s">
        <v>459</v>
      </c>
      <c r="E957">
        <v>2851.8846460999998</v>
      </c>
      <c r="F957">
        <v>392.35</v>
      </c>
      <c r="G957">
        <v>-9.8413787018191403</v>
      </c>
      <c r="H957">
        <v>9.81857104833332</v>
      </c>
      <c r="I957">
        <v>2.10941651610948</v>
      </c>
      <c r="J957">
        <v>8.2376966735424393</v>
      </c>
      <c r="K957">
        <v>349.779277334028</v>
      </c>
      <c r="L957">
        <v>346.402860778731</v>
      </c>
      <c r="M957">
        <v>70.749540972550093</v>
      </c>
      <c r="N957">
        <v>2.6612540513036702</v>
      </c>
      <c r="O957">
        <v>12.6290302026252</v>
      </c>
      <c r="P957">
        <v>32.977461447212299</v>
      </c>
      <c r="Q957">
        <v>-7.5118236057100003E-3</v>
      </c>
    </row>
    <row r="958" spans="1:17" hidden="1" x14ac:dyDescent="0.3">
      <c r="A958" t="s">
        <v>2062</v>
      </c>
      <c r="B958" t="s">
        <v>2063</v>
      </c>
      <c r="C958" t="s">
        <v>10182</v>
      </c>
      <c r="D958" t="s">
        <v>515</v>
      </c>
      <c r="E958">
        <v>2843.9803805699999</v>
      </c>
      <c r="F958">
        <v>819.7</v>
      </c>
      <c r="G958">
        <v>86.258683980160299</v>
      </c>
      <c r="H958">
        <v>3.1524222036670899</v>
      </c>
      <c r="I958">
        <v>41.072944445726002</v>
      </c>
      <c r="J958">
        <v>5.2879017436848299</v>
      </c>
      <c r="K958">
        <v>674.543207138247</v>
      </c>
      <c r="L958">
        <v>546.30366767786802</v>
      </c>
      <c r="M958">
        <v>74.321281740870404</v>
      </c>
      <c r="N958">
        <v>1.0441209168896901</v>
      </c>
      <c r="O958">
        <v>2.8425033548859302</v>
      </c>
      <c r="P958">
        <v>120.64602960969</v>
      </c>
      <c r="Q958">
        <v>0.1526829792519</v>
      </c>
    </row>
    <row r="959" spans="1:17" hidden="1" x14ac:dyDescent="0.3">
      <c r="A959" t="s">
        <v>2064</v>
      </c>
      <c r="B959" t="s">
        <v>2065</v>
      </c>
      <c r="C959" t="s">
        <v>10182</v>
      </c>
      <c r="E959">
        <v>2838.75</v>
      </c>
      <c r="F959">
        <v>567.75</v>
      </c>
      <c r="G959">
        <v>145.27123485586699</v>
      </c>
      <c r="H959">
        <v>-19.126997097383001</v>
      </c>
      <c r="I959">
        <v>158.02875858573501</v>
      </c>
      <c r="J959">
        <v>-6.1869890285423503</v>
      </c>
      <c r="K959">
        <v>558.25984984329796</v>
      </c>
      <c r="M959">
        <v>39.091285393958202</v>
      </c>
      <c r="N959">
        <v>0.45982180639173897</v>
      </c>
      <c r="O959">
        <v>26.243945398502799</v>
      </c>
      <c r="P959">
        <v>183.875</v>
      </c>
    </row>
    <row r="960" spans="1:17" hidden="1" x14ac:dyDescent="0.3">
      <c r="A960" t="s">
        <v>2066</v>
      </c>
      <c r="B960" t="s">
        <v>2067</v>
      </c>
      <c r="C960" t="s">
        <v>10182</v>
      </c>
      <c r="D960" t="s">
        <v>253</v>
      </c>
      <c r="E960">
        <v>2838.1691754899998</v>
      </c>
      <c r="F960">
        <v>6501.65</v>
      </c>
      <c r="G960">
        <v>220.14972189385199</v>
      </c>
      <c r="H960">
        <v>45.437601797562898</v>
      </c>
      <c r="I960">
        <v>75.255285665119303</v>
      </c>
      <c r="J960">
        <v>-2.5761091971260601</v>
      </c>
      <c r="K960">
        <v>5178.0159028762</v>
      </c>
      <c r="L960">
        <v>3959.8604333682802</v>
      </c>
      <c r="M960">
        <v>72.597185535116395</v>
      </c>
      <c r="N960">
        <v>0.85585330715016095</v>
      </c>
      <c r="O960">
        <v>3.9759138064952602</v>
      </c>
      <c r="P960">
        <v>264.22789277611201</v>
      </c>
      <c r="Q960">
        <v>0.117639146828991</v>
      </c>
    </row>
    <row r="961" spans="1:17" hidden="1" x14ac:dyDescent="0.3">
      <c r="A961" t="s">
        <v>2068</v>
      </c>
      <c r="B961" t="s">
        <v>2069</v>
      </c>
      <c r="C961" t="s">
        <v>10182</v>
      </c>
      <c r="D961" t="s">
        <v>2070</v>
      </c>
      <c r="E961">
        <v>2837.1148540049999</v>
      </c>
      <c r="F961">
        <v>639.54999999999995</v>
      </c>
      <c r="G961">
        <v>66.109906647453599</v>
      </c>
      <c r="H961">
        <v>56.817389764669201</v>
      </c>
      <c r="I961">
        <v>67.270043136624494</v>
      </c>
      <c r="J961">
        <v>3.4551355037213498</v>
      </c>
      <c r="K961">
        <v>461.54147439299402</v>
      </c>
      <c r="M961">
        <v>73.700325259613393</v>
      </c>
      <c r="N961">
        <v>1.0671927816214399</v>
      </c>
      <c r="O961">
        <v>8.2010788835900197</v>
      </c>
      <c r="P961">
        <v>150.01954652071899</v>
      </c>
    </row>
    <row r="962" spans="1:17" hidden="1" x14ac:dyDescent="0.3">
      <c r="A962" t="s">
        <v>2071</v>
      </c>
      <c r="B962" t="s">
        <v>2072</v>
      </c>
      <c r="C962" t="s">
        <v>10182</v>
      </c>
      <c r="D962" t="s">
        <v>214</v>
      </c>
      <c r="E962">
        <v>2831.1929298250002</v>
      </c>
      <c r="F962">
        <v>158.47</v>
      </c>
      <c r="G962">
        <v>48.9613187971866</v>
      </c>
      <c r="H962">
        <v>13.9876858363663</v>
      </c>
      <c r="I962">
        <v>10.468981090855699</v>
      </c>
      <c r="J962">
        <v>-10.3207788750594</v>
      </c>
      <c r="K962">
        <v>146.76419560253399</v>
      </c>
      <c r="L962">
        <v>128.88817625136801</v>
      </c>
      <c r="M962">
        <v>47.6969584516048</v>
      </c>
      <c r="N962">
        <v>0.99015932268665796</v>
      </c>
      <c r="O962">
        <v>10.746513535684899</v>
      </c>
      <c r="P962">
        <v>79.977285633162893</v>
      </c>
      <c r="Q962">
        <v>0.14096608537226199</v>
      </c>
    </row>
    <row r="963" spans="1:17" hidden="1" x14ac:dyDescent="0.3">
      <c r="A963" t="s">
        <v>2073</v>
      </c>
      <c r="B963" t="s">
        <v>2074</v>
      </c>
      <c r="C963" t="s">
        <v>10182</v>
      </c>
      <c r="D963" t="s">
        <v>304</v>
      </c>
      <c r="E963">
        <v>2811.6006051599902</v>
      </c>
      <c r="F963">
        <v>922.8</v>
      </c>
      <c r="G963">
        <v>54.621979048383402</v>
      </c>
      <c r="H963">
        <v>7.6565717963265696</v>
      </c>
      <c r="I963">
        <v>69.093025342276306</v>
      </c>
      <c r="J963">
        <v>-4.7536492754365698</v>
      </c>
      <c r="K963">
        <v>844.58311857287799</v>
      </c>
      <c r="L963">
        <v>687.74929559652298</v>
      </c>
      <c r="M963">
        <v>49.170954019682398</v>
      </c>
      <c r="N963">
        <v>0.36350276853517999</v>
      </c>
      <c r="O963">
        <v>7.5476809709579697</v>
      </c>
      <c r="P963">
        <v>123.00628322861201</v>
      </c>
      <c r="Q963">
        <v>9.3619564792411999E-2</v>
      </c>
    </row>
    <row r="964" spans="1:17" hidden="1" x14ac:dyDescent="0.3">
      <c r="A964" t="s">
        <v>2075</v>
      </c>
      <c r="B964" t="s">
        <v>2076</v>
      </c>
      <c r="C964" t="s">
        <v>10182</v>
      </c>
      <c r="D964" t="s">
        <v>243</v>
      </c>
      <c r="E964">
        <v>2810.4793700499999</v>
      </c>
      <c r="F964">
        <v>242.95</v>
      </c>
      <c r="G964">
        <v>64.452241476021698</v>
      </c>
      <c r="H964">
        <v>30.483599270779902</v>
      </c>
      <c r="I964">
        <v>65.865836060117203</v>
      </c>
      <c r="J964">
        <v>2.3502172870654599E-2</v>
      </c>
      <c r="K964">
        <v>169.19623172313101</v>
      </c>
      <c r="L964">
        <v>139.735181638179</v>
      </c>
      <c r="M964">
        <v>86.414501621503206</v>
      </c>
      <c r="N964">
        <v>3.00326426508905</v>
      </c>
      <c r="O964">
        <v>1.2348219798312401</v>
      </c>
      <c r="P964">
        <v>137.209529388791</v>
      </c>
      <c r="Q964">
        <v>0.180384012952232</v>
      </c>
    </row>
    <row r="965" spans="1:17" hidden="1" x14ac:dyDescent="0.3">
      <c r="A965" t="s">
        <v>2077</v>
      </c>
      <c r="B965" t="s">
        <v>2078</v>
      </c>
      <c r="C965" t="s">
        <v>10182</v>
      </c>
      <c r="D965" t="s">
        <v>637</v>
      </c>
      <c r="E965">
        <v>2806.3735099999999</v>
      </c>
      <c r="F965">
        <v>638.5</v>
      </c>
      <c r="G965">
        <v>-2.1674365410774699</v>
      </c>
      <c r="H965">
        <v>3.2445053981919298</v>
      </c>
      <c r="I965">
        <v>2.4890945992997699</v>
      </c>
      <c r="J965">
        <v>-1.5215105366329</v>
      </c>
      <c r="K965">
        <v>595.21317192995502</v>
      </c>
      <c r="L965">
        <v>543.80539963506203</v>
      </c>
      <c r="M965">
        <v>47.600994324548601</v>
      </c>
      <c r="N965">
        <v>0.64537866791535603</v>
      </c>
      <c r="O965">
        <v>8.9819890368050004</v>
      </c>
      <c r="P965">
        <v>40.3296703296703</v>
      </c>
      <c r="Q965">
        <v>2.2951849189169998E-3</v>
      </c>
    </row>
    <row r="966" spans="1:17" x14ac:dyDescent="0.3">
      <c r="A966" t="s">
        <v>2079</v>
      </c>
      <c r="B966" t="s">
        <v>2080</v>
      </c>
      <c r="C966" t="s">
        <v>10170</v>
      </c>
      <c r="D966" t="s">
        <v>46</v>
      </c>
      <c r="E966">
        <v>2796.1337281849901</v>
      </c>
      <c r="F966">
        <v>705.35</v>
      </c>
      <c r="G966">
        <v>-28.5617889455111</v>
      </c>
      <c r="H966">
        <v>-1.15756920606921</v>
      </c>
      <c r="I966">
        <v>-17.675941974036999</v>
      </c>
      <c r="J966">
        <v>1.7588789220091601</v>
      </c>
      <c r="K966">
        <v>674.23038295025003</v>
      </c>
      <c r="L966">
        <v>699.54903799634599</v>
      </c>
      <c r="M966">
        <v>69.626778120274096</v>
      </c>
      <c r="N966">
        <v>0.88245253922347</v>
      </c>
      <c r="O966">
        <v>19.940455093216102</v>
      </c>
      <c r="P966">
        <v>17.577929654942398</v>
      </c>
      <c r="Q966">
        <v>1.6163262892620999E-2</v>
      </c>
    </row>
    <row r="967" spans="1:17" x14ac:dyDescent="0.3">
      <c r="A967" t="s">
        <v>2081</v>
      </c>
      <c r="B967" t="s">
        <v>2082</v>
      </c>
      <c r="C967" t="s">
        <v>10184</v>
      </c>
      <c r="D967" t="s">
        <v>1783</v>
      </c>
      <c r="E967">
        <v>2782.1380486939902</v>
      </c>
      <c r="F967">
        <v>15.11</v>
      </c>
      <c r="G967">
        <v>-42.063929979297697</v>
      </c>
      <c r="H967">
        <v>-1.9145032459320299</v>
      </c>
      <c r="I967">
        <v>-48.840989313423698</v>
      </c>
      <c r="J967">
        <v>-3.3798264941070899</v>
      </c>
      <c r="K967">
        <v>16.1537979156139</v>
      </c>
      <c r="L967">
        <v>17.6122511539699</v>
      </c>
      <c r="M967">
        <v>34.0126307882256</v>
      </c>
      <c r="N967">
        <v>0.70865959242662702</v>
      </c>
      <c r="O967">
        <v>72.402382528127006</v>
      </c>
      <c r="P967">
        <v>17.587548638132301</v>
      </c>
      <c r="Q967">
        <v>6.3844119554829996E-3</v>
      </c>
    </row>
    <row r="968" spans="1:17" hidden="1" x14ac:dyDescent="0.3">
      <c r="A968" t="s">
        <v>2083</v>
      </c>
      <c r="B968" t="s">
        <v>2084</v>
      </c>
      <c r="C968" t="s">
        <v>10182</v>
      </c>
      <c r="D968" t="s">
        <v>46</v>
      </c>
      <c r="E968">
        <v>2767.6778212200002</v>
      </c>
      <c r="F968">
        <v>17.7</v>
      </c>
      <c r="G968">
        <v>47.991512919842201</v>
      </c>
      <c r="H968">
        <v>-24.276713906538401</v>
      </c>
      <c r="I968">
        <v>-34.040966780381403</v>
      </c>
      <c r="J968">
        <v>-11.703867717286601</v>
      </c>
      <c r="K968">
        <v>18.959150982283401</v>
      </c>
      <c r="L968">
        <v>18.2506860087748</v>
      </c>
      <c r="M968">
        <v>31.4567925849767</v>
      </c>
      <c r="N968">
        <v>0.88739225339275496</v>
      </c>
      <c r="O968">
        <v>50.884613598270597</v>
      </c>
      <c r="P968">
        <v>83.589305997426493</v>
      </c>
      <c r="Q968">
        <v>0.100163421114343</v>
      </c>
    </row>
    <row r="969" spans="1:17" x14ac:dyDescent="0.3">
      <c r="A969" t="s">
        <v>2085</v>
      </c>
      <c r="B969" t="s">
        <v>2086</v>
      </c>
      <c r="C969" t="s">
        <v>10171</v>
      </c>
      <c r="D969" t="s">
        <v>1584</v>
      </c>
      <c r="E969">
        <v>2763.3238371500001</v>
      </c>
      <c r="F969">
        <v>668.65</v>
      </c>
      <c r="G969">
        <v>-38.467603706956098</v>
      </c>
      <c r="H969">
        <v>-6.9455448032563796</v>
      </c>
      <c r="I969">
        <v>-30.305567784655199</v>
      </c>
      <c r="J969">
        <v>-5.4471656180446901</v>
      </c>
      <c r="K969">
        <v>715.53233980317202</v>
      </c>
      <c r="L969">
        <v>729.28588352282895</v>
      </c>
      <c r="M969">
        <v>25.316690039249998</v>
      </c>
      <c r="N969">
        <v>0.65064391707723801</v>
      </c>
      <c r="O969">
        <v>35.347341658565703</v>
      </c>
      <c r="P969">
        <v>4.6400625978090604</v>
      </c>
    </row>
    <row r="970" spans="1:17" hidden="1" x14ac:dyDescent="0.3">
      <c r="A970" t="s">
        <v>2087</v>
      </c>
      <c r="B970" t="s">
        <v>2088</v>
      </c>
      <c r="C970" t="s">
        <v>10182</v>
      </c>
      <c r="D970" t="s">
        <v>548</v>
      </c>
      <c r="E970">
        <v>2758.7906265249999</v>
      </c>
      <c r="F970">
        <v>4319.75</v>
      </c>
      <c r="G970">
        <v>35.0501413768636</v>
      </c>
      <c r="H970">
        <v>14.0333887198175</v>
      </c>
      <c r="I970">
        <v>4.2845167773600599</v>
      </c>
      <c r="J970">
        <v>-0.85987595761237801</v>
      </c>
      <c r="K970">
        <v>3906.1108101719801</v>
      </c>
      <c r="L970">
        <v>3512.9985026254599</v>
      </c>
      <c r="M970">
        <v>64.035329362438702</v>
      </c>
      <c r="N970">
        <v>0.826061695374529</v>
      </c>
      <c r="O970">
        <v>1.63782626309392</v>
      </c>
      <c r="P970">
        <v>67.037237539151604</v>
      </c>
      <c r="Q970">
        <v>0.102598949263698</v>
      </c>
    </row>
    <row r="971" spans="1:17" hidden="1" x14ac:dyDescent="0.3">
      <c r="A971" t="s">
        <v>2089</v>
      </c>
      <c r="B971" t="s">
        <v>2090</v>
      </c>
      <c r="C971" t="s">
        <v>10182</v>
      </c>
      <c r="D971" t="s">
        <v>548</v>
      </c>
      <c r="E971">
        <v>2750.9749990740002</v>
      </c>
      <c r="F971">
        <v>198.74</v>
      </c>
      <c r="G971">
        <v>46.167861925479897</v>
      </c>
      <c r="H971">
        <v>-8.5920486150661795</v>
      </c>
      <c r="I971">
        <v>1.43234841319526</v>
      </c>
      <c r="J971">
        <v>-1.93052185054039</v>
      </c>
      <c r="K971">
        <v>196.28533885393199</v>
      </c>
      <c r="L971">
        <v>181.055968714752</v>
      </c>
      <c r="M971">
        <v>59.220091078714397</v>
      </c>
      <c r="N971">
        <v>1.0028319135495301</v>
      </c>
      <c r="O971">
        <v>16.7354332293448</v>
      </c>
      <c r="P971">
        <v>78.883888388838898</v>
      </c>
      <c r="Q971">
        <v>-7.5294119634120001E-3</v>
      </c>
    </row>
    <row r="972" spans="1:17" hidden="1" x14ac:dyDescent="0.3">
      <c r="A972" t="s">
        <v>2091</v>
      </c>
      <c r="B972" t="s">
        <v>2092</v>
      </c>
      <c r="C972" t="s">
        <v>10182</v>
      </c>
      <c r="D972" t="s">
        <v>193</v>
      </c>
      <c r="E972">
        <v>2747.85929872</v>
      </c>
      <c r="F972">
        <v>2939.6</v>
      </c>
      <c r="G972">
        <v>4.0846950966040501</v>
      </c>
      <c r="H972">
        <v>5.8266580143413904</v>
      </c>
      <c r="I972">
        <v>7.5232078515595999</v>
      </c>
      <c r="J972">
        <v>0.82383635804604005</v>
      </c>
      <c r="K972">
        <v>2736.8045975324699</v>
      </c>
      <c r="L972">
        <v>2480.6785994710199</v>
      </c>
      <c r="M972">
        <v>64.385971442061205</v>
      </c>
      <c r="N972">
        <v>0.61890327032335901</v>
      </c>
      <c r="O972">
        <v>3.2045176214451101</v>
      </c>
      <c r="P972">
        <v>48.086949950882797</v>
      </c>
      <c r="Q972">
        <v>5.5890402971573001E-2</v>
      </c>
    </row>
    <row r="973" spans="1:17" hidden="1" x14ac:dyDescent="0.3">
      <c r="A973" t="s">
        <v>2093</v>
      </c>
      <c r="B973" t="s">
        <v>2094</v>
      </c>
      <c r="C973" t="s">
        <v>10182</v>
      </c>
      <c r="E973">
        <v>2739.8910000000001</v>
      </c>
      <c r="F973">
        <v>1186.0999999999999</v>
      </c>
      <c r="G973">
        <v>-31.404524224322898</v>
      </c>
      <c r="H973">
        <v>-2.8998098916659898</v>
      </c>
      <c r="I973">
        <v>-20.638526510120499</v>
      </c>
      <c r="J973">
        <v>-1.4992071134877101</v>
      </c>
      <c r="K973">
        <v>1181.1952819343301</v>
      </c>
      <c r="L973">
        <v>1219.8042417449899</v>
      </c>
      <c r="M973">
        <v>50.732817638339903</v>
      </c>
      <c r="N973">
        <v>1.37343617760379</v>
      </c>
      <c r="O973">
        <v>22.333698676334201</v>
      </c>
      <c r="P973">
        <v>8.7167736021997992</v>
      </c>
      <c r="Q973">
        <v>-6.2616108805812004E-2</v>
      </c>
    </row>
    <row r="974" spans="1:17" hidden="1" x14ac:dyDescent="0.3">
      <c r="A974" t="s">
        <v>2095</v>
      </c>
      <c r="B974" t="s">
        <v>2096</v>
      </c>
      <c r="C974" t="s">
        <v>10182</v>
      </c>
      <c r="D974" t="s">
        <v>62</v>
      </c>
      <c r="E974">
        <v>2739.5880892</v>
      </c>
      <c r="F974">
        <v>1102</v>
      </c>
      <c r="G974">
        <v>268.21239674741003</v>
      </c>
      <c r="H974">
        <v>-5.1373826621207996</v>
      </c>
      <c r="I974">
        <v>64.458332661295401</v>
      </c>
      <c r="J974">
        <v>-1.14238357173266</v>
      </c>
      <c r="K974">
        <v>1069.9105764656699</v>
      </c>
      <c r="L974">
        <v>843.67503813346502</v>
      </c>
      <c r="M974">
        <v>53.505868784988699</v>
      </c>
      <c r="N974">
        <v>0.48040935108986799</v>
      </c>
      <c r="O974">
        <v>11.324863883847501</v>
      </c>
      <c r="P974">
        <v>302.96597257491101</v>
      </c>
      <c r="Q974">
        <v>0.223907147202734</v>
      </c>
    </row>
    <row r="975" spans="1:17" hidden="1" x14ac:dyDescent="0.3">
      <c r="A975" t="s">
        <v>2097</v>
      </c>
      <c r="B975" t="s">
        <v>2098</v>
      </c>
      <c r="C975" t="s">
        <v>10182</v>
      </c>
      <c r="D975" t="s">
        <v>21</v>
      </c>
      <c r="E975">
        <v>2724.50643885</v>
      </c>
      <c r="F975">
        <v>508.5</v>
      </c>
      <c r="G975">
        <v>184.78612124918101</v>
      </c>
      <c r="H975">
        <v>11.9384409607694</v>
      </c>
      <c r="I975">
        <v>12.9333474689551</v>
      </c>
      <c r="J975">
        <v>-2.9829334373674801</v>
      </c>
      <c r="K975">
        <v>490.29733896380202</v>
      </c>
      <c r="L975">
        <v>422.74114520638398</v>
      </c>
      <c r="M975">
        <v>47.234412891990097</v>
      </c>
      <c r="N975">
        <v>0.89522214075115303</v>
      </c>
      <c r="O975">
        <v>17.935103244837698</v>
      </c>
      <c r="P975">
        <v>243.58108108108101</v>
      </c>
      <c r="Q975">
        <v>3.7345688664446E-2</v>
      </c>
    </row>
    <row r="976" spans="1:17" x14ac:dyDescent="0.3">
      <c r="A976" t="s">
        <v>2099</v>
      </c>
      <c r="B976" t="s">
        <v>2100</v>
      </c>
      <c r="C976" t="s">
        <v>10165</v>
      </c>
      <c r="D976" t="s">
        <v>443</v>
      </c>
      <c r="E976">
        <v>2715.7382854819998</v>
      </c>
      <c r="F976">
        <v>81.739999999999995</v>
      </c>
      <c r="G976">
        <v>-19.614940259340202</v>
      </c>
      <c r="H976">
        <v>-5.8483514811251602</v>
      </c>
      <c r="I976">
        <v>-23.9130246175399</v>
      </c>
      <c r="J976">
        <v>-4.5187650749061303</v>
      </c>
      <c r="K976">
        <v>83.661406598608593</v>
      </c>
      <c r="L976">
        <v>86.066438507709407</v>
      </c>
      <c r="M976">
        <v>51.169522026526202</v>
      </c>
      <c r="N976">
        <v>0.70353144499738696</v>
      </c>
      <c r="O976">
        <v>46.806948862246102</v>
      </c>
      <c r="P976">
        <v>30.679456434852099</v>
      </c>
      <c r="Q976">
        <v>4.2943793919569999E-3</v>
      </c>
    </row>
    <row r="977" spans="1:17" hidden="1" x14ac:dyDescent="0.3">
      <c r="A977" t="s">
        <v>2101</v>
      </c>
      <c r="B977" t="s">
        <v>2102</v>
      </c>
      <c r="C977" t="s">
        <v>10167</v>
      </c>
      <c r="D977" t="s">
        <v>24</v>
      </c>
      <c r="E977">
        <v>2715.4637509499998</v>
      </c>
      <c r="F977">
        <v>52.75</v>
      </c>
      <c r="G977">
        <v>-48.691990550153299</v>
      </c>
      <c r="H977">
        <v>-7.1638743345743796</v>
      </c>
      <c r="I977">
        <v>-38.809220508340701</v>
      </c>
      <c r="J977">
        <v>-2.7106582639632402</v>
      </c>
      <c r="K977">
        <v>54.739585993082798</v>
      </c>
      <c r="M977">
        <v>48.358139690301499</v>
      </c>
      <c r="N977">
        <v>1.05525779327591</v>
      </c>
      <c r="O977">
        <v>56.208530805687197</v>
      </c>
      <c r="P977">
        <v>7.6530612244897798</v>
      </c>
    </row>
    <row r="978" spans="1:17" hidden="1" x14ac:dyDescent="0.3">
      <c r="A978" t="s">
        <v>2103</v>
      </c>
      <c r="B978" t="s">
        <v>2104</v>
      </c>
      <c r="C978" t="s">
        <v>10182</v>
      </c>
      <c r="E978">
        <v>2711.08731192</v>
      </c>
      <c r="F978">
        <v>544.65</v>
      </c>
      <c r="G978">
        <v>185.25597234060399</v>
      </c>
      <c r="H978">
        <v>16.5469692041343</v>
      </c>
      <c r="I978">
        <v>15.538736282648699</v>
      </c>
      <c r="J978">
        <v>-4.3943192477302802</v>
      </c>
      <c r="K978">
        <v>490.251951162159</v>
      </c>
      <c r="L978">
        <v>382.68117203909401</v>
      </c>
      <c r="M978">
        <v>43.263627720649097</v>
      </c>
      <c r="N978">
        <v>1.1959707265991699</v>
      </c>
      <c r="O978">
        <v>13.4673643624345</v>
      </c>
      <c r="P978">
        <v>229.691283292978</v>
      </c>
    </row>
    <row r="979" spans="1:17" x14ac:dyDescent="0.3">
      <c r="A979" t="s">
        <v>2105</v>
      </c>
      <c r="B979" t="s">
        <v>2106</v>
      </c>
      <c r="C979" t="s">
        <v>10169</v>
      </c>
      <c r="D979" t="s">
        <v>416</v>
      </c>
      <c r="E979">
        <v>2706.8816124</v>
      </c>
      <c r="F979">
        <v>1921.5</v>
      </c>
      <c r="G979">
        <v>-12.5826145793371</v>
      </c>
      <c r="H979">
        <v>1.45868983786856</v>
      </c>
      <c r="I979">
        <v>-15.6296776134631</v>
      </c>
      <c r="J979">
        <v>-3.2438249560442101</v>
      </c>
      <c r="K979">
        <v>1877.4589835960001</v>
      </c>
      <c r="L979">
        <v>1856.9372485126401</v>
      </c>
      <c r="M979">
        <v>39.879059269960202</v>
      </c>
      <c r="N979">
        <v>0.59038632407934799</v>
      </c>
      <c r="O979">
        <v>20.473588342440699</v>
      </c>
      <c r="P979">
        <v>25.506205094709301</v>
      </c>
      <c r="Q979">
        <v>-0.111929758302576</v>
      </c>
    </row>
    <row r="980" spans="1:17" hidden="1" x14ac:dyDescent="0.3">
      <c r="A980" t="s">
        <v>2107</v>
      </c>
      <c r="B980" t="s">
        <v>2108</v>
      </c>
      <c r="C980" t="s">
        <v>10182</v>
      </c>
      <c r="D980" t="s">
        <v>548</v>
      </c>
      <c r="E980">
        <v>2693.9460140750002</v>
      </c>
      <c r="F980">
        <v>1151.6500000000001</v>
      </c>
      <c r="G980">
        <v>-60.402822264523799</v>
      </c>
      <c r="H980">
        <v>9.2352136088999792</v>
      </c>
      <c r="I980">
        <v>-36.2113981511161</v>
      </c>
      <c r="J980">
        <v>2.1029078258365099</v>
      </c>
      <c r="K980">
        <v>1126.70544342892</v>
      </c>
      <c r="L980">
        <v>1317.82133331452</v>
      </c>
      <c r="M980">
        <v>58.192155664898799</v>
      </c>
      <c r="N980">
        <v>0.83115857742111598</v>
      </c>
      <c r="O980">
        <v>60.639083054747502</v>
      </c>
      <c r="P980">
        <v>20.377338768684002</v>
      </c>
      <c r="Q980">
        <v>-0.14625086634985199</v>
      </c>
    </row>
    <row r="981" spans="1:17" hidden="1" x14ac:dyDescent="0.3">
      <c r="A981" t="s">
        <v>2109</v>
      </c>
      <c r="B981" t="s">
        <v>2110</v>
      </c>
      <c r="C981" t="s">
        <v>10182</v>
      </c>
      <c r="D981" t="s">
        <v>46</v>
      </c>
      <c r="E981">
        <v>2691.1981786000001</v>
      </c>
      <c r="F981">
        <v>2150.8000000000002</v>
      </c>
      <c r="G981">
        <v>49.190092490265599</v>
      </c>
      <c r="H981">
        <v>-12.147153872299</v>
      </c>
      <c r="I981">
        <v>31.427255203244599</v>
      </c>
      <c r="J981">
        <v>0.87864205129569695</v>
      </c>
      <c r="K981">
        <v>2141.7265615753699</v>
      </c>
      <c r="L981">
        <v>1790.6812833834199</v>
      </c>
      <c r="M981">
        <v>50.788325556009099</v>
      </c>
      <c r="N981">
        <v>0.65040257421328596</v>
      </c>
      <c r="O981">
        <v>18.653524270039</v>
      </c>
      <c r="P981">
        <v>82.271186440677994</v>
      </c>
      <c r="Q981">
        <v>0.127576869528785</v>
      </c>
    </row>
    <row r="982" spans="1:17" hidden="1" x14ac:dyDescent="0.3">
      <c r="A982" t="s">
        <v>2111</v>
      </c>
      <c r="B982" t="s">
        <v>2112</v>
      </c>
      <c r="C982" t="s">
        <v>10182</v>
      </c>
      <c r="D982" t="s">
        <v>21</v>
      </c>
      <c r="E982">
        <v>2688.3471888599902</v>
      </c>
      <c r="F982">
        <v>678.9</v>
      </c>
      <c r="G982">
        <v>104.427276582902</v>
      </c>
      <c r="H982">
        <v>18.7467313413608</v>
      </c>
      <c r="I982">
        <v>26.633850914346802</v>
      </c>
      <c r="J982">
        <v>4.5889928578680497</v>
      </c>
      <c r="K982">
        <v>575.47582088552099</v>
      </c>
      <c r="L982">
        <v>509.74788242195098</v>
      </c>
      <c r="M982">
        <v>81.702021910793306</v>
      </c>
      <c r="N982">
        <v>1.8491146144887201</v>
      </c>
      <c r="O982">
        <v>8.8378258948298605</v>
      </c>
      <c r="P982">
        <v>155.225563909774</v>
      </c>
      <c r="Q982">
        <v>0.110955119654362</v>
      </c>
    </row>
    <row r="983" spans="1:17" hidden="1" x14ac:dyDescent="0.3">
      <c r="A983" t="s">
        <v>2113</v>
      </c>
      <c r="B983" t="s">
        <v>2114</v>
      </c>
      <c r="C983" t="s">
        <v>10182</v>
      </c>
      <c r="D983" t="s">
        <v>140</v>
      </c>
      <c r="E983">
        <v>2668.9948731250001</v>
      </c>
      <c r="F983">
        <v>752.15</v>
      </c>
      <c r="G983">
        <v>71.837773108817103</v>
      </c>
      <c r="H983">
        <v>1.45343592305973</v>
      </c>
      <c r="I983">
        <v>36.553246765806001</v>
      </c>
      <c r="J983">
        <v>4.63492030611551</v>
      </c>
      <c r="K983">
        <v>719.01427788217097</v>
      </c>
      <c r="L983">
        <v>620.78798040132494</v>
      </c>
      <c r="M983">
        <v>71.898555947337499</v>
      </c>
      <c r="N983">
        <v>0.85188792190282103</v>
      </c>
      <c r="O983">
        <v>17.988433158279602</v>
      </c>
      <c r="P983">
        <v>130.47341810939099</v>
      </c>
      <c r="Q983">
        <v>8.0379916673436996E-2</v>
      </c>
    </row>
    <row r="984" spans="1:17" hidden="1" x14ac:dyDescent="0.3">
      <c r="A984" t="s">
        <v>2115</v>
      </c>
      <c r="B984" t="s">
        <v>2116</v>
      </c>
      <c r="C984" t="s">
        <v>10182</v>
      </c>
      <c r="D984" t="s">
        <v>29</v>
      </c>
      <c r="E984">
        <v>2665.53</v>
      </c>
      <c r="F984">
        <v>42.31</v>
      </c>
      <c r="G984">
        <v>92.446225674816802</v>
      </c>
      <c r="H984">
        <v>5.5689361779965596</v>
      </c>
      <c r="I984">
        <v>8.2129262699036101</v>
      </c>
      <c r="J984">
        <v>3.2909604857033599</v>
      </c>
      <c r="K984">
        <v>39.924603022033402</v>
      </c>
      <c r="L984">
        <v>35.565414112740697</v>
      </c>
      <c r="M984">
        <v>56.927518722846997</v>
      </c>
      <c r="N984">
        <v>1.18312102806217</v>
      </c>
      <c r="O984">
        <v>23.8477901205388</v>
      </c>
      <c r="P984">
        <v>123.27176781002601</v>
      </c>
      <c r="Q984">
        <v>5.6893401867221999E-2</v>
      </c>
    </row>
    <row r="985" spans="1:17" hidden="1" x14ac:dyDescent="0.3">
      <c r="A985" t="s">
        <v>2117</v>
      </c>
      <c r="B985" t="s">
        <v>2118</v>
      </c>
      <c r="C985" t="s">
        <v>10182</v>
      </c>
      <c r="D985" t="s">
        <v>344</v>
      </c>
      <c r="E985">
        <v>2648.3444457999999</v>
      </c>
      <c r="F985">
        <v>797</v>
      </c>
      <c r="G985">
        <v>-51.001505696014497</v>
      </c>
      <c r="H985">
        <v>-5.5186625139735304</v>
      </c>
      <c r="I985">
        <v>-21.6623243203233</v>
      </c>
      <c r="J985">
        <v>-2.0280400057796402</v>
      </c>
      <c r="K985">
        <v>800.84869841391901</v>
      </c>
      <c r="L985">
        <v>846.79724302692</v>
      </c>
      <c r="M985">
        <v>49.321135375239102</v>
      </c>
      <c r="N985">
        <v>1.06404260344126</v>
      </c>
      <c r="O985">
        <v>37.797992471769099</v>
      </c>
      <c r="P985">
        <v>11.5309263923873</v>
      </c>
      <c r="Q985">
        <v>2.3088726301443999E-2</v>
      </c>
    </row>
    <row r="986" spans="1:17" hidden="1" x14ac:dyDescent="0.3">
      <c r="A986" t="s">
        <v>2119</v>
      </c>
      <c r="B986" t="s">
        <v>2120</v>
      </c>
      <c r="C986" t="s">
        <v>10182</v>
      </c>
      <c r="D986" t="s">
        <v>1634</v>
      </c>
      <c r="E986">
        <v>2644.090741</v>
      </c>
      <c r="F986">
        <v>63.48</v>
      </c>
      <c r="G986">
        <v>-1.91352095454315</v>
      </c>
      <c r="H986">
        <v>-2.38074169509783</v>
      </c>
      <c r="I986">
        <v>4.3199067980528199</v>
      </c>
      <c r="J986">
        <v>0.22168794034629399</v>
      </c>
      <c r="K986">
        <v>62.4829715021448</v>
      </c>
      <c r="L986">
        <v>58.235140883960298</v>
      </c>
      <c r="M986">
        <v>53.860821394049402</v>
      </c>
      <c r="N986">
        <v>0.87678801624734903</v>
      </c>
      <c r="O986">
        <v>3.8909892879647101</v>
      </c>
      <c r="P986">
        <v>29.260843005497801</v>
      </c>
      <c r="Q986">
        <v>-2.7484158448541001E-2</v>
      </c>
    </row>
    <row r="987" spans="1:17" x14ac:dyDescent="0.3">
      <c r="A987" t="s">
        <v>2121</v>
      </c>
      <c r="B987" t="s">
        <v>2122</v>
      </c>
      <c r="C987" t="s">
        <v>10166</v>
      </c>
      <c r="D987" t="s">
        <v>299</v>
      </c>
      <c r="E987">
        <v>2642.6945100500002</v>
      </c>
      <c r="F987">
        <v>1770.5</v>
      </c>
      <c r="G987">
        <v>10.325181864880999</v>
      </c>
      <c r="H987">
        <v>0.51163767293009699</v>
      </c>
      <c r="I987">
        <v>1.09249977727981</v>
      </c>
      <c r="J987">
        <v>1.07385067876778</v>
      </c>
      <c r="K987">
        <v>1724.9709797733301</v>
      </c>
      <c r="L987">
        <v>1646.72623107357</v>
      </c>
      <c r="M987">
        <v>52.077327674130501</v>
      </c>
      <c r="N987">
        <v>1.52524450550794</v>
      </c>
      <c r="O987">
        <v>20.1581474159841</v>
      </c>
      <c r="P987">
        <v>38.266302225693003</v>
      </c>
      <c r="Q987">
        <v>-1.1915089691289999E-3</v>
      </c>
    </row>
    <row r="988" spans="1:17" hidden="1" x14ac:dyDescent="0.3">
      <c r="A988" t="s">
        <v>2123</v>
      </c>
      <c r="B988" t="s">
        <v>2124</v>
      </c>
      <c r="C988" t="s">
        <v>10182</v>
      </c>
      <c r="D988" t="s">
        <v>553</v>
      </c>
      <c r="E988">
        <v>2642.1901054999998</v>
      </c>
      <c r="F988">
        <v>526.9</v>
      </c>
      <c r="G988">
        <v>52.470958047586898</v>
      </c>
      <c r="H988">
        <v>30.580089809732101</v>
      </c>
      <c r="I988">
        <v>48.116195509348202</v>
      </c>
      <c r="J988">
        <v>7.5162747510449899</v>
      </c>
      <c r="K988">
        <v>447.29376543441401</v>
      </c>
      <c r="L988">
        <v>368.00394779864803</v>
      </c>
      <c r="M988">
        <v>82.193273029136606</v>
      </c>
      <c r="N988">
        <v>1.05018055393221</v>
      </c>
      <c r="O988">
        <v>3.0840766748908699</v>
      </c>
      <c r="P988">
        <v>104.027105517908</v>
      </c>
    </row>
    <row r="989" spans="1:17" hidden="1" x14ac:dyDescent="0.3">
      <c r="A989" t="s">
        <v>2125</v>
      </c>
      <c r="B989" t="s">
        <v>2126</v>
      </c>
      <c r="C989" t="s">
        <v>10182</v>
      </c>
      <c r="D989" t="s">
        <v>24</v>
      </c>
      <c r="E989">
        <v>2637.0612303799999</v>
      </c>
      <c r="F989">
        <v>316.89999999999998</v>
      </c>
      <c r="G989">
        <v>-11.583042671762801</v>
      </c>
      <c r="H989">
        <v>5.4608315345995502</v>
      </c>
      <c r="I989">
        <v>-4.9046554578476096</v>
      </c>
      <c r="J989">
        <v>1.0740005060011799</v>
      </c>
      <c r="K989">
        <v>297.54922613879597</v>
      </c>
      <c r="L989">
        <v>292.141563770716</v>
      </c>
      <c r="M989">
        <v>59.851130763414403</v>
      </c>
      <c r="N989">
        <v>0.61736317300829802</v>
      </c>
      <c r="O989">
        <v>21.173871883875002</v>
      </c>
      <c r="P989">
        <v>27.0649558941459</v>
      </c>
      <c r="Q989">
        <v>-6.5995304783487002E-2</v>
      </c>
    </row>
    <row r="990" spans="1:17" hidden="1" x14ac:dyDescent="0.3">
      <c r="A990" t="s">
        <v>2127</v>
      </c>
      <c r="B990" t="s">
        <v>2128</v>
      </c>
      <c r="C990" t="s">
        <v>10182</v>
      </c>
      <c r="D990" t="s">
        <v>62</v>
      </c>
      <c r="E990">
        <v>2635.00139605</v>
      </c>
      <c r="F990">
        <v>616.25</v>
      </c>
      <c r="G990">
        <v>51.901584227278597</v>
      </c>
      <c r="H990">
        <v>39.659710450889101</v>
      </c>
      <c r="I990">
        <v>49.517511030043401</v>
      </c>
      <c r="J990">
        <v>8.0679615269980207</v>
      </c>
      <c r="K990">
        <v>490.73119901919199</v>
      </c>
      <c r="L990">
        <v>417.00836220039702</v>
      </c>
      <c r="M990">
        <v>80.197515359537306</v>
      </c>
      <c r="N990">
        <v>1.04089925787639</v>
      </c>
      <c r="O990">
        <v>3.8052738336713898</v>
      </c>
      <c r="P990">
        <v>133.82770607887801</v>
      </c>
      <c r="Q990">
        <v>-7.8043912380365996E-2</v>
      </c>
    </row>
    <row r="991" spans="1:17" x14ac:dyDescent="0.3">
      <c r="A991" t="s">
        <v>2129</v>
      </c>
      <c r="B991" t="s">
        <v>2130</v>
      </c>
      <c r="C991" t="s">
        <v>10172</v>
      </c>
      <c r="D991" t="s">
        <v>763</v>
      </c>
      <c r="E991">
        <v>2634.5090037149998</v>
      </c>
      <c r="F991">
        <v>495.15</v>
      </c>
      <c r="G991">
        <v>-47.109530048519801</v>
      </c>
      <c r="H991">
        <v>13.462350218993601</v>
      </c>
      <c r="I991">
        <v>-14.8291226784168</v>
      </c>
      <c r="J991">
        <v>-1.32587429734025</v>
      </c>
      <c r="K991">
        <v>471.20134534638601</v>
      </c>
      <c r="L991">
        <v>485.21211031826402</v>
      </c>
      <c r="M991">
        <v>49.699875699300399</v>
      </c>
      <c r="N991">
        <v>0.73578979191996596</v>
      </c>
      <c r="O991">
        <v>30.546299101282401</v>
      </c>
      <c r="P991">
        <v>27.255204317656101</v>
      </c>
      <c r="Q991">
        <v>-0.101469892949169</v>
      </c>
    </row>
    <row r="992" spans="1:17" x14ac:dyDescent="0.3">
      <c r="A992" t="s">
        <v>2131</v>
      </c>
      <c r="B992" t="s">
        <v>2132</v>
      </c>
      <c r="C992" t="s">
        <v>10169</v>
      </c>
      <c r="D992" t="s">
        <v>416</v>
      </c>
      <c r="E992">
        <v>2626.5374436500001</v>
      </c>
      <c r="F992">
        <v>52.45</v>
      </c>
      <c r="G992">
        <v>-35.702813250082798</v>
      </c>
      <c r="H992">
        <v>-14.0238729851706</v>
      </c>
      <c r="I992">
        <v>-40.821908470452499</v>
      </c>
      <c r="J992">
        <v>-1.4803851533249699</v>
      </c>
      <c r="K992">
        <v>55.350211339442602</v>
      </c>
      <c r="L992">
        <v>62.285918332100103</v>
      </c>
      <c r="M992">
        <v>27.600643089515401</v>
      </c>
      <c r="N992">
        <v>0.90182123645226797</v>
      </c>
      <c r="O992">
        <v>60.2478551000953</v>
      </c>
      <c r="P992">
        <v>9.0436590436590407</v>
      </c>
    </row>
    <row r="993" spans="1:17" hidden="1" x14ac:dyDescent="0.3">
      <c r="A993" t="s">
        <v>2133</v>
      </c>
      <c r="B993" t="s">
        <v>2134</v>
      </c>
      <c r="C993" t="s">
        <v>10182</v>
      </c>
      <c r="D993" t="s">
        <v>1811</v>
      </c>
      <c r="E993">
        <v>2625.5005854000001</v>
      </c>
      <c r="F993">
        <v>656.3</v>
      </c>
      <c r="G993">
        <v>5609.2959181236602</v>
      </c>
      <c r="H993">
        <v>-24.141715593756999</v>
      </c>
      <c r="I993">
        <v>316.079853595364</v>
      </c>
      <c r="J993">
        <v>-7.4260552045693702</v>
      </c>
      <c r="K993">
        <v>661.68834978398002</v>
      </c>
      <c r="L993">
        <v>329.91485250312502</v>
      </c>
      <c r="M993">
        <v>34.917238384259903</v>
      </c>
      <c r="N993">
        <v>0.578162696066848</v>
      </c>
      <c r="O993">
        <v>44.5527959774493</v>
      </c>
    </row>
    <row r="994" spans="1:17" hidden="1" x14ac:dyDescent="0.3">
      <c r="A994" t="s">
        <v>2135</v>
      </c>
      <c r="B994" t="s">
        <v>2136</v>
      </c>
      <c r="C994" t="s">
        <v>10182</v>
      </c>
      <c r="D994" t="s">
        <v>416</v>
      </c>
      <c r="E994">
        <v>2615.9471899999999</v>
      </c>
      <c r="F994">
        <v>10194.65</v>
      </c>
      <c r="G994">
        <v>-49.662445653265301</v>
      </c>
      <c r="H994">
        <v>-7.3735266364162397</v>
      </c>
      <c r="I994">
        <v>-38.666553898135597</v>
      </c>
      <c r="J994">
        <v>-1.45672440038856</v>
      </c>
      <c r="K994">
        <v>10879.399323338101</v>
      </c>
      <c r="L994">
        <v>12374.198945927301</v>
      </c>
      <c r="M994">
        <v>30.9018743381808</v>
      </c>
      <c r="N994">
        <v>0.881888350057069</v>
      </c>
      <c r="O994">
        <v>94.140554114167699</v>
      </c>
      <c r="P994">
        <v>2.4582791041251002</v>
      </c>
      <c r="Q994">
        <v>-0.112229900264253</v>
      </c>
    </row>
    <row r="995" spans="1:17" hidden="1" x14ac:dyDescent="0.3">
      <c r="A995" t="s">
        <v>2137</v>
      </c>
      <c r="B995" t="s">
        <v>2138</v>
      </c>
      <c r="C995" t="s">
        <v>10182</v>
      </c>
      <c r="D995" t="s">
        <v>416</v>
      </c>
      <c r="E995">
        <v>2613.8746522400002</v>
      </c>
      <c r="F995">
        <v>237.92</v>
      </c>
      <c r="G995">
        <v>-12.391705651901001</v>
      </c>
      <c r="H995">
        <v>-2.7525885573563902</v>
      </c>
      <c r="I995">
        <v>6.5424625934444203</v>
      </c>
      <c r="J995">
        <v>-4.6923264941070899</v>
      </c>
      <c r="K995">
        <v>226.48087840946499</v>
      </c>
      <c r="L995">
        <v>210.86600692628099</v>
      </c>
      <c r="M995">
        <v>57.219454716115898</v>
      </c>
      <c r="N995">
        <v>0.69160286169943397</v>
      </c>
      <c r="O995">
        <v>10.1000336247478</v>
      </c>
      <c r="P995">
        <v>32.916201117318401</v>
      </c>
      <c r="Q995">
        <v>7.3242974351960003E-3</v>
      </c>
    </row>
    <row r="996" spans="1:17" hidden="1" x14ac:dyDescent="0.3">
      <c r="A996" t="s">
        <v>2139</v>
      </c>
      <c r="B996" t="s">
        <v>2140</v>
      </c>
      <c r="C996" t="s">
        <v>10182</v>
      </c>
      <c r="D996" t="s">
        <v>299</v>
      </c>
      <c r="E996">
        <v>2612.781006185</v>
      </c>
      <c r="F996">
        <v>1732.85</v>
      </c>
      <c r="G996">
        <v>55.081486467428697</v>
      </c>
      <c r="H996">
        <v>14.141955607188599</v>
      </c>
      <c r="I996">
        <v>4.6612187531677298</v>
      </c>
      <c r="J996">
        <v>-6.9773442246035398</v>
      </c>
      <c r="K996">
        <v>1629.68037751932</v>
      </c>
      <c r="L996">
        <v>1445.8789769290099</v>
      </c>
      <c r="M996">
        <v>47.835708879493303</v>
      </c>
      <c r="N996">
        <v>1.78734788144571</v>
      </c>
      <c r="O996">
        <v>12.831462619384199</v>
      </c>
      <c r="P996">
        <v>91.401115590655493</v>
      </c>
      <c r="Q996">
        <v>1.0739087943973E-2</v>
      </c>
    </row>
    <row r="997" spans="1:17" hidden="1" x14ac:dyDescent="0.3">
      <c r="A997" t="s">
        <v>2141</v>
      </c>
      <c r="B997" t="s">
        <v>2142</v>
      </c>
      <c r="C997" t="s">
        <v>10182</v>
      </c>
      <c r="D997" t="s">
        <v>387</v>
      </c>
      <c r="E997">
        <v>2599.0563531600001</v>
      </c>
      <c r="F997">
        <v>631.1</v>
      </c>
      <c r="G997">
        <v>-36.392211142305797</v>
      </c>
      <c r="H997">
        <v>-10.372617878811701</v>
      </c>
      <c r="I997">
        <v>-19.6694501941789</v>
      </c>
      <c r="J997">
        <v>-1.0372928776881301</v>
      </c>
      <c r="K997">
        <v>645.97068195067004</v>
      </c>
      <c r="L997">
        <v>659.64116719478397</v>
      </c>
      <c r="M997">
        <v>42.327265558874899</v>
      </c>
      <c r="N997">
        <v>0.72130212213562594</v>
      </c>
      <c r="O997">
        <v>26.548882902868002</v>
      </c>
      <c r="P997">
        <v>7.2751997280299197</v>
      </c>
      <c r="Q997">
        <v>5.3529897512828002E-2</v>
      </c>
    </row>
    <row r="998" spans="1:17" x14ac:dyDescent="0.3">
      <c r="A998" t="s">
        <v>2143</v>
      </c>
      <c r="B998" t="s">
        <v>2144</v>
      </c>
      <c r="C998" t="s">
        <v>10172</v>
      </c>
      <c r="D998" t="s">
        <v>209</v>
      </c>
      <c r="E998">
        <v>2598.9933658149998</v>
      </c>
      <c r="F998">
        <v>165.77</v>
      </c>
      <c r="G998">
        <v>-6.0410246978646098</v>
      </c>
      <c r="H998">
        <v>-2.5089644350624698</v>
      </c>
      <c r="I998">
        <v>-28.095660694171102</v>
      </c>
      <c r="J998">
        <v>-3.1910018312939799</v>
      </c>
      <c r="K998">
        <v>181.97835181600101</v>
      </c>
      <c r="L998">
        <v>185.44704155916699</v>
      </c>
      <c r="M998">
        <v>35.666939143894702</v>
      </c>
      <c r="N998">
        <v>0.95639393924482496</v>
      </c>
      <c r="O998">
        <v>70.718465343548203</v>
      </c>
      <c r="P998">
        <v>24.6390977443609</v>
      </c>
      <c r="Q998">
        <v>-3.6700255016353003E-2</v>
      </c>
    </row>
    <row r="999" spans="1:17" hidden="1" x14ac:dyDescent="0.3">
      <c r="A999" t="s">
        <v>2145</v>
      </c>
      <c r="B999" t="s">
        <v>2146</v>
      </c>
      <c r="C999" t="s">
        <v>10182</v>
      </c>
      <c r="D999" t="s">
        <v>62</v>
      </c>
      <c r="E999">
        <v>2598.3619515750001</v>
      </c>
      <c r="F999">
        <v>1571.05</v>
      </c>
      <c r="G999">
        <v>40.814107970613698</v>
      </c>
      <c r="H999">
        <v>-4.9620639978611196</v>
      </c>
      <c r="I999">
        <v>-1.43726021988054</v>
      </c>
      <c r="J999">
        <v>-2.0559271230379101</v>
      </c>
      <c r="K999">
        <v>1543.6021264951801</v>
      </c>
      <c r="L999">
        <v>1427.6133316482101</v>
      </c>
      <c r="M999">
        <v>45.872873412299299</v>
      </c>
      <c r="N999">
        <v>1.0928673806913101</v>
      </c>
      <c r="O999">
        <v>10.7539543617326</v>
      </c>
      <c r="P999">
        <v>68.993707309202307</v>
      </c>
      <c r="Q999">
        <v>0.13229624173590401</v>
      </c>
    </row>
    <row r="1000" spans="1:17" hidden="1" x14ac:dyDescent="0.3">
      <c r="A1000" t="s">
        <v>2147</v>
      </c>
      <c r="B1000" t="s">
        <v>2148</v>
      </c>
      <c r="C1000" t="s">
        <v>10182</v>
      </c>
      <c r="D1000" t="s">
        <v>371</v>
      </c>
      <c r="E1000">
        <v>2594.928316125</v>
      </c>
      <c r="F1000">
        <v>1323.25</v>
      </c>
      <c r="G1000">
        <v>-24.151506780833301</v>
      </c>
      <c r="H1000">
        <v>8.1492199254439903</v>
      </c>
      <c r="I1000">
        <v>15.719806167919501</v>
      </c>
      <c r="J1000">
        <v>-4.88230775268591</v>
      </c>
      <c r="K1000">
        <v>1262.5064299964999</v>
      </c>
      <c r="L1000">
        <v>1209.22732357108</v>
      </c>
      <c r="M1000">
        <v>40.370142593212996</v>
      </c>
      <c r="N1000">
        <v>1.18219480349229</v>
      </c>
      <c r="O1000">
        <v>12.6015492159455</v>
      </c>
      <c r="P1000">
        <v>60.384219138234002</v>
      </c>
      <c r="Q1000">
        <v>-4.7610532517144998E-2</v>
      </c>
    </row>
    <row r="1001" spans="1:17" hidden="1" x14ac:dyDescent="0.3">
      <c r="A1001" t="s">
        <v>2149</v>
      </c>
      <c r="B1001" t="s">
        <v>2150</v>
      </c>
      <c r="C1001" t="s">
        <v>10182</v>
      </c>
      <c r="D1001" t="s">
        <v>1315</v>
      </c>
      <c r="E1001">
        <v>2580.8388</v>
      </c>
      <c r="F1001">
        <v>999.99</v>
      </c>
      <c r="G1001">
        <v>-25.085908001275701</v>
      </c>
      <c r="H1001">
        <v>-4.516974530992</v>
      </c>
      <c r="I1001">
        <v>-12.3293842714069</v>
      </c>
      <c r="J1001">
        <v>-4.74931507738574E-2</v>
      </c>
      <c r="K1001">
        <v>999.99654227635301</v>
      </c>
      <c r="L1001">
        <v>999.99683386592994</v>
      </c>
      <c r="M1001">
        <v>55.379180563809697</v>
      </c>
      <c r="N1001">
        <v>1.6320344384974299</v>
      </c>
      <c r="O1001">
        <v>3.0010300103000902</v>
      </c>
      <c r="P1001">
        <v>3.09175257731959</v>
      </c>
      <c r="Q1001">
        <v>-0.101916752053546</v>
      </c>
    </row>
    <row r="1002" spans="1:17" x14ac:dyDescent="0.3">
      <c r="A1002" t="s">
        <v>2151</v>
      </c>
      <c r="B1002" t="s">
        <v>2152</v>
      </c>
      <c r="C1002" t="s">
        <v>10184</v>
      </c>
      <c r="D1002" t="s">
        <v>1783</v>
      </c>
      <c r="E1002">
        <v>2580.7338924820001</v>
      </c>
      <c r="F1002">
        <v>54.13</v>
      </c>
      <c r="G1002">
        <v>30.014378531675501</v>
      </c>
      <c r="H1002">
        <v>2.9298904043902101</v>
      </c>
      <c r="I1002">
        <v>-28.535814611964099</v>
      </c>
      <c r="J1002">
        <v>-3.66309747219367</v>
      </c>
      <c r="K1002">
        <v>53.1713333956639</v>
      </c>
      <c r="L1002">
        <v>51.365545864790597</v>
      </c>
      <c r="M1002">
        <v>45.817298577760901</v>
      </c>
      <c r="N1002">
        <v>1.01249653099887</v>
      </c>
      <c r="O1002">
        <v>28.209865139479</v>
      </c>
      <c r="P1002">
        <v>64.279210925644904</v>
      </c>
      <c r="Q1002">
        <v>-3.4171462707498997E-2</v>
      </c>
    </row>
    <row r="1003" spans="1:17" hidden="1" x14ac:dyDescent="0.3">
      <c r="A1003" t="s">
        <v>2153</v>
      </c>
      <c r="B1003" t="s">
        <v>2154</v>
      </c>
      <c r="C1003" t="s">
        <v>10182</v>
      </c>
      <c r="D1003" t="s">
        <v>193</v>
      </c>
      <c r="E1003">
        <v>2575.1456312400001</v>
      </c>
      <c r="F1003">
        <v>1803.6</v>
      </c>
      <c r="G1003">
        <v>38.862823932184803</v>
      </c>
      <c r="H1003">
        <v>33.952001895182399</v>
      </c>
      <c r="I1003">
        <v>27.675496962825498</v>
      </c>
      <c r="J1003">
        <v>-2.6664931607737499</v>
      </c>
      <c r="K1003">
        <v>1401.00066069844</v>
      </c>
      <c r="L1003">
        <v>1232.0525390132</v>
      </c>
      <c r="M1003">
        <v>76.131125572719995</v>
      </c>
      <c r="N1003">
        <v>3.0316620568875399</v>
      </c>
      <c r="O1003">
        <v>4.5131958305611102</v>
      </c>
      <c r="P1003">
        <v>101.508295625942</v>
      </c>
      <c r="Q1003">
        <v>9.445253940909E-2</v>
      </c>
    </row>
    <row r="1004" spans="1:17" hidden="1" x14ac:dyDescent="0.3">
      <c r="A1004" t="s">
        <v>2155</v>
      </c>
      <c r="B1004" t="s">
        <v>2156</v>
      </c>
      <c r="C1004" t="s">
        <v>10182</v>
      </c>
      <c r="D1004" t="s">
        <v>143</v>
      </c>
      <c r="E1004">
        <v>2567.9126758399998</v>
      </c>
      <c r="F1004">
        <v>742.4</v>
      </c>
      <c r="G1004">
        <v>409.39933317942899</v>
      </c>
      <c r="H1004">
        <v>10.2081917876083</v>
      </c>
      <c r="I1004">
        <v>106.70097109074</v>
      </c>
      <c r="J1004">
        <v>-12.5356626124385</v>
      </c>
      <c r="K1004">
        <v>615.35265956695503</v>
      </c>
      <c r="L1004">
        <v>416.887549339305</v>
      </c>
      <c r="M1004">
        <v>54.832125867582</v>
      </c>
      <c r="N1004">
        <v>0.96857525003418998</v>
      </c>
      <c r="O1004">
        <v>9.4019396551724199</v>
      </c>
      <c r="P1004">
        <v>518.66666666666595</v>
      </c>
      <c r="Q1004">
        <v>0.14633740661974601</v>
      </c>
    </row>
    <row r="1005" spans="1:17" hidden="1" x14ac:dyDescent="0.3">
      <c r="A1005" t="s">
        <v>2157</v>
      </c>
      <c r="B1005" t="s">
        <v>2158</v>
      </c>
      <c r="C1005" t="s">
        <v>10182</v>
      </c>
      <c r="D1005" t="s">
        <v>130</v>
      </c>
      <c r="E1005">
        <v>2564.571336728</v>
      </c>
      <c r="F1005">
        <v>48.38</v>
      </c>
      <c r="G1005">
        <v>46.0495713054097</v>
      </c>
      <c r="H1005">
        <v>6.4429864199688502</v>
      </c>
      <c r="I1005">
        <v>5.9023097657387202</v>
      </c>
      <c r="J1005">
        <v>0.29295015219298898</v>
      </c>
      <c r="K1005">
        <v>40.092941641741298</v>
      </c>
      <c r="L1005">
        <v>37.310723310839798</v>
      </c>
      <c r="M1005">
        <v>86.776658100376906</v>
      </c>
      <c r="N1005">
        <v>2.3084590548545898</v>
      </c>
      <c r="O1005">
        <v>1.2815212897891499</v>
      </c>
      <c r="P1005">
        <v>79.185185185185205</v>
      </c>
      <c r="Q1005">
        <v>6.7448233539671998E-2</v>
      </c>
    </row>
    <row r="1006" spans="1:17" hidden="1" x14ac:dyDescent="0.3">
      <c r="A1006" t="s">
        <v>2159</v>
      </c>
      <c r="B1006" t="s">
        <v>2160</v>
      </c>
      <c r="C1006" t="s">
        <v>10182</v>
      </c>
      <c r="D1006" t="s">
        <v>130</v>
      </c>
      <c r="E1006">
        <v>2561.56102341</v>
      </c>
      <c r="F1006">
        <v>370.95</v>
      </c>
      <c r="G1006">
        <v>-14.460237000440699</v>
      </c>
      <c r="H1006">
        <v>5.1763590108162596</v>
      </c>
      <c r="I1006">
        <v>-1.7027132705718999</v>
      </c>
      <c r="J1006">
        <v>9.5531496432149297</v>
      </c>
      <c r="M1006">
        <v>75.763519887342696</v>
      </c>
      <c r="O1006">
        <v>7.8312441029788404</v>
      </c>
      <c r="P1006">
        <v>19.661290322580601</v>
      </c>
    </row>
    <row r="1007" spans="1:17" hidden="1" x14ac:dyDescent="0.3">
      <c r="A1007" t="s">
        <v>2161</v>
      </c>
      <c r="B1007" t="s">
        <v>2162</v>
      </c>
      <c r="C1007" t="s">
        <v>10178</v>
      </c>
      <c r="D1007" t="s">
        <v>637</v>
      </c>
      <c r="E1007">
        <v>2554.1643279780001</v>
      </c>
      <c r="F1007">
        <v>173.34</v>
      </c>
      <c r="G1007">
        <v>-54.305997833860403</v>
      </c>
      <c r="H1007">
        <v>-6.92998398662351</v>
      </c>
      <c r="I1007">
        <v>-47.407035956800101</v>
      </c>
      <c r="J1007">
        <v>-11.9175264179456</v>
      </c>
      <c r="K1007">
        <v>184.66503141725599</v>
      </c>
      <c r="M1007">
        <v>36.913753377792602</v>
      </c>
      <c r="N1007">
        <v>1.2349536121295399</v>
      </c>
      <c r="O1007">
        <v>79.993077189338806</v>
      </c>
      <c r="P1007">
        <v>20.375</v>
      </c>
    </row>
    <row r="1008" spans="1:17" hidden="1" x14ac:dyDescent="0.3">
      <c r="A1008" t="s">
        <v>2163</v>
      </c>
      <c r="B1008" t="s">
        <v>2164</v>
      </c>
      <c r="C1008" t="s">
        <v>10182</v>
      </c>
      <c r="E1008">
        <v>2546.7246370500002</v>
      </c>
      <c r="F1008">
        <v>1939.3</v>
      </c>
      <c r="G1008">
        <v>432.46546432233299</v>
      </c>
      <c r="H1008">
        <v>10.4180719706358</v>
      </c>
      <c r="I1008">
        <v>131.79296517471499</v>
      </c>
      <c r="J1008">
        <v>-1.19407922972892</v>
      </c>
      <c r="K1008">
        <v>1790.84309242376</v>
      </c>
      <c r="L1008">
        <v>1265.94782673752</v>
      </c>
      <c r="M1008">
        <v>42.577008260948702</v>
      </c>
      <c r="N1008">
        <v>1.20800972651585</v>
      </c>
      <c r="O1008">
        <v>15.784045789717901</v>
      </c>
      <c r="P1008">
        <v>478.89552238805902</v>
      </c>
      <c r="Q1008">
        <v>0.240632602486958</v>
      </c>
    </row>
    <row r="1009" spans="1:17" x14ac:dyDescent="0.3">
      <c r="A1009" t="s">
        <v>2165</v>
      </c>
      <c r="B1009" t="s">
        <v>2166</v>
      </c>
      <c r="C1009" t="s">
        <v>10177</v>
      </c>
      <c r="D1009" t="s">
        <v>384</v>
      </c>
      <c r="E1009">
        <v>2536.2293709599999</v>
      </c>
      <c r="F1009">
        <v>478.3</v>
      </c>
      <c r="G1009">
        <v>-52.018385850343797</v>
      </c>
      <c r="H1009">
        <v>-5.2768891890844198</v>
      </c>
      <c r="I1009">
        <v>-24.815805367372501</v>
      </c>
      <c r="J1009">
        <v>-1.6138266315924701</v>
      </c>
      <c r="K1009">
        <v>490.48769894638099</v>
      </c>
      <c r="L1009">
        <v>506.47343149653102</v>
      </c>
      <c r="M1009">
        <v>42.527894758545301</v>
      </c>
      <c r="N1009">
        <v>0.65461860867627497</v>
      </c>
      <c r="O1009">
        <v>77.085511185448397</v>
      </c>
      <c r="P1009">
        <v>8.7045454545454604</v>
      </c>
    </row>
    <row r="1010" spans="1:17" hidden="1" x14ac:dyDescent="0.3">
      <c r="A1010" t="s">
        <v>2167</v>
      </c>
      <c r="B1010" t="s">
        <v>2168</v>
      </c>
      <c r="C1010" t="s">
        <v>10182</v>
      </c>
      <c r="D1010" t="s">
        <v>46</v>
      </c>
      <c r="E1010">
        <v>2523.3155824750002</v>
      </c>
      <c r="F1010">
        <v>298.25</v>
      </c>
      <c r="G1010">
        <v>18.996217602588899</v>
      </c>
      <c r="H1010">
        <v>-13.0023495409921</v>
      </c>
      <c r="I1010">
        <v>-7.5321790711258299</v>
      </c>
      <c r="J1010">
        <v>-3.0602371581243002</v>
      </c>
      <c r="K1010">
        <v>301.94086374428701</v>
      </c>
      <c r="L1010">
        <v>268.72978104767299</v>
      </c>
      <c r="M1010">
        <v>43.4360129142066</v>
      </c>
      <c r="N1010">
        <v>0.39135533248464099</v>
      </c>
      <c r="O1010">
        <v>11.651299245599301</v>
      </c>
      <c r="P1010">
        <v>59.236518953550402</v>
      </c>
      <c r="Q1010">
        <v>1.9706248762698001E-2</v>
      </c>
    </row>
    <row r="1011" spans="1:17" hidden="1" x14ac:dyDescent="0.3">
      <c r="A1011" t="s">
        <v>2169</v>
      </c>
      <c r="B1011" t="s">
        <v>2170</v>
      </c>
      <c r="C1011" t="s">
        <v>10182</v>
      </c>
      <c r="D1011" t="s">
        <v>416</v>
      </c>
      <c r="E1011">
        <v>2519.8930112819999</v>
      </c>
      <c r="F1011">
        <v>170.79</v>
      </c>
      <c r="G1011">
        <v>36.265060350164902</v>
      </c>
      <c r="H1011">
        <v>-2.7019939114521501</v>
      </c>
      <c r="I1011">
        <v>18.695781436303001</v>
      </c>
      <c r="J1011">
        <v>-4.5542710647137996</v>
      </c>
      <c r="K1011">
        <v>156.88642870753301</v>
      </c>
      <c r="L1011">
        <v>132.26771167869799</v>
      </c>
      <c r="M1011">
        <v>48.674308176121301</v>
      </c>
      <c r="N1011">
        <v>0.44842262393334797</v>
      </c>
      <c r="O1011">
        <v>7.9395749165642</v>
      </c>
      <c r="P1011">
        <v>79.778947368421001</v>
      </c>
      <c r="Q1011">
        <v>0.11441147232924601</v>
      </c>
    </row>
    <row r="1012" spans="1:17" hidden="1" x14ac:dyDescent="0.3">
      <c r="A1012" t="s">
        <v>2171</v>
      </c>
      <c r="B1012" t="s">
        <v>2172</v>
      </c>
      <c r="C1012" t="s">
        <v>10182</v>
      </c>
      <c r="D1012" t="s">
        <v>553</v>
      </c>
      <c r="E1012">
        <v>2509.1039051439998</v>
      </c>
      <c r="F1012">
        <v>104.92</v>
      </c>
      <c r="G1012">
        <v>96.498041312346203</v>
      </c>
      <c r="H1012">
        <v>-4.8843111746554699</v>
      </c>
      <c r="I1012">
        <v>13.7016457586231</v>
      </c>
      <c r="J1012">
        <v>-0.80586199706568096</v>
      </c>
      <c r="K1012">
        <v>98.890963025523206</v>
      </c>
      <c r="L1012">
        <v>81.934750945763199</v>
      </c>
      <c r="M1012">
        <v>61.060881550428</v>
      </c>
      <c r="N1012">
        <v>0.56001932780075303</v>
      </c>
      <c r="O1012">
        <v>10.655737704918</v>
      </c>
      <c r="P1012">
        <v>129.082969432314</v>
      </c>
      <c r="Q1012">
        <v>-2.0828242559412999E-2</v>
      </c>
    </row>
    <row r="1013" spans="1:17" hidden="1" x14ac:dyDescent="0.3">
      <c r="A1013" t="s">
        <v>2173</v>
      </c>
      <c r="B1013" t="s">
        <v>2174</v>
      </c>
      <c r="C1013" t="s">
        <v>10182</v>
      </c>
      <c r="D1013" t="s">
        <v>46</v>
      </c>
      <c r="E1013">
        <v>2506.3415519999999</v>
      </c>
      <c r="F1013">
        <v>201.08</v>
      </c>
      <c r="G1013">
        <v>12.9237007838992</v>
      </c>
      <c r="H1013">
        <v>2.5035799985245499</v>
      </c>
      <c r="I1013">
        <v>-19.856551666210301</v>
      </c>
      <c r="J1013">
        <v>-6.9058015454255699</v>
      </c>
      <c r="K1013">
        <v>185.684460382667</v>
      </c>
      <c r="L1013">
        <v>187.330446898329</v>
      </c>
      <c r="M1013">
        <v>50.688615014215998</v>
      </c>
      <c r="N1013">
        <v>1.08385187489066</v>
      </c>
      <c r="O1013">
        <v>20.350109409190299</v>
      </c>
      <c r="P1013">
        <v>42.609929078014197</v>
      </c>
    </row>
    <row r="1014" spans="1:17" hidden="1" x14ac:dyDescent="0.3">
      <c r="A1014" t="s">
        <v>2175</v>
      </c>
      <c r="B1014" t="s">
        <v>2176</v>
      </c>
      <c r="C1014" t="s">
        <v>10182</v>
      </c>
      <c r="D1014" t="s">
        <v>193</v>
      </c>
      <c r="E1014">
        <v>2503.82771568</v>
      </c>
      <c r="F1014">
        <v>806.7</v>
      </c>
      <c r="G1014">
        <v>12.2597972851803</v>
      </c>
      <c r="H1014">
        <v>-3.78015492516715</v>
      </c>
      <c r="I1014">
        <v>27.0582247998673</v>
      </c>
      <c r="J1014">
        <v>-5.02039368276332</v>
      </c>
      <c r="K1014">
        <v>748.13318933717096</v>
      </c>
      <c r="L1014">
        <v>659.08136245866501</v>
      </c>
      <c r="M1014">
        <v>51.059788062420303</v>
      </c>
      <c r="N1014">
        <v>0.99783388172562804</v>
      </c>
      <c r="O1014">
        <v>7.2269740919796499</v>
      </c>
      <c r="P1014">
        <v>46.128068109772599</v>
      </c>
      <c r="Q1014">
        <v>6.2555269827378995E-2</v>
      </c>
    </row>
    <row r="1015" spans="1:17" hidden="1" x14ac:dyDescent="0.3">
      <c r="A1015" t="s">
        <v>2177</v>
      </c>
      <c r="B1015" t="s">
        <v>2178</v>
      </c>
      <c r="C1015" t="s">
        <v>10182</v>
      </c>
      <c r="D1015" t="s">
        <v>253</v>
      </c>
      <c r="E1015">
        <v>2496.98706012</v>
      </c>
      <c r="F1015">
        <v>662.9</v>
      </c>
      <c r="G1015">
        <v>47.8821285284046</v>
      </c>
      <c r="H1015">
        <v>10.499416763355701</v>
      </c>
      <c r="I1015">
        <v>5.2591988771518299</v>
      </c>
      <c r="J1015">
        <v>-3.21633210660098</v>
      </c>
      <c r="K1015">
        <v>614.99423979338098</v>
      </c>
      <c r="L1015">
        <v>546.89997338399598</v>
      </c>
      <c r="M1015">
        <v>51.217433530517503</v>
      </c>
      <c r="N1015">
        <v>0.76525159870275405</v>
      </c>
      <c r="O1015">
        <v>9.8204857444561693</v>
      </c>
      <c r="P1015">
        <v>77.483266398929004</v>
      </c>
      <c r="Q1015">
        <v>3.6791666550136E-2</v>
      </c>
    </row>
    <row r="1016" spans="1:17" hidden="1" x14ac:dyDescent="0.3">
      <c r="A1016" t="s">
        <v>2179</v>
      </c>
      <c r="B1016" t="s">
        <v>2180</v>
      </c>
      <c r="C1016" t="s">
        <v>10182</v>
      </c>
      <c r="D1016" t="s">
        <v>553</v>
      </c>
      <c r="E1016">
        <v>2496.1905469200001</v>
      </c>
      <c r="F1016">
        <v>272.3</v>
      </c>
      <c r="G1016">
        <v>-4.3320277352003602</v>
      </c>
      <c r="H1016">
        <v>-8.9133817889289499</v>
      </c>
      <c r="I1016">
        <v>-15.6137687501851</v>
      </c>
      <c r="J1016">
        <v>-4.01117148119185</v>
      </c>
      <c r="K1016">
        <v>272.11288289599003</v>
      </c>
      <c r="L1016">
        <v>262.19858097309702</v>
      </c>
      <c r="M1016">
        <v>45.652346834303799</v>
      </c>
      <c r="N1016">
        <v>0.89318818223868202</v>
      </c>
      <c r="O1016">
        <v>17.205288284979702</v>
      </c>
      <c r="P1016">
        <v>27.8403755868544</v>
      </c>
      <c r="Q1016">
        <v>7.6116425910652E-2</v>
      </c>
    </row>
    <row r="1017" spans="1:17" hidden="1" x14ac:dyDescent="0.3">
      <c r="A1017" t="s">
        <v>2181</v>
      </c>
      <c r="B1017" t="s">
        <v>2182</v>
      </c>
      <c r="C1017" t="s">
        <v>10182</v>
      </c>
      <c r="D1017" t="s">
        <v>130</v>
      </c>
      <c r="E1017">
        <v>2494.1568621900001</v>
      </c>
      <c r="F1017">
        <v>306.05</v>
      </c>
      <c r="G1017">
        <v>35.1077585781537</v>
      </c>
      <c r="H1017">
        <v>-1.4881844258939101</v>
      </c>
      <c r="I1017">
        <v>27.612173570385401</v>
      </c>
      <c r="J1017">
        <v>-2.6700733879373999</v>
      </c>
      <c r="K1017">
        <v>295.93425675316598</v>
      </c>
      <c r="L1017">
        <v>247.471003211289</v>
      </c>
      <c r="M1017">
        <v>44.255627610971899</v>
      </c>
      <c r="N1017">
        <v>0.33634393200775398</v>
      </c>
      <c r="O1017">
        <v>11.158307466100201</v>
      </c>
      <c r="P1017">
        <v>75.085812356979403</v>
      </c>
      <c r="Q1017">
        <v>8.9291819446098999E-2</v>
      </c>
    </row>
    <row r="1018" spans="1:17" hidden="1" x14ac:dyDescent="0.3">
      <c r="A1018" t="s">
        <v>2183</v>
      </c>
      <c r="B1018" t="s">
        <v>2184</v>
      </c>
      <c r="C1018" t="s">
        <v>10182</v>
      </c>
      <c r="D1018" t="s">
        <v>140</v>
      </c>
      <c r="E1018">
        <v>2490.00795156</v>
      </c>
      <c r="F1018">
        <v>136.13999999999999</v>
      </c>
      <c r="G1018">
        <v>151.06013662346999</v>
      </c>
      <c r="H1018">
        <v>50.879626525200599</v>
      </c>
      <c r="I1018">
        <v>35.972269323364301</v>
      </c>
      <c r="J1018">
        <v>9.2660068392262307</v>
      </c>
      <c r="K1018">
        <v>107.18464179685699</v>
      </c>
      <c r="L1018">
        <v>91.492253882232802</v>
      </c>
      <c r="M1018">
        <v>73.977021269145595</v>
      </c>
      <c r="N1018">
        <v>2.8034788998070002</v>
      </c>
      <c r="O1018">
        <v>5.0315851329513803</v>
      </c>
      <c r="P1018">
        <v>223.75743162901301</v>
      </c>
      <c r="Q1018">
        <v>2.9978721344397E-2</v>
      </c>
    </row>
    <row r="1019" spans="1:17" x14ac:dyDescent="0.3">
      <c r="A1019" t="s">
        <v>2185</v>
      </c>
      <c r="B1019" t="s">
        <v>2186</v>
      </c>
      <c r="C1019" t="s">
        <v>10176</v>
      </c>
      <c r="D1019" t="s">
        <v>78</v>
      </c>
      <c r="E1019">
        <v>2482.2545340000001</v>
      </c>
      <c r="F1019">
        <v>96.09</v>
      </c>
      <c r="G1019">
        <v>5.25376591176774</v>
      </c>
      <c r="H1019">
        <v>1.2366280386573401</v>
      </c>
      <c r="I1019">
        <v>-38.384559723503799</v>
      </c>
      <c r="J1019">
        <v>-5.9236517165037297</v>
      </c>
      <c r="K1019">
        <v>97.421995419445807</v>
      </c>
      <c r="L1019">
        <v>100.71127886995799</v>
      </c>
      <c r="M1019">
        <v>37.882847837394898</v>
      </c>
      <c r="N1019">
        <v>1.6519525444091501</v>
      </c>
      <c r="O1019">
        <v>62.347798938495103</v>
      </c>
      <c r="P1019">
        <v>36.880341880341803</v>
      </c>
      <c r="Q1019">
        <v>4.0864881456249003E-2</v>
      </c>
    </row>
    <row r="1020" spans="1:17" x14ac:dyDescent="0.3">
      <c r="A1020" t="s">
        <v>2187</v>
      </c>
      <c r="B1020" t="s">
        <v>2188</v>
      </c>
      <c r="C1020" t="s">
        <v>10169</v>
      </c>
      <c r="D1020" t="s">
        <v>282</v>
      </c>
      <c r="E1020">
        <v>2478.2937647200001</v>
      </c>
      <c r="F1020">
        <v>858.4</v>
      </c>
      <c r="G1020">
        <v>-56.687501626773702</v>
      </c>
      <c r="H1020">
        <v>5.2006955357342299</v>
      </c>
      <c r="I1020">
        <v>-9.8083794941466795</v>
      </c>
      <c r="J1020">
        <v>1.4919683776877799</v>
      </c>
      <c r="K1020">
        <v>790.02979387247103</v>
      </c>
      <c r="L1020">
        <v>818.29783667114805</v>
      </c>
      <c r="M1020">
        <v>71.525614921579205</v>
      </c>
      <c r="N1020">
        <v>2.1721542122034898</v>
      </c>
      <c r="O1020">
        <v>49.580615097856402</v>
      </c>
      <c r="P1020">
        <v>29.804929683955798</v>
      </c>
      <c r="Q1020">
        <v>1.5875719073578001E-2</v>
      </c>
    </row>
    <row r="1021" spans="1:17" hidden="1" x14ac:dyDescent="0.3">
      <c r="A1021" t="s">
        <v>2189</v>
      </c>
      <c r="B1021" t="s">
        <v>2190</v>
      </c>
      <c r="C1021" t="s">
        <v>10182</v>
      </c>
      <c r="D1021" t="s">
        <v>304</v>
      </c>
      <c r="E1021">
        <v>2478.0636224999998</v>
      </c>
      <c r="F1021">
        <v>138.75</v>
      </c>
      <c r="G1021">
        <v>32.943704754988403</v>
      </c>
      <c r="H1021">
        <v>-6.57391859693616</v>
      </c>
      <c r="I1021">
        <v>-2.9040940505867301</v>
      </c>
      <c r="J1021">
        <v>2.0454960512679299</v>
      </c>
      <c r="K1021">
        <v>138.272971809956</v>
      </c>
      <c r="L1021">
        <v>123.96073555656</v>
      </c>
      <c r="M1021">
        <v>46.2159138847272</v>
      </c>
      <c r="N1021">
        <v>0.62993741491727895</v>
      </c>
      <c r="O1021">
        <v>11.567567567567499</v>
      </c>
      <c r="P1021">
        <v>75.521821631878495</v>
      </c>
      <c r="Q1021">
        <v>0.13597364587906299</v>
      </c>
    </row>
    <row r="1022" spans="1:17" hidden="1" x14ac:dyDescent="0.3">
      <c r="A1022" t="s">
        <v>2191</v>
      </c>
      <c r="B1022" t="s">
        <v>2192</v>
      </c>
      <c r="C1022" t="s">
        <v>10182</v>
      </c>
      <c r="D1022" t="s">
        <v>548</v>
      </c>
      <c r="E1022">
        <v>2474.4906261900001</v>
      </c>
      <c r="F1022">
        <v>409.05</v>
      </c>
      <c r="G1022">
        <v>10.6903858217626</v>
      </c>
      <c r="H1022">
        <v>2.6361756566363401</v>
      </c>
      <c r="I1022">
        <v>9.6850385473850196</v>
      </c>
      <c r="J1022">
        <v>-0.86356633150547102</v>
      </c>
      <c r="K1022">
        <v>379.11445114843099</v>
      </c>
      <c r="L1022">
        <v>344.52062808466297</v>
      </c>
      <c r="M1022">
        <v>56.689304289580498</v>
      </c>
      <c r="N1022">
        <v>0.70379389043469598</v>
      </c>
      <c r="O1022">
        <v>5.8672533920058596</v>
      </c>
      <c r="P1022">
        <v>43.930330752990798</v>
      </c>
      <c r="Q1022">
        <v>3.3987255174159001E-2</v>
      </c>
    </row>
    <row r="1023" spans="1:17" x14ac:dyDescent="0.3">
      <c r="A1023" t="s">
        <v>2193</v>
      </c>
      <c r="B1023" t="s">
        <v>2194</v>
      </c>
      <c r="C1023" t="s">
        <v>10172</v>
      </c>
      <c r="D1023" t="s">
        <v>243</v>
      </c>
      <c r="E1023">
        <v>2468.8598866099901</v>
      </c>
      <c r="F1023">
        <v>420.55</v>
      </c>
      <c r="G1023">
        <v>-13.386040803400499</v>
      </c>
      <c r="H1023">
        <v>5.20949970597621</v>
      </c>
      <c r="I1023">
        <v>-22.178330680838801</v>
      </c>
      <c r="J1023">
        <v>-3.56632806102599</v>
      </c>
      <c r="K1023">
        <v>400.28060023350997</v>
      </c>
      <c r="L1023">
        <v>405.58363956467002</v>
      </c>
      <c r="M1023">
        <v>51.734546954011599</v>
      </c>
      <c r="N1023">
        <v>1.76012063372326</v>
      </c>
      <c r="O1023">
        <v>27.428367613839001</v>
      </c>
      <c r="P1023">
        <v>27.111984282907599</v>
      </c>
      <c r="Q1023">
        <v>-7.2559739930854003E-2</v>
      </c>
    </row>
    <row r="1024" spans="1:17" hidden="1" x14ac:dyDescent="0.3">
      <c r="A1024" t="s">
        <v>2195</v>
      </c>
      <c r="B1024" t="s">
        <v>2196</v>
      </c>
      <c r="C1024" t="s">
        <v>10182</v>
      </c>
      <c r="D1024" t="s">
        <v>299</v>
      </c>
      <c r="E1024">
        <v>2450.6865410999999</v>
      </c>
      <c r="F1024">
        <v>3844.95</v>
      </c>
      <c r="G1024">
        <v>2028.9477054440999</v>
      </c>
      <c r="H1024">
        <v>46.447944723675697</v>
      </c>
      <c r="I1024">
        <v>404.11889578232001</v>
      </c>
      <c r="J1024">
        <v>-1.73086735097847</v>
      </c>
      <c r="K1024">
        <v>2625.7892219804698</v>
      </c>
      <c r="M1024">
        <v>64.130096936980905</v>
      </c>
      <c r="N1024">
        <v>1.0702161923356399</v>
      </c>
      <c r="O1024">
        <v>8.5839867878645997</v>
      </c>
      <c r="P1024">
        <v>2175.11834319526</v>
      </c>
    </row>
    <row r="1025" spans="1:17" hidden="1" x14ac:dyDescent="0.3">
      <c r="A1025" t="s">
        <v>2197</v>
      </c>
      <c r="B1025" t="s">
        <v>2198</v>
      </c>
      <c r="C1025" t="s">
        <v>10182</v>
      </c>
      <c r="D1025" t="s">
        <v>330</v>
      </c>
      <c r="E1025">
        <v>2449.57252887</v>
      </c>
      <c r="F1025">
        <v>255.7</v>
      </c>
      <c r="G1025">
        <v>-1.9163511611986801</v>
      </c>
      <c r="H1025">
        <v>23.031193386390601</v>
      </c>
      <c r="I1025">
        <v>10.8411725686701</v>
      </c>
      <c r="J1025">
        <v>-2.8591732760475299</v>
      </c>
      <c r="K1025">
        <v>217.73383220169501</v>
      </c>
      <c r="M1025">
        <v>64.744540595595595</v>
      </c>
      <c r="N1025">
        <v>1.1673485149029199</v>
      </c>
      <c r="O1025">
        <v>5.3109112240907299</v>
      </c>
      <c r="P1025">
        <v>69.787516600265604</v>
      </c>
    </row>
    <row r="1026" spans="1:17" hidden="1" x14ac:dyDescent="0.3">
      <c r="A1026" t="s">
        <v>2199</v>
      </c>
      <c r="B1026" t="s">
        <v>2200</v>
      </c>
      <c r="C1026" t="s">
        <v>10182</v>
      </c>
      <c r="E1026">
        <v>2449.1554488020001</v>
      </c>
      <c r="F1026">
        <v>50.09</v>
      </c>
      <c r="G1026">
        <v>76.078750633262402</v>
      </c>
      <c r="H1026">
        <v>15.436731045318901</v>
      </c>
      <c r="I1026">
        <v>17.505726666903001</v>
      </c>
      <c r="J1026">
        <v>7.02897853733944</v>
      </c>
      <c r="K1026">
        <v>43.234461518732203</v>
      </c>
      <c r="L1026">
        <v>39.396642762118802</v>
      </c>
      <c r="M1026">
        <v>77.878045229567306</v>
      </c>
      <c r="N1026">
        <v>2.24187300156827</v>
      </c>
      <c r="O1026">
        <v>37.512477540427199</v>
      </c>
      <c r="P1026">
        <v>103.617886178861</v>
      </c>
      <c r="Q1026">
        <v>4.3863302714617997E-2</v>
      </c>
    </row>
    <row r="1027" spans="1:17" x14ac:dyDescent="0.3">
      <c r="A1027" t="s">
        <v>2201</v>
      </c>
      <c r="B1027" t="s">
        <v>2202</v>
      </c>
      <c r="C1027" t="s">
        <v>10181</v>
      </c>
      <c r="D1027" t="s">
        <v>371</v>
      </c>
      <c r="E1027">
        <v>2447.6851990320001</v>
      </c>
      <c r="F1027">
        <v>212.54</v>
      </c>
      <c r="G1027">
        <v>-29.347169262537001</v>
      </c>
      <c r="H1027">
        <v>-14.629000899157999</v>
      </c>
      <c r="I1027">
        <v>-57.858881452339702</v>
      </c>
      <c r="J1027">
        <v>-7.5106121678845099</v>
      </c>
      <c r="K1027">
        <v>233.40668999023501</v>
      </c>
      <c r="L1027">
        <v>268.32987947027499</v>
      </c>
      <c r="M1027">
        <v>24.6602866001863</v>
      </c>
      <c r="N1027">
        <v>0.713189009394125</v>
      </c>
      <c r="O1027">
        <v>103.138232803237</v>
      </c>
      <c r="P1027">
        <v>10.986945169712699</v>
      </c>
      <c r="Q1027">
        <v>-5.6240557440275001E-2</v>
      </c>
    </row>
    <row r="1028" spans="1:17" hidden="1" x14ac:dyDescent="0.3">
      <c r="A1028" t="s">
        <v>2203</v>
      </c>
      <c r="B1028" t="s">
        <v>2204</v>
      </c>
      <c r="C1028" t="s">
        <v>10182</v>
      </c>
      <c r="D1028" t="s">
        <v>46</v>
      </c>
      <c r="E1028">
        <v>2442.8536599399999</v>
      </c>
      <c r="F1028">
        <v>582.35</v>
      </c>
      <c r="G1028">
        <v>-4.6287769639399299</v>
      </c>
      <c r="H1028">
        <v>8.0695069769970509</v>
      </c>
      <c r="I1028">
        <v>-40.366691345858499</v>
      </c>
      <c r="J1028">
        <v>-4.4168883382687296</v>
      </c>
      <c r="K1028">
        <v>568.62688142434399</v>
      </c>
      <c r="L1028">
        <v>573.23247008784199</v>
      </c>
      <c r="M1028">
        <v>52.279206536029498</v>
      </c>
      <c r="N1028">
        <v>1.33338363667119</v>
      </c>
      <c r="O1028">
        <v>45.960333132995601</v>
      </c>
      <c r="P1028">
        <v>34.631834470003398</v>
      </c>
      <c r="Q1028">
        <v>0.15019753390926499</v>
      </c>
    </row>
    <row r="1029" spans="1:17" hidden="1" x14ac:dyDescent="0.3">
      <c r="A1029" t="s">
        <v>2205</v>
      </c>
      <c r="B1029" t="s">
        <v>2206</v>
      </c>
      <c r="C1029" t="s">
        <v>10182</v>
      </c>
      <c r="D1029" t="s">
        <v>78</v>
      </c>
      <c r="E1029">
        <v>2438.18541366</v>
      </c>
      <c r="F1029">
        <v>886.7</v>
      </c>
      <c r="G1029">
        <v>164.637993322037</v>
      </c>
      <c r="H1029">
        <v>-2.74340806700366</v>
      </c>
      <c r="I1029">
        <v>22.244388531749799</v>
      </c>
      <c r="J1029">
        <v>-1.5347715695467601</v>
      </c>
      <c r="K1029">
        <v>866.20935012155803</v>
      </c>
      <c r="L1029">
        <v>701.94059452519195</v>
      </c>
      <c r="M1029">
        <v>48.5866396552655</v>
      </c>
      <c r="N1029">
        <v>1.12236430035797</v>
      </c>
      <c r="O1029">
        <v>6.9132739370700103</v>
      </c>
      <c r="P1029">
        <v>213.32155477031799</v>
      </c>
      <c r="Q1029">
        <v>7.9026415826270999E-2</v>
      </c>
    </row>
    <row r="1030" spans="1:17" hidden="1" x14ac:dyDescent="0.3">
      <c r="A1030" t="s">
        <v>2207</v>
      </c>
      <c r="B1030" t="s">
        <v>2208</v>
      </c>
      <c r="C1030" t="s">
        <v>10182</v>
      </c>
      <c r="D1030" t="s">
        <v>163</v>
      </c>
      <c r="E1030">
        <v>2411.8950946999998</v>
      </c>
      <c r="F1030">
        <v>1326.5</v>
      </c>
      <c r="G1030">
        <v>380.24742533205699</v>
      </c>
      <c r="H1030">
        <v>-3.0254372275592698</v>
      </c>
      <c r="I1030">
        <v>393.00494906192603</v>
      </c>
      <c r="J1030">
        <v>1.4460441526590699</v>
      </c>
      <c r="K1030">
        <v>1158.45198114802</v>
      </c>
      <c r="M1030">
        <v>44.177461314634101</v>
      </c>
      <c r="N1030">
        <v>0.71009846576597202</v>
      </c>
      <c r="O1030">
        <v>18.281191104410102</v>
      </c>
      <c r="P1030">
        <v>473.37367624810798</v>
      </c>
    </row>
    <row r="1031" spans="1:17" hidden="1" x14ac:dyDescent="0.3">
      <c r="A1031" t="s">
        <v>2209</v>
      </c>
      <c r="B1031" t="s">
        <v>2210</v>
      </c>
      <c r="C1031" t="s">
        <v>10182</v>
      </c>
      <c r="D1031" t="s">
        <v>193</v>
      </c>
      <c r="E1031">
        <v>2410.2620322500002</v>
      </c>
      <c r="F1031">
        <v>433.25</v>
      </c>
      <c r="G1031">
        <v>-10.982668601749801</v>
      </c>
      <c r="H1031">
        <v>-0.194963004865813</v>
      </c>
      <c r="I1031">
        <v>5.4345947989926398</v>
      </c>
      <c r="J1031">
        <v>-1.4127388553776501</v>
      </c>
      <c r="K1031">
        <v>410.57577846834198</v>
      </c>
      <c r="L1031">
        <v>376.67489851715101</v>
      </c>
      <c r="M1031">
        <v>50.544919629228303</v>
      </c>
      <c r="N1031">
        <v>0.62927027703620497</v>
      </c>
      <c r="O1031">
        <v>5.8511252163877696</v>
      </c>
      <c r="P1031">
        <v>38.396422296757699</v>
      </c>
      <c r="Q1031">
        <v>2.099173821976E-3</v>
      </c>
    </row>
    <row r="1032" spans="1:17" hidden="1" x14ac:dyDescent="0.3">
      <c r="A1032" t="s">
        <v>2211</v>
      </c>
      <c r="B1032" t="s">
        <v>2212</v>
      </c>
      <c r="C1032" t="s">
        <v>10182</v>
      </c>
      <c r="D1032" t="s">
        <v>416</v>
      </c>
      <c r="E1032">
        <v>2409.6831674700002</v>
      </c>
      <c r="F1032">
        <v>728.3</v>
      </c>
      <c r="G1032">
        <v>41.151851051331803</v>
      </c>
      <c r="H1032">
        <v>6.08888961538337</v>
      </c>
      <c r="I1032">
        <v>-16.417407778353599</v>
      </c>
      <c r="J1032">
        <v>-2.6028941753245398</v>
      </c>
      <c r="K1032">
        <v>702.43904679698198</v>
      </c>
      <c r="L1032">
        <v>666.65514925450896</v>
      </c>
      <c r="M1032">
        <v>48.946417097412898</v>
      </c>
      <c r="N1032">
        <v>0.961730816648943</v>
      </c>
      <c r="O1032">
        <v>16.298228751887901</v>
      </c>
      <c r="P1032">
        <v>70.482209737827702</v>
      </c>
      <c r="Q1032">
        <v>-7.3037022697369997E-3</v>
      </c>
    </row>
    <row r="1033" spans="1:17" hidden="1" x14ac:dyDescent="0.3">
      <c r="A1033" t="s">
        <v>2213</v>
      </c>
      <c r="B1033" t="s">
        <v>2214</v>
      </c>
      <c r="C1033" t="s">
        <v>10182</v>
      </c>
      <c r="D1033" t="s">
        <v>246</v>
      </c>
      <c r="E1033">
        <v>2402.7829215000002</v>
      </c>
      <c r="F1033">
        <v>16523</v>
      </c>
      <c r="G1033">
        <v>36.713695834845701</v>
      </c>
      <c r="H1033">
        <v>2.3620737958392799</v>
      </c>
      <c r="I1033">
        <v>-4.1935675174802203</v>
      </c>
      <c r="J1033">
        <v>8.72211525346572</v>
      </c>
      <c r="K1033">
        <v>15510.3148237236</v>
      </c>
      <c r="L1033">
        <v>14195.8812182531</v>
      </c>
      <c r="M1033">
        <v>61.007121257220597</v>
      </c>
      <c r="N1033">
        <v>1.9411581295320599</v>
      </c>
      <c r="O1033">
        <v>6.9784542758578798</v>
      </c>
      <c r="P1033">
        <v>64.699667072028006</v>
      </c>
      <c r="Q1033">
        <v>0.12440741969510601</v>
      </c>
    </row>
    <row r="1034" spans="1:17" hidden="1" x14ac:dyDescent="0.3">
      <c r="A1034" t="s">
        <v>2215</v>
      </c>
      <c r="B1034" t="s">
        <v>2216</v>
      </c>
      <c r="C1034" t="s">
        <v>10182</v>
      </c>
      <c r="D1034" t="s">
        <v>130</v>
      </c>
      <c r="E1034">
        <v>2379.5068912229999</v>
      </c>
      <c r="F1034">
        <v>176.33</v>
      </c>
      <c r="G1034">
        <v>88.001705291775593</v>
      </c>
      <c r="H1034">
        <v>-3.3453554933730598</v>
      </c>
      <c r="I1034">
        <v>24.308578146260601</v>
      </c>
      <c r="J1034">
        <v>-1.90005592783693</v>
      </c>
      <c r="K1034">
        <v>158.25493876973499</v>
      </c>
      <c r="L1034">
        <v>132.983144479207</v>
      </c>
      <c r="M1034">
        <v>60.166367074870003</v>
      </c>
      <c r="N1034">
        <v>1.03459589118857</v>
      </c>
      <c r="O1034">
        <v>8.7166109000170007</v>
      </c>
      <c r="P1034">
        <v>127.37588652482199</v>
      </c>
      <c r="Q1034">
        <v>0.14456233169410801</v>
      </c>
    </row>
    <row r="1035" spans="1:17" hidden="1" x14ac:dyDescent="0.3">
      <c r="A1035" t="s">
        <v>2217</v>
      </c>
      <c r="B1035" t="s">
        <v>2218</v>
      </c>
      <c r="C1035" t="s">
        <v>10182</v>
      </c>
      <c r="D1035" t="s">
        <v>243</v>
      </c>
      <c r="E1035">
        <v>2379.2316575499999</v>
      </c>
      <c r="F1035">
        <v>479.95</v>
      </c>
      <c r="G1035">
        <v>25.3922233672773</v>
      </c>
      <c r="H1035">
        <v>7.1808814068489504</v>
      </c>
      <c r="I1035">
        <v>-15.6130190321122</v>
      </c>
      <c r="J1035">
        <v>-1.8949419771179301</v>
      </c>
      <c r="K1035">
        <v>438.90832288700699</v>
      </c>
      <c r="L1035">
        <v>443.03219660431603</v>
      </c>
      <c r="M1035">
        <v>65.511477399196806</v>
      </c>
      <c r="N1035">
        <v>1.1559575091378</v>
      </c>
      <c r="O1035">
        <v>33.524325450567702</v>
      </c>
      <c r="P1035">
        <v>52.923371037119601</v>
      </c>
      <c r="Q1035">
        <v>4.8894782962070997E-2</v>
      </c>
    </row>
    <row r="1036" spans="1:17" hidden="1" x14ac:dyDescent="0.3">
      <c r="A1036" t="s">
        <v>2219</v>
      </c>
      <c r="B1036" t="s">
        <v>2220</v>
      </c>
      <c r="C1036" t="s">
        <v>10182</v>
      </c>
      <c r="D1036" t="s">
        <v>637</v>
      </c>
      <c r="E1036">
        <v>2377.8463120799902</v>
      </c>
      <c r="F1036">
        <v>524.1</v>
      </c>
      <c r="G1036">
        <v>-31.920856005897502</v>
      </c>
      <c r="H1036">
        <v>10.4075632416885</v>
      </c>
      <c r="I1036">
        <v>-14.0534920906456</v>
      </c>
      <c r="J1036">
        <v>1.63221072366895</v>
      </c>
      <c r="K1036">
        <v>486.35580954703801</v>
      </c>
      <c r="L1036">
        <v>497.51093784360802</v>
      </c>
      <c r="M1036">
        <v>68.151311733149399</v>
      </c>
      <c r="N1036">
        <v>1.9129920624879799</v>
      </c>
      <c r="O1036">
        <v>21.160083953443898</v>
      </c>
      <c r="P1036">
        <v>27.9541015625</v>
      </c>
      <c r="Q1036">
        <v>6.5297368986649996E-3</v>
      </c>
    </row>
    <row r="1037" spans="1:17" hidden="1" x14ac:dyDescent="0.3">
      <c r="A1037" t="s">
        <v>2221</v>
      </c>
      <c r="B1037" t="s">
        <v>2222</v>
      </c>
      <c r="C1037" t="s">
        <v>10182</v>
      </c>
      <c r="D1037" t="s">
        <v>246</v>
      </c>
      <c r="E1037">
        <v>2369.4045674399999</v>
      </c>
      <c r="F1037">
        <v>657.45</v>
      </c>
      <c r="G1037">
        <v>52.124334586325297</v>
      </c>
      <c r="H1037">
        <v>4.3974285578561698</v>
      </c>
      <c r="I1037">
        <v>-26.0488567123518</v>
      </c>
      <c r="J1037">
        <v>0.29701828960792098</v>
      </c>
      <c r="K1037">
        <v>641.53283761978798</v>
      </c>
      <c r="L1037">
        <v>606.37483372379199</v>
      </c>
      <c r="M1037">
        <v>52.463928780595701</v>
      </c>
      <c r="N1037">
        <v>1.04557476817562</v>
      </c>
      <c r="O1037">
        <v>42.2161381093619</v>
      </c>
      <c r="P1037">
        <v>93.310790943840004</v>
      </c>
      <c r="Q1037">
        <v>3.9441506875342001E-2</v>
      </c>
    </row>
    <row r="1038" spans="1:17" x14ac:dyDescent="0.3">
      <c r="A1038" t="s">
        <v>2223</v>
      </c>
      <c r="B1038" t="s">
        <v>2224</v>
      </c>
      <c r="C1038" t="s">
        <v>10179</v>
      </c>
      <c r="D1038" t="s">
        <v>214</v>
      </c>
      <c r="E1038">
        <v>2365.1758541049999</v>
      </c>
      <c r="F1038">
        <v>306.05</v>
      </c>
      <c r="G1038">
        <v>-51.330033799564703</v>
      </c>
      <c r="H1038">
        <v>3.61050204253563</v>
      </c>
      <c r="I1038">
        <v>-16.131621738010701</v>
      </c>
      <c r="J1038">
        <v>-1.3081677470427899</v>
      </c>
      <c r="K1038">
        <v>294.79115016796601</v>
      </c>
      <c r="L1038">
        <v>321.98337696199599</v>
      </c>
      <c r="M1038">
        <v>54.717145338170702</v>
      </c>
      <c r="N1038">
        <v>0.91316520318918704</v>
      </c>
      <c r="O1038">
        <v>43.015847083809803</v>
      </c>
      <c r="P1038">
        <v>24.689346099001799</v>
      </c>
    </row>
    <row r="1039" spans="1:17" hidden="1" x14ac:dyDescent="0.3">
      <c r="A1039" t="s">
        <v>2225</v>
      </c>
      <c r="B1039" t="s">
        <v>2226</v>
      </c>
      <c r="C1039" t="s">
        <v>10182</v>
      </c>
      <c r="D1039" t="s">
        <v>337</v>
      </c>
      <c r="E1039">
        <v>2364.6105906749999</v>
      </c>
      <c r="F1039">
        <v>560.25</v>
      </c>
      <c r="G1039">
        <v>534.03173905754704</v>
      </c>
      <c r="H1039">
        <v>-16.508570152277301</v>
      </c>
      <c r="I1039">
        <v>84.734577388811104</v>
      </c>
      <c r="J1039">
        <v>-4.0635871778677704</v>
      </c>
      <c r="K1039">
        <v>581.98557021971703</v>
      </c>
      <c r="L1039">
        <v>426.104826045523</v>
      </c>
      <c r="M1039">
        <v>35.029555007389099</v>
      </c>
      <c r="N1039">
        <v>0.57697579525390597</v>
      </c>
      <c r="O1039">
        <v>32.788933511825</v>
      </c>
      <c r="P1039">
        <v>581.56934306569303</v>
      </c>
      <c r="Q1039">
        <v>0.160880426599669</v>
      </c>
    </row>
    <row r="1040" spans="1:17" hidden="1" x14ac:dyDescent="0.3">
      <c r="A1040" t="s">
        <v>2227</v>
      </c>
      <c r="B1040" t="s">
        <v>2228</v>
      </c>
      <c r="C1040" t="s">
        <v>10182</v>
      </c>
      <c r="D1040" t="s">
        <v>896</v>
      </c>
      <c r="E1040">
        <v>2362.0235561579998</v>
      </c>
      <c r="F1040">
        <v>21.94</v>
      </c>
      <c r="G1040">
        <v>9.9294766141088608</v>
      </c>
      <c r="H1040">
        <v>-15.6838201895963</v>
      </c>
      <c r="I1040">
        <v>-9.8050197854255998</v>
      </c>
      <c r="J1040">
        <v>-5.1758224023344699</v>
      </c>
      <c r="K1040">
        <v>23.271496435884799</v>
      </c>
      <c r="L1040">
        <v>22.433735942097499</v>
      </c>
      <c r="M1040">
        <v>34.283904602764999</v>
      </c>
      <c r="N1040">
        <v>0.55856204802649001</v>
      </c>
      <c r="O1040">
        <v>46.763901549680902</v>
      </c>
      <c r="P1040">
        <v>50.7903780068728</v>
      </c>
      <c r="Q1040">
        <v>-3.8661819084419999E-2</v>
      </c>
    </row>
    <row r="1041" spans="1:17" hidden="1" x14ac:dyDescent="0.3">
      <c r="A1041" t="s">
        <v>2229</v>
      </c>
      <c r="B1041" t="s">
        <v>2230</v>
      </c>
      <c r="C1041" t="s">
        <v>10182</v>
      </c>
      <c r="D1041" t="s">
        <v>180</v>
      </c>
      <c r="E1041">
        <v>2361.7921789799998</v>
      </c>
      <c r="F1041">
        <v>88.01</v>
      </c>
      <c r="G1041">
        <v>577.02817257311597</v>
      </c>
      <c r="H1041">
        <v>-14.4554745409921</v>
      </c>
      <c r="I1041">
        <v>-2.2126507712505301</v>
      </c>
      <c r="J1041">
        <v>-2.6377504838922898</v>
      </c>
      <c r="K1041">
        <v>94.931676772063199</v>
      </c>
      <c r="L1041">
        <v>80.445272362833506</v>
      </c>
      <c r="M1041">
        <v>40.9757689643886</v>
      </c>
      <c r="N1041">
        <v>1.0035840637948501</v>
      </c>
      <c r="O1041">
        <v>59.072832632655299</v>
      </c>
      <c r="P1041">
        <v>621.39344262295003</v>
      </c>
      <c r="Q1041">
        <v>0.17235091584974699</v>
      </c>
    </row>
    <row r="1042" spans="1:17" hidden="1" x14ac:dyDescent="0.3">
      <c r="A1042" t="s">
        <v>2231</v>
      </c>
      <c r="B1042" t="s">
        <v>2232</v>
      </c>
      <c r="C1042" t="s">
        <v>10182</v>
      </c>
      <c r="D1042" t="s">
        <v>49</v>
      </c>
      <c r="E1042">
        <v>2339.6651401680001</v>
      </c>
      <c r="F1042">
        <v>212.72</v>
      </c>
      <c r="G1042">
        <v>-4.2315502031106096</v>
      </c>
      <c r="H1042">
        <v>-15.510373189640701</v>
      </c>
      <c r="I1042">
        <v>-35.073980784935102</v>
      </c>
      <c r="J1042">
        <v>-6.7647936697358997</v>
      </c>
      <c r="K1042">
        <v>229.02169891947801</v>
      </c>
      <c r="L1042">
        <v>228.019118733722</v>
      </c>
      <c r="M1042">
        <v>29.756442590199999</v>
      </c>
      <c r="N1042">
        <v>0.80571644904788398</v>
      </c>
      <c r="O1042">
        <v>33.297292215118397</v>
      </c>
      <c r="P1042">
        <v>25.055849500293899</v>
      </c>
      <c r="Q1042">
        <v>7.2939128106659007E-2</v>
      </c>
    </row>
    <row r="1043" spans="1:17" hidden="1" x14ac:dyDescent="0.3">
      <c r="A1043" t="s">
        <v>2233</v>
      </c>
      <c r="B1043" t="s">
        <v>2234</v>
      </c>
      <c r="C1043" t="s">
        <v>10182</v>
      </c>
      <c r="D1043" t="s">
        <v>1340</v>
      </c>
      <c r="E1043">
        <v>2339.3339968499999</v>
      </c>
      <c r="F1043">
        <v>444.05</v>
      </c>
      <c r="G1043">
        <v>59.934925332057503</v>
      </c>
      <c r="H1043">
        <v>16.792069127130102</v>
      </c>
      <c r="I1043">
        <v>57.870925809083701</v>
      </c>
      <c r="J1043">
        <v>-2.0109679284481499</v>
      </c>
      <c r="K1043">
        <v>362.90907006598297</v>
      </c>
      <c r="L1043">
        <v>291.19341921535801</v>
      </c>
      <c r="M1043">
        <v>68.729106678423406</v>
      </c>
      <c r="N1043">
        <v>0.88543926416371199</v>
      </c>
      <c r="O1043">
        <v>1.30615921630448</v>
      </c>
      <c r="P1043">
        <v>109.803921568627</v>
      </c>
      <c r="Q1043">
        <v>5.1499762623727997E-2</v>
      </c>
    </row>
    <row r="1044" spans="1:17" hidden="1" x14ac:dyDescent="0.3">
      <c r="A1044" t="s">
        <v>2235</v>
      </c>
      <c r="B1044" t="s">
        <v>2236</v>
      </c>
      <c r="C1044" t="s">
        <v>10182</v>
      </c>
      <c r="D1044" t="s">
        <v>166</v>
      </c>
      <c r="E1044">
        <v>2336.2447499999998</v>
      </c>
      <c r="F1044">
        <v>2342.1</v>
      </c>
      <c r="G1044">
        <v>-4.9165904025071496</v>
      </c>
      <c r="H1044">
        <v>7.8761141289586201</v>
      </c>
      <c r="I1044">
        <v>-17.776397028517199</v>
      </c>
      <c r="J1044">
        <v>0.24361672933612699</v>
      </c>
      <c r="K1044">
        <v>2166.8262274149301</v>
      </c>
      <c r="L1044">
        <v>2051.7120737986702</v>
      </c>
      <c r="M1044">
        <v>56.9633874590508</v>
      </c>
      <c r="N1044">
        <v>2.2995093256628598</v>
      </c>
      <c r="O1044">
        <v>18.641390205371199</v>
      </c>
      <c r="P1044">
        <v>39.489592328995499</v>
      </c>
      <c r="Q1044">
        <v>0.179715168064494</v>
      </c>
    </row>
    <row r="1045" spans="1:17" hidden="1" x14ac:dyDescent="0.3">
      <c r="A1045" t="s">
        <v>2237</v>
      </c>
      <c r="B1045" t="s">
        <v>2238</v>
      </c>
      <c r="C1045" t="s">
        <v>10182</v>
      </c>
      <c r="D1045" t="s">
        <v>130</v>
      </c>
      <c r="E1045">
        <v>2335.915271458</v>
      </c>
      <c r="F1045">
        <v>161.66</v>
      </c>
      <c r="G1045">
        <v>6.7737983608775902</v>
      </c>
      <c r="H1045">
        <v>2.7188610491964301E-2</v>
      </c>
      <c r="I1045">
        <v>-28.1304676047402</v>
      </c>
      <c r="J1045">
        <v>-2.9692861841679998</v>
      </c>
      <c r="K1045">
        <v>163.95277080468699</v>
      </c>
      <c r="L1045">
        <v>163.72263344972501</v>
      </c>
      <c r="M1045">
        <v>39.339106033877101</v>
      </c>
      <c r="N1045">
        <v>0.61577265520250901</v>
      </c>
      <c r="O1045">
        <v>31.6342941976988</v>
      </c>
      <c r="P1045">
        <v>33.713813068651703</v>
      </c>
      <c r="Q1045">
        <v>-3.8668012960279999E-3</v>
      </c>
    </row>
    <row r="1046" spans="1:17" hidden="1" x14ac:dyDescent="0.3">
      <c r="A1046" t="s">
        <v>2239</v>
      </c>
      <c r="B1046" t="s">
        <v>2240</v>
      </c>
      <c r="C1046" t="s">
        <v>10182</v>
      </c>
      <c r="D1046" t="s">
        <v>515</v>
      </c>
      <c r="E1046">
        <v>2334.9313246500001</v>
      </c>
      <c r="F1046">
        <v>76.95</v>
      </c>
      <c r="G1046">
        <v>98.534781653896601</v>
      </c>
      <c r="H1046">
        <v>-1.81241825222346</v>
      </c>
      <c r="I1046">
        <v>-31.370993424484201</v>
      </c>
      <c r="J1046">
        <v>2.34824368133149</v>
      </c>
      <c r="K1046">
        <v>75.919110425538094</v>
      </c>
      <c r="L1046">
        <v>72.658852132145995</v>
      </c>
      <c r="M1046">
        <v>51.123456138020501</v>
      </c>
      <c r="N1046">
        <v>1.2306180782650999</v>
      </c>
      <c r="O1046">
        <v>51.851851851851798</v>
      </c>
      <c r="P1046">
        <v>125.32942898975099</v>
      </c>
      <c r="Q1046">
        <v>0.105938536886409</v>
      </c>
    </row>
    <row r="1047" spans="1:17" hidden="1" x14ac:dyDescent="0.3">
      <c r="A1047" t="s">
        <v>2241</v>
      </c>
      <c r="B1047" t="s">
        <v>2242</v>
      </c>
      <c r="C1047" t="s">
        <v>10182</v>
      </c>
      <c r="D1047" t="s">
        <v>553</v>
      </c>
      <c r="E1047">
        <v>2327.7110427540001</v>
      </c>
      <c r="F1047">
        <v>129.31</v>
      </c>
      <c r="G1047">
        <v>73.3945217761609</v>
      </c>
      <c r="H1047">
        <v>12.565702482195499</v>
      </c>
      <c r="I1047">
        <v>3.8531071931034102</v>
      </c>
      <c r="J1047">
        <v>-4.4610086864003904</v>
      </c>
      <c r="K1047">
        <v>118.150768382129</v>
      </c>
      <c r="L1047">
        <v>103.199783220698</v>
      </c>
      <c r="M1047">
        <v>52.638456734323498</v>
      </c>
      <c r="N1047">
        <v>1.6527763596527101</v>
      </c>
      <c r="O1047">
        <v>15.2269739385971</v>
      </c>
      <c r="P1047">
        <v>110.089358245329</v>
      </c>
      <c r="Q1047">
        <v>4.0174045561285003E-2</v>
      </c>
    </row>
    <row r="1048" spans="1:17" hidden="1" x14ac:dyDescent="0.3">
      <c r="A1048" t="s">
        <v>2243</v>
      </c>
      <c r="B1048" t="s">
        <v>2244</v>
      </c>
      <c r="C1048" t="s">
        <v>10182</v>
      </c>
      <c r="D1048" t="s">
        <v>646</v>
      </c>
      <c r="E1048">
        <v>2326.5304449999999</v>
      </c>
      <c r="F1048">
        <v>378.55</v>
      </c>
      <c r="G1048">
        <v>508.89499971937403</v>
      </c>
      <c r="H1048">
        <v>42.645290765130298</v>
      </c>
      <c r="I1048">
        <v>23.206882466867299</v>
      </c>
      <c r="J1048">
        <v>27.5366632440386</v>
      </c>
      <c r="K1048">
        <v>281.19500707083102</v>
      </c>
      <c r="L1048">
        <v>225.636080917551</v>
      </c>
      <c r="M1048">
        <v>92.871981041848201</v>
      </c>
      <c r="N1048">
        <v>1.18441709739325</v>
      </c>
      <c r="O1048">
        <v>0</v>
      </c>
      <c r="P1048">
        <v>612.22953904045096</v>
      </c>
      <c r="Q1048">
        <v>0.15160937328943699</v>
      </c>
    </row>
    <row r="1049" spans="1:17" hidden="1" x14ac:dyDescent="0.3">
      <c r="A1049" t="s">
        <v>2245</v>
      </c>
      <c r="B1049" t="s">
        <v>2246</v>
      </c>
      <c r="C1049" t="s">
        <v>10182</v>
      </c>
      <c r="D1049" t="s">
        <v>337</v>
      </c>
      <c r="E1049">
        <v>2321.0572560000001</v>
      </c>
      <c r="F1049">
        <v>948.4</v>
      </c>
      <c r="G1049">
        <v>149.45454647838801</v>
      </c>
      <c r="H1049">
        <v>28.086192125674501</v>
      </c>
      <c r="I1049">
        <v>162.21207020825699</v>
      </c>
      <c r="J1049">
        <v>-11.6437153829959</v>
      </c>
      <c r="K1049">
        <v>785.59035339275397</v>
      </c>
      <c r="M1049">
        <v>49.257383470946699</v>
      </c>
      <c r="N1049">
        <v>0.95620121422376403</v>
      </c>
      <c r="O1049">
        <v>19.327288064107901</v>
      </c>
      <c r="P1049">
        <v>303.57446808510599</v>
      </c>
    </row>
    <row r="1050" spans="1:17" hidden="1" x14ac:dyDescent="0.3">
      <c r="A1050" t="s">
        <v>2247</v>
      </c>
      <c r="B1050" t="s">
        <v>2248</v>
      </c>
      <c r="C1050" t="s">
        <v>10182</v>
      </c>
      <c r="D1050" t="s">
        <v>700</v>
      </c>
      <c r="E1050">
        <v>2315.4116705799902</v>
      </c>
      <c r="F1050">
        <v>582.20000000000005</v>
      </c>
      <c r="G1050">
        <v>12.387527653977999</v>
      </c>
      <c r="H1050">
        <v>6.0971899797517999</v>
      </c>
      <c r="I1050">
        <v>-14.1082240014786</v>
      </c>
      <c r="J1050">
        <v>-5.7077913550148596</v>
      </c>
      <c r="K1050">
        <v>550.81213098648402</v>
      </c>
      <c r="L1050">
        <v>530.71083366150503</v>
      </c>
      <c r="M1050">
        <v>48.129584313558397</v>
      </c>
      <c r="N1050">
        <v>1.8169803534682301</v>
      </c>
      <c r="O1050">
        <v>15.9223634489865</v>
      </c>
      <c r="P1050">
        <v>43.029111902714597</v>
      </c>
      <c r="Q1050">
        <v>8.3692883284624001E-2</v>
      </c>
    </row>
    <row r="1051" spans="1:17" hidden="1" x14ac:dyDescent="0.3">
      <c r="A1051" t="s">
        <v>2249</v>
      </c>
      <c r="B1051" t="s">
        <v>2250</v>
      </c>
      <c r="C1051" t="s">
        <v>10182</v>
      </c>
      <c r="D1051" t="s">
        <v>253</v>
      </c>
      <c r="E1051">
        <v>2309.4500121349902</v>
      </c>
      <c r="F1051">
        <v>4496.45</v>
      </c>
      <c r="G1051">
        <v>56.3359484009111</v>
      </c>
      <c r="H1051">
        <v>23.716636376545601</v>
      </c>
      <c r="I1051">
        <v>28.526811906837199</v>
      </c>
      <c r="J1051">
        <v>-4.0419716182321297</v>
      </c>
      <c r="K1051">
        <v>3871.5933701956201</v>
      </c>
      <c r="L1051">
        <v>3321.2153547131102</v>
      </c>
      <c r="M1051">
        <v>66.0568442897832</v>
      </c>
      <c r="N1051">
        <v>1.5352923668245499</v>
      </c>
      <c r="O1051">
        <v>6.1948870775834202</v>
      </c>
      <c r="P1051">
        <v>91.297596256115696</v>
      </c>
      <c r="Q1051">
        <v>8.7034522064587005E-2</v>
      </c>
    </row>
    <row r="1052" spans="1:17" hidden="1" x14ac:dyDescent="0.3">
      <c r="A1052" t="s">
        <v>2251</v>
      </c>
      <c r="B1052" t="s">
        <v>2252</v>
      </c>
      <c r="C1052" t="s">
        <v>10182</v>
      </c>
      <c r="D1052" t="s">
        <v>905</v>
      </c>
      <c r="E1052">
        <v>2304.6198135</v>
      </c>
      <c r="F1052">
        <v>649.1</v>
      </c>
      <c r="G1052">
        <v>123.08843724819801</v>
      </c>
      <c r="H1052">
        <v>39.318880051709201</v>
      </c>
      <c r="I1052">
        <v>86.629470134723306</v>
      </c>
      <c r="J1052">
        <v>15.2705358247334</v>
      </c>
      <c r="K1052">
        <v>454.04440787409999</v>
      </c>
      <c r="L1052">
        <v>357.623196304148</v>
      </c>
      <c r="M1052">
        <v>85.184120489494802</v>
      </c>
      <c r="N1052">
        <v>2.5031117752872101</v>
      </c>
      <c r="O1052">
        <v>5.3689724233554097</v>
      </c>
      <c r="P1052">
        <v>154.449235593884</v>
      </c>
      <c r="Q1052">
        <v>0.13185940495685899</v>
      </c>
    </row>
    <row r="1053" spans="1:17" hidden="1" x14ac:dyDescent="0.3">
      <c r="A1053" t="s">
        <v>2253</v>
      </c>
      <c r="B1053" t="s">
        <v>2254</v>
      </c>
      <c r="C1053" t="s">
        <v>10182</v>
      </c>
      <c r="D1053" t="s">
        <v>299</v>
      </c>
      <c r="E1053">
        <v>2300.7243183</v>
      </c>
      <c r="F1053">
        <v>1588.15</v>
      </c>
      <c r="G1053">
        <v>812.42884996802695</v>
      </c>
      <c r="H1053">
        <v>-17.4632844876093</v>
      </c>
      <c r="I1053">
        <v>72.222193847238103</v>
      </c>
      <c r="J1053">
        <v>4.2033437602960397</v>
      </c>
      <c r="K1053">
        <v>1479.56194578349</v>
      </c>
      <c r="L1053">
        <v>995.72255337491595</v>
      </c>
      <c r="M1053">
        <v>41.741270467513303</v>
      </c>
      <c r="N1053">
        <v>1.4190481978556999</v>
      </c>
      <c r="O1053">
        <v>25.9326889777413</v>
      </c>
      <c r="P1053">
        <v>868.088997256933</v>
      </c>
      <c r="Q1053">
        <v>0.25656543947303001</v>
      </c>
    </row>
    <row r="1054" spans="1:17" hidden="1" x14ac:dyDescent="0.3">
      <c r="A1054" t="s">
        <v>2255</v>
      </c>
      <c r="B1054" t="s">
        <v>2256</v>
      </c>
      <c r="C1054" t="s">
        <v>10182</v>
      </c>
      <c r="D1054" t="s">
        <v>548</v>
      </c>
      <c r="E1054">
        <v>2284.0297128000002</v>
      </c>
      <c r="F1054">
        <v>440.55</v>
      </c>
      <c r="G1054">
        <v>-42.909075320805698</v>
      </c>
      <c r="H1054">
        <v>0.33719140248156199</v>
      </c>
      <c r="I1054">
        <v>-24.804792337365001</v>
      </c>
      <c r="J1054">
        <v>-1.1853697640466401</v>
      </c>
      <c r="K1054">
        <v>436.03396451408202</v>
      </c>
      <c r="L1054">
        <v>461.19118087584098</v>
      </c>
      <c r="M1054">
        <v>47.549049926520397</v>
      </c>
      <c r="N1054">
        <v>0.74136701376175995</v>
      </c>
      <c r="O1054">
        <v>30.144138009306499</v>
      </c>
      <c r="P1054">
        <v>15.0261096605744</v>
      </c>
      <c r="Q1054">
        <v>1.1175781346498E-2</v>
      </c>
    </row>
    <row r="1055" spans="1:17" hidden="1" x14ac:dyDescent="0.3">
      <c r="A1055" t="s">
        <v>2257</v>
      </c>
      <c r="B1055" t="s">
        <v>2258</v>
      </c>
      <c r="C1055" t="s">
        <v>10182</v>
      </c>
      <c r="D1055" t="s">
        <v>193</v>
      </c>
      <c r="E1055">
        <v>2283.94155</v>
      </c>
      <c r="F1055">
        <v>370</v>
      </c>
      <c r="G1055">
        <v>105.96192514472099</v>
      </c>
      <c r="H1055">
        <v>20.227221783151499</v>
      </c>
      <c r="I1055">
        <v>15.478178768316701</v>
      </c>
      <c r="J1055">
        <v>6.59541513804069</v>
      </c>
      <c r="K1055">
        <v>314.31199146491798</v>
      </c>
      <c r="L1055">
        <v>270.537421094926</v>
      </c>
      <c r="M1055">
        <v>77.650181093913204</v>
      </c>
      <c r="N1055">
        <v>2.5251118384328399</v>
      </c>
      <c r="O1055">
        <v>6.9189189189189104</v>
      </c>
      <c r="P1055">
        <v>136.60314618237601</v>
      </c>
      <c r="Q1055">
        <v>0.148697621398615</v>
      </c>
    </row>
    <row r="1056" spans="1:17" hidden="1" x14ac:dyDescent="0.3">
      <c r="A1056" t="s">
        <v>2259</v>
      </c>
      <c r="B1056" t="s">
        <v>2260</v>
      </c>
      <c r="C1056" t="s">
        <v>10182</v>
      </c>
      <c r="D1056" t="s">
        <v>78</v>
      </c>
      <c r="E1056">
        <v>2283.8595595400002</v>
      </c>
      <c r="F1056">
        <v>263.08999999999997</v>
      </c>
      <c r="G1056">
        <v>30.450598058434501</v>
      </c>
      <c r="H1056">
        <v>-6.4090987092476803</v>
      </c>
      <c r="I1056">
        <v>-4.9008628340855802</v>
      </c>
      <c r="J1056">
        <v>-5.6157815502868598</v>
      </c>
      <c r="K1056">
        <v>243.64101489782101</v>
      </c>
      <c r="L1056">
        <v>221.73016716823599</v>
      </c>
      <c r="M1056">
        <v>60.519346923054698</v>
      </c>
      <c r="N1056">
        <v>1.2319106979102299</v>
      </c>
      <c r="O1056">
        <v>4.3369189250826699</v>
      </c>
      <c r="P1056">
        <v>58.012012012012001</v>
      </c>
      <c r="Q1056">
        <v>-5.5095142325839001E-2</v>
      </c>
    </row>
    <row r="1057" spans="1:17" x14ac:dyDescent="0.3">
      <c r="A1057" t="s">
        <v>2261</v>
      </c>
      <c r="B1057" t="s">
        <v>2262</v>
      </c>
      <c r="C1057" t="s">
        <v>10171</v>
      </c>
      <c r="D1057" t="s">
        <v>246</v>
      </c>
      <c r="E1057">
        <v>2283.0610482699999</v>
      </c>
      <c r="F1057">
        <v>510.1</v>
      </c>
      <c r="G1057">
        <v>-39.167093785341699</v>
      </c>
      <c r="H1057">
        <v>-5.9157613784993899</v>
      </c>
      <c r="I1057">
        <v>-27.551917593660502</v>
      </c>
      <c r="J1057">
        <v>-3.29442153490464</v>
      </c>
      <c r="K1057">
        <v>524.15974120136002</v>
      </c>
      <c r="L1057">
        <v>545.67264208423501</v>
      </c>
      <c r="M1057">
        <v>32.706051267772601</v>
      </c>
      <c r="N1057">
        <v>1.07503615995089</v>
      </c>
      <c r="O1057">
        <v>41.668300333267901</v>
      </c>
      <c r="P1057">
        <v>12.3568281938326</v>
      </c>
    </row>
    <row r="1058" spans="1:17" hidden="1" x14ac:dyDescent="0.3">
      <c r="A1058" t="s">
        <v>2263</v>
      </c>
      <c r="B1058" t="s">
        <v>2264</v>
      </c>
      <c r="C1058" t="s">
        <v>10182</v>
      </c>
      <c r="D1058" t="s">
        <v>1402</v>
      </c>
      <c r="E1058">
        <v>2275.9789958400002</v>
      </c>
      <c r="F1058">
        <v>2507.1999999999998</v>
      </c>
      <c r="G1058">
        <v>47.770791643662001</v>
      </c>
      <c r="H1058">
        <v>18.85066800701</v>
      </c>
      <c r="I1058">
        <v>3.26405464053405</v>
      </c>
      <c r="J1058">
        <v>1.3269226954007101</v>
      </c>
      <c r="K1058">
        <v>2322.31241423148</v>
      </c>
      <c r="L1058">
        <v>2138.38729433654</v>
      </c>
      <c r="M1058">
        <v>52.479639639598801</v>
      </c>
      <c r="N1058">
        <v>1.8815138407658101</v>
      </c>
      <c r="O1058">
        <v>9.3351148691767705</v>
      </c>
      <c r="P1058">
        <v>74.232105628908897</v>
      </c>
      <c r="Q1058">
        <v>0.15441149559096001</v>
      </c>
    </row>
    <row r="1059" spans="1:17" hidden="1" x14ac:dyDescent="0.3">
      <c r="A1059" t="s">
        <v>2265</v>
      </c>
      <c r="B1059" t="s">
        <v>2266</v>
      </c>
      <c r="C1059" t="s">
        <v>10182</v>
      </c>
      <c r="D1059" t="s">
        <v>78</v>
      </c>
      <c r="E1059">
        <v>2274.2984200000001</v>
      </c>
      <c r="F1059">
        <v>733.55</v>
      </c>
      <c r="G1059">
        <v>46.504735273578</v>
      </c>
      <c r="H1059">
        <v>2.77408774537325</v>
      </c>
      <c r="I1059">
        <v>39.939389470160201</v>
      </c>
      <c r="J1059">
        <v>-7.7262317228652604</v>
      </c>
      <c r="K1059">
        <v>635.30890176624803</v>
      </c>
      <c r="L1059">
        <v>530.89537614404003</v>
      </c>
      <c r="M1059">
        <v>57.3229653994118</v>
      </c>
      <c r="N1059">
        <v>0.95523489928642202</v>
      </c>
      <c r="O1059">
        <v>8.5883716174766498</v>
      </c>
      <c r="P1059">
        <v>91.0286458333333</v>
      </c>
      <c r="Q1059">
        <v>5.8905585580813997E-2</v>
      </c>
    </row>
    <row r="1060" spans="1:17" hidden="1" x14ac:dyDescent="0.3">
      <c r="A1060" t="s">
        <v>2267</v>
      </c>
      <c r="B1060" t="s">
        <v>2268</v>
      </c>
      <c r="C1060" t="s">
        <v>10182</v>
      </c>
      <c r="D1060" t="s">
        <v>256</v>
      </c>
      <c r="E1060">
        <v>2269.70475975</v>
      </c>
      <c r="F1060">
        <v>602.1</v>
      </c>
      <c r="G1060">
        <v>23.863412147055499</v>
      </c>
      <c r="H1060">
        <v>26.8458104802659</v>
      </c>
      <c r="I1060">
        <v>16.988626037871398</v>
      </c>
      <c r="J1060">
        <v>2.7692064979293098</v>
      </c>
      <c r="K1060">
        <v>505.22620461180702</v>
      </c>
      <c r="L1060">
        <v>448.50496264165298</v>
      </c>
      <c r="M1060">
        <v>65.717253093141295</v>
      </c>
      <c r="N1060">
        <v>1.7184953608973501</v>
      </c>
      <c r="O1060">
        <v>10.347118418867201</v>
      </c>
      <c r="P1060">
        <v>76.258782201405097</v>
      </c>
      <c r="Q1060">
        <v>0.11755325618141001</v>
      </c>
    </row>
    <row r="1061" spans="1:17" hidden="1" x14ac:dyDescent="0.3">
      <c r="A1061" t="s">
        <v>2269</v>
      </c>
      <c r="B1061" t="s">
        <v>2270</v>
      </c>
      <c r="C1061" t="s">
        <v>10182</v>
      </c>
      <c r="D1061" t="s">
        <v>553</v>
      </c>
      <c r="E1061">
        <v>2266.3519999999999</v>
      </c>
      <c r="F1061">
        <v>128.77000000000001</v>
      </c>
      <c r="G1061">
        <v>165.91974171623801</v>
      </c>
      <c r="H1061">
        <v>-20.137035089457999</v>
      </c>
      <c r="I1061">
        <v>73.085582611242401</v>
      </c>
      <c r="J1061">
        <v>-7.9240683793894302</v>
      </c>
      <c r="K1061">
        <v>130.13349365282201</v>
      </c>
      <c r="L1061">
        <v>96.488326633192699</v>
      </c>
      <c r="M1061">
        <v>39.0303803931914</v>
      </c>
      <c r="N1061">
        <v>0.41232671410167698</v>
      </c>
      <c r="O1061">
        <v>31.358235613885199</v>
      </c>
      <c r="P1061">
        <v>196.705069124424</v>
      </c>
      <c r="Q1061">
        <v>6.882218674831E-3</v>
      </c>
    </row>
    <row r="1062" spans="1:17" hidden="1" x14ac:dyDescent="0.3">
      <c r="A1062" t="s">
        <v>2271</v>
      </c>
      <c r="B1062" t="s">
        <v>2272</v>
      </c>
      <c r="C1062" t="s">
        <v>10182</v>
      </c>
      <c r="D1062" t="s">
        <v>290</v>
      </c>
      <c r="E1062">
        <v>2263.4063700000002</v>
      </c>
      <c r="F1062">
        <v>246.9</v>
      </c>
      <c r="G1062">
        <v>98.150981691310093</v>
      </c>
      <c r="H1062">
        <v>-6.4021083628045696</v>
      </c>
      <c r="I1062">
        <v>23.704673579832701</v>
      </c>
      <c r="J1062">
        <v>0.59357951844659596</v>
      </c>
      <c r="K1062">
        <v>240.96382852469699</v>
      </c>
      <c r="L1062">
        <v>203.39796691407099</v>
      </c>
      <c r="M1062">
        <v>54.510178612699299</v>
      </c>
      <c r="N1062">
        <v>0.71198318645688397</v>
      </c>
      <c r="O1062">
        <v>14.5402997164844</v>
      </c>
      <c r="P1062">
        <v>137.40384615384599</v>
      </c>
      <c r="Q1062">
        <v>9.8158509009028005E-2</v>
      </c>
    </row>
    <row r="1063" spans="1:17" hidden="1" x14ac:dyDescent="0.3">
      <c r="A1063" t="s">
        <v>2273</v>
      </c>
      <c r="B1063" t="s">
        <v>2274</v>
      </c>
      <c r="C1063" t="s">
        <v>10182</v>
      </c>
      <c r="D1063" t="s">
        <v>481</v>
      </c>
      <c r="E1063">
        <v>2254.5212759999999</v>
      </c>
      <c r="F1063">
        <v>283.5</v>
      </c>
      <c r="G1063">
        <v>-21.919969136646898</v>
      </c>
      <c r="H1063">
        <v>2.7273488972849198</v>
      </c>
      <c r="I1063">
        <v>-7.8700202330870903</v>
      </c>
      <c r="J1063">
        <v>-3.3240505180275099</v>
      </c>
      <c r="K1063">
        <v>270.32706234538301</v>
      </c>
      <c r="L1063">
        <v>267.48310328163802</v>
      </c>
      <c r="M1063">
        <v>55.310955767533002</v>
      </c>
      <c r="N1063">
        <v>0.93643699689138005</v>
      </c>
      <c r="O1063">
        <v>8.8712522045855309</v>
      </c>
      <c r="P1063">
        <v>24.9724487546837</v>
      </c>
      <c r="Q1063">
        <v>-8.8503223408571002E-2</v>
      </c>
    </row>
    <row r="1064" spans="1:17" hidden="1" x14ac:dyDescent="0.3">
      <c r="A1064" t="s">
        <v>2275</v>
      </c>
      <c r="B1064" t="s">
        <v>2276</v>
      </c>
      <c r="C1064" t="s">
        <v>10182</v>
      </c>
      <c r="D1064" t="s">
        <v>700</v>
      </c>
      <c r="E1064">
        <v>2249.0098723999999</v>
      </c>
      <c r="F1064">
        <v>356.6</v>
      </c>
      <c r="G1064">
        <v>-5.1099960948752203</v>
      </c>
      <c r="H1064">
        <v>-0.84565815681132595</v>
      </c>
      <c r="I1064">
        <v>-14.4688892110336</v>
      </c>
      <c r="J1064">
        <v>-3.2664792815232402</v>
      </c>
      <c r="K1064">
        <v>338.66875777382501</v>
      </c>
      <c r="L1064">
        <v>329.08596054854098</v>
      </c>
      <c r="M1064">
        <v>58.654604389364799</v>
      </c>
      <c r="N1064">
        <v>1.71991290581161</v>
      </c>
      <c r="O1064">
        <v>18.2978126752664</v>
      </c>
      <c r="P1064">
        <v>40.3108400550855</v>
      </c>
      <c r="Q1064">
        <v>3.6461888969930002E-2</v>
      </c>
    </row>
    <row r="1065" spans="1:17" hidden="1" x14ac:dyDescent="0.3">
      <c r="A1065" t="s">
        <v>2277</v>
      </c>
      <c r="B1065" t="s">
        <v>2278</v>
      </c>
      <c r="C1065" t="s">
        <v>10182</v>
      </c>
      <c r="D1065" t="s">
        <v>282</v>
      </c>
      <c r="E1065">
        <v>2247.6316671909999</v>
      </c>
      <c r="F1065">
        <v>115.27</v>
      </c>
      <c r="G1065">
        <v>-32.392729857079097</v>
      </c>
      <c r="H1065">
        <v>-14.8050745957523</v>
      </c>
      <c r="I1065">
        <v>-7.70867107481953</v>
      </c>
      <c r="J1065">
        <v>-6.0464931607737498</v>
      </c>
      <c r="K1065">
        <v>118.908580082458</v>
      </c>
      <c r="L1065">
        <v>114.278889649584</v>
      </c>
      <c r="M1065">
        <v>44.299117033083398</v>
      </c>
      <c r="N1065">
        <v>0.87582864408592098</v>
      </c>
      <c r="O1065">
        <v>35.334432202654597</v>
      </c>
      <c r="P1065">
        <v>33.321767291232902</v>
      </c>
      <c r="Q1065">
        <v>0.16537843230494201</v>
      </c>
    </row>
    <row r="1066" spans="1:17" hidden="1" x14ac:dyDescent="0.3">
      <c r="A1066" t="s">
        <v>2279</v>
      </c>
      <c r="B1066" t="s">
        <v>2280</v>
      </c>
      <c r="C1066" t="s">
        <v>10182</v>
      </c>
      <c r="D1066" t="s">
        <v>500</v>
      </c>
      <c r="E1066">
        <v>2243.4304378000002</v>
      </c>
      <c r="F1066">
        <v>2637.2</v>
      </c>
      <c r="G1066">
        <v>27.937185882906601</v>
      </c>
      <c r="H1066">
        <v>36.7742266079809</v>
      </c>
      <c r="I1066">
        <v>57.7806268877235</v>
      </c>
      <c r="J1066">
        <v>7.0605701545300796</v>
      </c>
      <c r="K1066">
        <v>2122.40140135817</v>
      </c>
      <c r="L1066">
        <v>1770.4260212536001</v>
      </c>
      <c r="M1066">
        <v>69.639296335101506</v>
      </c>
      <c r="N1066">
        <v>1.0369640447764501</v>
      </c>
      <c r="O1066">
        <v>4.46685878962536</v>
      </c>
      <c r="P1066">
        <v>103.983447422361</v>
      </c>
      <c r="Q1066">
        <v>-3.1580213879298998E-2</v>
      </c>
    </row>
    <row r="1067" spans="1:17" hidden="1" x14ac:dyDescent="0.3">
      <c r="A1067" t="s">
        <v>2281</v>
      </c>
      <c r="B1067" t="s">
        <v>2282</v>
      </c>
      <c r="C1067" t="s">
        <v>10182</v>
      </c>
      <c r="D1067" t="s">
        <v>86</v>
      </c>
      <c r="E1067">
        <v>2239.5418740599998</v>
      </c>
      <c r="F1067">
        <v>26.43</v>
      </c>
      <c r="G1067">
        <v>179.67412513844499</v>
      </c>
      <c r="H1067">
        <v>-2.7394781788255602</v>
      </c>
      <c r="I1067">
        <v>5.4180311484407504</v>
      </c>
      <c r="J1067">
        <v>-5.7040428048352103</v>
      </c>
      <c r="K1067">
        <v>26.1637383955294</v>
      </c>
      <c r="L1067">
        <v>21.975650834920199</v>
      </c>
      <c r="M1067">
        <v>47.167918853485297</v>
      </c>
      <c r="N1067">
        <v>0.61576591069454301</v>
      </c>
      <c r="O1067">
        <v>26.9390843738176</v>
      </c>
      <c r="P1067">
        <v>233.37840510438701</v>
      </c>
      <c r="Q1067">
        <v>0.100807362194855</v>
      </c>
    </row>
    <row r="1068" spans="1:17" hidden="1" x14ac:dyDescent="0.3">
      <c r="A1068" t="s">
        <v>2283</v>
      </c>
      <c r="B1068" t="s">
        <v>2284</v>
      </c>
      <c r="C1068" t="s">
        <v>10182</v>
      </c>
      <c r="D1068" t="s">
        <v>548</v>
      </c>
      <c r="E1068">
        <v>2232.134348</v>
      </c>
      <c r="F1068">
        <v>1874.4</v>
      </c>
      <c r="G1068">
        <v>-15.781887241442501</v>
      </c>
      <c r="H1068">
        <v>0.32249412599147598</v>
      </c>
      <c r="I1068">
        <v>-0.24658321301602701</v>
      </c>
      <c r="J1068">
        <v>-5.1132138454520604</v>
      </c>
      <c r="K1068">
        <v>1877.4907385318099</v>
      </c>
      <c r="L1068">
        <v>1781.6128250623001</v>
      </c>
      <c r="M1068">
        <v>59.857402043256201</v>
      </c>
      <c r="N1068">
        <v>0.81203769863775799</v>
      </c>
      <c r="O1068">
        <v>29.462761416986702</v>
      </c>
      <c r="P1068">
        <v>23.722772277227701</v>
      </c>
    </row>
    <row r="1069" spans="1:17" hidden="1" x14ac:dyDescent="0.3">
      <c r="A1069" t="s">
        <v>2285</v>
      </c>
      <c r="B1069" t="s">
        <v>2286</v>
      </c>
      <c r="C1069" t="s">
        <v>10182</v>
      </c>
      <c r="D1069" t="s">
        <v>387</v>
      </c>
      <c r="E1069">
        <v>2229.969192</v>
      </c>
      <c r="F1069">
        <v>140.82</v>
      </c>
      <c r="G1069">
        <v>61.183933268565497</v>
      </c>
      <c r="H1069">
        <v>7.45203996811638</v>
      </c>
      <c r="I1069">
        <v>-18.134404338296498</v>
      </c>
      <c r="J1069">
        <v>3.85029068365407</v>
      </c>
      <c r="K1069">
        <v>130.58040470444399</v>
      </c>
      <c r="L1069">
        <v>121.42777591657099</v>
      </c>
      <c r="M1069">
        <v>67.6703388280241</v>
      </c>
      <c r="N1069">
        <v>1.9712746352750501</v>
      </c>
      <c r="O1069">
        <v>20.721488424939601</v>
      </c>
      <c r="P1069">
        <v>92.114597544338295</v>
      </c>
      <c r="Q1069">
        <v>8.8521019673698007E-2</v>
      </c>
    </row>
    <row r="1070" spans="1:17" hidden="1" x14ac:dyDescent="0.3">
      <c r="A1070" t="s">
        <v>2287</v>
      </c>
      <c r="B1070" t="s">
        <v>2288</v>
      </c>
      <c r="C1070" t="s">
        <v>10182</v>
      </c>
      <c r="D1070" t="s">
        <v>46</v>
      </c>
      <c r="E1070">
        <v>2225.7691199999999</v>
      </c>
      <c r="F1070">
        <v>98.73</v>
      </c>
      <c r="G1070">
        <v>100.84086545410101</v>
      </c>
      <c r="H1070">
        <v>6.9118927909049299</v>
      </c>
      <c r="I1070">
        <v>26.2400367812246</v>
      </c>
      <c r="J1070">
        <v>5.6770141011950299</v>
      </c>
      <c r="K1070">
        <v>83.9212635634496</v>
      </c>
      <c r="L1070">
        <v>69.772676135238797</v>
      </c>
      <c r="M1070">
        <v>60.204135511908703</v>
      </c>
      <c r="N1070">
        <v>1.3558116848528701</v>
      </c>
      <c r="O1070">
        <v>5.8442216145041899</v>
      </c>
      <c r="P1070">
        <v>154.45876288659699</v>
      </c>
      <c r="Q1070">
        <v>0.13009532820502701</v>
      </c>
    </row>
    <row r="1071" spans="1:17" hidden="1" x14ac:dyDescent="0.3">
      <c r="A1071" t="s">
        <v>2289</v>
      </c>
      <c r="B1071" t="s">
        <v>2290</v>
      </c>
      <c r="C1071" t="s">
        <v>10182</v>
      </c>
      <c r="D1071" t="s">
        <v>1091</v>
      </c>
      <c r="E1071">
        <v>2223.5211694999998</v>
      </c>
      <c r="F1071">
        <v>782.5</v>
      </c>
      <c r="G1071">
        <v>-15.1224453818266</v>
      </c>
      <c r="H1071">
        <v>-13.870125535720801</v>
      </c>
      <c r="I1071">
        <v>-20.571817667279301</v>
      </c>
      <c r="J1071">
        <v>-6.46545161601074</v>
      </c>
      <c r="K1071">
        <v>855.36359982848398</v>
      </c>
      <c r="L1071">
        <v>844.55954832024304</v>
      </c>
      <c r="M1071">
        <v>24.289262870958801</v>
      </c>
      <c r="N1071">
        <v>1.51157482217952</v>
      </c>
      <c r="O1071">
        <v>47.086261980830599</v>
      </c>
      <c r="P1071">
        <v>31.945029930022699</v>
      </c>
      <c r="Q1071">
        <v>6.222701674909E-3</v>
      </c>
    </row>
    <row r="1072" spans="1:17" hidden="1" x14ac:dyDescent="0.3">
      <c r="A1072" t="s">
        <v>2291</v>
      </c>
      <c r="B1072" t="s">
        <v>2292</v>
      </c>
      <c r="C1072" t="s">
        <v>10182</v>
      </c>
      <c r="D1072" t="s">
        <v>46</v>
      </c>
      <c r="E1072">
        <v>2217.5166399999998</v>
      </c>
      <c r="F1072">
        <v>190.6</v>
      </c>
      <c r="G1072">
        <v>416.39136472599603</v>
      </c>
      <c r="H1072">
        <v>45.523347773057402</v>
      </c>
      <c r="I1072">
        <v>124.44180206399599</v>
      </c>
      <c r="J1072">
        <v>23.079990392973201</v>
      </c>
      <c r="K1072">
        <v>132.121699804531</v>
      </c>
      <c r="L1072">
        <v>94.763648253735795</v>
      </c>
      <c r="M1072">
        <v>93.361203416943397</v>
      </c>
      <c r="N1072">
        <v>0.69255275607205202</v>
      </c>
      <c r="O1072">
        <v>0</v>
      </c>
      <c r="P1072">
        <v>452.463768115942</v>
      </c>
      <c r="Q1072">
        <v>0.18891618962493401</v>
      </c>
    </row>
    <row r="1073" spans="1:17" hidden="1" x14ac:dyDescent="0.3">
      <c r="A1073" t="s">
        <v>2293</v>
      </c>
      <c r="B1073" t="s">
        <v>2294</v>
      </c>
      <c r="C1073" t="s">
        <v>10182</v>
      </c>
      <c r="D1073" t="s">
        <v>1649</v>
      </c>
      <c r="E1073">
        <v>2205.57175104</v>
      </c>
      <c r="F1073">
        <v>210.18</v>
      </c>
      <c r="G1073">
        <v>-53.339876255244</v>
      </c>
      <c r="H1073">
        <v>0.65219562917805496</v>
      </c>
      <c r="I1073">
        <v>-35.829749148567899</v>
      </c>
      <c r="J1073">
        <v>-4.5328567971373896</v>
      </c>
      <c r="K1073">
        <v>206.06441007389901</v>
      </c>
      <c r="L1073">
        <v>228.16536242492501</v>
      </c>
      <c r="M1073">
        <v>61.306166846863299</v>
      </c>
      <c r="N1073">
        <v>2.6072503902448498</v>
      </c>
      <c r="O1073">
        <v>50.823104006089999</v>
      </c>
      <c r="P1073">
        <v>14.8524590163934</v>
      </c>
      <c r="Q1073">
        <v>0.15147525994029501</v>
      </c>
    </row>
    <row r="1074" spans="1:17" hidden="1" x14ac:dyDescent="0.3">
      <c r="A1074" t="s">
        <v>2295</v>
      </c>
      <c r="B1074" t="s">
        <v>2296</v>
      </c>
      <c r="C1074" t="s">
        <v>10182</v>
      </c>
      <c r="D1074" t="s">
        <v>344</v>
      </c>
      <c r="E1074">
        <v>2198.3961325700002</v>
      </c>
      <c r="F1074">
        <v>997.7</v>
      </c>
      <c r="G1074">
        <v>-15.7189581520019</v>
      </c>
      <c r="H1074">
        <v>-7.19439699213296</v>
      </c>
      <c r="I1074">
        <v>-24.9679359547833</v>
      </c>
      <c r="J1074">
        <v>2.4788618088002701</v>
      </c>
      <c r="K1074">
        <v>1019.7812260321</v>
      </c>
      <c r="L1074">
        <v>1016.9867616278</v>
      </c>
      <c r="M1074">
        <v>45.853962796322598</v>
      </c>
      <c r="N1074">
        <v>0.87363780309997796</v>
      </c>
      <c r="O1074">
        <v>30.079182118873302</v>
      </c>
      <c r="P1074">
        <v>20.633577171875899</v>
      </c>
      <c r="Q1074">
        <v>0.151486547732957</v>
      </c>
    </row>
    <row r="1075" spans="1:17" hidden="1" x14ac:dyDescent="0.3">
      <c r="A1075" t="s">
        <v>2297</v>
      </c>
      <c r="B1075" t="s">
        <v>2298</v>
      </c>
      <c r="C1075" t="s">
        <v>10182</v>
      </c>
      <c r="D1075" t="s">
        <v>62</v>
      </c>
      <c r="E1075">
        <v>2195.8572627899998</v>
      </c>
      <c r="F1075">
        <v>760.05</v>
      </c>
      <c r="G1075">
        <v>-20.840948462117801</v>
      </c>
      <c r="H1075">
        <v>-9.9022599639954301E-2</v>
      </c>
      <c r="I1075">
        <v>16.701409464269101</v>
      </c>
      <c r="J1075">
        <v>-0.182821387208459</v>
      </c>
      <c r="K1075">
        <v>737.73579169293998</v>
      </c>
      <c r="L1075">
        <v>676.93041164161104</v>
      </c>
      <c r="M1075">
        <v>43.0914204022286</v>
      </c>
      <c r="N1075">
        <v>1.0205149082053799</v>
      </c>
      <c r="O1075">
        <v>8.5652259719755293</v>
      </c>
      <c r="P1075">
        <v>34.784536265295202</v>
      </c>
      <c r="Q1075">
        <v>-4.2447501917987997E-2</v>
      </c>
    </row>
    <row r="1076" spans="1:17" hidden="1" x14ac:dyDescent="0.3">
      <c r="A1076" t="s">
        <v>2299</v>
      </c>
      <c r="B1076" t="s">
        <v>2300</v>
      </c>
      <c r="C1076" t="s">
        <v>10182</v>
      </c>
      <c r="D1076" t="s">
        <v>166</v>
      </c>
      <c r="E1076">
        <v>2189.5511173199998</v>
      </c>
      <c r="F1076">
        <v>1453.2</v>
      </c>
      <c r="G1076">
        <v>146.235974000217</v>
      </c>
      <c r="H1076">
        <v>4.1729345499169801</v>
      </c>
      <c r="I1076">
        <v>129.10707012301</v>
      </c>
      <c r="J1076">
        <v>-6.0527824689498502</v>
      </c>
      <c r="K1076">
        <v>1400.7042824389</v>
      </c>
      <c r="L1076">
        <v>1041.42886550187</v>
      </c>
      <c r="M1076">
        <v>27.3486871475308</v>
      </c>
      <c r="N1076">
        <v>0.87346218948763099</v>
      </c>
      <c r="O1076">
        <v>22.6981833195705</v>
      </c>
      <c r="P1076">
        <v>194.08074471314299</v>
      </c>
      <c r="Q1076">
        <v>0.11377343888824901</v>
      </c>
    </row>
    <row r="1077" spans="1:17" hidden="1" x14ac:dyDescent="0.3">
      <c r="A1077" t="s">
        <v>2301</v>
      </c>
      <c r="B1077" t="s">
        <v>2302</v>
      </c>
      <c r="C1077" t="s">
        <v>10182</v>
      </c>
      <c r="D1077" t="s">
        <v>78</v>
      </c>
      <c r="E1077">
        <v>2187.5016864150002</v>
      </c>
      <c r="F1077">
        <v>2900.85</v>
      </c>
      <c r="G1077">
        <v>-26.452766776202999</v>
      </c>
      <c r="H1077">
        <v>3.1301736071560402</v>
      </c>
      <c r="I1077">
        <v>-17.838156258377602</v>
      </c>
      <c r="J1077">
        <v>-2.0443014723306998</v>
      </c>
      <c r="K1077">
        <v>2774.88230930803</v>
      </c>
      <c r="L1077">
        <v>2777.6334775208702</v>
      </c>
      <c r="M1077">
        <v>53.229472441597501</v>
      </c>
      <c r="N1077">
        <v>0.72211533045078302</v>
      </c>
      <c r="O1077">
        <v>10.864057086715899</v>
      </c>
      <c r="P1077">
        <v>23.669345384008601</v>
      </c>
      <c r="Q1077">
        <v>-9.0102716811725006E-2</v>
      </c>
    </row>
    <row r="1078" spans="1:17" hidden="1" x14ac:dyDescent="0.3">
      <c r="A1078" t="s">
        <v>2303</v>
      </c>
      <c r="B1078" t="s">
        <v>2304</v>
      </c>
      <c r="C1078" t="s">
        <v>10182</v>
      </c>
      <c r="D1078" t="s">
        <v>1402</v>
      </c>
      <c r="E1078">
        <v>2183.9037474500001</v>
      </c>
      <c r="F1078">
        <v>842.9</v>
      </c>
      <c r="G1078">
        <v>2.30772911804715</v>
      </c>
      <c r="H1078">
        <v>34.155610670618003</v>
      </c>
      <c r="I1078">
        <v>16.280099097528002</v>
      </c>
      <c r="J1078">
        <v>-7.4673321323569697</v>
      </c>
      <c r="K1078">
        <v>710.42085024761502</v>
      </c>
      <c r="L1078">
        <v>638.88291564342705</v>
      </c>
      <c r="M1078">
        <v>53.888327896769297</v>
      </c>
      <c r="N1078">
        <v>1.1414336009882999</v>
      </c>
      <c r="O1078">
        <v>10.220666745758599</v>
      </c>
      <c r="P1078">
        <v>86.688815060907999</v>
      </c>
      <c r="Q1078">
        <v>1.0927338441849999E-3</v>
      </c>
    </row>
    <row r="1079" spans="1:17" hidden="1" x14ac:dyDescent="0.3">
      <c r="A1079" t="s">
        <v>2305</v>
      </c>
      <c r="B1079" t="s">
        <v>2306</v>
      </c>
      <c r="C1079" t="s">
        <v>10182</v>
      </c>
      <c r="D1079" t="s">
        <v>711</v>
      </c>
      <c r="E1079">
        <v>2180.653534008</v>
      </c>
      <c r="F1079">
        <v>269.11</v>
      </c>
      <c r="G1079">
        <v>1.61371535088997</v>
      </c>
      <c r="H1079">
        <v>0.47443761512290999</v>
      </c>
      <c r="I1079">
        <v>0.91433580938756598</v>
      </c>
      <c r="J1079">
        <v>0.18381887488746099</v>
      </c>
      <c r="K1079">
        <v>257.95206358419</v>
      </c>
      <c r="L1079">
        <v>240.27202522367</v>
      </c>
      <c r="M1079">
        <v>58.290846172297002</v>
      </c>
      <c r="N1079">
        <v>0.61559874938383197</v>
      </c>
      <c r="O1079">
        <v>3.24774255880495</v>
      </c>
      <c r="P1079">
        <v>29.879343629343602</v>
      </c>
      <c r="Q1079">
        <v>3.2968413234804997E-2</v>
      </c>
    </row>
    <row r="1080" spans="1:17" hidden="1" x14ac:dyDescent="0.3">
      <c r="A1080" t="s">
        <v>2307</v>
      </c>
      <c r="B1080" t="s">
        <v>2308</v>
      </c>
      <c r="C1080" t="s">
        <v>10182</v>
      </c>
      <c r="D1080" t="s">
        <v>2309</v>
      </c>
      <c r="E1080">
        <v>2176.9491595999998</v>
      </c>
      <c r="F1080">
        <v>784.45</v>
      </c>
      <c r="G1080">
        <v>108.69445260072</v>
      </c>
      <c r="H1080">
        <v>33.169685656737599</v>
      </c>
      <c r="I1080">
        <v>29.576463774902699</v>
      </c>
      <c r="J1080">
        <v>-4.0605327268235403</v>
      </c>
      <c r="K1080">
        <v>617.71608460005802</v>
      </c>
      <c r="L1080">
        <v>548.07203409702197</v>
      </c>
      <c r="M1080">
        <v>70.392059595639495</v>
      </c>
      <c r="N1080">
        <v>2.7447112824261999</v>
      </c>
      <c r="O1080">
        <v>7.6422971508700304</v>
      </c>
      <c r="P1080">
        <v>139.49015417493499</v>
      </c>
      <c r="Q1080">
        <v>0.109919315878772</v>
      </c>
    </row>
    <row r="1081" spans="1:17" hidden="1" x14ac:dyDescent="0.3">
      <c r="A1081" t="s">
        <v>2310</v>
      </c>
      <c r="B1081" t="s">
        <v>2311</v>
      </c>
      <c r="C1081" t="s">
        <v>10182</v>
      </c>
      <c r="D1081" t="s">
        <v>214</v>
      </c>
      <c r="E1081">
        <v>2174.2084446599902</v>
      </c>
      <c r="F1081">
        <v>97.54</v>
      </c>
      <c r="G1081">
        <v>-5.1112404901927899</v>
      </c>
      <c r="H1081">
        <v>6.9173195766549496</v>
      </c>
      <c r="I1081">
        <v>3.9983897297856901</v>
      </c>
      <c r="J1081">
        <v>5.80956405871662</v>
      </c>
      <c r="K1081">
        <v>87.831222786946299</v>
      </c>
      <c r="L1081">
        <v>81.406047060184903</v>
      </c>
      <c r="M1081">
        <v>69.827316571788899</v>
      </c>
      <c r="N1081">
        <v>2.1060890271869099</v>
      </c>
      <c r="O1081">
        <v>11.441459913881401</v>
      </c>
      <c r="P1081">
        <v>40.345323741007199</v>
      </c>
      <c r="Q1081">
        <v>0.26560052132574002</v>
      </c>
    </row>
    <row r="1082" spans="1:17" hidden="1" x14ac:dyDescent="0.3">
      <c r="A1082" t="s">
        <v>2312</v>
      </c>
      <c r="B1082" t="s">
        <v>2313</v>
      </c>
      <c r="C1082" t="s">
        <v>10182</v>
      </c>
      <c r="D1082" t="s">
        <v>481</v>
      </c>
      <c r="E1082">
        <v>2171.8289846799998</v>
      </c>
      <c r="F1082">
        <v>259.67</v>
      </c>
      <c r="G1082">
        <v>1.45892630671644</v>
      </c>
      <c r="H1082">
        <v>15.980399331024699</v>
      </c>
      <c r="I1082">
        <v>-12.030972143172001</v>
      </c>
      <c r="J1082">
        <v>-0.45536724270000301</v>
      </c>
      <c r="K1082">
        <v>233.823670004132</v>
      </c>
      <c r="L1082">
        <v>225.24486055659</v>
      </c>
      <c r="M1082">
        <v>61.757172191014298</v>
      </c>
      <c r="N1082">
        <v>2.54250799609262</v>
      </c>
      <c r="O1082">
        <v>9.6545615589016691</v>
      </c>
      <c r="P1082">
        <v>43.821656050955397</v>
      </c>
      <c r="Q1082">
        <v>0.102515350087165</v>
      </c>
    </row>
    <row r="1083" spans="1:17" hidden="1" x14ac:dyDescent="0.3">
      <c r="A1083" t="s">
        <v>2314</v>
      </c>
      <c r="B1083" t="s">
        <v>2315</v>
      </c>
      <c r="C1083" t="s">
        <v>10182</v>
      </c>
      <c r="D1083" t="s">
        <v>416</v>
      </c>
      <c r="E1083">
        <v>2169.020028375</v>
      </c>
      <c r="F1083">
        <v>908.55</v>
      </c>
      <c r="G1083">
        <v>-9.28804921973102</v>
      </c>
      <c r="H1083">
        <v>-4.5124205282178798</v>
      </c>
      <c r="I1083">
        <v>-34.116358273903302</v>
      </c>
      <c r="J1083">
        <v>-1.3402109548752801</v>
      </c>
      <c r="K1083">
        <v>904.75234947340005</v>
      </c>
      <c r="L1083">
        <v>942.91730933379097</v>
      </c>
      <c r="M1083">
        <v>52.6961072063798</v>
      </c>
      <c r="N1083">
        <v>0.77470819663517798</v>
      </c>
      <c r="O1083">
        <v>59.5949590006053</v>
      </c>
      <c r="P1083">
        <v>21.6753716351948</v>
      </c>
      <c r="Q1083">
        <v>-1.3286792566958999E-2</v>
      </c>
    </row>
    <row r="1084" spans="1:17" x14ac:dyDescent="0.3">
      <c r="A1084" t="s">
        <v>2316</v>
      </c>
      <c r="B1084" t="s">
        <v>2317</v>
      </c>
      <c r="C1084" t="s">
        <v>10172</v>
      </c>
      <c r="D1084" t="s">
        <v>290</v>
      </c>
      <c r="E1084">
        <v>2166.6430973000001</v>
      </c>
      <c r="F1084">
        <v>671</v>
      </c>
      <c r="G1084">
        <v>-9.4401769768939197</v>
      </c>
      <c r="H1084">
        <v>7.7144669305797899</v>
      </c>
      <c r="I1084">
        <v>-18.508473756865499</v>
      </c>
      <c r="J1084">
        <v>-2.5876969653188802</v>
      </c>
      <c r="K1084">
        <v>625.69067464028205</v>
      </c>
      <c r="L1084">
        <v>621.77859809977099</v>
      </c>
      <c r="M1084">
        <v>59.911160152921397</v>
      </c>
      <c r="N1084">
        <v>2.14721213177681</v>
      </c>
      <c r="O1084">
        <v>14.441132637853899</v>
      </c>
      <c r="P1084">
        <v>49.576460098082897</v>
      </c>
      <c r="Q1084">
        <v>-5.9281682532569997E-2</v>
      </c>
    </row>
    <row r="1085" spans="1:17" hidden="1" x14ac:dyDescent="0.3">
      <c r="A1085" t="s">
        <v>2318</v>
      </c>
      <c r="B1085" t="s">
        <v>2319</v>
      </c>
      <c r="C1085" t="s">
        <v>10182</v>
      </c>
      <c r="D1085" t="s">
        <v>243</v>
      </c>
      <c r="E1085">
        <v>2165.3654750000001</v>
      </c>
      <c r="F1085">
        <v>433.55</v>
      </c>
      <c r="G1085">
        <v>-12.3583989009117</v>
      </c>
      <c r="H1085">
        <v>-12.959191255022199</v>
      </c>
      <c r="I1085">
        <v>-12.615872771866901</v>
      </c>
      <c r="J1085">
        <v>-3.1756691073216401</v>
      </c>
      <c r="K1085">
        <v>451.71211848514798</v>
      </c>
      <c r="L1085">
        <v>437.04868556828302</v>
      </c>
      <c r="M1085">
        <v>34.3645131499757</v>
      </c>
      <c r="N1085">
        <v>0.81703124363826296</v>
      </c>
      <c r="O1085">
        <v>14.6119248068273</v>
      </c>
      <c r="P1085">
        <v>13.628620102214599</v>
      </c>
      <c r="Q1085">
        <v>3.5722005819282997E-2</v>
      </c>
    </row>
    <row r="1086" spans="1:17" hidden="1" x14ac:dyDescent="0.3">
      <c r="A1086" t="s">
        <v>2320</v>
      </c>
      <c r="B1086" t="s">
        <v>2321</v>
      </c>
      <c r="C1086" t="s">
        <v>10182</v>
      </c>
      <c r="D1086" t="s">
        <v>21</v>
      </c>
      <c r="E1086">
        <v>2162.3843430000002</v>
      </c>
      <c r="F1086">
        <v>238</v>
      </c>
      <c r="G1086">
        <v>-60.058585596904102</v>
      </c>
      <c r="H1086">
        <v>-12.3524337381347</v>
      </c>
      <c r="I1086">
        <v>-47.301061867035301</v>
      </c>
      <c r="J1086">
        <v>-7.09426136750829</v>
      </c>
      <c r="K1086">
        <v>266.94781045917699</v>
      </c>
      <c r="M1086">
        <v>22.463169623789099</v>
      </c>
      <c r="N1086">
        <v>0.92292369096683502</v>
      </c>
      <c r="O1086">
        <v>78.025210084033603</v>
      </c>
      <c r="P1086">
        <v>7.5706214689265501</v>
      </c>
    </row>
    <row r="1087" spans="1:17" hidden="1" x14ac:dyDescent="0.3">
      <c r="A1087" t="s">
        <v>2322</v>
      </c>
      <c r="B1087" t="s">
        <v>2323</v>
      </c>
      <c r="C1087" t="s">
        <v>10182</v>
      </c>
      <c r="D1087" t="s">
        <v>78</v>
      </c>
      <c r="E1087">
        <v>2160.8727178499998</v>
      </c>
      <c r="F1087">
        <v>44.69</v>
      </c>
      <c r="G1087">
        <v>46.468794493925699</v>
      </c>
      <c r="H1087">
        <v>11.330410093960801</v>
      </c>
      <c r="I1087">
        <v>7.1316531517419701</v>
      </c>
      <c r="J1087">
        <v>-3.80811615316598</v>
      </c>
      <c r="K1087">
        <v>41.606334421896499</v>
      </c>
      <c r="L1087">
        <v>36.863372598658003</v>
      </c>
      <c r="M1087">
        <v>40.367538925958897</v>
      </c>
      <c r="N1087">
        <v>1.5556577792442901</v>
      </c>
      <c r="O1087">
        <v>8.7491608861042902</v>
      </c>
      <c r="P1087">
        <v>81.6666666666666</v>
      </c>
    </row>
    <row r="1088" spans="1:17" hidden="1" x14ac:dyDescent="0.3">
      <c r="A1088" t="s">
        <v>2324</v>
      </c>
      <c r="B1088" t="s">
        <v>2325</v>
      </c>
      <c r="C1088" t="s">
        <v>10182</v>
      </c>
      <c r="D1088" t="s">
        <v>140</v>
      </c>
      <c r="E1088">
        <v>2159.0563326799902</v>
      </c>
      <c r="F1088">
        <v>69.94</v>
      </c>
      <c r="G1088">
        <v>138.34158729062599</v>
      </c>
      <c r="H1088">
        <v>7.7312163975192298</v>
      </c>
      <c r="I1088">
        <v>7.7402852564900604</v>
      </c>
      <c r="J1088">
        <v>-4.6663199172703802</v>
      </c>
      <c r="K1088">
        <v>65.183291578099599</v>
      </c>
      <c r="L1088">
        <v>53.164060158822203</v>
      </c>
      <c r="M1088">
        <v>48.454770735335103</v>
      </c>
      <c r="N1088">
        <v>0.550369683358373</v>
      </c>
      <c r="O1088">
        <v>11.853016871604201</v>
      </c>
      <c r="P1088">
        <v>191.416666666666</v>
      </c>
      <c r="Q1088">
        <v>0.12544058627656099</v>
      </c>
    </row>
    <row r="1089" spans="1:17" x14ac:dyDescent="0.3">
      <c r="A1089" t="s">
        <v>2326</v>
      </c>
      <c r="B1089" t="s">
        <v>2327</v>
      </c>
      <c r="C1089" t="s">
        <v>10178</v>
      </c>
      <c r="D1089" t="s">
        <v>526</v>
      </c>
      <c r="E1089">
        <v>2156.9736795549902</v>
      </c>
      <c r="F1089">
        <v>552.04999999999995</v>
      </c>
      <c r="G1089">
        <v>-40.880599886571602</v>
      </c>
      <c r="H1089">
        <v>-4.8757562941226897</v>
      </c>
      <c r="I1089">
        <v>-24.345278047803401</v>
      </c>
      <c r="J1089">
        <v>-5.8074270919132402</v>
      </c>
      <c r="K1089">
        <v>553.66898813499995</v>
      </c>
      <c r="L1089">
        <v>600.54168912243199</v>
      </c>
      <c r="M1089">
        <v>39.334414136700801</v>
      </c>
      <c r="N1089">
        <v>1.65792902528532</v>
      </c>
      <c r="O1089">
        <v>43.410922923648201</v>
      </c>
      <c r="P1089">
        <v>19.737555579655101</v>
      </c>
      <c r="Q1089">
        <v>-7.8709531004654998E-2</v>
      </c>
    </row>
    <row r="1090" spans="1:17" hidden="1" x14ac:dyDescent="0.3">
      <c r="A1090" t="s">
        <v>2328</v>
      </c>
      <c r="B1090" t="s">
        <v>2329</v>
      </c>
      <c r="C1090" t="s">
        <v>10182</v>
      </c>
      <c r="D1090" t="s">
        <v>122</v>
      </c>
      <c r="E1090">
        <v>2156.6824518180001</v>
      </c>
      <c r="F1090">
        <v>180.93</v>
      </c>
      <c r="G1090">
        <v>9.8861173623945096</v>
      </c>
      <c r="H1090">
        <v>-7.58535910617403</v>
      </c>
      <c r="I1090">
        <v>-29.447028339203499</v>
      </c>
      <c r="J1090">
        <v>-0.71527764497373403</v>
      </c>
      <c r="K1090">
        <v>186.66687498980599</v>
      </c>
      <c r="L1090">
        <v>195.50612938074099</v>
      </c>
      <c r="M1090">
        <v>55.993166016580403</v>
      </c>
      <c r="N1090">
        <v>0.54923411408138501</v>
      </c>
      <c r="O1090">
        <v>60.1448073840711</v>
      </c>
      <c r="P1090">
        <v>39.176923076923003</v>
      </c>
      <c r="Q1090">
        <v>1.3407872913794E-2</v>
      </c>
    </row>
    <row r="1091" spans="1:17" hidden="1" x14ac:dyDescent="0.3">
      <c r="A1091" t="s">
        <v>2330</v>
      </c>
      <c r="B1091" t="s">
        <v>2331</v>
      </c>
      <c r="C1091" t="s">
        <v>10182</v>
      </c>
      <c r="D1091" t="s">
        <v>140</v>
      </c>
      <c r="E1091">
        <v>2154.8726834399999</v>
      </c>
      <c r="F1091">
        <v>124.26</v>
      </c>
      <c r="G1091">
        <v>446.51614711315602</v>
      </c>
      <c r="H1091">
        <v>-5.2077416431587897</v>
      </c>
      <c r="I1091">
        <v>75.887307943073495</v>
      </c>
      <c r="J1091">
        <v>-1.9069582770528299</v>
      </c>
      <c r="K1091">
        <v>118.877505079779</v>
      </c>
      <c r="L1091">
        <v>85.534138653657195</v>
      </c>
      <c r="M1091">
        <v>47.495350630745598</v>
      </c>
      <c r="N1091">
        <v>0.86486101958248396</v>
      </c>
      <c r="O1091">
        <v>10.7999356188636</v>
      </c>
      <c r="P1091">
        <v>502.18076084322701</v>
      </c>
    </row>
    <row r="1092" spans="1:17" hidden="1" x14ac:dyDescent="0.3">
      <c r="A1092" t="s">
        <v>2332</v>
      </c>
      <c r="B1092" t="s">
        <v>2333</v>
      </c>
      <c r="C1092" t="s">
        <v>10182</v>
      </c>
      <c r="D1092" t="s">
        <v>49</v>
      </c>
      <c r="E1092">
        <v>2145.8773029399999</v>
      </c>
      <c r="F1092">
        <v>2047.85</v>
      </c>
      <c r="G1092">
        <v>-33.765952594363803</v>
      </c>
      <c r="H1092">
        <v>-11.595666316772199</v>
      </c>
      <c r="I1092">
        <v>-28.882314429102198</v>
      </c>
      <c r="J1092">
        <v>-1.79649316077375</v>
      </c>
      <c r="K1092">
        <v>2141.5755532706999</v>
      </c>
      <c r="L1092">
        <v>2117.2704599768599</v>
      </c>
      <c r="M1092">
        <v>30.453621830857202</v>
      </c>
      <c r="N1092">
        <v>0.92381858695257102</v>
      </c>
      <c r="O1092">
        <v>30.868960128915599</v>
      </c>
      <c r="P1092">
        <v>20.703171047978302</v>
      </c>
      <c r="Q1092">
        <v>9.8051951114494995E-2</v>
      </c>
    </row>
    <row r="1093" spans="1:17" hidden="1" x14ac:dyDescent="0.3">
      <c r="A1093" t="s">
        <v>2334</v>
      </c>
      <c r="B1093" t="s">
        <v>2335</v>
      </c>
      <c r="C1093" t="s">
        <v>10182</v>
      </c>
      <c r="D1093" t="s">
        <v>246</v>
      </c>
      <c r="E1093">
        <v>2144.7806705099902</v>
      </c>
      <c r="F1093">
        <v>701.3</v>
      </c>
      <c r="G1093">
        <v>-48.799603204147502</v>
      </c>
      <c r="H1093">
        <v>-4.3197584854915902</v>
      </c>
      <c r="I1093">
        <v>-42.875549411293001</v>
      </c>
      <c r="J1093">
        <v>5.2516740216347002E-2</v>
      </c>
      <c r="K1093">
        <v>731.80615970502595</v>
      </c>
      <c r="L1093">
        <v>814.648069385535</v>
      </c>
      <c r="M1093">
        <v>47.680294474149903</v>
      </c>
      <c r="N1093">
        <v>1.63553519305441</v>
      </c>
      <c r="O1093">
        <v>63.981177812633597</v>
      </c>
      <c r="P1093">
        <v>9.7238519909254393</v>
      </c>
    </row>
    <row r="1094" spans="1:17" hidden="1" x14ac:dyDescent="0.3">
      <c r="A1094" t="s">
        <v>2336</v>
      </c>
      <c r="B1094" t="s">
        <v>2337</v>
      </c>
      <c r="C1094" t="s">
        <v>10182</v>
      </c>
      <c r="D1094" t="s">
        <v>111</v>
      </c>
      <c r="E1094">
        <v>2141.9011657679998</v>
      </c>
      <c r="F1094">
        <v>21.84</v>
      </c>
      <c r="G1094">
        <v>87.641872948670596</v>
      </c>
      <c r="H1094">
        <v>2.90776803326531</v>
      </c>
      <c r="I1094">
        <v>-21.138405148233598</v>
      </c>
      <c r="J1094">
        <v>4.5757761735464697E-2</v>
      </c>
      <c r="K1094">
        <v>20.9111742735533</v>
      </c>
      <c r="L1094">
        <v>19.692647328659401</v>
      </c>
      <c r="M1094">
        <v>59.122193621734297</v>
      </c>
      <c r="N1094">
        <v>2.0308740823417901</v>
      </c>
      <c r="O1094">
        <v>57.738095238095198</v>
      </c>
      <c r="P1094">
        <v>129.17050797989299</v>
      </c>
      <c r="Q1094">
        <v>0.14379821011468699</v>
      </c>
    </row>
    <row r="1095" spans="1:17" hidden="1" x14ac:dyDescent="0.3">
      <c r="A1095" t="s">
        <v>2338</v>
      </c>
      <c r="B1095" t="s">
        <v>2339</v>
      </c>
      <c r="C1095" t="s">
        <v>10182</v>
      </c>
      <c r="D1095" t="s">
        <v>371</v>
      </c>
      <c r="E1095">
        <v>2138.295734065</v>
      </c>
      <c r="F1095">
        <v>722.45</v>
      </c>
      <c r="G1095">
        <v>39.481290176400698</v>
      </c>
      <c r="H1095">
        <v>14.24032559181</v>
      </c>
      <c r="I1095">
        <v>-0.60643267471627704</v>
      </c>
      <c r="J1095">
        <v>1.18458084516934</v>
      </c>
      <c r="K1095">
        <v>636.91425733576295</v>
      </c>
      <c r="L1095">
        <v>581.91378990002897</v>
      </c>
      <c r="M1095">
        <v>65.418522530712906</v>
      </c>
      <c r="N1095">
        <v>1.06625686706429</v>
      </c>
      <c r="O1095">
        <v>4.8515468198491103</v>
      </c>
      <c r="P1095">
        <v>74.483758000241494</v>
      </c>
      <c r="Q1095">
        <v>1.7838776234421001E-2</v>
      </c>
    </row>
    <row r="1096" spans="1:17" hidden="1" x14ac:dyDescent="0.3">
      <c r="A1096" t="s">
        <v>2340</v>
      </c>
      <c r="B1096" t="s">
        <v>2341</v>
      </c>
      <c r="C1096" t="s">
        <v>10182</v>
      </c>
      <c r="D1096" t="s">
        <v>62</v>
      </c>
      <c r="E1096">
        <v>2125.4431692399999</v>
      </c>
      <c r="F1096">
        <v>251.08</v>
      </c>
      <c r="G1096">
        <v>145.03781443013801</v>
      </c>
      <c r="H1096">
        <v>15.4975979929511</v>
      </c>
      <c r="I1096">
        <v>79.849189398703999</v>
      </c>
      <c r="J1096">
        <v>-0.854923358255957</v>
      </c>
      <c r="K1096">
        <v>219.35229867191501</v>
      </c>
      <c r="L1096">
        <v>172.00879290544401</v>
      </c>
      <c r="M1096">
        <v>61.985518236702497</v>
      </c>
      <c r="N1096">
        <v>1.3764486576039701</v>
      </c>
      <c r="O1096">
        <v>5.0382348255536096</v>
      </c>
      <c r="P1096">
        <v>173.656675749318</v>
      </c>
      <c r="Q1096">
        <v>1.491920261204E-2</v>
      </c>
    </row>
    <row r="1097" spans="1:17" hidden="1" x14ac:dyDescent="0.3">
      <c r="A1097" t="s">
        <v>2342</v>
      </c>
      <c r="B1097" t="s">
        <v>2343</v>
      </c>
      <c r="C1097" t="s">
        <v>10182</v>
      </c>
      <c r="D1097" t="s">
        <v>193</v>
      </c>
      <c r="E1097">
        <v>2125.41</v>
      </c>
      <c r="F1097">
        <v>870</v>
      </c>
      <c r="G1097">
        <v>-18.337441743606998</v>
      </c>
      <c r="H1097">
        <v>14.758472222239799</v>
      </c>
      <c r="I1097">
        <v>8.8162234010848906</v>
      </c>
      <c r="J1097">
        <v>0.83019053639298002</v>
      </c>
      <c r="K1097">
        <v>750.91469208292199</v>
      </c>
      <c r="L1097">
        <v>680.34228119652903</v>
      </c>
      <c r="M1097">
        <v>57.745572502356403</v>
      </c>
      <c r="N1097">
        <v>1.4189747673944</v>
      </c>
      <c r="O1097">
        <v>5.1666666666666696</v>
      </c>
      <c r="P1097">
        <v>58.759124087591204</v>
      </c>
      <c r="Q1097">
        <v>-1.0316185506364E-2</v>
      </c>
    </row>
    <row r="1098" spans="1:17" hidden="1" x14ac:dyDescent="0.3">
      <c r="A1098" t="s">
        <v>2344</v>
      </c>
      <c r="B1098" t="s">
        <v>2345</v>
      </c>
      <c r="C1098" t="s">
        <v>10182</v>
      </c>
      <c r="E1098">
        <v>2121.7224918849902</v>
      </c>
      <c r="F1098">
        <v>1964.45</v>
      </c>
      <c r="G1098">
        <v>428.67025831302999</v>
      </c>
      <c r="H1098">
        <v>-0.13210211083923101</v>
      </c>
      <c r="I1098">
        <v>105.580656216668</v>
      </c>
      <c r="J1098">
        <v>10.4464901274554</v>
      </c>
      <c r="K1098">
        <v>1671.82989782915</v>
      </c>
      <c r="L1098">
        <v>1191.79469698105</v>
      </c>
      <c r="M1098">
        <v>69.357228618796697</v>
      </c>
      <c r="N1098">
        <v>0.88003900679219704</v>
      </c>
      <c r="O1098">
        <v>4.09529384815088</v>
      </c>
      <c r="P1098">
        <v>475.15737080954398</v>
      </c>
      <c r="Q1098">
        <v>0.257596255066258</v>
      </c>
    </row>
    <row r="1099" spans="1:17" hidden="1" x14ac:dyDescent="0.3">
      <c r="A1099" t="s">
        <v>2346</v>
      </c>
      <c r="B1099" t="s">
        <v>2347</v>
      </c>
      <c r="C1099" t="s">
        <v>10182</v>
      </c>
      <c r="D1099" t="s">
        <v>243</v>
      </c>
      <c r="E1099">
        <v>2114.9673269999998</v>
      </c>
      <c r="F1099">
        <v>921.45</v>
      </c>
      <c r="G1099">
        <v>51.835322738415996</v>
      </c>
      <c r="H1099">
        <v>28.827559866035699</v>
      </c>
      <c r="I1099">
        <v>13.449666506643799</v>
      </c>
      <c r="J1099">
        <v>18.904724758641098</v>
      </c>
      <c r="K1099">
        <v>738.67606426656903</v>
      </c>
      <c r="L1099">
        <v>657.65722372111998</v>
      </c>
      <c r="M1099">
        <v>86.006154009971198</v>
      </c>
      <c r="N1099">
        <v>1.5417950842597301</v>
      </c>
      <c r="O1099">
        <v>3.0929513267133202</v>
      </c>
      <c r="P1099">
        <v>91.450238936214404</v>
      </c>
      <c r="Q1099">
        <v>0.116387908830193</v>
      </c>
    </row>
    <row r="1100" spans="1:17" hidden="1" x14ac:dyDescent="0.3">
      <c r="A1100" t="s">
        <v>2348</v>
      </c>
      <c r="B1100" t="s">
        <v>2349</v>
      </c>
      <c r="C1100" t="s">
        <v>10182</v>
      </c>
      <c r="D1100" t="s">
        <v>62</v>
      </c>
      <c r="E1100">
        <v>2111.58443304</v>
      </c>
      <c r="F1100">
        <v>229.42</v>
      </c>
      <c r="G1100">
        <v>30.200405793228001</v>
      </c>
      <c r="H1100">
        <v>1.6821258285503</v>
      </c>
      <c r="I1100">
        <v>-7.57039340382702</v>
      </c>
      <c r="J1100">
        <v>11.8669683776877</v>
      </c>
      <c r="K1100">
        <v>216.07753368271099</v>
      </c>
      <c r="L1100">
        <v>201.69637231454399</v>
      </c>
      <c r="M1100">
        <v>61.645194758395299</v>
      </c>
      <c r="N1100">
        <v>1.97574396942514</v>
      </c>
      <c r="O1100">
        <v>15.007409990410601</v>
      </c>
      <c r="P1100">
        <v>61.563380281690101</v>
      </c>
      <c r="Q1100">
        <v>9.3255833644530994E-2</v>
      </c>
    </row>
    <row r="1101" spans="1:17" hidden="1" x14ac:dyDescent="0.3">
      <c r="A1101" t="s">
        <v>2350</v>
      </c>
      <c r="B1101" t="s">
        <v>2351</v>
      </c>
      <c r="C1101" t="s">
        <v>10182</v>
      </c>
      <c r="D1101" t="s">
        <v>384</v>
      </c>
      <c r="E1101">
        <v>2110.8582025000001</v>
      </c>
      <c r="F1101">
        <v>3537.85</v>
      </c>
      <c r="G1101">
        <v>291.62198363594399</v>
      </c>
      <c r="H1101">
        <v>44.539297485508399</v>
      </c>
      <c r="I1101">
        <v>112.998028059017</v>
      </c>
      <c r="J1101">
        <v>22.2543615400809</v>
      </c>
      <c r="K1101">
        <v>2594.3850210625701</v>
      </c>
      <c r="L1101">
        <v>1911.78738497474</v>
      </c>
      <c r="M1101">
        <v>86.098428245538997</v>
      </c>
      <c r="N1101">
        <v>1.28433915315847</v>
      </c>
      <c r="O1101">
        <v>4.5832921124411703</v>
      </c>
      <c r="P1101">
        <v>336.77160493827103</v>
      </c>
      <c r="Q1101">
        <v>0.11125906418362</v>
      </c>
    </row>
    <row r="1102" spans="1:17" hidden="1" x14ac:dyDescent="0.3">
      <c r="A1102" t="s">
        <v>2352</v>
      </c>
      <c r="B1102" t="s">
        <v>2353</v>
      </c>
      <c r="C1102" t="s">
        <v>10182</v>
      </c>
      <c r="D1102" t="s">
        <v>1440</v>
      </c>
      <c r="E1102">
        <v>2107.546315776</v>
      </c>
      <c r="F1102">
        <v>96.83</v>
      </c>
      <c r="G1102">
        <v>-17.843925493987101</v>
      </c>
      <c r="H1102">
        <v>-4.0920708607474801</v>
      </c>
      <c r="I1102">
        <v>-21.748402980480801</v>
      </c>
      <c r="J1102">
        <v>-1.1647727306662301</v>
      </c>
      <c r="K1102">
        <v>94.0719388324394</v>
      </c>
      <c r="L1102">
        <v>96.664488097071597</v>
      </c>
      <c r="M1102">
        <v>70.493976595379394</v>
      </c>
      <c r="N1102">
        <v>1.3170730319372399</v>
      </c>
      <c r="O1102">
        <v>33.739543529897702</v>
      </c>
      <c r="P1102">
        <v>16.662650602409599</v>
      </c>
      <c r="Q1102">
        <v>2.0627945647582999E-2</v>
      </c>
    </row>
    <row r="1103" spans="1:17" hidden="1" x14ac:dyDescent="0.3">
      <c r="A1103" t="s">
        <v>2354</v>
      </c>
      <c r="B1103" t="s">
        <v>2355</v>
      </c>
      <c r="C1103" t="s">
        <v>10182</v>
      </c>
      <c r="D1103" t="s">
        <v>613</v>
      </c>
      <c r="E1103">
        <v>2104.5218852099902</v>
      </c>
      <c r="F1103">
        <v>314.35000000000002</v>
      </c>
      <c r="G1103">
        <v>-14.3603003929629</v>
      </c>
      <c r="H1103">
        <v>-0.57195472548134096</v>
      </c>
      <c r="I1103">
        <v>-17.315538570938401</v>
      </c>
      <c r="J1103">
        <v>-4.03828867986494</v>
      </c>
      <c r="K1103">
        <v>301.87852260940502</v>
      </c>
      <c r="M1103">
        <v>69.738912658644495</v>
      </c>
      <c r="N1103">
        <v>1.10654651657966</v>
      </c>
      <c r="O1103">
        <v>22.443136631143599</v>
      </c>
      <c r="P1103">
        <v>33.595410114747096</v>
      </c>
    </row>
    <row r="1104" spans="1:17" hidden="1" x14ac:dyDescent="0.3">
      <c r="A1104" t="s">
        <v>2356</v>
      </c>
      <c r="B1104" t="s">
        <v>2357</v>
      </c>
      <c r="C1104" t="s">
        <v>10182</v>
      </c>
      <c r="D1104" t="s">
        <v>127</v>
      </c>
      <c r="E1104">
        <v>2103.8561259099902</v>
      </c>
      <c r="F1104">
        <v>1631.3</v>
      </c>
      <c r="G1104">
        <v>-4.4365477468567001</v>
      </c>
      <c r="H1104">
        <v>-6.8541502214032697</v>
      </c>
      <c r="I1104">
        <v>-1.27249210720242</v>
      </c>
      <c r="J1104">
        <v>0.99278176369754301</v>
      </c>
      <c r="K1104">
        <v>1704.93847155302</v>
      </c>
      <c r="L1104">
        <v>1589.85713630796</v>
      </c>
      <c r="M1104">
        <v>36.6740854290558</v>
      </c>
      <c r="N1104">
        <v>0.482597421514744</v>
      </c>
      <c r="O1104">
        <v>28.6703855820511</v>
      </c>
      <c r="P1104">
        <v>31.112361356695001</v>
      </c>
      <c r="Q1104">
        <v>0.108272074283152</v>
      </c>
    </row>
    <row r="1105" spans="1:17" hidden="1" x14ac:dyDescent="0.3">
      <c r="A1105" t="s">
        <v>2358</v>
      </c>
      <c r="B1105" t="s">
        <v>2359</v>
      </c>
      <c r="C1105" t="s">
        <v>10182</v>
      </c>
      <c r="D1105" t="s">
        <v>243</v>
      </c>
      <c r="E1105">
        <v>2099.6181260160001</v>
      </c>
      <c r="F1105">
        <v>82.56</v>
      </c>
      <c r="G1105">
        <v>-26.0337184391881</v>
      </c>
      <c r="H1105">
        <v>-5.9204135653823498</v>
      </c>
      <c r="I1105">
        <v>-17.103470776597199</v>
      </c>
      <c r="J1105">
        <v>-3.2317404365491198</v>
      </c>
      <c r="K1105">
        <v>82.819114050261405</v>
      </c>
      <c r="L1105">
        <v>84.115568676752403</v>
      </c>
      <c r="M1105">
        <v>50.995500066434197</v>
      </c>
      <c r="N1105">
        <v>0.83475303773646004</v>
      </c>
      <c r="O1105">
        <v>26.574612403100701</v>
      </c>
      <c r="P1105">
        <v>15.6302521008403</v>
      </c>
      <c r="Q1105">
        <v>-3.4560990950803998E-2</v>
      </c>
    </row>
    <row r="1106" spans="1:17" hidden="1" x14ac:dyDescent="0.3">
      <c r="A1106" t="s">
        <v>2360</v>
      </c>
      <c r="B1106" t="s">
        <v>2361</v>
      </c>
      <c r="C1106" t="s">
        <v>10182</v>
      </c>
      <c r="D1106" t="s">
        <v>1545</v>
      </c>
      <c r="E1106">
        <v>2098.2917222400001</v>
      </c>
      <c r="F1106">
        <v>294.39999999999998</v>
      </c>
      <c r="G1106">
        <v>36.716785046264697</v>
      </c>
      <c r="H1106">
        <v>83.224126996875398</v>
      </c>
      <c r="I1106">
        <v>-19.163827309381599</v>
      </c>
      <c r="J1106">
        <v>19.4334413191607</v>
      </c>
      <c r="K1106">
        <v>208.99510601268901</v>
      </c>
      <c r="L1106">
        <v>213.11593906741601</v>
      </c>
      <c r="M1106">
        <v>85.9821733902007</v>
      </c>
      <c r="N1106">
        <v>2.32254999929894</v>
      </c>
      <c r="O1106">
        <v>14.4361413043478</v>
      </c>
      <c r="P1106">
        <v>118.07407407407401</v>
      </c>
      <c r="Q1106">
        <v>7.9007240250805993E-2</v>
      </c>
    </row>
    <row r="1107" spans="1:17" hidden="1" x14ac:dyDescent="0.3">
      <c r="A1107" t="s">
        <v>1619</v>
      </c>
      <c r="B1107" t="s">
        <v>2362</v>
      </c>
      <c r="C1107" t="s">
        <v>10182</v>
      </c>
      <c r="D1107" t="s">
        <v>1621</v>
      </c>
      <c r="E1107">
        <v>2091.9342556299998</v>
      </c>
      <c r="F1107">
        <v>42.78</v>
      </c>
      <c r="G1107">
        <v>73.429173205220707</v>
      </c>
      <c r="H1107">
        <v>3.8111393830585198</v>
      </c>
      <c r="I1107">
        <v>14.239663065871101</v>
      </c>
      <c r="J1107">
        <v>2.4690794314638902</v>
      </c>
      <c r="K1107">
        <v>38.164288180654196</v>
      </c>
      <c r="L1107">
        <v>33.739108545855103</v>
      </c>
      <c r="M1107">
        <v>49.333103027404697</v>
      </c>
      <c r="N1107">
        <v>1.12662662517882</v>
      </c>
      <c r="O1107">
        <v>7.4100046750818098</v>
      </c>
      <c r="P1107">
        <v>111.782178217821</v>
      </c>
      <c r="Q1107">
        <v>7.0291434656782004E-2</v>
      </c>
    </row>
    <row r="1108" spans="1:17" hidden="1" x14ac:dyDescent="0.3">
      <c r="A1108" t="s">
        <v>2363</v>
      </c>
      <c r="B1108" t="s">
        <v>2364</v>
      </c>
      <c r="C1108" t="s">
        <v>10182</v>
      </c>
      <c r="D1108" t="s">
        <v>246</v>
      </c>
      <c r="E1108">
        <v>2087.9706000000001</v>
      </c>
      <c r="F1108">
        <v>664.8</v>
      </c>
      <c r="G1108">
        <v>50.004586703108203</v>
      </c>
      <c r="H1108">
        <v>41.681510514420403</v>
      </c>
      <c r="I1108">
        <v>51.093444637147599</v>
      </c>
      <c r="J1108">
        <v>-6.3794200775061602</v>
      </c>
      <c r="K1108">
        <v>516.78906084883204</v>
      </c>
      <c r="L1108">
        <v>425.402268014122</v>
      </c>
      <c r="M1108">
        <v>68.659536731758195</v>
      </c>
      <c r="N1108">
        <v>2.4786720856170001</v>
      </c>
      <c r="O1108">
        <v>12.3044524669073</v>
      </c>
      <c r="P1108">
        <v>122.93762575452701</v>
      </c>
      <c r="Q1108">
        <v>0.14787894181887901</v>
      </c>
    </row>
    <row r="1109" spans="1:17" hidden="1" x14ac:dyDescent="0.3">
      <c r="A1109" t="s">
        <v>2365</v>
      </c>
      <c r="B1109" t="s">
        <v>2366</v>
      </c>
      <c r="C1109" t="s">
        <v>10182</v>
      </c>
      <c r="E1109">
        <v>2084.774546825</v>
      </c>
      <c r="F1109">
        <v>807.25</v>
      </c>
      <c r="G1109">
        <v>38.142247338529998</v>
      </c>
      <c r="H1109">
        <v>-11.2994910194433</v>
      </c>
      <c r="I1109">
        <v>-44.420918445959998</v>
      </c>
      <c r="J1109">
        <v>-3.2994980044022801</v>
      </c>
      <c r="K1109">
        <v>859.12266216946705</v>
      </c>
      <c r="L1109">
        <v>799.88365220149501</v>
      </c>
      <c r="M1109">
        <v>22.288828381298899</v>
      </c>
      <c r="N1109">
        <v>0.76012029369279699</v>
      </c>
      <c r="O1109">
        <v>61.040569835862499</v>
      </c>
      <c r="P1109">
        <v>79.3888888888888</v>
      </c>
      <c r="Q1109">
        <v>0.18274674944418001</v>
      </c>
    </row>
    <row r="1110" spans="1:17" hidden="1" x14ac:dyDescent="0.3">
      <c r="A1110" t="s">
        <v>2367</v>
      </c>
      <c r="B1110" t="s">
        <v>2368</v>
      </c>
      <c r="C1110" t="s">
        <v>10182</v>
      </c>
      <c r="D1110" t="s">
        <v>193</v>
      </c>
      <c r="E1110">
        <v>2082.4912303999999</v>
      </c>
      <c r="F1110">
        <v>1280.5999999999999</v>
      </c>
      <c r="G1110">
        <v>27.0224184032853</v>
      </c>
      <c r="H1110">
        <v>10.834534305755</v>
      </c>
      <c r="I1110">
        <v>19.305475008029699</v>
      </c>
      <c r="J1110">
        <v>-3.8852284582284602</v>
      </c>
      <c r="K1110">
        <v>1148.0698812507101</v>
      </c>
      <c r="L1110">
        <v>973.42680299604399</v>
      </c>
      <c r="M1110">
        <v>51.9890480494389</v>
      </c>
      <c r="N1110">
        <v>0.83637830508261202</v>
      </c>
      <c r="O1110">
        <v>9.2456660940184392</v>
      </c>
      <c r="P1110">
        <v>65.1215266585004</v>
      </c>
      <c r="Q1110">
        <v>3.3041164688022998E-2</v>
      </c>
    </row>
    <row r="1111" spans="1:17" hidden="1" x14ac:dyDescent="0.3">
      <c r="A1111" t="s">
        <v>2369</v>
      </c>
      <c r="B1111" t="s">
        <v>2370</v>
      </c>
      <c r="C1111" t="s">
        <v>10182</v>
      </c>
      <c r="D1111" t="s">
        <v>225</v>
      </c>
      <c r="E1111">
        <v>2070.1764812400002</v>
      </c>
      <c r="F1111">
        <v>805.4</v>
      </c>
      <c r="G1111">
        <v>-2.9152840779741198</v>
      </c>
      <c r="H1111">
        <v>-4.5731215998156403</v>
      </c>
      <c r="I1111">
        <v>37.569252058390198</v>
      </c>
      <c r="J1111">
        <v>-2.8299000030672401</v>
      </c>
      <c r="K1111">
        <v>805.21621737135104</v>
      </c>
      <c r="L1111">
        <v>632.72280311142094</v>
      </c>
      <c r="M1111">
        <v>32.164422205471702</v>
      </c>
      <c r="N1111">
        <v>0.53225997683350101</v>
      </c>
      <c r="O1111">
        <v>22.9202880556245</v>
      </c>
      <c r="P1111">
        <v>100.34825870646701</v>
      </c>
      <c r="Q1111">
        <v>0.243081100693011</v>
      </c>
    </row>
    <row r="1112" spans="1:17" hidden="1" x14ac:dyDescent="0.3">
      <c r="A1112" t="s">
        <v>2371</v>
      </c>
      <c r="B1112" t="s">
        <v>2372</v>
      </c>
      <c r="C1112" t="s">
        <v>10182</v>
      </c>
      <c r="D1112" t="s">
        <v>253</v>
      </c>
      <c r="E1112">
        <v>2063.2710720599998</v>
      </c>
      <c r="F1112">
        <v>1892.6</v>
      </c>
      <c r="G1112">
        <v>109.757124633046</v>
      </c>
      <c r="H1112">
        <v>28.774301940677201</v>
      </c>
      <c r="I1112">
        <v>38.278387701696097</v>
      </c>
      <c r="J1112">
        <v>-6.2297206780485403</v>
      </c>
      <c r="K1112">
        <v>1598.52210666631</v>
      </c>
      <c r="L1112">
        <v>1317.6675502384001</v>
      </c>
      <c r="M1112">
        <v>60.971637406083701</v>
      </c>
      <c r="N1112">
        <v>0.86469025552366696</v>
      </c>
      <c r="O1112">
        <v>5.4105463383704997</v>
      </c>
      <c r="P1112">
        <v>137.91326209930801</v>
      </c>
      <c r="Q1112">
        <v>0.10547924908473499</v>
      </c>
    </row>
    <row r="1113" spans="1:17" hidden="1" x14ac:dyDescent="0.3">
      <c r="A1113" t="s">
        <v>2373</v>
      </c>
      <c r="B1113" t="s">
        <v>2374</v>
      </c>
      <c r="C1113" t="s">
        <v>10182</v>
      </c>
      <c r="D1113" t="s">
        <v>304</v>
      </c>
      <c r="E1113">
        <v>2062.5656780250001</v>
      </c>
      <c r="F1113">
        <v>328.95</v>
      </c>
      <c r="G1113">
        <v>1.1178134642911</v>
      </c>
      <c r="H1113">
        <v>-6.9957193481137701</v>
      </c>
      <c r="I1113">
        <v>22.9306617812246</v>
      </c>
      <c r="J1113">
        <v>-1.7071753869856101</v>
      </c>
      <c r="K1113">
        <v>342.58447944231301</v>
      </c>
      <c r="L1113">
        <v>310.90712973802698</v>
      </c>
      <c r="M1113">
        <v>40.365082843193598</v>
      </c>
      <c r="N1113">
        <v>0.38271475883033101</v>
      </c>
      <c r="O1113">
        <v>28.484572123423</v>
      </c>
      <c r="P1113">
        <v>54.654442877291899</v>
      </c>
      <c r="Q1113">
        <v>9.0683477384448E-2</v>
      </c>
    </row>
    <row r="1114" spans="1:17" hidden="1" x14ac:dyDescent="0.3">
      <c r="A1114" t="s">
        <v>2375</v>
      </c>
      <c r="B1114" t="s">
        <v>2376</v>
      </c>
      <c r="C1114" t="s">
        <v>10182</v>
      </c>
      <c r="D1114" t="s">
        <v>1811</v>
      </c>
      <c r="E1114">
        <v>2056</v>
      </c>
      <c r="F1114">
        <v>321.25</v>
      </c>
      <c r="G1114">
        <v>43.682150837705002</v>
      </c>
      <c r="H1114">
        <v>-1.78994106818876</v>
      </c>
      <c r="I1114">
        <v>14.4474641895244</v>
      </c>
      <c r="J1114">
        <v>5.6535240598220504</v>
      </c>
      <c r="K1114">
        <v>292.36949931118602</v>
      </c>
      <c r="L1114">
        <v>267.35613044056498</v>
      </c>
      <c r="M1114">
        <v>82.060753535732402</v>
      </c>
      <c r="N1114">
        <v>1.5499181737986201</v>
      </c>
      <c r="O1114">
        <v>3.2684824902723801</v>
      </c>
      <c r="P1114">
        <v>70.877659574467998</v>
      </c>
      <c r="Q1114">
        <v>0.18785226069731001</v>
      </c>
    </row>
    <row r="1115" spans="1:17" hidden="1" x14ac:dyDescent="0.3">
      <c r="A1115" t="s">
        <v>2377</v>
      </c>
      <c r="B1115" t="s">
        <v>2378</v>
      </c>
      <c r="C1115" t="s">
        <v>10182</v>
      </c>
      <c r="D1115" t="s">
        <v>637</v>
      </c>
      <c r="E1115">
        <v>2052.8327656000001</v>
      </c>
      <c r="F1115">
        <v>412</v>
      </c>
      <c r="G1115">
        <v>10.9550363606195</v>
      </c>
      <c r="H1115">
        <v>-0.37397039698796303</v>
      </c>
      <c r="I1115">
        <v>-19.7649153880099</v>
      </c>
      <c r="J1115">
        <v>-1.6372910070782101</v>
      </c>
      <c r="K1115">
        <v>409.51728219029701</v>
      </c>
      <c r="L1115">
        <v>397.853767218408</v>
      </c>
      <c r="M1115">
        <v>52.571076301435902</v>
      </c>
      <c r="N1115">
        <v>0.90357553828081705</v>
      </c>
      <c r="O1115">
        <v>52.900485436893199</v>
      </c>
      <c r="P1115">
        <v>50.502283105022798</v>
      </c>
      <c r="Q1115">
        <v>9.9225192225735004E-2</v>
      </c>
    </row>
    <row r="1116" spans="1:17" hidden="1" x14ac:dyDescent="0.3">
      <c r="A1116" t="s">
        <v>2379</v>
      </c>
      <c r="B1116" t="s">
        <v>2380</v>
      </c>
      <c r="C1116" t="s">
        <v>10182</v>
      </c>
      <c r="D1116" t="s">
        <v>416</v>
      </c>
      <c r="E1116">
        <v>2051.8920287999999</v>
      </c>
      <c r="F1116">
        <v>842</v>
      </c>
      <c r="G1116">
        <v>-26.548751769561299</v>
      </c>
      <c r="H1116">
        <v>16.918037363769699</v>
      </c>
      <c r="I1116">
        <v>-15.0660532098382</v>
      </c>
      <c r="J1116">
        <v>1.9597568392262299</v>
      </c>
      <c r="K1116">
        <v>746.16938562492203</v>
      </c>
      <c r="L1116">
        <v>776.96641176635603</v>
      </c>
      <c r="M1116">
        <v>73.248392473717502</v>
      </c>
      <c r="N1116">
        <v>1.39305218576252</v>
      </c>
      <c r="O1116">
        <v>29.453681710213701</v>
      </c>
      <c r="P1116">
        <v>30.654046085809501</v>
      </c>
      <c r="Q1116">
        <v>-7.7476791772108006E-2</v>
      </c>
    </row>
    <row r="1117" spans="1:17" hidden="1" x14ac:dyDescent="0.3">
      <c r="A1117" t="s">
        <v>2381</v>
      </c>
      <c r="B1117" t="s">
        <v>2382</v>
      </c>
      <c r="C1117" t="s">
        <v>10182</v>
      </c>
      <c r="D1117" t="s">
        <v>214</v>
      </c>
      <c r="E1117">
        <v>2051.0083755999999</v>
      </c>
      <c r="F1117">
        <v>85.1</v>
      </c>
      <c r="G1117">
        <v>233.98582195653</v>
      </c>
      <c r="H1117">
        <v>67.983992414161307</v>
      </c>
      <c r="I1117">
        <v>118.29492196165501</v>
      </c>
      <c r="J1117">
        <v>-12.293841569819101</v>
      </c>
      <c r="K1117">
        <v>64.903525379450102</v>
      </c>
      <c r="L1117">
        <v>46.181471431274403</v>
      </c>
      <c r="M1117">
        <v>57.670354278548402</v>
      </c>
      <c r="N1117">
        <v>2.4383885049647702</v>
      </c>
      <c r="O1117">
        <v>17.438307873090402</v>
      </c>
      <c r="P1117">
        <v>272.428884026258</v>
      </c>
      <c r="Q1117">
        <v>0.14310819744971301</v>
      </c>
    </row>
    <row r="1118" spans="1:17" hidden="1" x14ac:dyDescent="0.3">
      <c r="A1118" t="s">
        <v>2383</v>
      </c>
      <c r="B1118" t="s">
        <v>2384</v>
      </c>
      <c r="C1118" t="s">
        <v>10182</v>
      </c>
      <c r="D1118" t="s">
        <v>18</v>
      </c>
      <c r="E1118">
        <v>2049.9812916119999</v>
      </c>
      <c r="F1118">
        <v>209.46</v>
      </c>
      <c r="G1118">
        <v>-55.590221206318802</v>
      </c>
      <c r="H1118">
        <v>-2.4158287015902098</v>
      </c>
      <c r="I1118">
        <v>-29.586926637592899</v>
      </c>
      <c r="J1118">
        <v>-5.3122589265395197</v>
      </c>
      <c r="K1118">
        <v>214.659119675852</v>
      </c>
      <c r="M1118">
        <v>37.304557289014497</v>
      </c>
      <c r="N1118">
        <v>1.13544998417645</v>
      </c>
      <c r="O1118">
        <v>64.255705146567294</v>
      </c>
      <c r="P1118">
        <v>14.8040559057275</v>
      </c>
    </row>
    <row r="1119" spans="1:17" hidden="1" x14ac:dyDescent="0.3">
      <c r="A1119" t="s">
        <v>2385</v>
      </c>
      <c r="B1119" t="s">
        <v>2386</v>
      </c>
      <c r="C1119" t="s">
        <v>10182</v>
      </c>
      <c r="D1119" t="s">
        <v>878</v>
      </c>
      <c r="E1119">
        <v>2049.3452631199998</v>
      </c>
      <c r="F1119">
        <v>301.55</v>
      </c>
      <c r="G1119">
        <v>691.30030793260198</v>
      </c>
      <c r="H1119">
        <v>9.7055103074927391</v>
      </c>
      <c r="I1119">
        <v>173.89936431086701</v>
      </c>
      <c r="J1119">
        <v>-9.7890851990856405</v>
      </c>
      <c r="K1119">
        <v>264.21552651121198</v>
      </c>
      <c r="L1119">
        <v>175.89771900651701</v>
      </c>
      <c r="M1119">
        <v>51.081569780632897</v>
      </c>
      <c r="N1119">
        <v>2.1295928985946402</v>
      </c>
      <c r="O1119">
        <v>10.7942298126347</v>
      </c>
      <c r="Q1119">
        <v>0.14236553039271599</v>
      </c>
    </row>
    <row r="1120" spans="1:17" hidden="1" x14ac:dyDescent="0.3">
      <c r="A1120" t="s">
        <v>2387</v>
      </c>
      <c r="B1120" t="s">
        <v>2388</v>
      </c>
      <c r="C1120" t="s">
        <v>10182</v>
      </c>
      <c r="D1120" t="s">
        <v>330</v>
      </c>
      <c r="E1120">
        <v>2048.8785404099999</v>
      </c>
      <c r="F1120">
        <v>619.9</v>
      </c>
      <c r="G1120">
        <v>15.3695128665162</v>
      </c>
      <c r="H1120">
        <v>10.479705273393</v>
      </c>
      <c r="I1120">
        <v>18.6041323618172</v>
      </c>
      <c r="J1120">
        <v>-4.1409204053558</v>
      </c>
      <c r="K1120">
        <v>546.95516385407802</v>
      </c>
      <c r="L1120">
        <v>498.42534605399499</v>
      </c>
      <c r="M1120">
        <v>56.502589363404098</v>
      </c>
      <c r="N1120">
        <v>1.2689690185803799</v>
      </c>
      <c r="O1120">
        <v>5.8719148249717499</v>
      </c>
      <c r="P1120">
        <v>51.379731379731297</v>
      </c>
      <c r="Q1120">
        <v>-4.9222432094337E-2</v>
      </c>
    </row>
    <row r="1121" spans="1:17" hidden="1" x14ac:dyDescent="0.3">
      <c r="A1121" t="s">
        <v>2389</v>
      </c>
      <c r="B1121" t="s">
        <v>2390</v>
      </c>
      <c r="C1121" t="s">
        <v>10182</v>
      </c>
      <c r="D1121" t="s">
        <v>443</v>
      </c>
      <c r="E1121">
        <v>2047.1824999999999</v>
      </c>
      <c r="F1121">
        <v>1355.75</v>
      </c>
      <c r="G1121">
        <v>16.204280107733599</v>
      </c>
      <c r="H1121">
        <v>5.45996122757861</v>
      </c>
      <c r="I1121">
        <v>-22.866508260980901</v>
      </c>
      <c r="J1121">
        <v>-2.37258090617419</v>
      </c>
      <c r="K1121">
        <v>1309.5893378716301</v>
      </c>
      <c r="L1121">
        <v>1238.1390252773899</v>
      </c>
      <c r="M1121">
        <v>49.477137699773003</v>
      </c>
      <c r="N1121">
        <v>1.5732236239133099</v>
      </c>
      <c r="O1121">
        <v>18.384657938410399</v>
      </c>
      <c r="P1121">
        <v>45.7638963552306</v>
      </c>
      <c r="Q1121">
        <v>4.7905489388417002E-2</v>
      </c>
    </row>
    <row r="1122" spans="1:17" hidden="1" x14ac:dyDescent="0.3">
      <c r="A1122" t="s">
        <v>2391</v>
      </c>
      <c r="B1122" t="s">
        <v>2392</v>
      </c>
      <c r="C1122" t="s">
        <v>10182</v>
      </c>
      <c r="D1122" t="s">
        <v>481</v>
      </c>
      <c r="E1122">
        <v>2042.7885659999999</v>
      </c>
      <c r="F1122">
        <v>814.1</v>
      </c>
      <c r="G1122">
        <v>59.454497756403001</v>
      </c>
      <c r="H1122">
        <v>32.7771781241795</v>
      </c>
      <c r="I1122">
        <v>23.626859549568302</v>
      </c>
      <c r="J1122">
        <v>3.9927225255007399</v>
      </c>
      <c r="K1122">
        <v>674.472350079845</v>
      </c>
      <c r="L1122">
        <v>594.10543293320598</v>
      </c>
      <c r="M1122">
        <v>68.9266062085633</v>
      </c>
      <c r="N1122">
        <v>1.47020937213977</v>
      </c>
      <c r="O1122">
        <v>3.7648937476968398</v>
      </c>
      <c r="P1122">
        <v>89.215572341661797</v>
      </c>
      <c r="Q1122">
        <v>9.3710408180132002E-2</v>
      </c>
    </row>
    <row r="1123" spans="1:17" hidden="1" x14ac:dyDescent="0.3">
      <c r="A1123" t="s">
        <v>2393</v>
      </c>
      <c r="B1123" t="s">
        <v>2394</v>
      </c>
      <c r="C1123" t="s">
        <v>10182</v>
      </c>
      <c r="E1123">
        <v>2039.7871342399999</v>
      </c>
      <c r="F1123">
        <v>395.35</v>
      </c>
      <c r="G1123">
        <v>55.069024785235897</v>
      </c>
      <c r="H1123">
        <v>40.275178098094898</v>
      </c>
      <c r="I1123">
        <v>67.826548515104804</v>
      </c>
      <c r="J1123">
        <v>11.4919683776877</v>
      </c>
      <c r="M1123">
        <v>70.782513791277594</v>
      </c>
      <c r="O1123">
        <v>5.4129252561021701</v>
      </c>
      <c r="P1123">
        <v>89.162679425837297</v>
      </c>
    </row>
    <row r="1124" spans="1:17" hidden="1" x14ac:dyDescent="0.3">
      <c r="A1124" t="s">
        <v>2395</v>
      </c>
      <c r="B1124" t="s">
        <v>2396</v>
      </c>
      <c r="C1124" t="s">
        <v>10182</v>
      </c>
      <c r="D1124" t="s">
        <v>108</v>
      </c>
      <c r="E1124">
        <v>2032.82589502</v>
      </c>
      <c r="F1124">
        <v>915.8</v>
      </c>
      <c r="G1124">
        <v>97.168672753487002</v>
      </c>
      <c r="H1124">
        <v>2.18351011366431</v>
      </c>
      <c r="I1124">
        <v>55.078616916784199</v>
      </c>
      <c r="J1124">
        <v>5.4233444262332</v>
      </c>
      <c r="K1124">
        <v>838.40553872712997</v>
      </c>
      <c r="L1124">
        <v>663.89024197888398</v>
      </c>
      <c r="M1124">
        <v>69.149789338411594</v>
      </c>
      <c r="N1124">
        <v>0.51838596188591102</v>
      </c>
      <c r="O1124">
        <v>6.7918759554487798</v>
      </c>
      <c r="P1124">
        <v>137.19243719243701</v>
      </c>
      <c r="Q1124">
        <v>5.2691382238933E-2</v>
      </c>
    </row>
    <row r="1125" spans="1:17" hidden="1" x14ac:dyDescent="0.3">
      <c r="A1125" t="s">
        <v>2397</v>
      </c>
      <c r="B1125" t="s">
        <v>2398</v>
      </c>
      <c r="C1125" t="s">
        <v>10182</v>
      </c>
      <c r="D1125" t="s">
        <v>62</v>
      </c>
      <c r="E1125">
        <v>2032.5070987199999</v>
      </c>
      <c r="F1125">
        <v>1438.4</v>
      </c>
      <c r="G1125">
        <v>-15.1333013662046</v>
      </c>
      <c r="H1125">
        <v>-7.7043235864389796</v>
      </c>
      <c r="I1125">
        <v>-9.6075387383068591</v>
      </c>
      <c r="J1125">
        <v>-1.9903672196375499</v>
      </c>
      <c r="K1125">
        <v>1472.7794406540399</v>
      </c>
      <c r="L1125">
        <v>1412.8411382998199</v>
      </c>
      <c r="M1125">
        <v>37.262851539691503</v>
      </c>
      <c r="N1125">
        <v>1.6572143321392501</v>
      </c>
      <c r="O1125">
        <v>21.2458286985539</v>
      </c>
      <c r="P1125">
        <v>30.621140573919298</v>
      </c>
      <c r="Q1125">
        <v>4.3603901541105002E-2</v>
      </c>
    </row>
    <row r="1126" spans="1:17" hidden="1" x14ac:dyDescent="0.3">
      <c r="A1126" t="s">
        <v>2399</v>
      </c>
      <c r="B1126" t="s">
        <v>2400</v>
      </c>
      <c r="C1126" t="s">
        <v>10182</v>
      </c>
      <c r="D1126" t="s">
        <v>798</v>
      </c>
      <c r="E1126">
        <v>2024.2103453529901</v>
      </c>
      <c r="F1126">
        <v>17.87</v>
      </c>
      <c r="G1126">
        <v>20.672656435918299</v>
      </c>
      <c r="H1126">
        <v>1.7024046059273199</v>
      </c>
      <c r="I1126">
        <v>-34.733942239274903</v>
      </c>
      <c r="J1126">
        <v>-2.3353214986484199</v>
      </c>
      <c r="K1126">
        <v>18.009414911502098</v>
      </c>
      <c r="L1126">
        <v>18.330516631089498</v>
      </c>
      <c r="M1126">
        <v>39.8709291333777</v>
      </c>
      <c r="N1126">
        <v>0.35461662880456002</v>
      </c>
      <c r="O1126">
        <v>63.961947397873502</v>
      </c>
      <c r="P1126">
        <v>48.298755186721998</v>
      </c>
      <c r="Q1126">
        <v>7.6492178372562003E-2</v>
      </c>
    </row>
    <row r="1127" spans="1:17" hidden="1" x14ac:dyDescent="0.3">
      <c r="A1127" t="s">
        <v>2401</v>
      </c>
      <c r="B1127" t="s">
        <v>2402</v>
      </c>
      <c r="C1127" t="s">
        <v>10182</v>
      </c>
      <c r="D1127" t="s">
        <v>246</v>
      </c>
      <c r="E1127">
        <v>2015.9348371200001</v>
      </c>
      <c r="F1127">
        <v>363.84</v>
      </c>
      <c r="G1127">
        <v>272.98849024817702</v>
      </c>
      <c r="H1127">
        <v>56.198133246216202</v>
      </c>
      <c r="I1127">
        <v>71.290086584005607</v>
      </c>
      <c r="J1127">
        <v>21.1058738065711</v>
      </c>
      <c r="K1127">
        <v>245.26720147891899</v>
      </c>
      <c r="L1127">
        <v>198.00370045002401</v>
      </c>
      <c r="M1127">
        <v>94.643217316702405</v>
      </c>
      <c r="N1127">
        <v>2.5637408051836998</v>
      </c>
      <c r="O1127">
        <v>0</v>
      </c>
      <c r="P1127">
        <v>298.51040525739302</v>
      </c>
      <c r="Q1127">
        <v>0.13189077705577401</v>
      </c>
    </row>
    <row r="1128" spans="1:17" hidden="1" x14ac:dyDescent="0.3">
      <c r="A1128" t="s">
        <v>2403</v>
      </c>
      <c r="B1128" t="s">
        <v>2404</v>
      </c>
      <c r="C1128" t="s">
        <v>10182</v>
      </c>
      <c r="D1128" t="s">
        <v>243</v>
      </c>
      <c r="E1128">
        <v>2014.78898222</v>
      </c>
      <c r="F1128">
        <v>61.39</v>
      </c>
      <c r="G1128">
        <v>83.841473744227201</v>
      </c>
      <c r="H1128">
        <v>-7.0206948891966698</v>
      </c>
      <c r="I1128">
        <v>-22.379666322688902</v>
      </c>
      <c r="J1128">
        <v>-1.7084561585787099</v>
      </c>
      <c r="K1128">
        <v>63.873791343051302</v>
      </c>
      <c r="L1128">
        <v>59.376790588116599</v>
      </c>
      <c r="M1128">
        <v>47.0234465234075</v>
      </c>
      <c r="N1128">
        <v>1.01532786152178</v>
      </c>
      <c r="O1128">
        <v>56.214367160775303</v>
      </c>
      <c r="P1128">
        <v>115.365725311348</v>
      </c>
      <c r="Q1128">
        <v>9.3453592069849996E-3</v>
      </c>
    </row>
    <row r="1129" spans="1:17" hidden="1" x14ac:dyDescent="0.3">
      <c r="A1129" t="s">
        <v>2405</v>
      </c>
      <c r="B1129" t="s">
        <v>2406</v>
      </c>
      <c r="C1129" t="s">
        <v>10182</v>
      </c>
      <c r="D1129" t="s">
        <v>891</v>
      </c>
      <c r="E1129">
        <v>2007.220556</v>
      </c>
      <c r="F1129">
        <v>879.65</v>
      </c>
      <c r="G1129">
        <v>-10.0237758887839</v>
      </c>
      <c r="H1129">
        <v>17.9443165311644</v>
      </c>
      <c r="I1129">
        <v>-5.6330115987160498</v>
      </c>
      <c r="J1129">
        <v>13.454766285070001</v>
      </c>
      <c r="K1129">
        <v>790.36028125160396</v>
      </c>
      <c r="L1129">
        <v>762.69167175083203</v>
      </c>
      <c r="M1129">
        <v>64.593997228888398</v>
      </c>
      <c r="N1129">
        <v>2.91883411657312</v>
      </c>
      <c r="O1129">
        <v>8.7932700505882906</v>
      </c>
      <c r="P1129">
        <v>36.899852151583502</v>
      </c>
      <c r="Q1129">
        <v>7.5466341358316993E-2</v>
      </c>
    </row>
    <row r="1130" spans="1:17" hidden="1" x14ac:dyDescent="0.3">
      <c r="A1130" t="s">
        <v>2407</v>
      </c>
      <c r="B1130" t="s">
        <v>2408</v>
      </c>
      <c r="C1130" t="s">
        <v>10182</v>
      </c>
      <c r="E1130">
        <v>2007.2119997279999</v>
      </c>
      <c r="F1130">
        <v>117.12</v>
      </c>
      <c r="G1130">
        <v>117.39856404841299</v>
      </c>
      <c r="H1130">
        <v>-20.983373340616001</v>
      </c>
      <c r="I1130">
        <v>-43.716784974394599</v>
      </c>
      <c r="J1130">
        <v>-6.3106930958597598</v>
      </c>
      <c r="K1130">
        <v>125.329652066826</v>
      </c>
      <c r="L1130">
        <v>128.39006274104</v>
      </c>
      <c r="M1130">
        <v>53.491979319153501</v>
      </c>
      <c r="N1130">
        <v>0.68679836419340001</v>
      </c>
      <c r="O1130">
        <v>134.28961748633799</v>
      </c>
      <c r="P1130">
        <v>234.62857142857101</v>
      </c>
    </row>
    <row r="1131" spans="1:17" hidden="1" x14ac:dyDescent="0.3">
      <c r="A1131" t="s">
        <v>2409</v>
      </c>
      <c r="B1131" t="s">
        <v>2410</v>
      </c>
      <c r="C1131" t="s">
        <v>10182</v>
      </c>
      <c r="D1131" t="s">
        <v>371</v>
      </c>
      <c r="E1131">
        <v>2006.0333876</v>
      </c>
      <c r="F1131">
        <v>124.52</v>
      </c>
      <c r="G1131">
        <v>29.597321812388799</v>
      </c>
      <c r="H1131">
        <v>16.1821926337546</v>
      </c>
      <c r="I1131">
        <v>1.5965928557659901</v>
      </c>
      <c r="J1131">
        <v>10.879851168191401</v>
      </c>
      <c r="K1131">
        <v>103.495418701246</v>
      </c>
      <c r="L1131">
        <v>93.249736762304096</v>
      </c>
      <c r="M1131">
        <v>65.699576886468094</v>
      </c>
      <c r="N1131">
        <v>1.69973896783961</v>
      </c>
      <c r="O1131">
        <v>5.9990362993896698</v>
      </c>
      <c r="P1131">
        <v>76.249115357395596</v>
      </c>
      <c r="Q1131">
        <v>0.114586469262765</v>
      </c>
    </row>
    <row r="1132" spans="1:17" hidden="1" x14ac:dyDescent="0.3">
      <c r="A1132" t="s">
        <v>2411</v>
      </c>
      <c r="B1132" t="s">
        <v>2412</v>
      </c>
      <c r="C1132" t="s">
        <v>10182</v>
      </c>
      <c r="D1132" t="s">
        <v>1357</v>
      </c>
      <c r="E1132">
        <v>1999.828256625</v>
      </c>
      <c r="F1132">
        <v>282.51</v>
      </c>
      <c r="G1132">
        <v>59.320097220656301</v>
      </c>
      <c r="H1132">
        <v>4.9073801654072398</v>
      </c>
      <c r="I1132">
        <v>32.920973055071201</v>
      </c>
      <c r="J1132">
        <v>11.208825988162401</v>
      </c>
      <c r="K1132">
        <v>237.589948494596</v>
      </c>
      <c r="L1132">
        <v>206.35515296625499</v>
      </c>
      <c r="M1132">
        <v>84.773396995969605</v>
      </c>
      <c r="N1132">
        <v>1.5029972455860099</v>
      </c>
      <c r="O1132">
        <v>1.5610066900286701</v>
      </c>
      <c r="P1132">
        <v>104.34719710669</v>
      </c>
      <c r="Q1132">
        <v>0.21042957759227299</v>
      </c>
    </row>
    <row r="1133" spans="1:17" hidden="1" x14ac:dyDescent="0.3">
      <c r="A1133" t="s">
        <v>2413</v>
      </c>
      <c r="B1133" t="s">
        <v>2414</v>
      </c>
      <c r="C1133" t="s">
        <v>10182</v>
      </c>
      <c r="D1133" t="s">
        <v>371</v>
      </c>
      <c r="E1133">
        <v>1999.4715169200001</v>
      </c>
      <c r="F1133">
        <v>228.18</v>
      </c>
      <c r="G1133">
        <v>-51.851534254986703</v>
      </c>
      <c r="H1133">
        <v>-5.5606864645556504</v>
      </c>
      <c r="I1133">
        <v>-32.892352939814202</v>
      </c>
      <c r="J1133">
        <v>-1.8262532612371001</v>
      </c>
      <c r="K1133">
        <v>233.070312951483</v>
      </c>
      <c r="L1133">
        <v>254.19996497422801</v>
      </c>
      <c r="M1133">
        <v>44.221417868407201</v>
      </c>
      <c r="N1133">
        <v>0.43365967413291501</v>
      </c>
      <c r="O1133">
        <v>52.664563064247503</v>
      </c>
      <c r="P1133">
        <v>8.6571428571428495</v>
      </c>
      <c r="Q1133">
        <v>0.16610630886615599</v>
      </c>
    </row>
    <row r="1134" spans="1:17" hidden="1" x14ac:dyDescent="0.3">
      <c r="A1134" t="s">
        <v>2415</v>
      </c>
      <c r="B1134" t="s">
        <v>2416</v>
      </c>
      <c r="C1134" t="s">
        <v>10182</v>
      </c>
      <c r="D1134" t="s">
        <v>148</v>
      </c>
      <c r="E1134">
        <v>1995.0324778019999</v>
      </c>
      <c r="F1134">
        <v>127.14</v>
      </c>
      <c r="G1134">
        <v>-31.531824116066002</v>
      </c>
      <c r="H1134">
        <v>-7.6128113726145896</v>
      </c>
      <c r="I1134">
        <v>-41.498300705947301</v>
      </c>
      <c r="J1134">
        <v>-1.21836816077375</v>
      </c>
      <c r="K1134">
        <v>133.53356125944001</v>
      </c>
      <c r="M1134">
        <v>46.840522053822298</v>
      </c>
      <c r="N1134">
        <v>1.6300222528753801</v>
      </c>
      <c r="O1134">
        <v>52.587698599968498</v>
      </c>
      <c r="P1134">
        <v>5.9500000000000099</v>
      </c>
    </row>
    <row r="1135" spans="1:17" hidden="1" x14ac:dyDescent="0.3">
      <c r="A1135" t="s">
        <v>2417</v>
      </c>
      <c r="B1135" t="s">
        <v>2418</v>
      </c>
      <c r="C1135" t="s">
        <v>10182</v>
      </c>
      <c r="D1135" t="s">
        <v>637</v>
      </c>
      <c r="E1135">
        <v>1991.8746000000001</v>
      </c>
      <c r="F1135">
        <v>354.3</v>
      </c>
      <c r="G1135">
        <v>8.7131856543133708</v>
      </c>
      <c r="H1135">
        <v>-0.73243911603997103</v>
      </c>
      <c r="I1135">
        <v>-2.26314661996236</v>
      </c>
      <c r="J1135">
        <v>-6.2499010414979299</v>
      </c>
      <c r="K1135">
        <v>349.63670832115002</v>
      </c>
      <c r="L1135">
        <v>330.24491552943499</v>
      </c>
      <c r="M1135">
        <v>44.857008872980401</v>
      </c>
      <c r="N1135">
        <v>1.26663894946179</v>
      </c>
      <c r="O1135">
        <v>11.374541349139101</v>
      </c>
      <c r="P1135">
        <v>56.079295154184997</v>
      </c>
      <c r="Q1135">
        <v>5.6511649874776998E-2</v>
      </c>
    </row>
    <row r="1136" spans="1:17" hidden="1" x14ac:dyDescent="0.3">
      <c r="A1136" t="s">
        <v>2419</v>
      </c>
      <c r="B1136" t="s">
        <v>2420</v>
      </c>
      <c r="C1136" t="s">
        <v>10182</v>
      </c>
      <c r="E1136">
        <v>1984.2725</v>
      </c>
      <c r="F1136">
        <v>355</v>
      </c>
      <c r="G1136">
        <v>-65.592024977980898</v>
      </c>
      <c r="H1136">
        <v>-25.183168168158002</v>
      </c>
      <c r="I1136">
        <v>-47.618212926164396</v>
      </c>
      <c r="J1136">
        <v>-14.105450076873501</v>
      </c>
      <c r="K1136">
        <v>405.32062946143799</v>
      </c>
      <c r="L1136">
        <v>448.660567443182</v>
      </c>
      <c r="M1136">
        <v>36.591469270845302</v>
      </c>
      <c r="N1136">
        <v>3.0220725413896701</v>
      </c>
      <c r="O1136">
        <v>84.197183098591495</v>
      </c>
      <c r="P1136">
        <v>9.2307692307692193</v>
      </c>
      <c r="Q1136">
        <v>0.31234275451043197</v>
      </c>
    </row>
    <row r="1137" spans="1:17" hidden="1" x14ac:dyDescent="0.3">
      <c r="A1137" t="s">
        <v>2421</v>
      </c>
      <c r="B1137" t="s">
        <v>2422</v>
      </c>
      <c r="C1137" t="s">
        <v>10182</v>
      </c>
      <c r="D1137" t="s">
        <v>1634</v>
      </c>
      <c r="E1137">
        <v>1984.1380216</v>
      </c>
      <c r="F1137">
        <v>62.07</v>
      </c>
      <c r="G1137">
        <v>-1.61266352146672</v>
      </c>
      <c r="H1137">
        <v>-2.7630130845381098</v>
      </c>
      <c r="I1137">
        <v>4.6965026064211299</v>
      </c>
      <c r="J1137">
        <v>0.58611024555227598</v>
      </c>
      <c r="K1137">
        <v>61.006315672095901</v>
      </c>
      <c r="L1137">
        <v>56.825087539742</v>
      </c>
      <c r="M1137">
        <v>58.880462682991599</v>
      </c>
      <c r="N1137">
        <v>0.97788908208548497</v>
      </c>
      <c r="O1137">
        <v>3.0288384082487401</v>
      </c>
      <c r="P1137">
        <v>29.3125</v>
      </c>
      <c r="Q1137">
        <v>-2.8254867209200001E-2</v>
      </c>
    </row>
    <row r="1138" spans="1:17" hidden="1" x14ac:dyDescent="0.3">
      <c r="A1138" t="s">
        <v>2423</v>
      </c>
      <c r="B1138" t="s">
        <v>2424</v>
      </c>
      <c r="C1138" t="s">
        <v>10182</v>
      </c>
      <c r="D1138" t="s">
        <v>282</v>
      </c>
      <c r="E1138">
        <v>1969.7474664450001</v>
      </c>
      <c r="F1138">
        <v>862.15</v>
      </c>
      <c r="G1138">
        <v>55.840390999815497</v>
      </c>
      <c r="H1138">
        <v>29.734361907606001</v>
      </c>
      <c r="I1138">
        <v>46.880878544370802</v>
      </c>
      <c r="J1138">
        <v>-4.6032729625566002</v>
      </c>
      <c r="K1138">
        <v>693.80586893199904</v>
      </c>
      <c r="L1138">
        <v>589.03047579173995</v>
      </c>
      <c r="M1138">
        <v>67.040185559757205</v>
      </c>
      <c r="N1138">
        <v>4.1456132906755601</v>
      </c>
      <c r="O1138">
        <v>9.9576639795859201</v>
      </c>
      <c r="P1138">
        <v>88.736865148861597</v>
      </c>
      <c r="Q1138">
        <v>4.4969848728192E-2</v>
      </c>
    </row>
    <row r="1139" spans="1:17" hidden="1" x14ac:dyDescent="0.3">
      <c r="A1139" t="s">
        <v>2425</v>
      </c>
      <c r="B1139" t="s">
        <v>2426</v>
      </c>
      <c r="C1139" t="s">
        <v>10182</v>
      </c>
      <c r="D1139" t="s">
        <v>246</v>
      </c>
      <c r="E1139">
        <v>1969.68398235</v>
      </c>
      <c r="F1139">
        <v>320.25</v>
      </c>
      <c r="G1139">
        <v>527.02160574337904</v>
      </c>
      <c r="H1139">
        <v>8.8321514035922792</v>
      </c>
      <c r="I1139">
        <v>43.283860626552197</v>
      </c>
      <c r="J1139">
        <v>5.3928373831592902</v>
      </c>
      <c r="K1139">
        <v>281.197890423503</v>
      </c>
      <c r="L1139">
        <v>208.029863136253</v>
      </c>
      <c r="M1139">
        <v>70.296039043976606</v>
      </c>
      <c r="N1139">
        <v>1.3188989198507</v>
      </c>
      <c r="O1139">
        <v>1.4519906323184799</v>
      </c>
      <c r="P1139">
        <v>592.43243243243205</v>
      </c>
      <c r="Q1139">
        <v>0.20761304191996799</v>
      </c>
    </row>
    <row r="1140" spans="1:17" hidden="1" x14ac:dyDescent="0.3">
      <c r="A1140" t="s">
        <v>2427</v>
      </c>
      <c r="B1140" t="s">
        <v>2428</v>
      </c>
      <c r="C1140" t="s">
        <v>10182</v>
      </c>
      <c r="D1140" t="s">
        <v>98</v>
      </c>
      <c r="E1140">
        <v>1964.175883824</v>
      </c>
      <c r="F1140">
        <v>183.92</v>
      </c>
      <c r="G1140">
        <v>16.445450213422198</v>
      </c>
      <c r="H1140">
        <v>0.14218496382873799</v>
      </c>
      <c r="I1140">
        <v>-10.0369493437094</v>
      </c>
      <c r="J1140">
        <v>7.1791165953237996</v>
      </c>
      <c r="K1140">
        <v>169.249855292967</v>
      </c>
      <c r="L1140">
        <v>165.588457470007</v>
      </c>
      <c r="M1140">
        <v>68.504027539221397</v>
      </c>
      <c r="N1140">
        <v>2.03897496246105</v>
      </c>
      <c r="O1140">
        <v>17.714223575467599</v>
      </c>
      <c r="P1140">
        <v>52.948024948024901</v>
      </c>
      <c r="Q1140">
        <v>3.3520189284159001E-2</v>
      </c>
    </row>
    <row r="1141" spans="1:17" hidden="1" x14ac:dyDescent="0.3">
      <c r="A1141" t="s">
        <v>2429</v>
      </c>
      <c r="B1141" t="s">
        <v>2430</v>
      </c>
      <c r="C1141" t="s">
        <v>10182</v>
      </c>
      <c r="D1141" t="s">
        <v>299</v>
      </c>
      <c r="E1141">
        <v>1963.945371755</v>
      </c>
      <c r="F1141">
        <v>1265.45</v>
      </c>
      <c r="G1141">
        <v>-43.031051303052401</v>
      </c>
      <c r="H1141">
        <v>-1.4710519328263501</v>
      </c>
      <c r="I1141">
        <v>-20.791619831463301</v>
      </c>
      <c r="J1141">
        <v>-2.0023510711753598</v>
      </c>
      <c r="K1141">
        <v>1272.8153005342199</v>
      </c>
      <c r="L1141">
        <v>1318.1931597541</v>
      </c>
      <c r="M1141">
        <v>47.419147498560903</v>
      </c>
      <c r="N1141">
        <v>0.83557956129821098</v>
      </c>
      <c r="O1141">
        <v>40.440159627010097</v>
      </c>
      <c r="P1141">
        <v>10.432847543415599</v>
      </c>
      <c r="Q1141">
        <v>-2.9155580820902999E-2</v>
      </c>
    </row>
    <row r="1142" spans="1:17" hidden="1" x14ac:dyDescent="0.3">
      <c r="A1142" t="s">
        <v>2431</v>
      </c>
      <c r="B1142" t="s">
        <v>2432</v>
      </c>
      <c r="C1142" t="s">
        <v>10182</v>
      </c>
      <c r="E1142">
        <v>1957.2537600000001</v>
      </c>
      <c r="F1142">
        <v>792</v>
      </c>
      <c r="G1142">
        <v>2809.8002751644199</v>
      </c>
      <c r="H1142">
        <v>-10.2279053652387</v>
      </c>
      <c r="I1142">
        <v>404.353815169413</v>
      </c>
      <c r="J1142">
        <v>-5.9880136286100099</v>
      </c>
      <c r="K1142">
        <v>708.13879489880003</v>
      </c>
      <c r="L1142">
        <v>429.44226406074898</v>
      </c>
      <c r="M1142">
        <v>46.304109182023801</v>
      </c>
      <c r="N1142">
        <v>0.79619692628288596</v>
      </c>
      <c r="O1142">
        <v>20.202020202020201</v>
      </c>
      <c r="P1142">
        <v>3068</v>
      </c>
    </row>
    <row r="1143" spans="1:17" hidden="1" x14ac:dyDescent="0.3">
      <c r="A1143" t="s">
        <v>2433</v>
      </c>
      <c r="B1143" t="s">
        <v>2434</v>
      </c>
      <c r="C1143" t="s">
        <v>10182</v>
      </c>
      <c r="D1143" t="s">
        <v>246</v>
      </c>
      <c r="E1143">
        <v>1956.48</v>
      </c>
      <c r="F1143">
        <v>611.4</v>
      </c>
      <c r="G1143">
        <v>109.48151958360801</v>
      </c>
      <c r="H1143">
        <v>15.537026477545201</v>
      </c>
      <c r="I1143">
        <v>44.460947694229603</v>
      </c>
      <c r="J1143">
        <v>0.69709658281598896</v>
      </c>
      <c r="K1143">
        <v>534.01158944618396</v>
      </c>
      <c r="L1143">
        <v>444.62717306843899</v>
      </c>
      <c r="M1143">
        <v>76.933689046231805</v>
      </c>
      <c r="N1143">
        <v>0.97109948328826401</v>
      </c>
      <c r="O1143">
        <v>0.891396794242727</v>
      </c>
      <c r="P1143">
        <v>138.08411214953199</v>
      </c>
      <c r="Q1143">
        <v>0.126973035603966</v>
      </c>
    </row>
    <row r="1144" spans="1:17" hidden="1" x14ac:dyDescent="0.3">
      <c r="A1144" t="s">
        <v>2435</v>
      </c>
      <c r="B1144" t="s">
        <v>2436</v>
      </c>
      <c r="C1144" t="s">
        <v>10182</v>
      </c>
      <c r="D1144" t="s">
        <v>214</v>
      </c>
      <c r="E1144">
        <v>1952.94</v>
      </c>
      <c r="F1144">
        <v>443.85</v>
      </c>
      <c r="G1144">
        <v>26.683625252271799</v>
      </c>
      <c r="H1144">
        <v>15.465909423552599</v>
      </c>
      <c r="I1144">
        <v>30.8028637131141</v>
      </c>
      <c r="J1144">
        <v>14.4919683776877</v>
      </c>
      <c r="K1144">
        <v>379.45573173411702</v>
      </c>
      <c r="L1144">
        <v>320.57705366006599</v>
      </c>
      <c r="M1144">
        <v>78.635223629920702</v>
      </c>
      <c r="N1144">
        <v>1.2467819926830399</v>
      </c>
      <c r="O1144">
        <v>4.76512335248393</v>
      </c>
      <c r="P1144">
        <v>95.141789404264699</v>
      </c>
    </row>
    <row r="1145" spans="1:17" hidden="1" x14ac:dyDescent="0.3">
      <c r="A1145" t="s">
        <v>2437</v>
      </c>
      <c r="B1145" t="s">
        <v>2438</v>
      </c>
      <c r="C1145" t="s">
        <v>10182</v>
      </c>
      <c r="D1145" t="s">
        <v>1783</v>
      </c>
      <c r="E1145">
        <v>1937.7381447400001</v>
      </c>
      <c r="F1145">
        <v>172.3</v>
      </c>
      <c r="G1145">
        <v>23.9625349052986</v>
      </c>
      <c r="H1145">
        <v>-4.9837862610449903</v>
      </c>
      <c r="I1145">
        <v>-25.4398315734745</v>
      </c>
      <c r="J1145">
        <v>-3.4778383596801699</v>
      </c>
      <c r="K1145">
        <v>174.43153025714</v>
      </c>
      <c r="L1145">
        <v>172.35819101657501</v>
      </c>
      <c r="M1145">
        <v>36.024017778468902</v>
      </c>
      <c r="N1145">
        <v>0.91570114650171597</v>
      </c>
      <c r="O1145">
        <v>26.407428903075999</v>
      </c>
      <c r="P1145">
        <v>54.390681003584199</v>
      </c>
      <c r="Q1145">
        <v>-3.5026557390239001E-2</v>
      </c>
    </row>
    <row r="1146" spans="1:17" hidden="1" x14ac:dyDescent="0.3">
      <c r="A1146" t="s">
        <v>2439</v>
      </c>
      <c r="B1146" t="s">
        <v>2440</v>
      </c>
      <c r="C1146" t="s">
        <v>10182</v>
      </c>
      <c r="D1146" t="s">
        <v>130</v>
      </c>
      <c r="E1146">
        <v>1935.53797779</v>
      </c>
      <c r="F1146">
        <v>149.66999999999999</v>
      </c>
      <c r="G1146">
        <v>-33.404437863450298</v>
      </c>
      <c r="H1146">
        <v>0.68155023362526501</v>
      </c>
      <c r="I1146">
        <v>-26.212158724801601</v>
      </c>
      <c r="J1146">
        <v>-6.2232570600507398</v>
      </c>
      <c r="K1146">
        <v>149.017379228919</v>
      </c>
      <c r="L1146">
        <v>150.578281261591</v>
      </c>
      <c r="M1146">
        <v>30.699313744444598</v>
      </c>
      <c r="N1146">
        <v>0.93981896448287305</v>
      </c>
      <c r="O1146">
        <v>31.188614952896302</v>
      </c>
      <c r="P1146">
        <v>30.147826086956499</v>
      </c>
    </row>
    <row r="1147" spans="1:17" hidden="1" x14ac:dyDescent="0.3">
      <c r="A1147" t="s">
        <v>2441</v>
      </c>
      <c r="B1147" t="s">
        <v>2442</v>
      </c>
      <c r="C1147" t="s">
        <v>10182</v>
      </c>
      <c r="D1147" t="s">
        <v>246</v>
      </c>
      <c r="E1147">
        <v>1932.61413004</v>
      </c>
      <c r="F1147">
        <v>1421.2</v>
      </c>
      <c r="G1147">
        <v>-11.8744530285589</v>
      </c>
      <c r="H1147">
        <v>10.609009585992</v>
      </c>
      <c r="I1147">
        <v>-20.540351849796799</v>
      </c>
      <c r="J1147">
        <v>3.4015367910893102</v>
      </c>
      <c r="K1147">
        <v>1374.0941468155299</v>
      </c>
      <c r="L1147">
        <v>1349.9864866200801</v>
      </c>
      <c r="M1147">
        <v>57.074737755649799</v>
      </c>
      <c r="N1147">
        <v>0.91972658449344802</v>
      </c>
      <c r="O1147">
        <v>24.5426400225161</v>
      </c>
      <c r="P1147">
        <v>39.060665362035202</v>
      </c>
      <c r="Q1147">
        <v>5.2924513708937998E-2</v>
      </c>
    </row>
    <row r="1148" spans="1:17" hidden="1" x14ac:dyDescent="0.3">
      <c r="A1148" t="s">
        <v>2443</v>
      </c>
      <c r="B1148" t="s">
        <v>2444</v>
      </c>
      <c r="C1148" t="s">
        <v>10182</v>
      </c>
      <c r="D1148" t="s">
        <v>24</v>
      </c>
      <c r="E1148">
        <v>1928.3291144249999</v>
      </c>
      <c r="F1148">
        <v>181.51</v>
      </c>
      <c r="G1148">
        <v>-18.7220052764002</v>
      </c>
      <c r="H1148">
        <v>-13.387781460136299</v>
      </c>
      <c r="I1148">
        <v>-8.1918380866679801</v>
      </c>
      <c r="J1148">
        <v>-8.4936857408076598</v>
      </c>
      <c r="K1148">
        <v>192.817796399212</v>
      </c>
      <c r="L1148">
        <v>178.34687540883601</v>
      </c>
      <c r="M1148">
        <v>21.920585373129299</v>
      </c>
      <c r="N1148">
        <v>0.73823568852972199</v>
      </c>
      <c r="O1148">
        <v>19.9382954107211</v>
      </c>
      <c r="P1148">
        <v>27.554462403373101</v>
      </c>
      <c r="Q1148">
        <v>-1.7590914046843001E-2</v>
      </c>
    </row>
    <row r="1149" spans="1:17" hidden="1" x14ac:dyDescent="0.3">
      <c r="A1149" t="s">
        <v>2445</v>
      </c>
      <c r="B1149" t="s">
        <v>2446</v>
      </c>
      <c r="C1149" t="s">
        <v>10182</v>
      </c>
      <c r="D1149" t="s">
        <v>246</v>
      </c>
      <c r="E1149">
        <v>1913.6</v>
      </c>
      <c r="F1149">
        <v>1472</v>
      </c>
      <c r="G1149">
        <v>106.196989319802</v>
      </c>
      <c r="H1149">
        <v>15.559366187885599</v>
      </c>
      <c r="I1149">
        <v>88.134641739760099</v>
      </c>
      <c r="J1149">
        <v>29.2314411510139</v>
      </c>
      <c r="K1149">
        <v>1216.14203012293</v>
      </c>
      <c r="L1149">
        <v>942.86587384290499</v>
      </c>
      <c r="M1149">
        <v>70.555162244526301</v>
      </c>
      <c r="N1149">
        <v>1.2168374448135999</v>
      </c>
      <c r="O1149">
        <v>6.6508152173913002</v>
      </c>
      <c r="P1149">
        <v>144.11276948590299</v>
      </c>
      <c r="Q1149">
        <v>9.4979819002211002E-2</v>
      </c>
    </row>
    <row r="1150" spans="1:17" hidden="1" x14ac:dyDescent="0.3">
      <c r="A1150" t="s">
        <v>2447</v>
      </c>
      <c r="B1150" t="s">
        <v>2448</v>
      </c>
      <c r="C1150" t="s">
        <v>10182</v>
      </c>
      <c r="D1150" t="s">
        <v>246</v>
      </c>
      <c r="E1150">
        <v>1913.1143320000001</v>
      </c>
      <c r="F1150">
        <v>1404.1</v>
      </c>
      <c r="G1150">
        <v>17.810489311974699</v>
      </c>
      <c r="H1150">
        <v>-0.49115461762046297</v>
      </c>
      <c r="I1150">
        <v>-4.0875578760939497</v>
      </c>
      <c r="J1150">
        <v>-2.7694339368118701</v>
      </c>
      <c r="K1150">
        <v>1351.3960074017</v>
      </c>
      <c r="L1150">
        <v>1282.8197996701499</v>
      </c>
      <c r="M1150">
        <v>56.841467345969299</v>
      </c>
      <c r="N1150">
        <v>1.03212560023155</v>
      </c>
      <c r="O1150">
        <v>12.9549177409016</v>
      </c>
      <c r="P1150">
        <v>44.901960784313701</v>
      </c>
      <c r="Q1150">
        <v>1.8641500951602E-2</v>
      </c>
    </row>
    <row r="1151" spans="1:17" hidden="1" x14ac:dyDescent="0.3">
      <c r="A1151" t="s">
        <v>2449</v>
      </c>
      <c r="B1151" t="s">
        <v>2450</v>
      </c>
      <c r="C1151" t="s">
        <v>10182</v>
      </c>
      <c r="D1151" t="s">
        <v>193</v>
      </c>
      <c r="E1151">
        <v>1910.4205999999999</v>
      </c>
      <c r="F1151">
        <v>445</v>
      </c>
      <c r="G1151">
        <v>-27.251457083390701</v>
      </c>
      <c r="H1151">
        <v>2.8880404966018798</v>
      </c>
      <c r="I1151">
        <v>-23.7975974416048</v>
      </c>
      <c r="J1151">
        <v>-0.84510427188486603</v>
      </c>
      <c r="K1151">
        <v>410.39884904349401</v>
      </c>
      <c r="L1151">
        <v>420.087514579117</v>
      </c>
      <c r="M1151">
        <v>75.101273868180598</v>
      </c>
      <c r="N1151">
        <v>2.2782599750722001</v>
      </c>
      <c r="O1151">
        <v>31.067415730337</v>
      </c>
      <c r="P1151">
        <v>24.5800671892497</v>
      </c>
      <c r="Q1151">
        <v>4.2500996806212998E-2</v>
      </c>
    </row>
    <row r="1152" spans="1:17" hidden="1" x14ac:dyDescent="0.3">
      <c r="A1152" t="s">
        <v>2451</v>
      </c>
      <c r="B1152" t="s">
        <v>2452</v>
      </c>
      <c r="C1152" t="s">
        <v>10182</v>
      </c>
      <c r="D1152" t="s">
        <v>416</v>
      </c>
      <c r="E1152">
        <v>1907.7386170499999</v>
      </c>
      <c r="F1152">
        <v>219.3</v>
      </c>
      <c r="G1152">
        <v>138.81300896623301</v>
      </c>
      <c r="H1152">
        <v>-1.22095890859039</v>
      </c>
      <c r="I1152">
        <v>14.949619210891299</v>
      </c>
      <c r="J1152">
        <v>-1.8970224993940799E-2</v>
      </c>
      <c r="K1152">
        <v>214.20714625589201</v>
      </c>
      <c r="L1152">
        <v>181.26386985161801</v>
      </c>
      <c r="M1152">
        <v>49.3247740691708</v>
      </c>
      <c r="N1152">
        <v>0.90435416234523902</v>
      </c>
      <c r="O1152">
        <v>10.579115367077</v>
      </c>
      <c r="P1152">
        <v>175.50251256281399</v>
      </c>
      <c r="Q1152">
        <v>9.3646245542958001E-2</v>
      </c>
    </row>
    <row r="1153" spans="1:17" hidden="1" x14ac:dyDescent="0.3">
      <c r="A1153" t="s">
        <v>2453</v>
      </c>
      <c r="B1153" t="s">
        <v>2454</v>
      </c>
      <c r="C1153" t="s">
        <v>10182</v>
      </c>
      <c r="D1153" t="s">
        <v>400</v>
      </c>
      <c r="E1153">
        <v>1907.13285655</v>
      </c>
      <c r="F1153">
        <v>14303.5</v>
      </c>
      <c r="G1153">
        <v>270.53018935731899</v>
      </c>
      <c r="H1153">
        <v>26.9680266193843</v>
      </c>
      <c r="I1153">
        <v>185.661199061926</v>
      </c>
      <c r="J1153">
        <v>-11.0724503314421</v>
      </c>
      <c r="K1153">
        <v>10720.596082174199</v>
      </c>
      <c r="L1153">
        <v>7114.96036023941</v>
      </c>
      <c r="M1153">
        <v>64.096997328197105</v>
      </c>
      <c r="N1153">
        <v>1.7038075858402499</v>
      </c>
      <c r="O1153">
        <v>17.062257489425601</v>
      </c>
      <c r="P1153">
        <v>323.80740740740703</v>
      </c>
      <c r="Q1153">
        <v>0.23581676248511399</v>
      </c>
    </row>
    <row r="1154" spans="1:17" hidden="1" x14ac:dyDescent="0.3">
      <c r="A1154" t="s">
        <v>2455</v>
      </c>
      <c r="B1154" t="s">
        <v>2456</v>
      </c>
      <c r="C1154" t="s">
        <v>10182</v>
      </c>
      <c r="D1154" t="s">
        <v>1634</v>
      </c>
      <c r="E1154">
        <v>1906.0882018</v>
      </c>
      <c r="F1154">
        <v>63.48</v>
      </c>
      <c r="G1154">
        <v>-2.58494312285044</v>
      </c>
      <c r="H1154">
        <v>-2.2013722243897802</v>
      </c>
      <c r="I1154">
        <v>4.2984759159897203</v>
      </c>
      <c r="J1154">
        <v>0.47508104501096998</v>
      </c>
      <c r="K1154">
        <v>62.516922262966403</v>
      </c>
      <c r="L1154">
        <v>58.246530625471699</v>
      </c>
      <c r="M1154">
        <v>59.453032016997597</v>
      </c>
      <c r="N1154">
        <v>0.96767105945100995</v>
      </c>
      <c r="O1154">
        <v>3.8279773156899699</v>
      </c>
      <c r="P1154">
        <v>28.2424242424242</v>
      </c>
      <c r="Q1154">
        <v>-2.8326200589973E-2</v>
      </c>
    </row>
    <row r="1155" spans="1:17" hidden="1" x14ac:dyDescent="0.3">
      <c r="A1155" t="s">
        <v>2457</v>
      </c>
      <c r="B1155" t="s">
        <v>2458</v>
      </c>
      <c r="C1155" t="s">
        <v>10182</v>
      </c>
      <c r="D1155" t="s">
        <v>1634</v>
      </c>
      <c r="E1155">
        <v>1905.052968</v>
      </c>
      <c r="F1155">
        <v>63.58</v>
      </c>
      <c r="G1155">
        <v>-2.05959221180207</v>
      </c>
      <c r="H1155">
        <v>-2.0695209327446702</v>
      </c>
      <c r="I1155">
        <v>4.4821981280051597</v>
      </c>
      <c r="J1155">
        <v>0.47508104501096998</v>
      </c>
      <c r="K1155">
        <v>62.495870763425899</v>
      </c>
      <c r="L1155">
        <v>58.236838318455902</v>
      </c>
      <c r="M1155">
        <v>55.931821315525497</v>
      </c>
      <c r="N1155">
        <v>0.81746314531174202</v>
      </c>
      <c r="O1155">
        <v>4.8285624410191899</v>
      </c>
      <c r="P1155">
        <v>29.201381832960699</v>
      </c>
      <c r="Q1155">
        <v>-2.9924776916618E-2</v>
      </c>
    </row>
    <row r="1156" spans="1:17" hidden="1" x14ac:dyDescent="0.3">
      <c r="A1156" t="s">
        <v>2459</v>
      </c>
      <c r="B1156" t="s">
        <v>2460</v>
      </c>
      <c r="C1156" t="s">
        <v>10182</v>
      </c>
      <c r="D1156" t="s">
        <v>711</v>
      </c>
      <c r="E1156">
        <v>1901.11000107</v>
      </c>
      <c r="F1156">
        <v>789.21</v>
      </c>
      <c r="G1156">
        <v>43.913428172946297</v>
      </c>
      <c r="H1156">
        <v>1.5451517249537801</v>
      </c>
      <c r="I1156">
        <v>23.6368151428406</v>
      </c>
      <c r="J1156">
        <v>1.9740737850218899</v>
      </c>
      <c r="K1156">
        <v>738.816055967176</v>
      </c>
      <c r="L1156">
        <v>633.00663183534004</v>
      </c>
      <c r="M1156">
        <v>43.078312623575101</v>
      </c>
      <c r="N1156">
        <v>0.86481988255504705</v>
      </c>
      <c r="O1156">
        <v>2.72297614069765</v>
      </c>
      <c r="P1156">
        <v>77.930334798782496</v>
      </c>
      <c r="Q1156">
        <v>-3.6227040049000002E-5</v>
      </c>
    </row>
    <row r="1157" spans="1:17" hidden="1" x14ac:dyDescent="0.3">
      <c r="A1157" t="s">
        <v>2461</v>
      </c>
      <c r="B1157" t="s">
        <v>2462</v>
      </c>
      <c r="C1157" t="s">
        <v>10182</v>
      </c>
      <c r="D1157" t="s">
        <v>387</v>
      </c>
      <c r="E1157">
        <v>1897.47410679</v>
      </c>
      <c r="F1157">
        <v>612.9</v>
      </c>
      <c r="G1157">
        <v>-29.929876329175102</v>
      </c>
      <c r="H1157">
        <v>-2.5460698206361001</v>
      </c>
      <c r="I1157">
        <v>-13.281842577806399</v>
      </c>
      <c r="J1157">
        <v>-3.1393621491651298</v>
      </c>
      <c r="K1157">
        <v>576.20119267896098</v>
      </c>
      <c r="L1157">
        <v>567.852702251099</v>
      </c>
      <c r="M1157">
        <v>69.094921523205599</v>
      </c>
      <c r="N1157">
        <v>0.88339956004396603</v>
      </c>
      <c r="O1157">
        <v>20.737477565671298</v>
      </c>
      <c r="P1157">
        <v>39.279627315077803</v>
      </c>
      <c r="Q1157">
        <v>0.13211377920272299</v>
      </c>
    </row>
    <row r="1158" spans="1:17" hidden="1" x14ac:dyDescent="0.3">
      <c r="A1158" t="s">
        <v>2463</v>
      </c>
      <c r="B1158" t="s">
        <v>2464</v>
      </c>
      <c r="C1158" t="s">
        <v>10182</v>
      </c>
      <c r="D1158" t="s">
        <v>95</v>
      </c>
      <c r="E1158">
        <v>1890.3555120000001</v>
      </c>
      <c r="F1158">
        <v>344.9</v>
      </c>
      <c r="G1158">
        <v>-28.986716025795101</v>
      </c>
      <c r="H1158">
        <v>2.79984076404364</v>
      </c>
      <c r="I1158">
        <v>-32.4441920305267</v>
      </c>
      <c r="J1158">
        <v>0.266362356859906</v>
      </c>
      <c r="K1158">
        <v>328.57916345697902</v>
      </c>
      <c r="L1158">
        <v>343.04299008896101</v>
      </c>
      <c r="M1158">
        <v>59.471081507069798</v>
      </c>
      <c r="N1158">
        <v>1.91530221004212</v>
      </c>
      <c r="O1158">
        <v>28.732966077123798</v>
      </c>
      <c r="P1158">
        <v>22.283283105832201</v>
      </c>
      <c r="Q1158">
        <v>6.2605901293723995E-2</v>
      </c>
    </row>
    <row r="1159" spans="1:17" hidden="1" x14ac:dyDescent="0.3">
      <c r="A1159" t="s">
        <v>2465</v>
      </c>
      <c r="B1159" t="s">
        <v>2466</v>
      </c>
      <c r="C1159" t="s">
        <v>10182</v>
      </c>
      <c r="D1159" t="s">
        <v>700</v>
      </c>
      <c r="E1159">
        <v>1887.7191150000001</v>
      </c>
      <c r="F1159">
        <v>272.75</v>
      </c>
      <c r="G1159">
        <v>2.3375911811582402</v>
      </c>
      <c r="H1159">
        <v>-0.64378965414898304</v>
      </c>
      <c r="I1159">
        <v>-19.239647070041698</v>
      </c>
      <c r="J1159">
        <v>-6.5704834956028799</v>
      </c>
      <c r="K1159">
        <v>270.77446024429599</v>
      </c>
      <c r="L1159">
        <v>266.80366411554502</v>
      </c>
      <c r="M1159">
        <v>42.929790274345002</v>
      </c>
      <c r="N1159">
        <v>1.61095405570107</v>
      </c>
      <c r="O1159">
        <v>21.356553620531599</v>
      </c>
      <c r="P1159">
        <v>35.091629519564101</v>
      </c>
      <c r="Q1159">
        <v>4.7083078050226997E-2</v>
      </c>
    </row>
    <row r="1160" spans="1:17" hidden="1" x14ac:dyDescent="0.3">
      <c r="A1160" t="s">
        <v>2467</v>
      </c>
      <c r="B1160" t="s">
        <v>2468</v>
      </c>
      <c r="C1160" t="s">
        <v>10182</v>
      </c>
      <c r="D1160" t="s">
        <v>122</v>
      </c>
      <c r="E1160">
        <v>1879.0532125039999</v>
      </c>
      <c r="F1160">
        <v>17.68</v>
      </c>
      <c r="G1160">
        <v>34.207757580420903</v>
      </c>
      <c r="H1160">
        <v>7.1841531185823602</v>
      </c>
      <c r="I1160">
        <v>-11.3217190502856</v>
      </c>
      <c r="J1160">
        <v>1.95350683922624</v>
      </c>
      <c r="K1160">
        <v>17.67377040573</v>
      </c>
      <c r="L1160">
        <v>16.860620078389999</v>
      </c>
      <c r="M1160">
        <v>52.332480148930699</v>
      </c>
      <c r="N1160">
        <v>0.84301153481923297</v>
      </c>
      <c r="O1160">
        <v>49.067570430685599</v>
      </c>
      <c r="P1160">
        <v>63.093330999241701</v>
      </c>
      <c r="Q1160">
        <v>0.13487840071697599</v>
      </c>
    </row>
    <row r="1161" spans="1:17" hidden="1" x14ac:dyDescent="0.3">
      <c r="A1161" t="s">
        <v>2469</v>
      </c>
      <c r="B1161" t="s">
        <v>2470</v>
      </c>
      <c r="C1161" t="s">
        <v>10182</v>
      </c>
      <c r="D1161" t="s">
        <v>114</v>
      </c>
      <c r="E1161">
        <v>1875.8911810320001</v>
      </c>
      <c r="F1161">
        <v>202.59</v>
      </c>
      <c r="G1161">
        <v>115.37700001059299</v>
      </c>
      <c r="H1161">
        <v>6.1072006762773103</v>
      </c>
      <c r="I1161">
        <v>30.1900821373162</v>
      </c>
      <c r="J1161">
        <v>-5.1816023058838496</v>
      </c>
      <c r="K1161">
        <v>185.76200883345399</v>
      </c>
      <c r="L1161">
        <v>160.488012813724</v>
      </c>
      <c r="M1161">
        <v>53.7993574989084</v>
      </c>
      <c r="N1161">
        <v>1.39019448606578</v>
      </c>
      <c r="O1161">
        <v>32.064761340638697</v>
      </c>
      <c r="P1161">
        <v>164.65055519268401</v>
      </c>
      <c r="Q1161">
        <v>8.6027047775248E-2</v>
      </c>
    </row>
    <row r="1162" spans="1:17" hidden="1" x14ac:dyDescent="0.3">
      <c r="A1162" t="s">
        <v>2471</v>
      </c>
      <c r="B1162" t="s">
        <v>2472</v>
      </c>
      <c r="C1162" t="s">
        <v>10182</v>
      </c>
      <c r="D1162" t="s">
        <v>75</v>
      </c>
      <c r="E1162">
        <v>1871.85285</v>
      </c>
      <c r="F1162">
        <v>60900</v>
      </c>
      <c r="G1162">
        <v>343.37202693768597</v>
      </c>
      <c r="H1162">
        <v>80.142865050291903</v>
      </c>
      <c r="I1162">
        <v>104.397594376279</v>
      </c>
      <c r="J1162">
        <v>27.5859254735593</v>
      </c>
      <c r="K1162">
        <v>40982.741494902897</v>
      </c>
      <c r="L1162">
        <v>28896.646721859699</v>
      </c>
      <c r="M1162">
        <v>66.987663441116894</v>
      </c>
      <c r="N1162">
        <v>2.4377794336810701</v>
      </c>
      <c r="O1162">
        <v>10.0147783251231</v>
      </c>
      <c r="P1162">
        <v>377.60959924711699</v>
      </c>
      <c r="Q1162">
        <v>8.5654511404618994E-2</v>
      </c>
    </row>
    <row r="1163" spans="1:17" hidden="1" x14ac:dyDescent="0.3">
      <c r="A1163" t="s">
        <v>2473</v>
      </c>
      <c r="B1163" t="s">
        <v>2474</v>
      </c>
      <c r="C1163" t="s">
        <v>10182</v>
      </c>
      <c r="D1163" t="s">
        <v>1811</v>
      </c>
      <c r="E1163">
        <v>1870.7302632000001</v>
      </c>
      <c r="F1163">
        <v>645.5</v>
      </c>
      <c r="G1163">
        <v>42.591123616179097</v>
      </c>
      <c r="H1163">
        <v>-5.5665481724493002</v>
      </c>
      <c r="I1163">
        <v>-29.4551014366399</v>
      </c>
      <c r="J1163">
        <v>1.6089523837807</v>
      </c>
      <c r="K1163">
        <v>661.55135666659703</v>
      </c>
      <c r="L1163">
        <v>646.49338537154301</v>
      </c>
      <c r="M1163">
        <v>60.935269566827699</v>
      </c>
      <c r="N1163">
        <v>0.61319082446304196</v>
      </c>
      <c r="O1163">
        <v>41.750580945003797</v>
      </c>
      <c r="P1163">
        <v>77.872692201708404</v>
      </c>
      <c r="Q1163">
        <v>0.14058151075115199</v>
      </c>
    </row>
    <row r="1164" spans="1:17" hidden="1" x14ac:dyDescent="0.3">
      <c r="A1164" t="s">
        <v>2475</v>
      </c>
      <c r="B1164" t="s">
        <v>2476</v>
      </c>
      <c r="C1164" t="s">
        <v>10182</v>
      </c>
      <c r="D1164" t="s">
        <v>548</v>
      </c>
      <c r="E1164">
        <v>1869.5553434999999</v>
      </c>
      <c r="F1164">
        <v>607.1</v>
      </c>
      <c r="G1164">
        <v>-3.6416191435041898</v>
      </c>
      <c r="H1164">
        <v>12.1519152288783</v>
      </c>
      <c r="I1164">
        <v>4.29826062341587</v>
      </c>
      <c r="J1164">
        <v>-5.3592138701828498</v>
      </c>
      <c r="K1164">
        <v>556.11528627760003</v>
      </c>
      <c r="L1164">
        <v>508.28940532335599</v>
      </c>
      <c r="M1164">
        <v>51.089612837497199</v>
      </c>
      <c r="N1164">
        <v>0.96943736019315296</v>
      </c>
      <c r="O1164">
        <v>8.5323669906110808</v>
      </c>
      <c r="P1164">
        <v>50.832298136645903</v>
      </c>
      <c r="Q1164">
        <v>-4.3401767328748002E-2</v>
      </c>
    </row>
    <row r="1165" spans="1:17" hidden="1" x14ac:dyDescent="0.3">
      <c r="A1165" t="s">
        <v>2477</v>
      </c>
      <c r="B1165" t="s">
        <v>2478</v>
      </c>
      <c r="C1165" t="s">
        <v>10182</v>
      </c>
      <c r="D1165" t="s">
        <v>177</v>
      </c>
      <c r="E1165">
        <v>1869.241795425</v>
      </c>
      <c r="F1165">
        <v>455.25</v>
      </c>
      <c r="G1165">
        <v>-28.869063448808198</v>
      </c>
      <c r="H1165">
        <v>-8.5027942753374592</v>
      </c>
      <c r="I1165">
        <v>-27.607066694408601</v>
      </c>
      <c r="J1165">
        <v>-2.5304332036003099</v>
      </c>
      <c r="K1165">
        <v>482.761571586336</v>
      </c>
      <c r="M1165">
        <v>38.880666080656603</v>
      </c>
      <c r="N1165">
        <v>0.60078429441924397</v>
      </c>
      <c r="O1165">
        <v>40.801757276221799</v>
      </c>
      <c r="P1165">
        <v>5.4796107506950698</v>
      </c>
    </row>
    <row r="1166" spans="1:17" hidden="1" x14ac:dyDescent="0.3">
      <c r="A1166" t="s">
        <v>2479</v>
      </c>
      <c r="B1166" t="s">
        <v>2480</v>
      </c>
      <c r="C1166" t="s">
        <v>10182</v>
      </c>
      <c r="D1166" t="s">
        <v>384</v>
      </c>
      <c r="E1166">
        <v>1854.0952715579999</v>
      </c>
      <c r="F1166">
        <v>123.18</v>
      </c>
      <c r="G1166">
        <v>84.800950136235102</v>
      </c>
      <c r="H1166">
        <v>9.4948847630925997</v>
      </c>
      <c r="I1166">
        <v>-6.6851595715784402</v>
      </c>
      <c r="J1166">
        <v>4.3517752374946301</v>
      </c>
      <c r="K1166">
        <v>107.474551680131</v>
      </c>
      <c r="L1166">
        <v>95.384367818677006</v>
      </c>
      <c r="M1166">
        <v>75.258540186895402</v>
      </c>
      <c r="N1166">
        <v>2.4577910638946499</v>
      </c>
      <c r="O1166">
        <v>6.1617145640526099</v>
      </c>
      <c r="P1166">
        <v>121.347708894878</v>
      </c>
      <c r="Q1166">
        <v>7.5927792468822003E-2</v>
      </c>
    </row>
    <row r="1167" spans="1:17" hidden="1" x14ac:dyDescent="0.3">
      <c r="A1167" t="s">
        <v>2481</v>
      </c>
      <c r="B1167" t="s">
        <v>2482</v>
      </c>
      <c r="C1167" t="s">
        <v>10182</v>
      </c>
      <c r="D1167" t="s">
        <v>193</v>
      </c>
      <c r="E1167">
        <v>1853.5994825599901</v>
      </c>
      <c r="F1167">
        <v>819.4</v>
      </c>
      <c r="G1167">
        <v>65.008048616286004</v>
      </c>
      <c r="H1167">
        <v>10.6250922234979</v>
      </c>
      <c r="I1167">
        <v>23.773268415246999</v>
      </c>
      <c r="J1167">
        <v>-4.9082778358464898</v>
      </c>
      <c r="K1167">
        <v>746.76999343841999</v>
      </c>
      <c r="L1167">
        <v>644.76020840037302</v>
      </c>
      <c r="M1167">
        <v>61.290068210879397</v>
      </c>
      <c r="N1167">
        <v>0.91155009571116496</v>
      </c>
      <c r="O1167">
        <v>3.5879912130827298</v>
      </c>
      <c r="P1167">
        <v>92.550816590294801</v>
      </c>
      <c r="Q1167">
        <v>6.8350929562760995E-2</v>
      </c>
    </row>
    <row r="1168" spans="1:17" hidden="1" x14ac:dyDescent="0.3">
      <c r="A1168" t="s">
        <v>2483</v>
      </c>
      <c r="B1168" t="s">
        <v>2484</v>
      </c>
      <c r="C1168" t="s">
        <v>10182</v>
      </c>
      <c r="D1168" t="s">
        <v>46</v>
      </c>
      <c r="E1168">
        <v>1852.3747499999999</v>
      </c>
      <c r="F1168">
        <v>469.55</v>
      </c>
      <c r="G1168">
        <v>48.020082782134303</v>
      </c>
      <c r="H1168">
        <v>-0.24002071573181299</v>
      </c>
      <c r="I1168">
        <v>54.119683789564299</v>
      </c>
      <c r="J1168">
        <v>-0.45721516682651098</v>
      </c>
      <c r="K1168">
        <v>402.06355940796999</v>
      </c>
      <c r="L1168">
        <v>325.31376609692001</v>
      </c>
      <c r="M1168">
        <v>62.314788854333102</v>
      </c>
      <c r="N1168">
        <v>0.60213654985823495</v>
      </c>
      <c r="O1168">
        <v>5.9418592269193802</v>
      </c>
      <c r="P1168">
        <v>104.01911796654301</v>
      </c>
      <c r="Q1168">
        <v>6.8881591291314007E-2</v>
      </c>
    </row>
    <row r="1169" spans="1:17" hidden="1" x14ac:dyDescent="0.3">
      <c r="A1169" t="s">
        <v>2485</v>
      </c>
      <c r="B1169" t="s">
        <v>2486</v>
      </c>
      <c r="C1169" t="s">
        <v>10182</v>
      </c>
      <c r="D1169" t="s">
        <v>153</v>
      </c>
      <c r="E1169">
        <v>1849.473</v>
      </c>
      <c r="F1169">
        <v>1741.5</v>
      </c>
      <c r="G1169">
        <v>314.74235314280799</v>
      </c>
      <c r="H1169">
        <v>-3.80754889280461</v>
      </c>
      <c r="I1169">
        <v>102.684888152816</v>
      </c>
      <c r="J1169">
        <v>-11.634979301498699</v>
      </c>
      <c r="K1169">
        <v>1601.9025872929101</v>
      </c>
      <c r="L1169">
        <v>1135.2297354004399</v>
      </c>
      <c r="M1169">
        <v>56.820022596563597</v>
      </c>
      <c r="N1169">
        <v>0.64750520629128505</v>
      </c>
      <c r="O1169">
        <v>15.1851851851851</v>
      </c>
      <c r="P1169">
        <v>362.98019407151401</v>
      </c>
      <c r="Q1169">
        <v>0.13714551764055</v>
      </c>
    </row>
    <row r="1170" spans="1:17" hidden="1" x14ac:dyDescent="0.3">
      <c r="A1170" t="s">
        <v>2487</v>
      </c>
      <c r="B1170" t="s">
        <v>2488</v>
      </c>
      <c r="C1170" t="s">
        <v>10182</v>
      </c>
      <c r="D1170" t="s">
        <v>2489</v>
      </c>
      <c r="E1170">
        <v>1847.9893770000001</v>
      </c>
      <c r="F1170">
        <v>1170</v>
      </c>
      <c r="G1170">
        <v>10.621335517833399</v>
      </c>
      <c r="H1170">
        <v>2.70532463744415</v>
      </c>
      <c r="I1170">
        <v>-22.387191974062802</v>
      </c>
      <c r="J1170">
        <v>-2.8456563406900801</v>
      </c>
      <c r="K1170">
        <v>1157.0318397096</v>
      </c>
      <c r="L1170">
        <v>1140.95899058086</v>
      </c>
      <c r="M1170">
        <v>49.036609065176798</v>
      </c>
      <c r="N1170">
        <v>0.76135997668837496</v>
      </c>
      <c r="O1170">
        <v>24.0128205128205</v>
      </c>
      <c r="P1170">
        <v>40.523660821522903</v>
      </c>
      <c r="Q1170">
        <v>9.8380824799469996E-2</v>
      </c>
    </row>
    <row r="1171" spans="1:17" hidden="1" x14ac:dyDescent="0.3">
      <c r="A1171" t="s">
        <v>2490</v>
      </c>
      <c r="B1171" t="s">
        <v>2491</v>
      </c>
      <c r="C1171" t="s">
        <v>10182</v>
      </c>
      <c r="D1171" t="s">
        <v>548</v>
      </c>
      <c r="E1171">
        <v>1839.33697733499</v>
      </c>
      <c r="F1171">
        <v>354.85</v>
      </c>
      <c r="G1171">
        <v>2.7419017969951298</v>
      </c>
      <c r="H1171">
        <v>2.1150570660712602</v>
      </c>
      <c r="I1171">
        <v>-24.428954001404399</v>
      </c>
      <c r="J1171">
        <v>8.5033557818244301</v>
      </c>
      <c r="K1171">
        <v>337.35136271918702</v>
      </c>
      <c r="L1171">
        <v>340.17526696253998</v>
      </c>
      <c r="M1171">
        <v>64.851039143297001</v>
      </c>
      <c r="N1171">
        <v>1.2503113406608199</v>
      </c>
      <c r="O1171">
        <v>27.518669860504399</v>
      </c>
      <c r="P1171">
        <v>35.957854406130203</v>
      </c>
      <c r="Q1171">
        <v>-7.2947459527350003E-2</v>
      </c>
    </row>
    <row r="1172" spans="1:17" hidden="1" x14ac:dyDescent="0.3">
      <c r="A1172" t="s">
        <v>2492</v>
      </c>
      <c r="B1172" t="s">
        <v>2493</v>
      </c>
      <c r="C1172" t="s">
        <v>10182</v>
      </c>
      <c r="D1172" t="s">
        <v>246</v>
      </c>
      <c r="E1172">
        <v>1837.79563230999</v>
      </c>
      <c r="F1172">
        <v>439.45</v>
      </c>
      <c r="G1172">
        <v>184.385922984639</v>
      </c>
      <c r="H1172">
        <v>0.49370770199854502</v>
      </c>
      <c r="I1172">
        <v>46.950339904018897</v>
      </c>
      <c r="J1172">
        <v>5.3729556375459502E-2</v>
      </c>
      <c r="K1172">
        <v>414.99745752954902</v>
      </c>
      <c r="L1172">
        <v>321.39015653435001</v>
      </c>
      <c r="M1172">
        <v>43.215366249785298</v>
      </c>
      <c r="N1172">
        <v>1.0089108990509801</v>
      </c>
      <c r="O1172">
        <v>6.4967573102742104</v>
      </c>
      <c r="P1172">
        <v>221.23538011695899</v>
      </c>
      <c r="Q1172">
        <v>0.22134584910562899</v>
      </c>
    </row>
    <row r="1173" spans="1:17" hidden="1" x14ac:dyDescent="0.3">
      <c r="A1173" t="s">
        <v>2494</v>
      </c>
      <c r="B1173" t="s">
        <v>2495</v>
      </c>
      <c r="C1173" t="s">
        <v>10182</v>
      </c>
      <c r="D1173" t="s">
        <v>140</v>
      </c>
      <c r="E1173">
        <v>1831.8048089709901</v>
      </c>
      <c r="F1173">
        <v>107.53</v>
      </c>
      <c r="G1173">
        <v>39.1910150756473</v>
      </c>
      <c r="H1173">
        <v>-10.6784455841417</v>
      </c>
      <c r="I1173">
        <v>-31.4179252796838</v>
      </c>
      <c r="J1173">
        <v>-4.4425894988523602</v>
      </c>
      <c r="K1173">
        <v>113.173132562284</v>
      </c>
      <c r="L1173">
        <v>110.063648801117</v>
      </c>
      <c r="M1173">
        <v>35.404237727562197</v>
      </c>
      <c r="N1173">
        <v>0.61496296963441699</v>
      </c>
      <c r="O1173">
        <v>31.033200037198899</v>
      </c>
      <c r="P1173">
        <v>67.492211838006199</v>
      </c>
      <c r="Q1173">
        <v>1.1799905074922E-2</v>
      </c>
    </row>
    <row r="1174" spans="1:17" hidden="1" x14ac:dyDescent="0.3">
      <c r="A1174" t="s">
        <v>2496</v>
      </c>
      <c r="B1174" t="s">
        <v>2497</v>
      </c>
      <c r="C1174" t="s">
        <v>10182</v>
      </c>
      <c r="D1174" t="s">
        <v>193</v>
      </c>
      <c r="E1174">
        <v>1830.5914622099999</v>
      </c>
      <c r="F1174">
        <v>974.85</v>
      </c>
      <c r="G1174">
        <v>118.626591998724</v>
      </c>
      <c r="H1174">
        <v>-12.624317824574099</v>
      </c>
      <c r="I1174">
        <v>83.719881188623205</v>
      </c>
      <c r="J1174">
        <v>-3.8453212857737502</v>
      </c>
      <c r="K1174">
        <v>975.60795324072296</v>
      </c>
      <c r="L1174">
        <v>725.74072042021999</v>
      </c>
      <c r="M1174">
        <v>39.614152540203399</v>
      </c>
      <c r="N1174">
        <v>0.47713112508300098</v>
      </c>
      <c r="O1174">
        <v>31.3484125762937</v>
      </c>
      <c r="P1174">
        <v>178.647991996569</v>
      </c>
      <c r="Q1174">
        <v>0.1001518047749</v>
      </c>
    </row>
    <row r="1175" spans="1:17" x14ac:dyDescent="0.3">
      <c r="A1175" t="s">
        <v>2498</v>
      </c>
      <c r="B1175" t="s">
        <v>2499</v>
      </c>
      <c r="C1175" t="s">
        <v>10170</v>
      </c>
      <c r="D1175" t="s">
        <v>108</v>
      </c>
      <c r="E1175">
        <v>1828.6737518</v>
      </c>
      <c r="F1175">
        <v>7.45</v>
      </c>
      <c r="G1175">
        <v>-34.7828776982454</v>
      </c>
      <c r="H1175">
        <v>-26.1863366976553</v>
      </c>
      <c r="I1175">
        <v>-75.628876882244299</v>
      </c>
      <c r="J1175">
        <v>-10.198185109431799</v>
      </c>
      <c r="K1175">
        <v>12.409260339039401</v>
      </c>
      <c r="L1175">
        <v>15.467093488901201</v>
      </c>
      <c r="M1175">
        <v>20.863476135170401</v>
      </c>
      <c r="N1175">
        <v>0.879193308709729</v>
      </c>
      <c r="O1175">
        <v>264.429530201342</v>
      </c>
      <c r="P1175">
        <v>1.9151846785225799</v>
      </c>
      <c r="Q1175">
        <v>-1.1987724634606E-2</v>
      </c>
    </row>
    <row r="1176" spans="1:17" hidden="1" x14ac:dyDescent="0.3">
      <c r="A1176" t="s">
        <v>2500</v>
      </c>
      <c r="B1176" t="s">
        <v>2501</v>
      </c>
      <c r="C1176" t="s">
        <v>10182</v>
      </c>
      <c r="D1176" t="s">
        <v>553</v>
      </c>
      <c r="E1176">
        <v>1818.6237690099999</v>
      </c>
      <c r="F1176">
        <v>536.95000000000005</v>
      </c>
      <c r="G1176">
        <v>65.693981854826603</v>
      </c>
      <c r="H1176">
        <v>-4.4335467736374996</v>
      </c>
      <c r="I1176">
        <v>-4.2729733556640698E-2</v>
      </c>
      <c r="J1176">
        <v>3.3352897849626801</v>
      </c>
      <c r="K1176">
        <v>537.45961756251904</v>
      </c>
      <c r="L1176">
        <v>502.06326010874801</v>
      </c>
      <c r="M1176">
        <v>62.9551206451005</v>
      </c>
      <c r="N1176">
        <v>1.0653621061968801</v>
      </c>
      <c r="O1176">
        <v>28.494273209795999</v>
      </c>
      <c r="P1176">
        <v>92.179670722977804</v>
      </c>
      <c r="Q1176">
        <v>0.123141702484971</v>
      </c>
    </row>
    <row r="1177" spans="1:17" hidden="1" x14ac:dyDescent="0.3">
      <c r="A1177" t="s">
        <v>2502</v>
      </c>
      <c r="B1177" t="s">
        <v>2503</v>
      </c>
      <c r="C1177" t="s">
        <v>10182</v>
      </c>
      <c r="D1177" t="s">
        <v>243</v>
      </c>
      <c r="E1177">
        <v>1817.9696750599901</v>
      </c>
      <c r="F1177">
        <v>1215.4000000000001</v>
      </c>
      <c r="G1177">
        <v>71.787826509131605</v>
      </c>
      <c r="H1177">
        <v>4.8263650816493904</v>
      </c>
      <c r="I1177">
        <v>14.8720343575831</v>
      </c>
      <c r="J1177">
        <v>-8.4147436153551602</v>
      </c>
      <c r="K1177">
        <v>1060.3835570987401</v>
      </c>
      <c r="L1177">
        <v>937.62231944597602</v>
      </c>
      <c r="M1177">
        <v>60.464744471879598</v>
      </c>
      <c r="N1177">
        <v>0.817243973049953</v>
      </c>
      <c r="O1177">
        <v>6.7961165048543597</v>
      </c>
      <c r="P1177">
        <v>97.980127056523799</v>
      </c>
      <c r="Q1177">
        <v>0.11510049548349</v>
      </c>
    </row>
    <row r="1178" spans="1:17" hidden="1" x14ac:dyDescent="0.3">
      <c r="A1178" t="s">
        <v>2504</v>
      </c>
      <c r="B1178" t="s">
        <v>2505</v>
      </c>
      <c r="C1178" t="s">
        <v>10182</v>
      </c>
      <c r="D1178" t="s">
        <v>72</v>
      </c>
      <c r="E1178">
        <v>1816.1176786000001</v>
      </c>
      <c r="F1178">
        <v>18.649999999999999</v>
      </c>
      <c r="G1178">
        <v>20.617216998724199</v>
      </c>
      <c r="H1178">
        <v>2.0262275255979998</v>
      </c>
      <c r="I1178">
        <v>-14.4281218042153</v>
      </c>
      <c r="J1178">
        <v>5.1689263403600103</v>
      </c>
      <c r="K1178">
        <v>17.855402338296798</v>
      </c>
      <c r="L1178">
        <v>17.713207272280901</v>
      </c>
      <c r="M1178">
        <v>71.330564404593602</v>
      </c>
      <c r="N1178">
        <v>1.6045816875501899</v>
      </c>
      <c r="O1178">
        <v>50.4021447721179</v>
      </c>
      <c r="P1178">
        <v>68.778280542986394</v>
      </c>
      <c r="Q1178">
        <v>1.1767795285037999E-2</v>
      </c>
    </row>
    <row r="1179" spans="1:17" hidden="1" x14ac:dyDescent="0.3">
      <c r="A1179" t="s">
        <v>2506</v>
      </c>
      <c r="B1179" t="s">
        <v>2507</v>
      </c>
      <c r="C1179" t="s">
        <v>10182</v>
      </c>
      <c r="D1179" t="s">
        <v>214</v>
      </c>
      <c r="E1179">
        <v>1805.408316</v>
      </c>
      <c r="F1179">
        <v>1191</v>
      </c>
      <c r="G1179">
        <v>130.301676431017</v>
      </c>
      <c r="H1179">
        <v>-4.7345148924537597</v>
      </c>
      <c r="I1179">
        <v>78.628806685783999</v>
      </c>
      <c r="J1179">
        <v>-10.9684262462756</v>
      </c>
      <c r="K1179">
        <v>1227.24800484313</v>
      </c>
      <c r="L1179">
        <v>962.58977692562405</v>
      </c>
      <c r="M1179">
        <v>37.756673101471002</v>
      </c>
      <c r="N1179">
        <v>0.94129272661501795</v>
      </c>
      <c r="O1179">
        <v>25.335852225020901</v>
      </c>
      <c r="P1179">
        <v>181.22786304604401</v>
      </c>
      <c r="Q1179">
        <v>0.12626105313510899</v>
      </c>
    </row>
    <row r="1180" spans="1:17" hidden="1" x14ac:dyDescent="0.3">
      <c r="A1180" t="s">
        <v>2508</v>
      </c>
      <c r="B1180" t="s">
        <v>2509</v>
      </c>
      <c r="C1180" t="s">
        <v>10182</v>
      </c>
      <c r="D1180" t="s">
        <v>193</v>
      </c>
      <c r="E1180">
        <v>1801.02641743499</v>
      </c>
      <c r="F1180">
        <v>189.61</v>
      </c>
      <c r="G1180">
        <v>-23.391083651584101</v>
      </c>
      <c r="H1180">
        <v>-9.7639597563884806</v>
      </c>
      <c r="I1180">
        <v>-39.9581552637733</v>
      </c>
      <c r="J1180">
        <v>-5.7348272552579402</v>
      </c>
      <c r="K1180">
        <v>197.00596875362399</v>
      </c>
      <c r="L1180">
        <v>209.264785385229</v>
      </c>
      <c r="M1180">
        <v>41.659123922586197</v>
      </c>
      <c r="N1180">
        <v>0.92762867217093903</v>
      </c>
      <c r="O1180">
        <v>68.240071726174705</v>
      </c>
      <c r="P1180">
        <v>9.8233420214306406</v>
      </c>
      <c r="Q1180">
        <v>6.164468498154E-2</v>
      </c>
    </row>
    <row r="1181" spans="1:17" hidden="1" x14ac:dyDescent="0.3">
      <c r="A1181" t="s">
        <v>2510</v>
      </c>
      <c r="B1181" t="s">
        <v>2511</v>
      </c>
      <c r="C1181" t="s">
        <v>10182</v>
      </c>
      <c r="D1181" t="s">
        <v>413</v>
      </c>
      <c r="E1181">
        <v>1791.85971560999</v>
      </c>
      <c r="F1181">
        <v>1380.45</v>
      </c>
      <c r="G1181">
        <v>444.926483572454</v>
      </c>
      <c r="H1181">
        <v>53.004752731735103</v>
      </c>
      <c r="I1181">
        <v>82.238211923096202</v>
      </c>
      <c r="J1181">
        <v>2.6349883207077198</v>
      </c>
      <c r="K1181">
        <v>1048.7585570244601</v>
      </c>
      <c r="L1181">
        <v>767.61378355238105</v>
      </c>
      <c r="M1181">
        <v>82.848343836119199</v>
      </c>
      <c r="N1181">
        <v>1.44375125145131</v>
      </c>
      <c r="O1181">
        <v>3.2272085189612101</v>
      </c>
      <c r="P1181">
        <v>500.195652173913</v>
      </c>
      <c r="Q1181">
        <v>0.13734532575862801</v>
      </c>
    </row>
    <row r="1182" spans="1:17" x14ac:dyDescent="0.3">
      <c r="A1182" t="s">
        <v>2512</v>
      </c>
      <c r="B1182" t="s">
        <v>2513</v>
      </c>
      <c r="C1182" t="s">
        <v>10181</v>
      </c>
      <c r="D1182" t="s">
        <v>548</v>
      </c>
      <c r="E1182">
        <v>1783.321468929</v>
      </c>
      <c r="F1182">
        <v>106.47</v>
      </c>
      <c r="G1182">
        <v>-57.975917456050396</v>
      </c>
      <c r="H1182">
        <v>-5.4910933385641298</v>
      </c>
      <c r="I1182">
        <v>-32.2456464000267</v>
      </c>
      <c r="J1182">
        <v>-0.90498645680925605</v>
      </c>
      <c r="K1182">
        <v>104.090309542604</v>
      </c>
      <c r="L1182">
        <v>118.67232479850099</v>
      </c>
      <c r="M1182">
        <v>56.282507917405297</v>
      </c>
      <c r="N1182">
        <v>0.80228957953699997</v>
      </c>
      <c r="O1182">
        <v>75.025828871982696</v>
      </c>
      <c r="P1182">
        <v>33.170731707317003</v>
      </c>
      <c r="Q1182">
        <v>-0.10571480908616999</v>
      </c>
    </row>
    <row r="1183" spans="1:17" hidden="1" x14ac:dyDescent="0.3">
      <c r="A1183" t="s">
        <v>2514</v>
      </c>
      <c r="B1183" t="s">
        <v>2515</v>
      </c>
      <c r="C1183" t="s">
        <v>10182</v>
      </c>
      <c r="D1183" t="s">
        <v>548</v>
      </c>
      <c r="E1183">
        <v>1780.8036620299999</v>
      </c>
      <c r="F1183">
        <v>1367.65</v>
      </c>
      <c r="G1183">
        <v>-15.3446843302627</v>
      </c>
      <c r="H1183">
        <v>0.93650127009304596</v>
      </c>
      <c r="I1183">
        <v>-9.9555409763734204</v>
      </c>
      <c r="J1183">
        <v>-9.6534800603370705</v>
      </c>
      <c r="K1183">
        <v>1362.13414841914</v>
      </c>
      <c r="L1183">
        <v>1299.3960068331201</v>
      </c>
      <c r="M1183">
        <v>40.462638028298301</v>
      </c>
      <c r="N1183">
        <v>2.1854287558103902</v>
      </c>
      <c r="O1183">
        <v>13.552443973238701</v>
      </c>
      <c r="P1183">
        <v>36.901901901901901</v>
      </c>
      <c r="Q1183">
        <v>-2.4827645136730001E-2</v>
      </c>
    </row>
    <row r="1184" spans="1:17" hidden="1" x14ac:dyDescent="0.3">
      <c r="A1184" t="s">
        <v>2516</v>
      </c>
      <c r="B1184" t="s">
        <v>2517</v>
      </c>
      <c r="C1184" t="s">
        <v>10182</v>
      </c>
      <c r="D1184" t="s">
        <v>763</v>
      </c>
      <c r="E1184">
        <v>1765.62745852799</v>
      </c>
      <c r="F1184">
        <v>198.84</v>
      </c>
      <c r="G1184">
        <v>1.8062426049782401</v>
      </c>
      <c r="H1184">
        <v>30.824307338202502</v>
      </c>
      <c r="I1184">
        <v>14.563766334846999</v>
      </c>
      <c r="J1184">
        <v>-6.6421392932424901</v>
      </c>
      <c r="M1184">
        <v>48.9871794600149</v>
      </c>
      <c r="O1184">
        <v>15.670891168778899</v>
      </c>
      <c r="P1184">
        <v>44.086956521739097</v>
      </c>
    </row>
    <row r="1185" spans="1:17" hidden="1" x14ac:dyDescent="0.3">
      <c r="A1185" t="s">
        <v>2518</v>
      </c>
      <c r="B1185" t="s">
        <v>2519</v>
      </c>
      <c r="C1185" t="s">
        <v>10182</v>
      </c>
      <c r="D1185" t="s">
        <v>101</v>
      </c>
      <c r="E1185">
        <v>1765.4818342000001</v>
      </c>
      <c r="F1185">
        <v>119</v>
      </c>
      <c r="G1185">
        <v>59.840276924909098</v>
      </c>
      <c r="H1185">
        <v>4.4420997394164203</v>
      </c>
      <c r="I1185">
        <v>-12.7884428243136</v>
      </c>
      <c r="J1185">
        <v>8.7620372054756608</v>
      </c>
      <c r="K1185">
        <v>111.44316711274401</v>
      </c>
      <c r="L1185">
        <v>108.78660089</v>
      </c>
      <c r="M1185">
        <v>72.536552394850005</v>
      </c>
      <c r="N1185">
        <v>1.45474503819445</v>
      </c>
      <c r="O1185">
        <v>33.571428571428498</v>
      </c>
      <c r="P1185">
        <v>91.935483870967701</v>
      </c>
      <c r="Q1185">
        <v>0.10922554151200101</v>
      </c>
    </row>
    <row r="1186" spans="1:17" hidden="1" x14ac:dyDescent="0.3">
      <c r="A1186" t="s">
        <v>2520</v>
      </c>
      <c r="B1186" t="s">
        <v>2521</v>
      </c>
      <c r="C1186" t="s">
        <v>10182</v>
      </c>
      <c r="D1186" t="s">
        <v>148</v>
      </c>
      <c r="E1186">
        <v>1762.4818746660001</v>
      </c>
      <c r="F1186">
        <v>32.090000000000003</v>
      </c>
      <c r="G1186">
        <v>74.230862185059607</v>
      </c>
      <c r="H1186">
        <v>5.62287052943043</v>
      </c>
      <c r="I1186">
        <v>-23.313127683334699</v>
      </c>
      <c r="J1186">
        <v>-3.47347679769873</v>
      </c>
      <c r="K1186">
        <v>30.842815905891701</v>
      </c>
      <c r="L1186">
        <v>28.790593804720601</v>
      </c>
      <c r="M1186">
        <v>48.439454886810502</v>
      </c>
      <c r="N1186">
        <v>0.92260016870092798</v>
      </c>
      <c r="O1186">
        <v>22.77968214397</v>
      </c>
      <c r="P1186">
        <v>107.702265372168</v>
      </c>
      <c r="Q1186">
        <v>0.218275338519095</v>
      </c>
    </row>
    <row r="1187" spans="1:17" hidden="1" x14ac:dyDescent="0.3">
      <c r="A1187" t="s">
        <v>2522</v>
      </c>
      <c r="B1187" t="s">
        <v>2523</v>
      </c>
      <c r="C1187" t="s">
        <v>10182</v>
      </c>
      <c r="D1187" t="s">
        <v>46</v>
      </c>
      <c r="E1187">
        <v>1762.11679</v>
      </c>
      <c r="F1187">
        <v>180.25</v>
      </c>
      <c r="G1187">
        <v>1026.6712804971201</v>
      </c>
      <c r="H1187">
        <v>-16.625817678247</v>
      </c>
      <c r="I1187">
        <v>169.84130890329499</v>
      </c>
      <c r="J1187">
        <v>-10.3964931607737</v>
      </c>
      <c r="K1187">
        <v>188.15722859410801</v>
      </c>
      <c r="L1187">
        <v>106.09665335715501</v>
      </c>
      <c r="M1187">
        <v>34.133777156440601</v>
      </c>
      <c r="N1187">
        <v>0.798257647835526</v>
      </c>
      <c r="O1187">
        <v>27.822468793342502</v>
      </c>
      <c r="P1187">
        <v>1101.6666666666599</v>
      </c>
    </row>
    <row r="1188" spans="1:17" hidden="1" x14ac:dyDescent="0.3">
      <c r="A1188" t="s">
        <v>2524</v>
      </c>
      <c r="B1188" t="s">
        <v>2525</v>
      </c>
      <c r="C1188" t="s">
        <v>10182</v>
      </c>
      <c r="D1188" t="s">
        <v>548</v>
      </c>
      <c r="E1188">
        <v>1761.13535017</v>
      </c>
      <c r="F1188">
        <v>5714.05</v>
      </c>
      <c r="G1188">
        <v>-39.843618892187898</v>
      </c>
      <c r="H1188">
        <v>3.4395726288192101</v>
      </c>
      <c r="I1188">
        <v>-12.0273433544169</v>
      </c>
      <c r="J1188">
        <v>-1.7515266601724799</v>
      </c>
      <c r="K1188">
        <v>5572.2051852632103</v>
      </c>
      <c r="L1188">
        <v>5751.9510176118702</v>
      </c>
      <c r="M1188">
        <v>39.721111436657203</v>
      </c>
      <c r="N1188">
        <v>0.63140081131400805</v>
      </c>
      <c r="O1188">
        <v>20.754981142972099</v>
      </c>
      <c r="P1188">
        <v>28.002912186379898</v>
      </c>
      <c r="Q1188">
        <v>-0.109471013222286</v>
      </c>
    </row>
    <row r="1189" spans="1:17" hidden="1" x14ac:dyDescent="0.3">
      <c r="A1189" t="s">
        <v>2526</v>
      </c>
      <c r="B1189" t="s">
        <v>2527</v>
      </c>
      <c r="C1189" t="s">
        <v>10182</v>
      </c>
      <c r="D1189" t="s">
        <v>140</v>
      </c>
      <c r="E1189">
        <v>1760.78062062</v>
      </c>
      <c r="F1189">
        <v>138.18</v>
      </c>
      <c r="G1189">
        <v>94.945939132482195</v>
      </c>
      <c r="H1189">
        <v>0.80576646620213799</v>
      </c>
      <c r="I1189">
        <v>15.0851703620647</v>
      </c>
      <c r="J1189">
        <v>-2.5012553995169098</v>
      </c>
      <c r="K1189">
        <v>125.594577610885</v>
      </c>
      <c r="L1189">
        <v>105.37327014376601</v>
      </c>
      <c r="M1189">
        <v>48.951468790962302</v>
      </c>
      <c r="N1189">
        <v>1.3642471590774601</v>
      </c>
      <c r="O1189">
        <v>9.2415689680127109</v>
      </c>
      <c r="P1189">
        <v>129.53488372093</v>
      </c>
      <c r="Q1189">
        <v>6.2399084511589001E-2</v>
      </c>
    </row>
    <row r="1190" spans="1:17" hidden="1" x14ac:dyDescent="0.3">
      <c r="A1190" t="s">
        <v>2528</v>
      </c>
      <c r="B1190" t="s">
        <v>2529</v>
      </c>
      <c r="C1190" t="s">
        <v>10182</v>
      </c>
      <c r="D1190" t="s">
        <v>371</v>
      </c>
      <c r="E1190">
        <v>1750.28868792</v>
      </c>
      <c r="F1190">
        <v>85.95</v>
      </c>
      <c r="G1190">
        <v>-1.6831800759347599</v>
      </c>
      <c r="H1190">
        <v>1.14521472875454</v>
      </c>
      <c r="I1190">
        <v>-8.8987813833202694</v>
      </c>
      <c r="J1190">
        <v>0.89074731852389399</v>
      </c>
      <c r="K1190">
        <v>81.302443415620502</v>
      </c>
      <c r="L1190">
        <v>77.997472804310505</v>
      </c>
      <c r="M1190">
        <v>54.494665088468402</v>
      </c>
      <c r="N1190">
        <v>0.98430685621668701</v>
      </c>
      <c r="O1190">
        <v>25.0727166957533</v>
      </c>
      <c r="P1190">
        <v>38.629032258064498</v>
      </c>
      <c r="Q1190">
        <v>2.0078305640416998E-2</v>
      </c>
    </row>
    <row r="1191" spans="1:17" hidden="1" x14ac:dyDescent="0.3">
      <c r="A1191" t="s">
        <v>2530</v>
      </c>
      <c r="B1191" t="s">
        <v>2531</v>
      </c>
      <c r="C1191" t="s">
        <v>10182</v>
      </c>
      <c r="D1191" t="s">
        <v>548</v>
      </c>
      <c r="E1191">
        <v>1748.028164327</v>
      </c>
      <c r="F1191">
        <v>101.63</v>
      </c>
      <c r="G1191">
        <v>26.9410179523517</v>
      </c>
      <c r="H1191">
        <v>7.1859454859651004</v>
      </c>
      <c r="I1191">
        <v>5.5718477471545498</v>
      </c>
      <c r="J1191">
        <v>5.7513791796517699</v>
      </c>
      <c r="K1191">
        <v>87.176899107794497</v>
      </c>
      <c r="L1191">
        <v>77.258069287541801</v>
      </c>
      <c r="M1191">
        <v>70.309043195925099</v>
      </c>
      <c r="N1191">
        <v>1.1458341887674699</v>
      </c>
      <c r="O1191">
        <v>3.2667519433238201</v>
      </c>
      <c r="P1191">
        <v>81.644325290437806</v>
      </c>
      <c r="Q1191">
        <v>6.0434488544910004E-3</v>
      </c>
    </row>
    <row r="1192" spans="1:17" hidden="1" x14ac:dyDescent="0.3">
      <c r="A1192" t="s">
        <v>2532</v>
      </c>
      <c r="B1192" t="s">
        <v>2533</v>
      </c>
      <c r="C1192" t="s">
        <v>10182</v>
      </c>
      <c r="D1192" t="s">
        <v>371</v>
      </c>
      <c r="E1192">
        <v>1747.866252</v>
      </c>
      <c r="F1192">
        <v>282.7</v>
      </c>
      <c r="G1192">
        <v>2.1847729216280101</v>
      </c>
      <c r="H1192">
        <v>-3.9879392053030598</v>
      </c>
      <c r="I1192">
        <v>2.2178069765671302</v>
      </c>
      <c r="J1192">
        <v>-2.7649065647744302</v>
      </c>
      <c r="K1192">
        <v>270.016941509991</v>
      </c>
      <c r="L1192">
        <v>246.52691370766101</v>
      </c>
      <c r="M1192">
        <v>38.862881545473599</v>
      </c>
      <c r="N1192">
        <v>0.70574485501300499</v>
      </c>
      <c r="O1192">
        <v>10.3466572338167</v>
      </c>
      <c r="P1192">
        <v>40.106554330318403</v>
      </c>
      <c r="Q1192">
        <v>0.15405390059401899</v>
      </c>
    </row>
    <row r="1193" spans="1:17" hidden="1" x14ac:dyDescent="0.3">
      <c r="A1193" t="s">
        <v>2534</v>
      </c>
      <c r="B1193" t="s">
        <v>2535</v>
      </c>
      <c r="C1193" t="s">
        <v>10182</v>
      </c>
      <c r="D1193" t="s">
        <v>21</v>
      </c>
      <c r="E1193">
        <v>1745.3978600400001</v>
      </c>
      <c r="F1193">
        <v>1145.4000000000001</v>
      </c>
      <c r="G1193">
        <v>94.255340562492904</v>
      </c>
      <c r="H1193">
        <v>0.50203104196127901</v>
      </c>
      <c r="I1193">
        <v>63.427331548755703</v>
      </c>
      <c r="J1193">
        <v>-1.8346936480692599</v>
      </c>
      <c r="K1193">
        <v>1057.0580718021199</v>
      </c>
      <c r="L1193">
        <v>833.61037918382704</v>
      </c>
      <c r="M1193">
        <v>53.017676559243</v>
      </c>
      <c r="N1193">
        <v>0.434566280905618</v>
      </c>
      <c r="O1193">
        <v>9.2980618124672603</v>
      </c>
      <c r="P1193">
        <v>132.663010359536</v>
      </c>
      <c r="Q1193">
        <v>6.4033031880857003E-2</v>
      </c>
    </row>
    <row r="1194" spans="1:17" hidden="1" x14ac:dyDescent="0.3">
      <c r="A1194" t="s">
        <v>2536</v>
      </c>
      <c r="B1194" t="s">
        <v>2537</v>
      </c>
      <c r="C1194" t="s">
        <v>10182</v>
      </c>
      <c r="D1194" t="s">
        <v>413</v>
      </c>
      <c r="E1194">
        <v>1731.716136</v>
      </c>
      <c r="F1194">
        <v>784.8</v>
      </c>
      <c r="G1194">
        <v>101.186128690712</v>
      </c>
      <c r="H1194">
        <v>-4.0048250862134003</v>
      </c>
      <c r="I1194">
        <v>72.330439258004802</v>
      </c>
      <c r="J1194">
        <v>0.14532269600373501</v>
      </c>
      <c r="K1194">
        <v>766.60584418819997</v>
      </c>
      <c r="L1194">
        <v>603.74458937607199</v>
      </c>
      <c r="M1194">
        <v>41.682113592756401</v>
      </c>
      <c r="N1194">
        <v>2.4609221401714998</v>
      </c>
      <c r="O1194">
        <v>10.219164118246701</v>
      </c>
      <c r="P1194">
        <v>177.16757902171901</v>
      </c>
      <c r="Q1194">
        <v>0.12700620031729201</v>
      </c>
    </row>
    <row r="1195" spans="1:17" hidden="1" x14ac:dyDescent="0.3">
      <c r="A1195" t="s">
        <v>2538</v>
      </c>
      <c r="B1195" t="s">
        <v>2539</v>
      </c>
      <c r="C1195" t="s">
        <v>10182</v>
      </c>
      <c r="D1195" t="s">
        <v>56</v>
      </c>
      <c r="E1195">
        <v>1730.7569951820001</v>
      </c>
      <c r="F1195">
        <v>243.09</v>
      </c>
      <c r="G1195">
        <v>-37.057662482535903</v>
      </c>
      <c r="H1195">
        <v>8.2560136354517297</v>
      </c>
      <c r="I1195">
        <v>-24.300138752667099</v>
      </c>
      <c r="J1195">
        <v>-2.1168496554698499E-3</v>
      </c>
      <c r="K1195">
        <v>242.927323124325</v>
      </c>
      <c r="M1195">
        <v>41.7085556280894</v>
      </c>
      <c r="N1195">
        <v>0.52855845392430301</v>
      </c>
      <c r="O1195">
        <v>21.991854868567199</v>
      </c>
      <c r="P1195">
        <v>22.155778894472299</v>
      </c>
    </row>
    <row r="1196" spans="1:17" hidden="1" x14ac:dyDescent="0.3">
      <c r="A1196" t="s">
        <v>2540</v>
      </c>
      <c r="B1196" t="s">
        <v>2541</v>
      </c>
      <c r="C1196" t="s">
        <v>10182</v>
      </c>
      <c r="D1196" t="s">
        <v>193</v>
      </c>
      <c r="E1196">
        <v>1728.2658750000001</v>
      </c>
      <c r="F1196">
        <v>127.75</v>
      </c>
      <c r="G1196">
        <v>-6.1933998579532803</v>
      </c>
      <c r="H1196">
        <v>-11.6598031946998</v>
      </c>
      <c r="I1196">
        <v>19.8495774461305</v>
      </c>
      <c r="J1196">
        <v>-5.4169993970173502</v>
      </c>
      <c r="K1196">
        <v>132.24204317201099</v>
      </c>
      <c r="L1196">
        <v>115.20052774233601</v>
      </c>
      <c r="M1196">
        <v>34.6042302275293</v>
      </c>
      <c r="N1196">
        <v>0.82853756097911102</v>
      </c>
      <c r="O1196">
        <v>22.8962818003913</v>
      </c>
      <c r="P1196">
        <v>62.3252858958068</v>
      </c>
      <c r="Q1196">
        <v>8.1641433813691003E-2</v>
      </c>
    </row>
    <row r="1197" spans="1:17" hidden="1" x14ac:dyDescent="0.3">
      <c r="A1197" t="s">
        <v>2542</v>
      </c>
      <c r="B1197" t="s">
        <v>2543</v>
      </c>
      <c r="C1197" t="s">
        <v>10182</v>
      </c>
      <c r="D1197" t="s">
        <v>21</v>
      </c>
      <c r="E1197">
        <v>1726.2755059199999</v>
      </c>
      <c r="F1197">
        <v>1466.15</v>
      </c>
      <c r="G1197">
        <v>154.18075866538999</v>
      </c>
      <c r="H1197">
        <v>17.781127714317702</v>
      </c>
      <c r="I1197">
        <v>202.56637517876399</v>
      </c>
      <c r="J1197">
        <v>15.939053811566099</v>
      </c>
      <c r="K1197">
        <v>1156.13546270846</v>
      </c>
      <c r="L1197">
        <v>870.28877812778899</v>
      </c>
      <c r="M1197">
        <v>85.209911376493395</v>
      </c>
      <c r="N1197">
        <v>1.2578765269044101</v>
      </c>
      <c r="O1197">
        <v>0</v>
      </c>
      <c r="P1197">
        <v>251.890075603024</v>
      </c>
      <c r="Q1197">
        <v>0.13300935369244399</v>
      </c>
    </row>
    <row r="1198" spans="1:17" hidden="1" x14ac:dyDescent="0.3">
      <c r="A1198" t="s">
        <v>2544</v>
      </c>
      <c r="B1198" t="s">
        <v>2545</v>
      </c>
      <c r="C1198" t="s">
        <v>10182</v>
      </c>
      <c r="D1198" t="s">
        <v>299</v>
      </c>
      <c r="E1198">
        <v>1723.6192902499999</v>
      </c>
      <c r="F1198">
        <v>275.26451612903202</v>
      </c>
      <c r="G1198">
        <v>860.90965494936199</v>
      </c>
      <c r="H1198">
        <v>11.4690278960509</v>
      </c>
      <c r="I1198">
        <v>328.03574750961798</v>
      </c>
      <c r="J1198">
        <v>18.936840172559499</v>
      </c>
      <c r="K1198">
        <v>204.35209500974901</v>
      </c>
      <c r="L1198">
        <v>119.16428403494</v>
      </c>
      <c r="M1198">
        <v>84.210837205737903</v>
      </c>
      <c r="N1198">
        <v>1.0936959427885999</v>
      </c>
      <c r="O1198">
        <v>12.656447756996201</v>
      </c>
      <c r="P1198">
        <v>992.31950844853998</v>
      </c>
      <c r="Q1198">
        <v>0.23268511978150899</v>
      </c>
    </row>
    <row r="1199" spans="1:17" hidden="1" x14ac:dyDescent="0.3">
      <c r="A1199" t="s">
        <v>2546</v>
      </c>
      <c r="B1199" t="s">
        <v>2547</v>
      </c>
      <c r="C1199" t="s">
        <v>10182</v>
      </c>
      <c r="D1199" t="s">
        <v>130</v>
      </c>
      <c r="E1199">
        <v>1721.719510575</v>
      </c>
      <c r="F1199">
        <v>251.85</v>
      </c>
      <c r="G1199">
        <v>8.0623870026893396</v>
      </c>
      <c r="H1199">
        <v>-7.0160380576458596</v>
      </c>
      <c r="I1199">
        <v>-47.234044648765398</v>
      </c>
      <c r="J1199">
        <v>-9.4074292543831195</v>
      </c>
      <c r="K1199">
        <v>272.35421354852701</v>
      </c>
      <c r="L1199">
        <v>274.28963531680802</v>
      </c>
      <c r="M1199">
        <v>30.1278739072722</v>
      </c>
      <c r="N1199">
        <v>0.90362662306977803</v>
      </c>
      <c r="O1199">
        <v>59.062934286281497</v>
      </c>
      <c r="P1199">
        <v>34.679144385026703</v>
      </c>
      <c r="Q1199">
        <v>9.9334018761928003E-2</v>
      </c>
    </row>
    <row r="1200" spans="1:17" hidden="1" x14ac:dyDescent="0.3">
      <c r="A1200" t="s">
        <v>2548</v>
      </c>
      <c r="B1200" t="s">
        <v>2549</v>
      </c>
      <c r="C1200" t="s">
        <v>10182</v>
      </c>
      <c r="D1200" t="s">
        <v>21</v>
      </c>
      <c r="E1200">
        <v>1711.3779949499999</v>
      </c>
      <c r="F1200">
        <v>1346.15</v>
      </c>
      <c r="G1200">
        <v>141.109464749366</v>
      </c>
      <c r="H1200">
        <v>4.2262699127542298</v>
      </c>
      <c r="I1200">
        <v>84.1038351945204</v>
      </c>
      <c r="J1200">
        <v>2.5764576588983701</v>
      </c>
      <c r="K1200">
        <v>1183.47830627642</v>
      </c>
      <c r="L1200">
        <v>931.89201829063097</v>
      </c>
      <c r="M1200">
        <v>69.5817690535753</v>
      </c>
      <c r="N1200">
        <v>0.63399456844734603</v>
      </c>
      <c r="O1200">
        <v>9.1111688890539604</v>
      </c>
      <c r="P1200">
        <v>173.05273833671399</v>
      </c>
      <c r="Q1200">
        <v>0.158930914532594</v>
      </c>
    </row>
    <row r="1201" spans="1:17" hidden="1" x14ac:dyDescent="0.3">
      <c r="A1201" t="s">
        <v>2550</v>
      </c>
      <c r="B1201" t="s">
        <v>2551</v>
      </c>
      <c r="C1201" t="s">
        <v>10182</v>
      </c>
      <c r="D1201" t="s">
        <v>798</v>
      </c>
      <c r="E1201">
        <v>1707.669504558</v>
      </c>
      <c r="F1201">
        <v>8.4600000000000009</v>
      </c>
      <c r="G1201">
        <v>-94.489162974150901</v>
      </c>
      <c r="H1201">
        <v>-23.249963013614501</v>
      </c>
      <c r="I1201">
        <v>-72.328384271406904</v>
      </c>
      <c r="J1201">
        <v>-4.6493160773758403E-2</v>
      </c>
      <c r="K1201">
        <v>12.0119264362593</v>
      </c>
      <c r="L1201">
        <v>16.793707438733101</v>
      </c>
      <c r="M1201">
        <v>11.998379829469799</v>
      </c>
      <c r="N1201">
        <v>0.52507646614192505</v>
      </c>
      <c r="O1201">
        <v>251.65484633569699</v>
      </c>
      <c r="P1201">
        <v>0</v>
      </c>
      <c r="Q1201">
        <v>1.214682289754E-3</v>
      </c>
    </row>
    <row r="1202" spans="1:17" hidden="1" x14ac:dyDescent="0.3">
      <c r="A1202" t="s">
        <v>2552</v>
      </c>
      <c r="B1202" t="s">
        <v>2553</v>
      </c>
      <c r="C1202" t="s">
        <v>10182</v>
      </c>
      <c r="D1202" t="s">
        <v>214</v>
      </c>
      <c r="E1202">
        <v>1705.5194835</v>
      </c>
      <c r="F1202">
        <v>446.25</v>
      </c>
      <c r="G1202">
        <v>-24.3863705985904</v>
      </c>
      <c r="H1202">
        <v>-4.5988059497680904</v>
      </c>
      <c r="I1202">
        <v>-36.756834737113898</v>
      </c>
      <c r="J1202">
        <v>-2.9962464133533899</v>
      </c>
      <c r="K1202">
        <v>447.595677401746</v>
      </c>
      <c r="L1202">
        <v>491.67747038241498</v>
      </c>
      <c r="M1202">
        <v>56.270468683322299</v>
      </c>
      <c r="N1202">
        <v>0.82918276813567604</v>
      </c>
      <c r="O1202">
        <v>42.386554621848703</v>
      </c>
      <c r="P1202">
        <v>17.434210526315699</v>
      </c>
    </row>
    <row r="1203" spans="1:17" hidden="1" x14ac:dyDescent="0.3">
      <c r="A1203" t="s">
        <v>2554</v>
      </c>
      <c r="B1203" t="s">
        <v>2555</v>
      </c>
      <c r="C1203" t="s">
        <v>10182</v>
      </c>
      <c r="D1203" t="s">
        <v>140</v>
      </c>
      <c r="E1203">
        <v>1704.9600478</v>
      </c>
      <c r="F1203">
        <v>100.6</v>
      </c>
      <c r="G1203">
        <v>29.683322767955001</v>
      </c>
      <c r="H1203">
        <v>3.0667484283462398</v>
      </c>
      <c r="I1203">
        <v>0.64185716598779397</v>
      </c>
      <c r="J1203">
        <v>-10.7209013787282</v>
      </c>
      <c r="K1203">
        <v>95.600334086829704</v>
      </c>
      <c r="L1203">
        <v>87.499074497148399</v>
      </c>
      <c r="M1203">
        <v>48.129402905889201</v>
      </c>
      <c r="N1203">
        <v>1.42480504831928</v>
      </c>
      <c r="O1203">
        <v>13.3200795228628</v>
      </c>
      <c r="P1203">
        <v>84.587155963302706</v>
      </c>
      <c r="Q1203">
        <v>2.3632532267495999E-2</v>
      </c>
    </row>
    <row r="1204" spans="1:17" hidden="1" x14ac:dyDescent="0.3">
      <c r="A1204" t="s">
        <v>2556</v>
      </c>
      <c r="B1204" t="s">
        <v>2557</v>
      </c>
      <c r="C1204" t="s">
        <v>10182</v>
      </c>
      <c r="D1204" t="s">
        <v>299</v>
      </c>
      <c r="E1204">
        <v>1700.5250000000001</v>
      </c>
      <c r="F1204">
        <v>2710</v>
      </c>
      <c r="G1204">
        <v>1180.93818838426</v>
      </c>
      <c r="H1204">
        <v>-3.12557181528067</v>
      </c>
      <c r="I1204">
        <v>317.01255362466401</v>
      </c>
      <c r="J1204">
        <v>2.9666965801219498</v>
      </c>
      <c r="K1204">
        <v>2399.6159481220402</v>
      </c>
      <c r="L1204">
        <v>1464.8873598753901</v>
      </c>
      <c r="M1204">
        <v>59.776187237549102</v>
      </c>
      <c r="N1204">
        <v>0.74147265391921202</v>
      </c>
      <c r="O1204">
        <v>5.68265682656825</v>
      </c>
      <c r="P1204">
        <v>1562.5766871165599</v>
      </c>
      <c r="Q1204">
        <v>0.206234692266793</v>
      </c>
    </row>
    <row r="1205" spans="1:17" hidden="1" x14ac:dyDescent="0.3">
      <c r="A1205" t="s">
        <v>2558</v>
      </c>
      <c r="B1205" t="s">
        <v>2559</v>
      </c>
      <c r="C1205" t="s">
        <v>10182</v>
      </c>
      <c r="D1205" t="s">
        <v>387</v>
      </c>
      <c r="E1205">
        <v>1698.6652862999999</v>
      </c>
      <c r="F1205">
        <v>700.5</v>
      </c>
      <c r="G1205">
        <v>-31.466724908408398</v>
      </c>
      <c r="H1205">
        <v>-6.6216719485569202</v>
      </c>
      <c r="I1205">
        <v>-14.4111351799895</v>
      </c>
      <c r="J1205">
        <v>-3.7865683801636401</v>
      </c>
      <c r="K1205">
        <v>692.89471539159194</v>
      </c>
      <c r="L1205">
        <v>706.20462379988896</v>
      </c>
      <c r="M1205">
        <v>50.066990551833499</v>
      </c>
      <c r="N1205">
        <v>1.6376655056834799</v>
      </c>
      <c r="O1205">
        <v>31.334760885082002</v>
      </c>
      <c r="P1205">
        <v>11.9009584664536</v>
      </c>
      <c r="Q1205">
        <v>1.0440747051924E-2</v>
      </c>
    </row>
    <row r="1206" spans="1:17" hidden="1" x14ac:dyDescent="0.3">
      <c r="A1206" t="s">
        <v>2560</v>
      </c>
      <c r="B1206" t="s">
        <v>2561</v>
      </c>
      <c r="C1206" t="s">
        <v>10182</v>
      </c>
      <c r="D1206" t="s">
        <v>637</v>
      </c>
      <c r="E1206">
        <v>1692.3029750000001</v>
      </c>
      <c r="F1206">
        <v>57.02</v>
      </c>
      <c r="G1206">
        <v>23.2105809454082</v>
      </c>
      <c r="H1206">
        <v>2.59059266727968</v>
      </c>
      <c r="I1206">
        <v>-1.06984768604106</v>
      </c>
      <c r="J1206">
        <v>7.4321475056411193E-2</v>
      </c>
      <c r="K1206">
        <v>56.841623715628799</v>
      </c>
      <c r="L1206">
        <v>55.061168373088499</v>
      </c>
      <c r="M1206">
        <v>29.188193916460101</v>
      </c>
      <c r="N1206">
        <v>0.95741767894637697</v>
      </c>
      <c r="O1206">
        <v>36.794107330761101</v>
      </c>
      <c r="P1206">
        <v>51.6489361702127</v>
      </c>
      <c r="Q1206">
        <v>7.1071011628524999E-2</v>
      </c>
    </row>
    <row r="1207" spans="1:17" hidden="1" x14ac:dyDescent="0.3">
      <c r="A1207" t="s">
        <v>2562</v>
      </c>
      <c r="B1207" t="s">
        <v>2563</v>
      </c>
      <c r="C1207" t="s">
        <v>10182</v>
      </c>
      <c r="D1207" t="s">
        <v>243</v>
      </c>
      <c r="E1207">
        <v>1688.64</v>
      </c>
      <c r="F1207">
        <v>1407.2</v>
      </c>
      <c r="G1207">
        <v>-24.064989888903298</v>
      </c>
      <c r="H1207">
        <v>-5.7566144932711403</v>
      </c>
      <c r="I1207">
        <v>-19.749436902985799</v>
      </c>
      <c r="J1207">
        <v>-1.62702326777425</v>
      </c>
      <c r="K1207">
        <v>1398.79910555365</v>
      </c>
      <c r="L1207">
        <v>1416.5713041407801</v>
      </c>
      <c r="M1207">
        <v>39.1701047776425</v>
      </c>
      <c r="N1207">
        <v>1.00686178820832</v>
      </c>
      <c r="O1207">
        <v>26.495878339965799</v>
      </c>
      <c r="P1207">
        <v>19.148215570890301</v>
      </c>
      <c r="Q1207">
        <v>0.14662444805951799</v>
      </c>
    </row>
    <row r="1208" spans="1:17" hidden="1" x14ac:dyDescent="0.3">
      <c r="A1208" t="s">
        <v>2564</v>
      </c>
      <c r="B1208" t="s">
        <v>2565</v>
      </c>
      <c r="C1208" t="s">
        <v>10182</v>
      </c>
      <c r="D1208" t="s">
        <v>243</v>
      </c>
      <c r="E1208">
        <v>1682.46805812</v>
      </c>
      <c r="F1208">
        <v>84.13</v>
      </c>
      <c r="G1208">
        <v>-48.491419812299299</v>
      </c>
      <c r="H1208">
        <v>20.5744543289644</v>
      </c>
      <c r="I1208">
        <v>-22.493894148609201</v>
      </c>
      <c r="J1208">
        <v>14.3946833098144</v>
      </c>
      <c r="K1208">
        <v>68.864544874471605</v>
      </c>
      <c r="L1208">
        <v>77.076741769190505</v>
      </c>
      <c r="M1208">
        <v>48.8052772673786</v>
      </c>
      <c r="N1208">
        <v>2.0264399123722998</v>
      </c>
      <c r="O1208">
        <v>30.750029715915801</v>
      </c>
      <c r="P1208">
        <v>71.344195519348204</v>
      </c>
    </row>
    <row r="1209" spans="1:17" hidden="1" x14ac:dyDescent="0.3">
      <c r="A1209" t="s">
        <v>2566</v>
      </c>
      <c r="B1209" t="s">
        <v>2567</v>
      </c>
      <c r="C1209" t="s">
        <v>10182</v>
      </c>
      <c r="D1209" t="s">
        <v>299</v>
      </c>
      <c r="E1209">
        <v>1680.412886352</v>
      </c>
      <c r="F1209">
        <v>30.32</v>
      </c>
      <c r="G1209">
        <v>-18.699943088994999</v>
      </c>
      <c r="H1209">
        <v>2.2053092523553701</v>
      </c>
      <c r="I1209">
        <v>-38.736151261698097</v>
      </c>
      <c r="J1209">
        <v>-9.0386476568509995</v>
      </c>
      <c r="K1209">
        <v>30.3788359226583</v>
      </c>
      <c r="L1209">
        <v>32.090599215824199</v>
      </c>
      <c r="M1209">
        <v>43.844174049754798</v>
      </c>
      <c r="N1209">
        <v>1.4720716467922901</v>
      </c>
      <c r="O1209">
        <v>51.055408970976202</v>
      </c>
      <c r="P1209">
        <v>34.755555555555503</v>
      </c>
      <c r="Q1209">
        <v>-6.2522039023646003E-2</v>
      </c>
    </row>
    <row r="1210" spans="1:17" hidden="1" x14ac:dyDescent="0.3">
      <c r="A1210" t="s">
        <v>2568</v>
      </c>
      <c r="B1210" t="s">
        <v>2569</v>
      </c>
      <c r="C1210" t="s">
        <v>10182</v>
      </c>
      <c r="D1210" t="s">
        <v>78</v>
      </c>
      <c r="E1210">
        <v>1680.007813506</v>
      </c>
      <c r="F1210">
        <v>113.97</v>
      </c>
      <c r="G1210">
        <v>21.170568682662001</v>
      </c>
      <c r="H1210">
        <v>-1.1300064062059101</v>
      </c>
      <c r="I1210">
        <v>-2.3187317617544099</v>
      </c>
      <c r="J1210">
        <v>-1.4265263514454301</v>
      </c>
      <c r="K1210">
        <v>109.99227002284201</v>
      </c>
      <c r="L1210">
        <v>102.292732709605</v>
      </c>
      <c r="M1210">
        <v>60.111889730971697</v>
      </c>
      <c r="N1210">
        <v>1.6419129637445899</v>
      </c>
      <c r="O1210">
        <v>8.7128191629376204</v>
      </c>
      <c r="P1210">
        <v>49.273084479371299</v>
      </c>
      <c r="Q1210">
        <v>-2.7607658788889999E-3</v>
      </c>
    </row>
    <row r="1211" spans="1:17" hidden="1" x14ac:dyDescent="0.3">
      <c r="A1211" t="s">
        <v>2570</v>
      </c>
      <c r="B1211" t="s">
        <v>2571</v>
      </c>
      <c r="C1211" t="s">
        <v>10182</v>
      </c>
      <c r="D1211" t="s">
        <v>243</v>
      </c>
      <c r="E1211">
        <v>1677.9281281999999</v>
      </c>
      <c r="F1211">
        <v>123.8</v>
      </c>
      <c r="G1211">
        <v>-12.8465607664616</v>
      </c>
      <c r="H1211">
        <v>-0.43895966156676303</v>
      </c>
      <c r="I1211">
        <v>-4.1588779367629796</v>
      </c>
      <c r="J1211">
        <v>1.3785068392262301</v>
      </c>
      <c r="K1211">
        <v>112.959894334203</v>
      </c>
      <c r="L1211">
        <v>110.80869983615899</v>
      </c>
      <c r="M1211">
        <v>64.833332966101693</v>
      </c>
      <c r="N1211">
        <v>1.38637493431008</v>
      </c>
      <c r="O1211">
        <v>4.1922455573505797</v>
      </c>
      <c r="P1211">
        <v>34.565217391304301</v>
      </c>
      <c r="Q1211">
        <v>-1.7090580803926999E-2</v>
      </c>
    </row>
    <row r="1212" spans="1:17" hidden="1" x14ac:dyDescent="0.3">
      <c r="A1212" t="s">
        <v>2572</v>
      </c>
      <c r="B1212" t="s">
        <v>2573</v>
      </c>
      <c r="C1212" t="s">
        <v>10182</v>
      </c>
      <c r="D1212" t="s">
        <v>553</v>
      </c>
      <c r="E1212">
        <v>1664.6252999999999</v>
      </c>
      <c r="F1212">
        <v>158.99</v>
      </c>
      <c r="G1212">
        <v>91.669374888976407</v>
      </c>
      <c r="H1212">
        <v>-16.033824685084301</v>
      </c>
      <c r="I1212">
        <v>39.815156398449503</v>
      </c>
      <c r="J1212">
        <v>-2.4805573488894099</v>
      </c>
      <c r="K1212">
        <v>158.73953900639401</v>
      </c>
      <c r="L1212">
        <v>130.442489621351</v>
      </c>
      <c r="M1212">
        <v>48.823805274017701</v>
      </c>
      <c r="N1212">
        <v>0.448012810342515</v>
      </c>
      <c r="O1212">
        <v>15.1015787156424</v>
      </c>
      <c r="P1212">
        <v>123.929577464788</v>
      </c>
      <c r="Q1212">
        <v>2.6482110097628998E-2</v>
      </c>
    </row>
    <row r="1213" spans="1:17" hidden="1" x14ac:dyDescent="0.3">
      <c r="A1213" t="s">
        <v>2574</v>
      </c>
      <c r="B1213" t="s">
        <v>2575</v>
      </c>
      <c r="C1213" t="s">
        <v>10182</v>
      </c>
      <c r="D1213" t="s">
        <v>2576</v>
      </c>
      <c r="E1213">
        <v>1662.9085511999999</v>
      </c>
      <c r="F1213">
        <v>10.53</v>
      </c>
      <c r="G1213">
        <v>264.91409199872402</v>
      </c>
      <c r="H1213">
        <v>-4.7988734173965897</v>
      </c>
      <c r="I1213">
        <v>-30.382858979578099</v>
      </c>
      <c r="J1213">
        <v>-4.1869072021778901</v>
      </c>
      <c r="K1213">
        <v>10.889418869171701</v>
      </c>
      <c r="L1213">
        <v>10.0096290744083</v>
      </c>
      <c r="M1213">
        <v>29.249614907561501</v>
      </c>
      <c r="N1213">
        <v>0.85877010527990505</v>
      </c>
      <c r="O1213">
        <v>61.443494776828103</v>
      </c>
      <c r="P1213">
        <v>329.79591836734602</v>
      </c>
    </row>
    <row r="1214" spans="1:17" hidden="1" x14ac:dyDescent="0.3">
      <c r="A1214" t="s">
        <v>2577</v>
      </c>
      <c r="B1214" t="s">
        <v>2578</v>
      </c>
      <c r="C1214" t="s">
        <v>10182</v>
      </c>
      <c r="D1214" t="s">
        <v>177</v>
      </c>
      <c r="E1214">
        <v>1658.653955324</v>
      </c>
      <c r="F1214">
        <v>147.82</v>
      </c>
      <c r="G1214">
        <v>-2.6676885395780401</v>
      </c>
      <c r="H1214">
        <v>2.7688471644342498</v>
      </c>
      <c r="I1214">
        <v>-5.1347657072299899</v>
      </c>
      <c r="J1214">
        <v>9.5462670202217108</v>
      </c>
      <c r="K1214">
        <v>136.23231343216</v>
      </c>
      <c r="L1214">
        <v>134.29887543027499</v>
      </c>
      <c r="M1214">
        <v>69.7201033401426</v>
      </c>
      <c r="N1214">
        <v>2.0938142719037298</v>
      </c>
      <c r="O1214">
        <v>21.093221485590501</v>
      </c>
      <c r="P1214">
        <v>38.149532710280297</v>
      </c>
      <c r="Q1214">
        <v>3.6609456427032998E-2</v>
      </c>
    </row>
    <row r="1215" spans="1:17" hidden="1" x14ac:dyDescent="0.3">
      <c r="A1215" t="s">
        <v>2579</v>
      </c>
      <c r="B1215" t="s">
        <v>2580</v>
      </c>
      <c r="C1215" t="s">
        <v>10182</v>
      </c>
      <c r="D1215" t="s">
        <v>1310</v>
      </c>
      <c r="E1215">
        <v>1656.37740411</v>
      </c>
      <c r="F1215">
        <v>584.1</v>
      </c>
      <c r="G1215">
        <v>59.463855031899598</v>
      </c>
      <c r="H1215">
        <v>29.006052918962101</v>
      </c>
      <c r="I1215">
        <v>-1.61951391507637</v>
      </c>
      <c r="J1215">
        <v>7.23425697711924</v>
      </c>
      <c r="K1215">
        <v>501.81442397249702</v>
      </c>
      <c r="L1215">
        <v>461.24264605389402</v>
      </c>
      <c r="M1215">
        <v>74.1957137090277</v>
      </c>
      <c r="N1215">
        <v>2.9430906399416399</v>
      </c>
      <c r="O1215">
        <v>5.03338469440164</v>
      </c>
      <c r="P1215">
        <v>89.335494327390606</v>
      </c>
      <c r="Q1215">
        <v>3.5573232258779001E-2</v>
      </c>
    </row>
    <row r="1216" spans="1:17" hidden="1" x14ac:dyDescent="0.3">
      <c r="A1216" t="s">
        <v>2581</v>
      </c>
      <c r="B1216" t="s">
        <v>2582</v>
      </c>
      <c r="C1216" t="s">
        <v>10182</v>
      </c>
      <c r="D1216" t="s">
        <v>46</v>
      </c>
      <c r="E1216">
        <v>1650.127182292</v>
      </c>
      <c r="F1216">
        <v>73.72</v>
      </c>
      <c r="G1216">
        <v>40.5770133470388</v>
      </c>
      <c r="H1216">
        <v>5.2310306625585303</v>
      </c>
      <c r="I1216">
        <v>-14.6860001654466</v>
      </c>
      <c r="J1216">
        <v>-3.1541813110237298</v>
      </c>
      <c r="K1216">
        <v>70.905713139314699</v>
      </c>
      <c r="L1216">
        <v>67.486659982456004</v>
      </c>
      <c r="M1216">
        <v>52.563997900490499</v>
      </c>
      <c r="N1216">
        <v>0.71618193521123796</v>
      </c>
      <c r="O1216">
        <v>26.356483993488801</v>
      </c>
      <c r="P1216">
        <v>75.733015494636405</v>
      </c>
      <c r="Q1216">
        <v>0.107492322773455</v>
      </c>
    </row>
    <row r="1217" spans="1:17" hidden="1" x14ac:dyDescent="0.3">
      <c r="A1217" t="s">
        <v>2583</v>
      </c>
      <c r="B1217" t="s">
        <v>2584</v>
      </c>
      <c r="C1217" t="s">
        <v>10182</v>
      </c>
      <c r="D1217" t="s">
        <v>166</v>
      </c>
      <c r="E1217">
        <v>1645.891781625</v>
      </c>
      <c r="F1217">
        <v>1342.25</v>
      </c>
      <c r="G1217">
        <v>28.921320499670799</v>
      </c>
      <c r="H1217">
        <v>17.1467612223088</v>
      </c>
      <c r="I1217">
        <v>-3.48994924201304</v>
      </c>
      <c r="J1217">
        <v>-2.3717417835111099</v>
      </c>
      <c r="K1217">
        <v>1230.90555655964</v>
      </c>
      <c r="L1217">
        <v>1129.16648375722</v>
      </c>
      <c r="M1217">
        <v>44.681716593262401</v>
      </c>
      <c r="N1217">
        <v>0.90613799847477505</v>
      </c>
      <c r="O1217">
        <v>17.3402868318122</v>
      </c>
      <c r="P1217">
        <v>61.115112231424703</v>
      </c>
      <c r="Q1217">
        <v>-2.8112846794573002E-2</v>
      </c>
    </row>
    <row r="1218" spans="1:17" hidden="1" x14ac:dyDescent="0.3">
      <c r="A1218" t="s">
        <v>2585</v>
      </c>
      <c r="B1218" t="s">
        <v>2586</v>
      </c>
      <c r="C1218" t="s">
        <v>10182</v>
      </c>
      <c r="D1218" t="s">
        <v>387</v>
      </c>
      <c r="E1218">
        <v>1644.5380520250001</v>
      </c>
      <c r="F1218">
        <v>10.65</v>
      </c>
      <c r="G1218">
        <v>-32.072807564594498</v>
      </c>
      <c r="H1218">
        <v>-11.722091179071001</v>
      </c>
      <c r="I1218">
        <v>-33.730598293547096</v>
      </c>
      <c r="J1218">
        <v>-6.0412803023897403</v>
      </c>
      <c r="K1218">
        <v>11.894615681066201</v>
      </c>
      <c r="L1218">
        <v>12.437590624034399</v>
      </c>
      <c r="M1218">
        <v>25.417210510369301</v>
      </c>
      <c r="N1218">
        <v>1.5452749105586201</v>
      </c>
      <c r="O1218">
        <v>58.059467918622801</v>
      </c>
      <c r="P1218">
        <v>7.5757575757575601</v>
      </c>
      <c r="Q1218">
        <v>0.14171347564919201</v>
      </c>
    </row>
    <row r="1219" spans="1:17" hidden="1" x14ac:dyDescent="0.3">
      <c r="A1219" t="s">
        <v>2587</v>
      </c>
      <c r="B1219" t="s">
        <v>2588</v>
      </c>
      <c r="C1219" t="s">
        <v>10182</v>
      </c>
      <c r="D1219" t="s">
        <v>46</v>
      </c>
      <c r="E1219">
        <v>1642.461462495</v>
      </c>
      <c r="F1219">
        <v>170.55</v>
      </c>
      <c r="G1219">
        <v>223.68709813369301</v>
      </c>
      <c r="H1219">
        <v>28.8282776875173</v>
      </c>
      <c r="I1219">
        <v>6.7292073516297304</v>
      </c>
      <c r="J1219">
        <v>-2.3021749789555699</v>
      </c>
      <c r="K1219">
        <v>152.68228045169801</v>
      </c>
      <c r="L1219">
        <v>125.104381794067</v>
      </c>
      <c r="M1219">
        <v>51.1853610213563</v>
      </c>
      <c r="N1219">
        <v>0.53318368674167405</v>
      </c>
      <c r="O1219">
        <v>15.5145118733509</v>
      </c>
      <c r="P1219">
        <v>260.570824524312</v>
      </c>
      <c r="Q1219">
        <v>0.135424757501514</v>
      </c>
    </row>
    <row r="1220" spans="1:17" hidden="1" x14ac:dyDescent="0.3">
      <c r="A1220" t="s">
        <v>2589</v>
      </c>
      <c r="B1220" t="s">
        <v>2590</v>
      </c>
      <c r="C1220" t="s">
        <v>10182</v>
      </c>
      <c r="D1220" t="s">
        <v>330</v>
      </c>
      <c r="E1220">
        <v>1637.3767479999999</v>
      </c>
      <c r="F1220">
        <v>1221.8499999999999</v>
      </c>
      <c r="G1220">
        <v>439.27898807262699</v>
      </c>
      <c r="H1220">
        <v>23.113322350754899</v>
      </c>
      <c r="I1220">
        <v>244.72889217511499</v>
      </c>
      <c r="J1220">
        <v>19.093076624118599</v>
      </c>
      <c r="K1220">
        <v>965.20396776670702</v>
      </c>
      <c r="L1220">
        <v>661.33451035415203</v>
      </c>
      <c r="M1220">
        <v>91.561981455954907</v>
      </c>
      <c r="N1220">
        <v>0.63876714867003404</v>
      </c>
      <c r="O1220">
        <v>4.7509923476695297</v>
      </c>
      <c r="P1220">
        <v>481.69483456319898</v>
      </c>
      <c r="Q1220">
        <v>0.20554381326599899</v>
      </c>
    </row>
    <row r="1221" spans="1:17" hidden="1" x14ac:dyDescent="0.3">
      <c r="A1221" t="s">
        <v>2591</v>
      </c>
      <c r="B1221" t="s">
        <v>2592</v>
      </c>
      <c r="C1221" t="s">
        <v>10182</v>
      </c>
      <c r="E1221">
        <v>1635.2609358</v>
      </c>
      <c r="F1221">
        <v>719.3</v>
      </c>
      <c r="G1221">
        <v>3707.0931010557301</v>
      </c>
      <c r="H1221">
        <v>17.597742212030301</v>
      </c>
      <c r="I1221">
        <v>158.69648385217999</v>
      </c>
      <c r="J1221">
        <v>10.959080275131701</v>
      </c>
      <c r="K1221">
        <v>569.45007208447396</v>
      </c>
      <c r="L1221">
        <v>356.711582733466</v>
      </c>
      <c r="M1221">
        <v>90.214854039806895</v>
      </c>
      <c r="N1221">
        <v>0.957845089571005</v>
      </c>
      <c r="O1221">
        <v>3.2114555818156498</v>
      </c>
      <c r="P1221">
        <v>3732.1790090569998</v>
      </c>
    </row>
    <row r="1222" spans="1:17" hidden="1" x14ac:dyDescent="0.3">
      <c r="A1222" t="s">
        <v>2593</v>
      </c>
      <c r="B1222" t="s">
        <v>2594</v>
      </c>
      <c r="C1222" t="s">
        <v>10182</v>
      </c>
      <c r="D1222" t="s">
        <v>130</v>
      </c>
      <c r="E1222">
        <v>1631.17651374</v>
      </c>
      <c r="F1222">
        <v>13.62</v>
      </c>
      <c r="G1222">
        <v>-31.798236768399001</v>
      </c>
      <c r="H1222">
        <v>0.37873548196122497</v>
      </c>
      <c r="I1222">
        <v>-7.5591535021761604</v>
      </c>
      <c r="J1222">
        <v>-5.2987391870349798</v>
      </c>
      <c r="K1222">
        <v>13.7680119040468</v>
      </c>
      <c r="L1222">
        <v>13.3475907836714</v>
      </c>
      <c r="M1222">
        <v>38.055347470374599</v>
      </c>
      <c r="N1222">
        <v>1.1383901440439901</v>
      </c>
      <c r="O1222">
        <v>35.095447870778202</v>
      </c>
      <c r="P1222">
        <v>74.615384615384599</v>
      </c>
      <c r="Q1222">
        <v>5.9505683828611003E-2</v>
      </c>
    </row>
    <row r="1223" spans="1:17" hidden="1" x14ac:dyDescent="0.3">
      <c r="A1223" t="s">
        <v>2595</v>
      </c>
      <c r="B1223" t="s">
        <v>2596</v>
      </c>
      <c r="C1223" t="s">
        <v>10182</v>
      </c>
      <c r="E1223">
        <v>1630.0795404999999</v>
      </c>
      <c r="F1223">
        <v>837.05</v>
      </c>
      <c r="G1223">
        <v>196.053868664107</v>
      </c>
      <c r="H1223">
        <v>41.843865200294204</v>
      </c>
      <c r="I1223">
        <v>62.439336785070701</v>
      </c>
      <c r="J1223">
        <v>-12.726701103321499</v>
      </c>
      <c r="K1223">
        <v>659.94790025773295</v>
      </c>
      <c r="L1223">
        <v>490.04335647619803</v>
      </c>
      <c r="M1223">
        <v>55.420904301652001</v>
      </c>
      <c r="N1223">
        <v>1.4868391053974701</v>
      </c>
      <c r="O1223">
        <v>13.3743503972283</v>
      </c>
      <c r="P1223">
        <v>250.96436058700201</v>
      </c>
    </row>
    <row r="1224" spans="1:17" hidden="1" x14ac:dyDescent="0.3">
      <c r="A1224" t="s">
        <v>2597</v>
      </c>
      <c r="B1224" t="s">
        <v>2598</v>
      </c>
      <c r="C1224" t="s">
        <v>10182</v>
      </c>
      <c r="D1224" t="s">
        <v>24</v>
      </c>
      <c r="E1224">
        <v>1617.2516806000001</v>
      </c>
      <c r="F1224">
        <v>359.05</v>
      </c>
      <c r="G1224">
        <v>-42.545678116218198</v>
      </c>
      <c r="H1224">
        <v>0.90495501986848104</v>
      </c>
      <c r="I1224">
        <v>-29.788154386349401</v>
      </c>
      <c r="J1224">
        <v>0.671513315363088</v>
      </c>
      <c r="K1224">
        <v>349.11615050907699</v>
      </c>
      <c r="M1224">
        <v>66.125033863142207</v>
      </c>
      <c r="N1224">
        <v>0.87204733478566998</v>
      </c>
      <c r="O1224">
        <v>30.622475978276</v>
      </c>
      <c r="P1224">
        <v>15.301862556197801</v>
      </c>
    </row>
    <row r="1225" spans="1:17" hidden="1" x14ac:dyDescent="0.3">
      <c r="A1225" t="s">
        <v>2599</v>
      </c>
      <c r="B1225" t="s">
        <v>2600</v>
      </c>
      <c r="C1225" t="s">
        <v>10182</v>
      </c>
      <c r="D1225" t="s">
        <v>21</v>
      </c>
      <c r="E1225">
        <v>1613.2095803699999</v>
      </c>
      <c r="F1225">
        <v>350.1</v>
      </c>
      <c r="G1225">
        <v>17.637288085148999</v>
      </c>
      <c r="H1225">
        <v>-8.3028907421094207</v>
      </c>
      <c r="I1225">
        <v>-36.540961390142698</v>
      </c>
      <c r="J1225">
        <v>-8.4374506075822708</v>
      </c>
      <c r="K1225">
        <v>376.40707413586802</v>
      </c>
      <c r="L1225">
        <v>376.59937217236501</v>
      </c>
      <c r="M1225">
        <v>35.124684602924098</v>
      </c>
      <c r="N1225">
        <v>0.69197839506021197</v>
      </c>
      <c r="O1225">
        <v>97.300771208226195</v>
      </c>
      <c r="P1225">
        <v>56.995515695067198</v>
      </c>
      <c r="Q1225">
        <v>0.11034464696335899</v>
      </c>
    </row>
    <row r="1226" spans="1:17" hidden="1" x14ac:dyDescent="0.3">
      <c r="A1226" t="s">
        <v>2601</v>
      </c>
      <c r="B1226" t="s">
        <v>2602</v>
      </c>
      <c r="C1226" t="s">
        <v>10182</v>
      </c>
      <c r="D1226" t="s">
        <v>193</v>
      </c>
      <c r="E1226">
        <v>1612.6952770349999</v>
      </c>
      <c r="F1226">
        <v>1016.55</v>
      </c>
      <c r="G1226">
        <v>111.706544828912</v>
      </c>
      <c r="H1226">
        <v>9.0070339653025506</v>
      </c>
      <c r="I1226">
        <v>109.23874737636901</v>
      </c>
      <c r="J1226">
        <v>-4.8991547577319201</v>
      </c>
      <c r="K1226">
        <v>927.61851461655601</v>
      </c>
      <c r="L1226">
        <v>682.91247943333303</v>
      </c>
      <c r="M1226">
        <v>50.794076240177503</v>
      </c>
      <c r="N1226">
        <v>0.437506887716618</v>
      </c>
      <c r="O1226">
        <v>7.6730116570754099</v>
      </c>
      <c r="P1226">
        <v>172.533512064343</v>
      </c>
      <c r="Q1226">
        <v>0.19065829657362601</v>
      </c>
    </row>
    <row r="1227" spans="1:17" hidden="1" x14ac:dyDescent="0.3">
      <c r="A1227" t="s">
        <v>2603</v>
      </c>
      <c r="B1227" t="s">
        <v>2604</v>
      </c>
      <c r="C1227" t="s">
        <v>10182</v>
      </c>
      <c r="D1227" t="s">
        <v>243</v>
      </c>
      <c r="E1227">
        <v>1609.775462718</v>
      </c>
      <c r="F1227">
        <v>54.54</v>
      </c>
      <c r="G1227">
        <v>-1.8316707131401599</v>
      </c>
      <c r="H1227">
        <v>-3.31649579792371</v>
      </c>
      <c r="I1227">
        <v>-28.9975974112083</v>
      </c>
      <c r="J1227">
        <v>-2.2786360179166101</v>
      </c>
      <c r="K1227">
        <v>55.2076955484414</v>
      </c>
      <c r="L1227">
        <v>54.700008867409103</v>
      </c>
      <c r="M1227">
        <v>36.0770450919835</v>
      </c>
      <c r="N1227">
        <v>0.66094820532890597</v>
      </c>
      <c r="O1227">
        <v>32.746607994132702</v>
      </c>
      <c r="P1227">
        <v>26.689895470383199</v>
      </c>
      <c r="Q1227">
        <v>1.451725020798E-2</v>
      </c>
    </row>
    <row r="1228" spans="1:17" hidden="1" x14ac:dyDescent="0.3">
      <c r="A1228" t="s">
        <v>2605</v>
      </c>
      <c r="B1228" t="s">
        <v>2606</v>
      </c>
      <c r="C1228" t="s">
        <v>10182</v>
      </c>
      <c r="D1228" t="s">
        <v>193</v>
      </c>
      <c r="E1228">
        <v>1590.43417544</v>
      </c>
      <c r="F1228">
        <v>505.3</v>
      </c>
      <c r="G1228">
        <v>-16.477632880373001</v>
      </c>
      <c r="H1228">
        <v>-2.06870214910851</v>
      </c>
      <c r="I1228">
        <v>-22.160646940928601</v>
      </c>
      <c r="J1228">
        <v>0.85177086829367099</v>
      </c>
      <c r="K1228">
        <v>497.01340195271001</v>
      </c>
      <c r="L1228">
        <v>499.598806160729</v>
      </c>
      <c r="M1228">
        <v>55.0242064940037</v>
      </c>
      <c r="N1228">
        <v>1.02242577311524</v>
      </c>
      <c r="O1228">
        <v>37.047298634474501</v>
      </c>
      <c r="P1228">
        <v>25.6965174129353</v>
      </c>
      <c r="Q1228">
        <v>-2.7718499932255E-2</v>
      </c>
    </row>
    <row r="1229" spans="1:17" hidden="1" x14ac:dyDescent="0.3">
      <c r="A1229" t="s">
        <v>2607</v>
      </c>
      <c r="B1229" t="s">
        <v>2608</v>
      </c>
      <c r="C1229" t="s">
        <v>10182</v>
      </c>
      <c r="D1229" t="s">
        <v>67</v>
      </c>
      <c r="E1229">
        <v>1588.4283874400001</v>
      </c>
      <c r="F1229">
        <v>622.9</v>
      </c>
      <c r="G1229">
        <v>197.409561840815</v>
      </c>
      <c r="H1229">
        <v>24.790373706191801</v>
      </c>
      <c r="I1229">
        <v>63.433466744394401</v>
      </c>
      <c r="J1229">
        <v>-4.7999050714437299</v>
      </c>
      <c r="K1229">
        <v>533.82668812669999</v>
      </c>
      <c r="L1229">
        <v>407.42061703102002</v>
      </c>
      <c r="M1229">
        <v>58.908092301983402</v>
      </c>
      <c r="N1229">
        <v>1.48034226567089</v>
      </c>
      <c r="O1229">
        <v>9.1668004495103403</v>
      </c>
      <c r="P1229">
        <v>233.10160427807401</v>
      </c>
      <c r="Q1229">
        <v>0.20049207149227699</v>
      </c>
    </row>
    <row r="1230" spans="1:17" hidden="1" x14ac:dyDescent="0.3">
      <c r="A1230" t="s">
        <v>2609</v>
      </c>
      <c r="B1230" t="s">
        <v>2610</v>
      </c>
      <c r="C1230" t="s">
        <v>10182</v>
      </c>
      <c r="D1230" t="s">
        <v>938</v>
      </c>
      <c r="E1230">
        <v>1583.1258293399901</v>
      </c>
      <c r="F1230">
        <v>375.1</v>
      </c>
      <c r="G1230">
        <v>1351.1045681892001</v>
      </c>
      <c r="H1230">
        <v>29.756714110121699</v>
      </c>
      <c r="I1230">
        <v>712.97414598161799</v>
      </c>
      <c r="J1230">
        <v>-4.0349542168379697</v>
      </c>
      <c r="K1230">
        <v>291.61793943246801</v>
      </c>
      <c r="L1230">
        <v>154.05925340862601</v>
      </c>
      <c r="M1230">
        <v>53.769587524210898</v>
      </c>
      <c r="N1230">
        <v>1.4939476259912501</v>
      </c>
      <c r="O1230">
        <v>10.5571847507331</v>
      </c>
      <c r="P1230">
        <v>1600.3626473254701</v>
      </c>
      <c r="Q1230">
        <v>0.202139610876922</v>
      </c>
    </row>
    <row r="1231" spans="1:17" hidden="1" x14ac:dyDescent="0.3">
      <c r="A1231" t="s">
        <v>2611</v>
      </c>
      <c r="B1231" t="s">
        <v>2612</v>
      </c>
      <c r="C1231" t="s">
        <v>10182</v>
      </c>
      <c r="D1231" t="s">
        <v>413</v>
      </c>
      <c r="E1231">
        <v>1573.2209795680001</v>
      </c>
      <c r="F1231">
        <v>39.28</v>
      </c>
      <c r="G1231">
        <v>68.411628944537</v>
      </c>
      <c r="H1231">
        <v>-5.5217386564249704</v>
      </c>
      <c r="I1231">
        <v>0.54517894698389202</v>
      </c>
      <c r="J1231">
        <v>-1.78995517820836</v>
      </c>
      <c r="K1231">
        <v>39.013895480242603</v>
      </c>
      <c r="L1231">
        <v>33.955368333416402</v>
      </c>
      <c r="M1231">
        <v>45.756379725873202</v>
      </c>
      <c r="N1231">
        <v>0.42095278337688702</v>
      </c>
      <c r="O1231">
        <v>18.380855397148601</v>
      </c>
      <c r="P1231">
        <v>96.399999999999906</v>
      </c>
      <c r="Q1231">
        <v>-3.6977713890121E-2</v>
      </c>
    </row>
    <row r="1232" spans="1:17" hidden="1" x14ac:dyDescent="0.3">
      <c r="A1232" t="s">
        <v>2613</v>
      </c>
      <c r="B1232" t="s">
        <v>2614</v>
      </c>
      <c r="C1232" t="s">
        <v>10182</v>
      </c>
      <c r="D1232" t="s">
        <v>1545</v>
      </c>
      <c r="E1232">
        <v>1572.6133661680001</v>
      </c>
      <c r="F1232">
        <v>116.24</v>
      </c>
      <c r="G1232">
        <v>18.0668013583301</v>
      </c>
      <c r="H1232">
        <v>5.2360051985158496</v>
      </c>
      <c r="I1232">
        <v>-11.2501234018417</v>
      </c>
      <c r="J1232">
        <v>1.28066458394879</v>
      </c>
      <c r="K1232">
        <v>107.574995191214</v>
      </c>
      <c r="L1232">
        <v>107.699414594822</v>
      </c>
      <c r="M1232">
        <v>64.666682438384797</v>
      </c>
      <c r="N1232">
        <v>2.5233496212485602</v>
      </c>
      <c r="O1232">
        <v>33.172746042670298</v>
      </c>
      <c r="P1232">
        <v>50.3751617076326</v>
      </c>
      <c r="Q1232">
        <v>4.7140944840965003E-2</v>
      </c>
    </row>
    <row r="1233" spans="1:17" hidden="1" x14ac:dyDescent="0.3">
      <c r="A1233" t="s">
        <v>2615</v>
      </c>
      <c r="B1233" t="s">
        <v>2616</v>
      </c>
      <c r="C1233" t="s">
        <v>10182</v>
      </c>
      <c r="E1233">
        <v>1569.4251200000001</v>
      </c>
      <c r="F1233">
        <v>1914.4</v>
      </c>
      <c r="G1233">
        <v>717.51972580154097</v>
      </c>
      <c r="H1233">
        <v>38.244075342719398</v>
      </c>
      <c r="I1233">
        <v>139.599500976652</v>
      </c>
      <c r="J1233">
        <v>9.8226587957747995</v>
      </c>
      <c r="K1233">
        <v>1355.08929069736</v>
      </c>
      <c r="L1233">
        <v>847.80817984884095</v>
      </c>
      <c r="M1233">
        <v>82.087481054523295</v>
      </c>
      <c r="N1233">
        <v>0.87543231225296403</v>
      </c>
      <c r="O1233">
        <v>2.2826995403259298</v>
      </c>
      <c r="P1233">
        <v>957.67955801104904</v>
      </c>
    </row>
    <row r="1234" spans="1:17" hidden="1" x14ac:dyDescent="0.3">
      <c r="A1234" t="s">
        <v>2617</v>
      </c>
      <c r="B1234" t="s">
        <v>2618</v>
      </c>
      <c r="C1234" t="s">
        <v>10182</v>
      </c>
      <c r="E1234">
        <v>1566.9692024999999</v>
      </c>
      <c r="F1234">
        <v>282.64999999999998</v>
      </c>
      <c r="G1234">
        <v>1018.58461222993</v>
      </c>
      <c r="H1234">
        <v>-11.3530671175624</v>
      </c>
      <c r="I1234">
        <v>271.91577016034898</v>
      </c>
      <c r="J1234">
        <v>-13.207783483354399</v>
      </c>
      <c r="K1234">
        <v>260.73891257238699</v>
      </c>
      <c r="L1234">
        <v>151.96726361165901</v>
      </c>
      <c r="M1234">
        <v>43.793241970124498</v>
      </c>
      <c r="N1234">
        <v>2.1055968290261702</v>
      </c>
      <c r="O1234">
        <v>45.197240403325601</v>
      </c>
      <c r="P1234">
        <v>1103.8637055065401</v>
      </c>
      <c r="Q1234">
        <v>0.20365912536508601</v>
      </c>
    </row>
    <row r="1235" spans="1:17" hidden="1" x14ac:dyDescent="0.3">
      <c r="A1235" t="s">
        <v>2619</v>
      </c>
      <c r="B1235" t="s">
        <v>2620</v>
      </c>
      <c r="C1235" t="s">
        <v>10182</v>
      </c>
      <c r="D1235" t="s">
        <v>476</v>
      </c>
      <c r="E1235">
        <v>1565.5418040479999</v>
      </c>
      <c r="F1235">
        <v>156.08000000000001</v>
      </c>
      <c r="G1235">
        <v>-1.3601846560518001</v>
      </c>
      <c r="H1235">
        <v>2.7703131255135198</v>
      </c>
      <c r="I1235">
        <v>-2.1801838479771201</v>
      </c>
      <c r="J1235">
        <v>-1.02744736167828</v>
      </c>
      <c r="K1235">
        <v>148.90444525387099</v>
      </c>
      <c r="L1235">
        <v>138.28276559602199</v>
      </c>
      <c r="M1235">
        <v>59.749554504529797</v>
      </c>
      <c r="N1235">
        <v>0.43197207323217401</v>
      </c>
      <c r="O1235">
        <v>14.3003587903639</v>
      </c>
      <c r="P1235">
        <v>42.408759124087602</v>
      </c>
      <c r="Q1235">
        <v>6.5610263114393996E-2</v>
      </c>
    </row>
    <row r="1236" spans="1:17" hidden="1" x14ac:dyDescent="0.3">
      <c r="A1236" t="s">
        <v>2621</v>
      </c>
      <c r="B1236" t="s">
        <v>2622</v>
      </c>
      <c r="C1236" t="s">
        <v>10182</v>
      </c>
      <c r="E1236">
        <v>1564.8088932000001</v>
      </c>
      <c r="F1236">
        <v>618.54999999999995</v>
      </c>
      <c r="G1236">
        <v>-70.397786344408203</v>
      </c>
      <c r="H1236">
        <v>-4.65555951994968</v>
      </c>
      <c r="I1236">
        <v>-35.7040423698894</v>
      </c>
      <c r="J1236">
        <v>-8.6464931607737494</v>
      </c>
      <c r="K1236">
        <v>622.05550539468595</v>
      </c>
      <c r="L1236">
        <v>737.31204178082896</v>
      </c>
      <c r="M1236">
        <v>51.296375735841799</v>
      </c>
      <c r="N1236">
        <v>0.81958810051221798</v>
      </c>
      <c r="O1236">
        <v>122.13240643440299</v>
      </c>
      <c r="P1236">
        <v>36.3195592286501</v>
      </c>
      <c r="Q1236">
        <v>0.12245303662335801</v>
      </c>
    </row>
    <row r="1237" spans="1:17" hidden="1" x14ac:dyDescent="0.3">
      <c r="A1237" t="s">
        <v>2623</v>
      </c>
      <c r="B1237" t="s">
        <v>2624</v>
      </c>
      <c r="C1237" t="s">
        <v>10182</v>
      </c>
      <c r="D1237" t="s">
        <v>371</v>
      </c>
      <c r="E1237">
        <v>1557.6446164500001</v>
      </c>
      <c r="F1237">
        <v>131.43</v>
      </c>
      <c r="G1237">
        <v>-4.0080636898984903</v>
      </c>
      <c r="H1237">
        <v>7.5276541301579698</v>
      </c>
      <c r="I1237">
        <v>-5.5181445314637996</v>
      </c>
      <c r="J1237">
        <v>2.4692790956325101</v>
      </c>
      <c r="K1237">
        <v>120.784337502322</v>
      </c>
      <c r="L1237">
        <v>115.577019981541</v>
      </c>
      <c r="M1237">
        <v>58.8813191483111</v>
      </c>
      <c r="N1237">
        <v>1.1394237376431999</v>
      </c>
      <c r="O1237">
        <v>18.770448147302702</v>
      </c>
      <c r="P1237">
        <v>39.2266949152542</v>
      </c>
      <c r="Q1237">
        <v>2.9718714486149E-2</v>
      </c>
    </row>
    <row r="1238" spans="1:17" hidden="1" x14ac:dyDescent="0.3">
      <c r="A1238" t="s">
        <v>2625</v>
      </c>
      <c r="B1238" t="s">
        <v>2626</v>
      </c>
      <c r="C1238" t="s">
        <v>10182</v>
      </c>
      <c r="D1238" t="s">
        <v>304</v>
      </c>
      <c r="E1238">
        <v>1555.1941017409999</v>
      </c>
      <c r="F1238">
        <v>23.59</v>
      </c>
      <c r="G1238">
        <v>42.219056537731298</v>
      </c>
      <c r="H1238">
        <v>-12.282680423345001</v>
      </c>
      <c r="I1238">
        <v>-34.857119903590799</v>
      </c>
      <c r="J1238">
        <v>-4.2029723783776598</v>
      </c>
      <c r="K1238">
        <v>25.909104412102799</v>
      </c>
      <c r="L1238">
        <v>25.269300705616601</v>
      </c>
      <c r="M1238">
        <v>25.593921268270002</v>
      </c>
      <c r="N1238">
        <v>1.2559370377508201</v>
      </c>
      <c r="O1238">
        <v>78.041543026706194</v>
      </c>
      <c r="P1238">
        <v>96.5833333333333</v>
      </c>
      <c r="Q1238">
        <v>7.1496245435558006E-2</v>
      </c>
    </row>
    <row r="1239" spans="1:17" hidden="1" x14ac:dyDescent="0.3">
      <c r="A1239" t="s">
        <v>2627</v>
      </c>
      <c r="B1239" t="s">
        <v>2628</v>
      </c>
      <c r="C1239" t="s">
        <v>10182</v>
      </c>
      <c r="D1239" t="s">
        <v>413</v>
      </c>
      <c r="E1239">
        <v>1554.252831215</v>
      </c>
      <c r="F1239">
        <v>498.05</v>
      </c>
      <c r="G1239">
        <v>-3.3281766725873201</v>
      </c>
      <c r="H1239">
        <v>-11.742273606412599</v>
      </c>
      <c r="I1239">
        <v>-40.157684372841501</v>
      </c>
      <c r="J1239">
        <v>-1.5350314162069201</v>
      </c>
      <c r="K1239">
        <v>518.99203164130097</v>
      </c>
      <c r="L1239">
        <v>508.769713045971</v>
      </c>
      <c r="M1239">
        <v>35.080334247422499</v>
      </c>
      <c r="N1239">
        <v>1.2122302165788399</v>
      </c>
      <c r="O1239">
        <v>52.283907238228998</v>
      </c>
      <c r="P1239">
        <v>28.978376278648199</v>
      </c>
      <c r="Q1239">
        <v>-3.6925195389391E-2</v>
      </c>
    </row>
    <row r="1240" spans="1:17" hidden="1" x14ac:dyDescent="0.3">
      <c r="A1240" t="s">
        <v>2629</v>
      </c>
      <c r="B1240" t="s">
        <v>2630</v>
      </c>
      <c r="C1240" t="s">
        <v>10182</v>
      </c>
      <c r="D1240" t="s">
        <v>243</v>
      </c>
      <c r="E1240">
        <v>1552.9395</v>
      </c>
      <c r="F1240">
        <v>282.25</v>
      </c>
      <c r="G1240">
        <v>191.16059059816399</v>
      </c>
      <c r="H1240">
        <v>29.728990557642199</v>
      </c>
      <c r="I1240">
        <v>20.997076285985599</v>
      </c>
      <c r="J1240">
        <v>-4.8708333860216797</v>
      </c>
      <c r="K1240">
        <v>243.186894268543</v>
      </c>
      <c r="L1240">
        <v>189.57328922668401</v>
      </c>
      <c r="M1240">
        <v>48.7244671144717</v>
      </c>
      <c r="N1240">
        <v>2.68111628491758</v>
      </c>
      <c r="O1240">
        <v>22.586359610274499</v>
      </c>
      <c r="P1240">
        <v>231.94166764671201</v>
      </c>
    </row>
    <row r="1241" spans="1:17" hidden="1" x14ac:dyDescent="0.3">
      <c r="A1241" t="s">
        <v>2631</v>
      </c>
      <c r="B1241" t="s">
        <v>2632</v>
      </c>
      <c r="C1241" t="s">
        <v>10182</v>
      </c>
      <c r="D1241" t="s">
        <v>214</v>
      </c>
      <c r="E1241">
        <v>1548.5656927749999</v>
      </c>
      <c r="F1241">
        <v>875.75</v>
      </c>
      <c r="G1241">
        <v>135.47191910152799</v>
      </c>
      <c r="H1241">
        <v>5.65800569982295</v>
      </c>
      <c r="I1241">
        <v>87.000169273602694</v>
      </c>
      <c r="J1241">
        <v>-4.2194254916008198</v>
      </c>
      <c r="K1241">
        <v>829.469750365408</v>
      </c>
      <c r="L1241">
        <v>642.86600507514697</v>
      </c>
      <c r="M1241">
        <v>42.360292266571001</v>
      </c>
      <c r="N1241">
        <v>1.25706374387012</v>
      </c>
      <c r="O1241">
        <v>10.2997430773622</v>
      </c>
      <c r="P1241">
        <v>177.79540047581199</v>
      </c>
      <c r="Q1241">
        <v>0.14529762490085299</v>
      </c>
    </row>
    <row r="1242" spans="1:17" hidden="1" x14ac:dyDescent="0.3">
      <c r="A1242" t="s">
        <v>2633</v>
      </c>
      <c r="B1242" t="s">
        <v>2634</v>
      </c>
      <c r="C1242" t="s">
        <v>10182</v>
      </c>
      <c r="E1242">
        <v>1546.909318175</v>
      </c>
      <c r="F1242">
        <v>752.05</v>
      </c>
      <c r="G1242">
        <v>224.29852870023399</v>
      </c>
      <c r="H1242">
        <v>-18.506576855779699</v>
      </c>
      <c r="I1242">
        <v>88.111381187015198</v>
      </c>
      <c r="J1242">
        <v>-10.340610807832499</v>
      </c>
      <c r="K1242">
        <v>818.81293021170598</v>
      </c>
      <c r="L1242">
        <v>617.56274208177399</v>
      </c>
      <c r="M1242">
        <v>37.248380856155599</v>
      </c>
      <c r="N1242">
        <v>1.0841135933885799</v>
      </c>
      <c r="O1242">
        <v>30.310484675221002</v>
      </c>
      <c r="P1242">
        <v>311.06859797758898</v>
      </c>
      <c r="Q1242">
        <v>0.277680322345985</v>
      </c>
    </row>
    <row r="1243" spans="1:17" hidden="1" x14ac:dyDescent="0.3">
      <c r="A1243" t="s">
        <v>2635</v>
      </c>
      <c r="B1243" t="s">
        <v>2636</v>
      </c>
      <c r="C1243" t="s">
        <v>10182</v>
      </c>
      <c r="D1243" t="s">
        <v>290</v>
      </c>
      <c r="E1243">
        <v>1546.2294999999999</v>
      </c>
      <c r="F1243">
        <v>3289.85</v>
      </c>
      <c r="G1243">
        <v>110.01508407637699</v>
      </c>
      <c r="H1243">
        <v>-6.43438791485229</v>
      </c>
      <c r="I1243">
        <v>-14.1576070755189</v>
      </c>
      <c r="J1243">
        <v>0.27059707004927103</v>
      </c>
      <c r="K1243">
        <v>3209.4969988848302</v>
      </c>
      <c r="L1243">
        <v>2926.0121384089198</v>
      </c>
      <c r="M1243">
        <v>63.286961882877101</v>
      </c>
      <c r="N1243">
        <v>1.01381851205894</v>
      </c>
      <c r="O1243">
        <v>11.2512728543854</v>
      </c>
      <c r="P1243">
        <v>140.13503649635001</v>
      </c>
      <c r="Q1243">
        <v>0.167198438717962</v>
      </c>
    </row>
    <row r="1244" spans="1:17" hidden="1" x14ac:dyDescent="0.3">
      <c r="A1244" t="s">
        <v>2637</v>
      </c>
      <c r="B1244" t="s">
        <v>2638</v>
      </c>
      <c r="C1244" t="s">
        <v>10182</v>
      </c>
      <c r="D1244" t="s">
        <v>330</v>
      </c>
      <c r="E1244">
        <v>1538.267170285</v>
      </c>
      <c r="F1244">
        <v>860.35</v>
      </c>
      <c r="G1244">
        <v>-53.711260581332098</v>
      </c>
      <c r="H1244">
        <v>10.101829446841601</v>
      </c>
      <c r="I1244">
        <v>-31.105821137113701</v>
      </c>
      <c r="J1244">
        <v>-3.0771427490628702</v>
      </c>
      <c r="K1244">
        <v>815.13444632592905</v>
      </c>
      <c r="L1244">
        <v>929.24912630553104</v>
      </c>
      <c r="M1244">
        <v>59.443793933182803</v>
      </c>
      <c r="N1244">
        <v>0.87448686489317795</v>
      </c>
      <c r="O1244">
        <v>52.077642819782596</v>
      </c>
      <c r="P1244">
        <v>27.478144910356999</v>
      </c>
      <c r="Q1244">
        <v>-1.0142666705661E-2</v>
      </c>
    </row>
    <row r="1245" spans="1:17" hidden="1" x14ac:dyDescent="0.3">
      <c r="A1245" t="s">
        <v>2639</v>
      </c>
      <c r="B1245" t="s">
        <v>2640</v>
      </c>
      <c r="C1245" t="s">
        <v>10182</v>
      </c>
      <c r="E1245">
        <v>1537.42691770499</v>
      </c>
      <c r="F1245">
        <v>937.65</v>
      </c>
      <c r="G1245">
        <v>62.519134015530902</v>
      </c>
      <c r="H1245">
        <v>13.236742440139899</v>
      </c>
      <c r="I1245">
        <v>48.420801396345503</v>
      </c>
      <c r="J1245">
        <v>4.0858761384475901</v>
      </c>
      <c r="K1245">
        <v>824.07093444841496</v>
      </c>
      <c r="L1245">
        <v>685.30633983367102</v>
      </c>
      <c r="M1245">
        <v>85.4024899676579</v>
      </c>
      <c r="N1245">
        <v>1.0408326560123899</v>
      </c>
      <c r="O1245">
        <v>3.3861248866847902</v>
      </c>
      <c r="P1245">
        <v>134.41249999999999</v>
      </c>
      <c r="Q1245">
        <v>0.195161815595181</v>
      </c>
    </row>
    <row r="1246" spans="1:17" hidden="1" x14ac:dyDescent="0.3">
      <c r="A1246" t="s">
        <v>2641</v>
      </c>
      <c r="B1246" t="s">
        <v>2642</v>
      </c>
      <c r="C1246" t="s">
        <v>10182</v>
      </c>
      <c r="D1246" t="s">
        <v>122</v>
      </c>
      <c r="E1246">
        <v>1531.8977345999999</v>
      </c>
      <c r="F1246">
        <v>51.9</v>
      </c>
      <c r="G1246">
        <v>-17.821259866523199</v>
      </c>
      <c r="H1246">
        <v>-4.3058241070480303</v>
      </c>
      <c r="I1246">
        <v>-41.281156345328803</v>
      </c>
      <c r="J1246">
        <v>-0.58248090962521504</v>
      </c>
      <c r="K1246">
        <v>54.853534966712303</v>
      </c>
      <c r="L1246">
        <v>57.560801468647597</v>
      </c>
      <c r="M1246">
        <v>32.954237412590601</v>
      </c>
      <c r="N1246">
        <v>0.68323809543870095</v>
      </c>
      <c r="O1246">
        <v>66.281310211946007</v>
      </c>
      <c r="P1246">
        <v>20.1388888888888</v>
      </c>
      <c r="Q1246">
        <v>5.8618647842574E-2</v>
      </c>
    </row>
    <row r="1247" spans="1:17" hidden="1" x14ac:dyDescent="0.3">
      <c r="A1247" t="s">
        <v>2643</v>
      </c>
      <c r="B1247" t="s">
        <v>2644</v>
      </c>
      <c r="C1247" t="s">
        <v>10182</v>
      </c>
      <c r="D1247" t="s">
        <v>62</v>
      </c>
      <c r="E1247">
        <v>1529.00630828</v>
      </c>
      <c r="F1247">
        <v>576.4</v>
      </c>
      <c r="G1247">
        <v>21.543448396587301</v>
      </c>
      <c r="H1247">
        <v>3.2204552885001001</v>
      </c>
      <c r="I1247">
        <v>4.2102327928874397</v>
      </c>
      <c r="J1247">
        <v>-4.0531709571009698</v>
      </c>
      <c r="K1247">
        <v>534.86283326925195</v>
      </c>
      <c r="L1247">
        <v>477.073996213275</v>
      </c>
      <c r="M1247">
        <v>49.955456529948698</v>
      </c>
      <c r="N1247">
        <v>0.80844331717795903</v>
      </c>
      <c r="O1247">
        <v>11.9014573213046</v>
      </c>
      <c r="P1247">
        <v>54.946236559139699</v>
      </c>
      <c r="Q1247">
        <v>7.1841208045340998E-2</v>
      </c>
    </row>
    <row r="1248" spans="1:17" hidden="1" x14ac:dyDescent="0.3">
      <c r="A1248" t="s">
        <v>2645</v>
      </c>
      <c r="B1248" t="s">
        <v>2646</v>
      </c>
      <c r="C1248" t="s">
        <v>10182</v>
      </c>
      <c r="D1248" t="s">
        <v>700</v>
      </c>
      <c r="E1248">
        <v>1523.01213439</v>
      </c>
      <c r="F1248">
        <v>174.53</v>
      </c>
      <c r="G1248">
        <v>-34.585519097983003</v>
      </c>
      <c r="H1248">
        <v>10.3041468504723</v>
      </c>
      <c r="I1248">
        <v>-12.8810908241134</v>
      </c>
      <c r="J1248">
        <v>-0.723398735290253</v>
      </c>
      <c r="K1248">
        <v>162.03328376528401</v>
      </c>
      <c r="L1248">
        <v>164.24056820754299</v>
      </c>
      <c r="M1248">
        <v>71.309300043674398</v>
      </c>
      <c r="N1248">
        <v>1.8665720275197799</v>
      </c>
      <c r="O1248">
        <v>29.404686873316798</v>
      </c>
      <c r="P1248">
        <v>38.0775316455696</v>
      </c>
      <c r="Q1248">
        <v>7.0435545191236001E-2</v>
      </c>
    </row>
    <row r="1249" spans="1:17" hidden="1" x14ac:dyDescent="0.3">
      <c r="A1249" t="s">
        <v>2647</v>
      </c>
      <c r="B1249" t="s">
        <v>2648</v>
      </c>
      <c r="C1249" t="s">
        <v>10182</v>
      </c>
      <c r="D1249" t="s">
        <v>371</v>
      </c>
      <c r="E1249">
        <v>1517.9108706449999</v>
      </c>
      <c r="F1249">
        <v>379.35</v>
      </c>
      <c r="G1249">
        <v>-23.668985130001801</v>
      </c>
      <c r="H1249">
        <v>9.8620131815370407</v>
      </c>
      <c r="I1249">
        <v>-19.1105442419192</v>
      </c>
      <c r="J1249">
        <v>-3.7171665483916998</v>
      </c>
      <c r="K1249">
        <v>346.83024123916198</v>
      </c>
      <c r="L1249">
        <v>351.78144702110302</v>
      </c>
      <c r="M1249">
        <v>60.038106071075099</v>
      </c>
      <c r="N1249">
        <v>0.84362402968561301</v>
      </c>
      <c r="O1249">
        <v>12.297350731514401</v>
      </c>
      <c r="P1249">
        <v>35.2888730385164</v>
      </c>
      <c r="Q1249">
        <v>-0.106699401798438</v>
      </c>
    </row>
    <row r="1250" spans="1:17" hidden="1" x14ac:dyDescent="0.3">
      <c r="A1250" t="s">
        <v>2649</v>
      </c>
      <c r="B1250" t="s">
        <v>2650</v>
      </c>
      <c r="C1250" t="s">
        <v>10182</v>
      </c>
      <c r="D1250" t="s">
        <v>2651</v>
      </c>
      <c r="E1250">
        <v>1516.8559680000001</v>
      </c>
      <c r="F1250">
        <v>154.08000000000001</v>
      </c>
      <c r="G1250">
        <v>23.711774277816399</v>
      </c>
      <c r="H1250">
        <v>-18.714982726145902</v>
      </c>
      <c r="I1250">
        <v>-38.233649960274398</v>
      </c>
      <c r="J1250">
        <v>-5.1828596339685298</v>
      </c>
      <c r="K1250">
        <v>166.13569658918499</v>
      </c>
      <c r="M1250">
        <v>33.1519253168102</v>
      </c>
      <c r="N1250">
        <v>0.69930709295234295</v>
      </c>
      <c r="O1250">
        <v>61.052699896157797</v>
      </c>
      <c r="P1250">
        <v>73.415869442881203</v>
      </c>
    </row>
    <row r="1251" spans="1:17" hidden="1" x14ac:dyDescent="0.3">
      <c r="A1251" t="s">
        <v>2652</v>
      </c>
      <c r="B1251" t="s">
        <v>2653</v>
      </c>
      <c r="C1251" t="s">
        <v>10182</v>
      </c>
      <c r="D1251" t="s">
        <v>40</v>
      </c>
      <c r="E1251">
        <v>1515.9112500000001</v>
      </c>
      <c r="F1251">
        <v>45.15</v>
      </c>
      <c r="G1251">
        <v>-17.329344755452301</v>
      </c>
      <c r="H1251">
        <v>-6.0497032061999896</v>
      </c>
      <c r="I1251">
        <v>-9.1991014938829405</v>
      </c>
      <c r="J1251">
        <v>-1.68583742306884</v>
      </c>
      <c r="K1251">
        <v>46.5237553894397</v>
      </c>
      <c r="L1251">
        <v>45.774651980792299</v>
      </c>
      <c r="M1251">
        <v>45.288152437704497</v>
      </c>
      <c r="N1251">
        <v>0.27772194157083202</v>
      </c>
      <c r="O1251">
        <v>75.836101882613505</v>
      </c>
      <c r="P1251">
        <v>32.794117647058798</v>
      </c>
      <c r="Q1251">
        <v>0.23211174959237801</v>
      </c>
    </row>
    <row r="1252" spans="1:17" hidden="1" x14ac:dyDescent="0.3">
      <c r="A1252" t="s">
        <v>2654</v>
      </c>
      <c r="B1252" t="s">
        <v>2655</v>
      </c>
      <c r="C1252" t="s">
        <v>10182</v>
      </c>
      <c r="D1252" t="s">
        <v>711</v>
      </c>
      <c r="E1252">
        <v>1502.0466694199999</v>
      </c>
      <c r="F1252">
        <v>263.62</v>
      </c>
      <c r="G1252">
        <v>1.6483836193194099</v>
      </c>
      <c r="H1252">
        <v>7.0419521086166406E-2</v>
      </c>
      <c r="I1252">
        <v>1.0663163480011999</v>
      </c>
      <c r="J1252">
        <v>-0.23588710016769701</v>
      </c>
      <c r="K1252">
        <v>252.93941028262699</v>
      </c>
      <c r="L1252">
        <v>235.420413178773</v>
      </c>
      <c r="M1252">
        <v>57.335343564974302</v>
      </c>
      <c r="N1252">
        <v>0.330440595448383</v>
      </c>
      <c r="O1252">
        <v>2.9891510507548702</v>
      </c>
      <c r="P1252">
        <v>29.9324757257627</v>
      </c>
      <c r="Q1252">
        <v>2.5420345253382999E-2</v>
      </c>
    </row>
    <row r="1253" spans="1:17" hidden="1" x14ac:dyDescent="0.3">
      <c r="A1253" t="s">
        <v>2656</v>
      </c>
      <c r="B1253" t="s">
        <v>2657</v>
      </c>
      <c r="C1253" t="s">
        <v>10182</v>
      </c>
      <c r="D1253" t="s">
        <v>896</v>
      </c>
      <c r="E1253">
        <v>1500.8858273399901</v>
      </c>
      <c r="F1253">
        <v>70.27</v>
      </c>
      <c r="G1253">
        <v>204.047581460082</v>
      </c>
      <c r="H1253">
        <v>20.701484127625299</v>
      </c>
      <c r="I1253">
        <v>-0.43347981280819903</v>
      </c>
      <c r="J1253">
        <v>-4.1232653658732197</v>
      </c>
      <c r="K1253">
        <v>60.702178916006503</v>
      </c>
      <c r="L1253">
        <v>51.489528205427398</v>
      </c>
      <c r="M1253">
        <v>60.751755688813198</v>
      </c>
      <c r="N1253">
        <v>3.50186471189821</v>
      </c>
      <c r="O1253">
        <v>9.8619610075423498</v>
      </c>
      <c r="P1253">
        <v>239.46859903381599</v>
      </c>
      <c r="Q1253">
        <v>0.18616016242674699</v>
      </c>
    </row>
    <row r="1254" spans="1:17" hidden="1" x14ac:dyDescent="0.3">
      <c r="A1254" t="s">
        <v>2658</v>
      </c>
      <c r="B1254" t="s">
        <v>2659</v>
      </c>
      <c r="C1254" t="s">
        <v>10182</v>
      </c>
      <c r="D1254" t="s">
        <v>153</v>
      </c>
      <c r="E1254">
        <v>1500.227449819</v>
      </c>
      <c r="F1254">
        <v>225.89</v>
      </c>
      <c r="G1254">
        <v>48.009877439337203</v>
      </c>
      <c r="H1254">
        <v>4.8323981959621003</v>
      </c>
      <c r="I1254">
        <v>68.094938412299101</v>
      </c>
      <c r="J1254">
        <v>-1.31572393000452</v>
      </c>
      <c r="K1254">
        <v>185.18190895057899</v>
      </c>
      <c r="L1254">
        <v>144.40451470868601</v>
      </c>
      <c r="M1254">
        <v>73.7488481255983</v>
      </c>
      <c r="N1254">
        <v>0.91024125064155204</v>
      </c>
      <c r="O1254">
        <v>5.0068617468679504</v>
      </c>
      <c r="P1254">
        <v>134.44732745199701</v>
      </c>
      <c r="Q1254">
        <v>0.185808015827955</v>
      </c>
    </row>
    <row r="1255" spans="1:17" hidden="1" x14ac:dyDescent="0.3">
      <c r="A1255" t="s">
        <v>2660</v>
      </c>
      <c r="B1255" t="s">
        <v>2661</v>
      </c>
      <c r="C1255" t="s">
        <v>10182</v>
      </c>
      <c r="D1255" t="s">
        <v>21</v>
      </c>
      <c r="E1255">
        <v>1498.2682488</v>
      </c>
      <c r="F1255">
        <v>867</v>
      </c>
      <c r="G1255">
        <v>716.25324774835997</v>
      </c>
      <c r="H1255">
        <v>48.707091978872</v>
      </c>
      <c r="I1255">
        <v>430.56453996152902</v>
      </c>
      <c r="J1255">
        <v>-15.3136300018108</v>
      </c>
      <c r="K1255">
        <v>637.95019729489104</v>
      </c>
      <c r="M1255">
        <v>54.519120157937202</v>
      </c>
      <c r="N1255">
        <v>0.98679968425757703</v>
      </c>
      <c r="O1255">
        <v>15.109573241061099</v>
      </c>
      <c r="P1255">
        <v>829.75871313672906</v>
      </c>
    </row>
    <row r="1256" spans="1:17" hidden="1" x14ac:dyDescent="0.3">
      <c r="A1256" t="s">
        <v>2662</v>
      </c>
      <c r="B1256" t="s">
        <v>2663</v>
      </c>
      <c r="C1256" t="s">
        <v>10182</v>
      </c>
      <c r="D1256" t="s">
        <v>117</v>
      </c>
      <c r="E1256">
        <v>1494.8188226</v>
      </c>
      <c r="F1256">
        <v>57.34</v>
      </c>
      <c r="G1256">
        <v>11.502943832931001</v>
      </c>
      <c r="H1256">
        <v>-27.141803188917098</v>
      </c>
      <c r="I1256">
        <v>-43.169054878088801</v>
      </c>
      <c r="J1256">
        <v>-3.7131598274404198</v>
      </c>
      <c r="K1256">
        <v>59.353325939771999</v>
      </c>
      <c r="L1256">
        <v>58.712744283870798</v>
      </c>
      <c r="M1256">
        <v>40.494965048280299</v>
      </c>
      <c r="N1256">
        <v>1.0569254904115</v>
      </c>
      <c r="O1256">
        <v>50.854551796302701</v>
      </c>
      <c r="P1256">
        <v>72.658837699488103</v>
      </c>
      <c r="Q1256">
        <v>-3.2239965745818999E-2</v>
      </c>
    </row>
    <row r="1257" spans="1:17" hidden="1" x14ac:dyDescent="0.3">
      <c r="A1257" t="s">
        <v>2664</v>
      </c>
      <c r="B1257" t="s">
        <v>2665</v>
      </c>
      <c r="C1257" t="s">
        <v>10182</v>
      </c>
      <c r="D1257" t="s">
        <v>62</v>
      </c>
      <c r="E1257">
        <v>1490.7146820749999</v>
      </c>
      <c r="F1257">
        <v>713.25</v>
      </c>
      <c r="G1257">
        <v>86.4040845858258</v>
      </c>
      <c r="H1257">
        <v>4.9573222801492198</v>
      </c>
      <c r="I1257">
        <v>35.7102209589791</v>
      </c>
      <c r="J1257">
        <v>-0.79649316077375498</v>
      </c>
      <c r="K1257">
        <v>652.85713559378996</v>
      </c>
      <c r="L1257">
        <v>521.47142810951004</v>
      </c>
      <c r="M1257">
        <v>49.257239341170198</v>
      </c>
      <c r="N1257">
        <v>0.53031887610394601</v>
      </c>
      <c r="O1257">
        <v>11.391517700665901</v>
      </c>
      <c r="P1257">
        <v>132.935989549314</v>
      </c>
      <c r="Q1257">
        <v>6.2281043280552999E-2</v>
      </c>
    </row>
    <row r="1258" spans="1:17" hidden="1" x14ac:dyDescent="0.3">
      <c r="A1258" t="s">
        <v>2666</v>
      </c>
      <c r="B1258" t="s">
        <v>2667</v>
      </c>
      <c r="C1258" t="s">
        <v>10182</v>
      </c>
      <c r="D1258" t="s">
        <v>246</v>
      </c>
      <c r="E1258">
        <v>1487.56957926</v>
      </c>
      <c r="F1258">
        <v>425.35</v>
      </c>
      <c r="G1258">
        <v>-34.728280115354501</v>
      </c>
      <c r="H1258">
        <v>-6.3982744058071503</v>
      </c>
      <c r="I1258">
        <v>-11.187021769920699</v>
      </c>
      <c r="J1258">
        <v>-2.7992337210660798</v>
      </c>
      <c r="K1258">
        <v>398.254925981952</v>
      </c>
      <c r="L1258">
        <v>400.120614053277</v>
      </c>
      <c r="M1258">
        <v>64.681969268421099</v>
      </c>
      <c r="N1258">
        <v>0.67803055272354396</v>
      </c>
      <c r="O1258">
        <v>20.794639708475302</v>
      </c>
      <c r="P1258">
        <v>46.344400481679003</v>
      </c>
      <c r="Q1258">
        <v>6.2315960386236997E-2</v>
      </c>
    </row>
    <row r="1259" spans="1:17" hidden="1" x14ac:dyDescent="0.3">
      <c r="A1259" t="s">
        <v>2668</v>
      </c>
      <c r="B1259" t="s">
        <v>2669</v>
      </c>
      <c r="C1259" t="s">
        <v>10182</v>
      </c>
      <c r="D1259" t="s">
        <v>98</v>
      </c>
      <c r="E1259">
        <v>1485.9839999999999</v>
      </c>
      <c r="F1259">
        <v>147.19999999999999</v>
      </c>
      <c r="G1259">
        <v>-39.554240366179798</v>
      </c>
      <c r="H1259">
        <v>2.2382913507623301</v>
      </c>
      <c r="I1259">
        <v>-22.817894760917401</v>
      </c>
      <c r="J1259">
        <v>-7.0401640468497098</v>
      </c>
      <c r="K1259">
        <v>144.96550419306601</v>
      </c>
      <c r="L1259">
        <v>147.94257599676999</v>
      </c>
      <c r="M1259">
        <v>37.307793054691999</v>
      </c>
      <c r="N1259">
        <v>1.0509152182743899</v>
      </c>
      <c r="O1259">
        <v>37.907608695652101</v>
      </c>
      <c r="P1259">
        <v>29.748788012340199</v>
      </c>
      <c r="Q1259">
        <v>0.118622069747769</v>
      </c>
    </row>
    <row r="1260" spans="1:17" hidden="1" x14ac:dyDescent="0.3">
      <c r="A1260" t="s">
        <v>2670</v>
      </c>
      <c r="B1260" t="s">
        <v>2671</v>
      </c>
      <c r="C1260" t="s">
        <v>10182</v>
      </c>
      <c r="D1260" t="s">
        <v>798</v>
      </c>
      <c r="E1260">
        <v>1485.91</v>
      </c>
      <c r="F1260">
        <v>278</v>
      </c>
      <c r="G1260">
        <v>-39.953462740213098</v>
      </c>
      <c r="H1260">
        <v>-10.468678766344199</v>
      </c>
      <c r="I1260">
        <v>-27.195939010344301</v>
      </c>
      <c r="J1260">
        <v>-5.6982063363300899</v>
      </c>
      <c r="K1260">
        <v>292.18926609966201</v>
      </c>
      <c r="M1260">
        <v>50.044428515344997</v>
      </c>
      <c r="N1260">
        <v>0.60907624385449699</v>
      </c>
      <c r="O1260">
        <v>67.625899280575496</v>
      </c>
      <c r="P1260">
        <v>21.9298245614035</v>
      </c>
    </row>
    <row r="1261" spans="1:17" hidden="1" x14ac:dyDescent="0.3">
      <c r="A1261" t="s">
        <v>2672</v>
      </c>
      <c r="B1261" t="s">
        <v>2673</v>
      </c>
      <c r="C1261" t="s">
        <v>10182</v>
      </c>
      <c r="D1261" t="s">
        <v>78</v>
      </c>
      <c r="E1261">
        <v>1484.0585649959901</v>
      </c>
      <c r="F1261">
        <v>135.02000000000001</v>
      </c>
      <c r="G1261">
        <v>98.985687850179502</v>
      </c>
      <c r="H1261">
        <v>11.456051433033799</v>
      </c>
      <c r="I1261">
        <v>24.650412522749502</v>
      </c>
      <c r="J1261">
        <v>-2.2656332439915201</v>
      </c>
      <c r="K1261">
        <v>126.151663909867</v>
      </c>
      <c r="L1261">
        <v>106.723572745639</v>
      </c>
      <c r="M1261">
        <v>51.564453008743001</v>
      </c>
      <c r="N1261">
        <v>1.0583024617050301</v>
      </c>
      <c r="O1261">
        <v>10.2503332839579</v>
      </c>
      <c r="P1261">
        <v>132.79310344827499</v>
      </c>
    </row>
    <row r="1262" spans="1:17" hidden="1" x14ac:dyDescent="0.3">
      <c r="A1262" t="s">
        <v>2674</v>
      </c>
      <c r="B1262" t="s">
        <v>2675</v>
      </c>
      <c r="C1262" t="s">
        <v>10182</v>
      </c>
      <c r="D1262" t="s">
        <v>130</v>
      </c>
      <c r="E1262">
        <v>1480.1156880000001</v>
      </c>
      <c r="F1262">
        <v>533.6</v>
      </c>
      <c r="G1262">
        <v>45.121428521850198</v>
      </c>
      <c r="H1262">
        <v>-7.5663016785385704</v>
      </c>
      <c r="I1262">
        <v>6.6327125962778402</v>
      </c>
      <c r="J1262">
        <v>-8.5056016198821993</v>
      </c>
      <c r="K1262">
        <v>535.989663680577</v>
      </c>
      <c r="L1262">
        <v>473.55210546484301</v>
      </c>
      <c r="M1262">
        <v>44.370974906261601</v>
      </c>
      <c r="N1262">
        <v>1.56928022212302</v>
      </c>
      <c r="O1262">
        <v>25.318590704647601</v>
      </c>
      <c r="P1262">
        <v>105.27024427774499</v>
      </c>
      <c r="Q1262">
        <v>0.14911938937896399</v>
      </c>
    </row>
    <row r="1263" spans="1:17" hidden="1" x14ac:dyDescent="0.3">
      <c r="A1263" t="s">
        <v>2676</v>
      </c>
      <c r="B1263" t="s">
        <v>2677</v>
      </c>
      <c r="C1263" t="s">
        <v>10182</v>
      </c>
      <c r="D1263" t="s">
        <v>986</v>
      </c>
      <c r="E1263">
        <v>1478.93651062</v>
      </c>
      <c r="F1263">
        <v>226.18</v>
      </c>
      <c r="G1263">
        <v>-40.119717167316303</v>
      </c>
      <c r="H1263">
        <v>-4.2545816838492403</v>
      </c>
      <c r="I1263">
        <v>-28.090023005112599</v>
      </c>
      <c r="J1263">
        <v>0.17663147664870499</v>
      </c>
      <c r="K1263">
        <v>226.979596738905</v>
      </c>
      <c r="L1263">
        <v>240.43798351548401</v>
      </c>
      <c r="M1263">
        <v>52.872635414542501</v>
      </c>
      <c r="N1263">
        <v>1.40937518696333</v>
      </c>
      <c r="O1263">
        <v>44.022459987620401</v>
      </c>
      <c r="P1263">
        <v>18.356881214024</v>
      </c>
      <c r="Q1263">
        <v>-6.1960552384944002E-2</v>
      </c>
    </row>
    <row r="1264" spans="1:17" hidden="1" x14ac:dyDescent="0.3">
      <c r="A1264" t="s">
        <v>2678</v>
      </c>
      <c r="B1264" t="s">
        <v>2679</v>
      </c>
      <c r="C1264" t="s">
        <v>10182</v>
      </c>
      <c r="D1264" t="s">
        <v>62</v>
      </c>
      <c r="E1264">
        <v>1478.5864839200001</v>
      </c>
      <c r="F1264">
        <v>2393.3000000000002</v>
      </c>
      <c r="G1264">
        <v>-2.9912237853794101</v>
      </c>
      <c r="H1264">
        <v>-4.86808848339939</v>
      </c>
      <c r="I1264">
        <v>6.8272254968338499</v>
      </c>
      <c r="J1264">
        <v>1.30198242971106</v>
      </c>
      <c r="K1264">
        <v>2346.7639298493</v>
      </c>
      <c r="L1264">
        <v>2148.7330372217498</v>
      </c>
      <c r="M1264">
        <v>50.528787889263398</v>
      </c>
      <c r="N1264">
        <v>0.43029813820865398</v>
      </c>
      <c r="O1264">
        <v>17.991894037521401</v>
      </c>
      <c r="P1264">
        <v>38.493142757942202</v>
      </c>
      <c r="Q1264">
        <v>3.1344329011890001E-3</v>
      </c>
    </row>
    <row r="1265" spans="1:17" hidden="1" x14ac:dyDescent="0.3">
      <c r="A1265" t="s">
        <v>2680</v>
      </c>
      <c r="B1265" t="s">
        <v>2681</v>
      </c>
      <c r="C1265" t="s">
        <v>10182</v>
      </c>
      <c r="D1265" t="s">
        <v>193</v>
      </c>
      <c r="E1265">
        <v>1475.666348575</v>
      </c>
      <c r="F1265">
        <v>907.25</v>
      </c>
      <c r="G1265">
        <v>11.322150937229701</v>
      </c>
      <c r="H1265">
        <v>-3.4817940967512002</v>
      </c>
      <c r="I1265">
        <v>0.22666814469629901</v>
      </c>
      <c r="J1265">
        <v>-1.90926006468834</v>
      </c>
      <c r="K1265">
        <v>852.858531719197</v>
      </c>
      <c r="L1265">
        <v>782.01353939264595</v>
      </c>
      <c r="M1265">
        <v>60.8180926304614</v>
      </c>
      <c r="N1265">
        <v>0.66401932777730699</v>
      </c>
      <c r="O1265">
        <v>12.75833562965</v>
      </c>
      <c r="P1265">
        <v>50.318946234777499</v>
      </c>
      <c r="Q1265">
        <v>7.2191435615648003E-2</v>
      </c>
    </row>
    <row r="1266" spans="1:17" hidden="1" x14ac:dyDescent="0.3">
      <c r="A1266" t="s">
        <v>2682</v>
      </c>
      <c r="B1266" t="s">
        <v>2683</v>
      </c>
      <c r="C1266" t="s">
        <v>10182</v>
      </c>
      <c r="D1266" t="s">
        <v>246</v>
      </c>
      <c r="E1266">
        <v>1473.7504720100001</v>
      </c>
      <c r="F1266">
        <v>409.1</v>
      </c>
      <c r="G1266">
        <v>-11.494348928667099</v>
      </c>
      <c r="H1266">
        <v>6.9627999340556199</v>
      </c>
      <c r="I1266">
        <v>-11.5151757943246</v>
      </c>
      <c r="J1266">
        <v>9.3168027193760494</v>
      </c>
      <c r="K1266">
        <v>374.32316877372301</v>
      </c>
      <c r="L1266">
        <v>359.68535608899401</v>
      </c>
      <c r="M1266">
        <v>67.806745211301006</v>
      </c>
      <c r="N1266">
        <v>1.5507384700847</v>
      </c>
      <c r="O1266">
        <v>7.7242727939379003</v>
      </c>
      <c r="P1266">
        <v>34.4176113027764</v>
      </c>
      <c r="Q1266">
        <v>6.0336120706662E-2</v>
      </c>
    </row>
    <row r="1267" spans="1:17" hidden="1" x14ac:dyDescent="0.3">
      <c r="A1267" t="s">
        <v>2684</v>
      </c>
      <c r="B1267" t="s">
        <v>2685</v>
      </c>
      <c r="C1267" t="s">
        <v>10182</v>
      </c>
      <c r="D1267" t="s">
        <v>371</v>
      </c>
      <c r="E1267">
        <v>1472.2165935799901</v>
      </c>
      <c r="F1267">
        <v>1171.1500000000001</v>
      </c>
      <c r="G1267">
        <v>-2.2787984747198702</v>
      </c>
      <c r="H1267">
        <v>5.3011469060363003</v>
      </c>
      <c r="I1267">
        <v>13.3449712388409</v>
      </c>
      <c r="J1267">
        <v>-3.1292634310440199</v>
      </c>
      <c r="K1267">
        <v>1093.3160910224001</v>
      </c>
      <c r="L1267">
        <v>970.35447466824496</v>
      </c>
      <c r="M1267">
        <v>50.573464884661199</v>
      </c>
      <c r="N1267">
        <v>0.33293374396112602</v>
      </c>
      <c r="O1267">
        <v>7.9451820859838396</v>
      </c>
      <c r="P1267">
        <v>67.354958559588397</v>
      </c>
      <c r="Q1267">
        <v>-2.7496243391581E-2</v>
      </c>
    </row>
    <row r="1268" spans="1:17" hidden="1" x14ac:dyDescent="0.3">
      <c r="A1268" t="s">
        <v>2686</v>
      </c>
      <c r="B1268" t="s">
        <v>2687</v>
      </c>
      <c r="C1268" t="s">
        <v>10182</v>
      </c>
      <c r="D1268" t="s">
        <v>246</v>
      </c>
      <c r="E1268">
        <v>1472.0341681499999</v>
      </c>
      <c r="F1268">
        <v>2551.9</v>
      </c>
      <c r="G1268">
        <v>241.25058352901399</v>
      </c>
      <c r="H1268">
        <v>17.612678725339499</v>
      </c>
      <c r="I1268">
        <v>40.415974380655001</v>
      </c>
      <c r="J1268">
        <v>-13.246493160773699</v>
      </c>
      <c r="K1268">
        <v>2214.3942718548301</v>
      </c>
      <c r="L1268">
        <v>1694.29263243793</v>
      </c>
      <c r="M1268">
        <v>55.162761952762501</v>
      </c>
      <c r="N1268">
        <v>0.76667844997408996</v>
      </c>
      <c r="O1268">
        <v>11.681492221481999</v>
      </c>
      <c r="P1268">
        <v>305.06349206349199</v>
      </c>
      <c r="Q1268">
        <v>0.13477358482068</v>
      </c>
    </row>
    <row r="1269" spans="1:17" hidden="1" x14ac:dyDescent="0.3">
      <c r="A1269" t="s">
        <v>2688</v>
      </c>
      <c r="B1269" t="s">
        <v>2689</v>
      </c>
      <c r="C1269" t="s">
        <v>10182</v>
      </c>
      <c r="D1269" t="s">
        <v>637</v>
      </c>
      <c r="E1269">
        <v>1470.49067745</v>
      </c>
      <c r="F1269">
        <v>204.65</v>
      </c>
      <c r="G1269">
        <v>188.45783338067599</v>
      </c>
      <c r="H1269">
        <v>22.8295864346176</v>
      </c>
      <c r="I1269">
        <v>33.745848419528102</v>
      </c>
      <c r="J1269">
        <v>-0.16605317990336099</v>
      </c>
      <c r="K1269">
        <v>168.18697786164901</v>
      </c>
      <c r="L1269">
        <v>138.48452899108901</v>
      </c>
      <c r="M1269">
        <v>58.249088553506198</v>
      </c>
      <c r="N1269">
        <v>1.0708038698773099</v>
      </c>
      <c r="O1269">
        <v>7.9648179819203397</v>
      </c>
      <c r="P1269">
        <v>217.28682170542601</v>
      </c>
      <c r="Q1269">
        <v>0.13403429473612499</v>
      </c>
    </row>
    <row r="1270" spans="1:17" hidden="1" x14ac:dyDescent="0.3">
      <c r="A1270" t="s">
        <v>2690</v>
      </c>
      <c r="B1270" t="s">
        <v>2691</v>
      </c>
      <c r="C1270" t="s">
        <v>10182</v>
      </c>
      <c r="D1270" t="s">
        <v>548</v>
      </c>
      <c r="E1270">
        <v>1464.7718953999999</v>
      </c>
      <c r="F1270">
        <v>435.25</v>
      </c>
      <c r="G1270">
        <v>6.9080267978144603</v>
      </c>
      <c r="H1270">
        <v>18.669197305183499</v>
      </c>
      <c r="I1270">
        <v>-7.9393688019261601</v>
      </c>
      <c r="J1270">
        <v>-2.3644857341956098</v>
      </c>
      <c r="K1270">
        <v>382.25343870761901</v>
      </c>
      <c r="L1270">
        <v>369.74761490271499</v>
      </c>
      <c r="M1270">
        <v>71.012304673995402</v>
      </c>
      <c r="N1270">
        <v>1.7496492793598599</v>
      </c>
      <c r="O1270">
        <v>15.6117174037909</v>
      </c>
      <c r="P1270">
        <v>48.549488054607501</v>
      </c>
      <c r="Q1270">
        <v>-0.121177404493254</v>
      </c>
    </row>
    <row r="1271" spans="1:17" hidden="1" x14ac:dyDescent="0.3">
      <c r="A1271" t="s">
        <v>2692</v>
      </c>
      <c r="B1271" t="s">
        <v>2693</v>
      </c>
      <c r="C1271" t="s">
        <v>10182</v>
      </c>
      <c r="D1271" t="s">
        <v>78</v>
      </c>
      <c r="E1271">
        <v>1464.38</v>
      </c>
      <c r="F1271">
        <v>49.64</v>
      </c>
      <c r="G1271">
        <v>-21.1542913119013</v>
      </c>
      <c r="H1271">
        <v>-1.8994178399611701</v>
      </c>
      <c r="I1271">
        <v>-22.1744458751484</v>
      </c>
      <c r="J1271">
        <v>-6.8616963062521199</v>
      </c>
      <c r="K1271">
        <v>48.395779126526797</v>
      </c>
      <c r="L1271">
        <v>47.536113189738103</v>
      </c>
      <c r="M1271">
        <v>42.155223963271403</v>
      </c>
      <c r="N1271">
        <v>0.95521515263798895</v>
      </c>
      <c r="O1271">
        <v>21.846176578384298</v>
      </c>
      <c r="P1271">
        <v>28.434670116429501</v>
      </c>
      <c r="Q1271">
        <v>2.4168310489891001E-2</v>
      </c>
    </row>
    <row r="1272" spans="1:17" hidden="1" x14ac:dyDescent="0.3">
      <c r="A1272" t="s">
        <v>2694</v>
      </c>
      <c r="B1272" t="s">
        <v>2695</v>
      </c>
      <c r="C1272" t="s">
        <v>10182</v>
      </c>
      <c r="D1272" t="s">
        <v>140</v>
      </c>
      <c r="E1272">
        <v>1453.9766820750001</v>
      </c>
      <c r="F1272">
        <v>353.25</v>
      </c>
      <c r="G1272">
        <v>69.972071015841806</v>
      </c>
      <c r="H1272">
        <v>-1.4543907259631901</v>
      </c>
      <c r="I1272">
        <v>-6.7230031054876402</v>
      </c>
      <c r="J1272">
        <v>0.70220015749154296</v>
      </c>
      <c r="K1272">
        <v>344.17382307201399</v>
      </c>
      <c r="L1272">
        <v>308.462758253988</v>
      </c>
      <c r="M1272">
        <v>52.139733107388899</v>
      </c>
      <c r="N1272">
        <v>1.73659831225689</v>
      </c>
      <c r="O1272">
        <v>17.763623496107499</v>
      </c>
      <c r="P1272">
        <v>122.800378429517</v>
      </c>
      <c r="Q1272">
        <v>0.13207081917461899</v>
      </c>
    </row>
    <row r="1273" spans="1:17" hidden="1" x14ac:dyDescent="0.3">
      <c r="A1273" t="s">
        <v>2696</v>
      </c>
      <c r="B1273" t="s">
        <v>2697</v>
      </c>
      <c r="C1273" t="s">
        <v>10182</v>
      </c>
      <c r="D1273" t="s">
        <v>484</v>
      </c>
      <c r="E1273">
        <v>1448.1090158059999</v>
      </c>
      <c r="F1273">
        <v>268.91000000000003</v>
      </c>
      <c r="G1273">
        <v>26.8835749034996</v>
      </c>
      <c r="H1273">
        <v>11.5751563854202</v>
      </c>
      <c r="I1273">
        <v>5.5370551324940198</v>
      </c>
      <c r="J1273">
        <v>3.0652857329038201</v>
      </c>
      <c r="K1273">
        <v>236.60560513359701</v>
      </c>
      <c r="L1273">
        <v>218.78386595338901</v>
      </c>
      <c r="M1273">
        <v>72.388878026670099</v>
      </c>
      <c r="N1273">
        <v>1.6153249929257401</v>
      </c>
      <c r="O1273">
        <v>8.7352645866646697</v>
      </c>
      <c r="P1273">
        <v>54.1473201490398</v>
      </c>
      <c r="Q1273">
        <v>2.2751145759594998E-2</v>
      </c>
    </row>
    <row r="1274" spans="1:17" hidden="1" x14ac:dyDescent="0.3">
      <c r="A1274" t="s">
        <v>2698</v>
      </c>
      <c r="B1274" t="s">
        <v>2699</v>
      </c>
      <c r="C1274" t="s">
        <v>10182</v>
      </c>
      <c r="D1274" t="s">
        <v>384</v>
      </c>
      <c r="E1274">
        <v>1446.784101724</v>
      </c>
      <c r="F1274">
        <v>98.41</v>
      </c>
      <c r="G1274">
        <v>-51.3705521960323</v>
      </c>
      <c r="H1274">
        <v>-0.50727935382633105</v>
      </c>
      <c r="I1274">
        <v>-37.972509696416303</v>
      </c>
      <c r="J1274">
        <v>-4.7033559058717902</v>
      </c>
      <c r="K1274">
        <v>104.45770490230601</v>
      </c>
      <c r="L1274">
        <v>116.618472006746</v>
      </c>
      <c r="M1274">
        <v>37.439807008932199</v>
      </c>
      <c r="N1274">
        <v>1.9275005059569299</v>
      </c>
      <c r="O1274">
        <v>80.520272330047703</v>
      </c>
      <c r="P1274">
        <v>9.3444444444444397</v>
      </c>
      <c r="Q1274">
        <v>-7.8272921926188996E-2</v>
      </c>
    </row>
    <row r="1275" spans="1:17" hidden="1" x14ac:dyDescent="0.3">
      <c r="A1275" t="s">
        <v>2700</v>
      </c>
      <c r="B1275" t="s">
        <v>2701</v>
      </c>
      <c r="C1275" t="s">
        <v>10182</v>
      </c>
      <c r="D1275" t="s">
        <v>986</v>
      </c>
      <c r="E1275">
        <v>1444.23965718</v>
      </c>
      <c r="F1275">
        <v>77.94</v>
      </c>
      <c r="G1275">
        <v>-37.953431757564097</v>
      </c>
      <c r="H1275">
        <v>-0.82973515337901504</v>
      </c>
      <c r="I1275">
        <v>-22.015522162484501</v>
      </c>
      <c r="J1275">
        <v>-2.3415751279868702</v>
      </c>
      <c r="K1275">
        <v>74.234589238805498</v>
      </c>
      <c r="L1275">
        <v>80.252913194806993</v>
      </c>
      <c r="M1275">
        <v>65.330159098429306</v>
      </c>
      <c r="N1275">
        <v>1.1469534385297999</v>
      </c>
      <c r="O1275">
        <v>40.877598152424902</v>
      </c>
      <c r="P1275">
        <v>25.709677419354801</v>
      </c>
      <c r="Q1275">
        <v>-1.8771115347429E-2</v>
      </c>
    </row>
    <row r="1276" spans="1:17" hidden="1" x14ac:dyDescent="0.3">
      <c r="A1276" t="s">
        <v>2702</v>
      </c>
      <c r="B1276" t="s">
        <v>2703</v>
      </c>
      <c r="C1276" t="s">
        <v>10182</v>
      </c>
      <c r="D1276" t="s">
        <v>591</v>
      </c>
      <c r="E1276">
        <v>1443.4434654649999</v>
      </c>
      <c r="F1276">
        <v>241.91</v>
      </c>
      <c r="G1276">
        <v>-3.5841500906780599</v>
      </c>
      <c r="H1276">
        <v>5.3883412956657404</v>
      </c>
      <c r="I1276">
        <v>-18.764276748684001</v>
      </c>
      <c r="J1276">
        <v>1.0002820298299799</v>
      </c>
      <c r="K1276">
        <v>229.972265341304</v>
      </c>
      <c r="L1276">
        <v>227.139487959723</v>
      </c>
      <c r="M1276">
        <v>61.261264889899401</v>
      </c>
      <c r="N1276">
        <v>1.4038444670027399</v>
      </c>
      <c r="O1276">
        <v>13.2032574097805</v>
      </c>
      <c r="P1276">
        <v>25.9947916666666</v>
      </c>
      <c r="Q1276">
        <v>-2.9660329366678E-2</v>
      </c>
    </row>
    <row r="1277" spans="1:17" hidden="1" x14ac:dyDescent="0.3">
      <c r="A1277" t="s">
        <v>2704</v>
      </c>
      <c r="B1277" t="s">
        <v>2705</v>
      </c>
      <c r="C1277" t="s">
        <v>10182</v>
      </c>
      <c r="D1277" t="s">
        <v>481</v>
      </c>
      <c r="E1277">
        <v>1441.7864999999999</v>
      </c>
      <c r="F1277">
        <v>216.81</v>
      </c>
      <c r="G1277">
        <v>-11.065397877689101</v>
      </c>
      <c r="H1277">
        <v>0.10348502123673201</v>
      </c>
      <c r="I1277">
        <v>-19.296845974903999</v>
      </c>
      <c r="J1277">
        <v>0.80407074900067799</v>
      </c>
      <c r="K1277">
        <v>210.11867534802499</v>
      </c>
      <c r="L1277">
        <v>209.78172226921399</v>
      </c>
      <c r="M1277">
        <v>57.781060904592799</v>
      </c>
      <c r="N1277">
        <v>1.3315984130054299</v>
      </c>
      <c r="O1277">
        <v>32.650707993173697</v>
      </c>
      <c r="P1277">
        <v>24.890552995391701</v>
      </c>
      <c r="Q1277">
        <v>5.5277310588759997E-3</v>
      </c>
    </row>
    <row r="1278" spans="1:17" hidden="1" x14ac:dyDescent="0.3">
      <c r="A1278" t="s">
        <v>2706</v>
      </c>
      <c r="B1278" t="s">
        <v>2707</v>
      </c>
      <c r="C1278" t="s">
        <v>10182</v>
      </c>
      <c r="D1278" t="s">
        <v>548</v>
      </c>
      <c r="E1278">
        <v>1437.5465565</v>
      </c>
      <c r="F1278">
        <v>1335</v>
      </c>
      <c r="G1278">
        <v>188.478390295846</v>
      </c>
      <c r="H1278">
        <v>-9.5784727616326695</v>
      </c>
      <c r="I1278">
        <v>29.685338402918902</v>
      </c>
      <c r="J1278">
        <v>-4.6998169634899698</v>
      </c>
      <c r="K1278">
        <v>1486.63782968531</v>
      </c>
      <c r="L1278">
        <v>1194.9499208580301</v>
      </c>
      <c r="M1278">
        <v>28.038310947682501</v>
      </c>
      <c r="N1278">
        <v>0.48606131016819298</v>
      </c>
      <c r="O1278">
        <v>65.498127340823899</v>
      </c>
      <c r="P1278">
        <v>315.37025513378899</v>
      </c>
      <c r="Q1278">
        <v>0.24587752671428201</v>
      </c>
    </row>
    <row r="1279" spans="1:17" hidden="1" x14ac:dyDescent="0.3">
      <c r="A1279" t="s">
        <v>2708</v>
      </c>
      <c r="B1279" t="s">
        <v>2709</v>
      </c>
      <c r="C1279" t="s">
        <v>10182</v>
      </c>
      <c r="D1279" t="s">
        <v>127</v>
      </c>
      <c r="E1279">
        <v>1436.29477838</v>
      </c>
      <c r="F1279">
        <v>1141.3</v>
      </c>
      <c r="G1279">
        <v>204.29360137823301</v>
      </c>
      <c r="H1279">
        <v>-5.4491825946833696</v>
      </c>
      <c r="I1279">
        <v>59.541203862016701</v>
      </c>
      <c r="J1279">
        <v>-7.4450424648317703</v>
      </c>
      <c r="K1279">
        <v>977.78181099918197</v>
      </c>
      <c r="M1279">
        <v>44.908049376792498</v>
      </c>
      <c r="N1279">
        <v>1.2619179600886901</v>
      </c>
      <c r="O1279">
        <v>26.390957679838699</v>
      </c>
      <c r="P1279">
        <v>264.05103668261501</v>
      </c>
    </row>
    <row r="1280" spans="1:17" hidden="1" x14ac:dyDescent="0.3">
      <c r="A1280" t="s">
        <v>2710</v>
      </c>
      <c r="B1280" t="s">
        <v>2711</v>
      </c>
      <c r="C1280" t="s">
        <v>10182</v>
      </c>
      <c r="D1280" t="s">
        <v>481</v>
      </c>
      <c r="E1280">
        <v>1430.8233969600001</v>
      </c>
      <c r="F1280">
        <v>690.15</v>
      </c>
      <c r="G1280">
        <v>-38.6767431083247</v>
      </c>
      <c r="H1280">
        <v>10.3939364427388</v>
      </c>
      <c r="I1280">
        <v>-13.9603683078949</v>
      </c>
      <c r="J1280">
        <v>8.8875007660282197</v>
      </c>
      <c r="K1280">
        <v>641.29105625908301</v>
      </c>
      <c r="L1280">
        <v>671.89293707178797</v>
      </c>
      <c r="M1280">
        <v>68.510856253759201</v>
      </c>
      <c r="N1280">
        <v>2.3314416994379799</v>
      </c>
      <c r="O1280">
        <v>33.0145620517278</v>
      </c>
      <c r="P1280">
        <v>22.150442477875998</v>
      </c>
      <c r="Q1280">
        <v>5.2042008739392E-2</v>
      </c>
    </row>
    <row r="1281" spans="1:17" hidden="1" x14ac:dyDescent="0.3">
      <c r="A1281" t="s">
        <v>2712</v>
      </c>
      <c r="B1281" t="s">
        <v>2713</v>
      </c>
      <c r="C1281" t="s">
        <v>10182</v>
      </c>
      <c r="D1281" t="s">
        <v>613</v>
      </c>
      <c r="E1281">
        <v>1427.3805975</v>
      </c>
      <c r="F1281">
        <v>739.7</v>
      </c>
      <c r="G1281">
        <v>541.28260720444803</v>
      </c>
      <c r="H1281">
        <v>22.246181214831701</v>
      </c>
      <c r="I1281">
        <v>52.031131337969803</v>
      </c>
      <c r="J1281">
        <v>2.4559129989952502</v>
      </c>
      <c r="K1281">
        <v>604.16828437310096</v>
      </c>
      <c r="L1281">
        <v>462.93857748614499</v>
      </c>
      <c r="M1281">
        <v>71.329626814031897</v>
      </c>
      <c r="N1281">
        <v>0.93686566480085998</v>
      </c>
      <c r="O1281">
        <v>7.7463836690550201</v>
      </c>
      <c r="P1281">
        <v>647.17171717171698</v>
      </c>
      <c r="Q1281">
        <v>0.171372233265045</v>
      </c>
    </row>
    <row r="1282" spans="1:17" hidden="1" x14ac:dyDescent="0.3">
      <c r="A1282" t="s">
        <v>2714</v>
      </c>
      <c r="B1282" t="s">
        <v>2715</v>
      </c>
      <c r="C1282" t="s">
        <v>10182</v>
      </c>
      <c r="D1282" t="s">
        <v>591</v>
      </c>
      <c r="E1282">
        <v>1426.297839841</v>
      </c>
      <c r="F1282">
        <v>221.23</v>
      </c>
      <c r="G1282">
        <v>-26.190065354874299</v>
      </c>
      <c r="H1282">
        <v>-13.1669357569683</v>
      </c>
      <c r="I1282">
        <v>-35.565719455306997</v>
      </c>
      <c r="J1282">
        <v>-1.8970301271357</v>
      </c>
      <c r="K1282">
        <v>226.948659918358</v>
      </c>
      <c r="L1282">
        <v>233.365304367325</v>
      </c>
      <c r="M1282">
        <v>42.992913089680201</v>
      </c>
      <c r="N1282">
        <v>0.41586689668622101</v>
      </c>
      <c r="O1282">
        <v>39.153821814401297</v>
      </c>
      <c r="P1282">
        <v>18.9088954582101</v>
      </c>
      <c r="Q1282">
        <v>8.9146236386194996E-2</v>
      </c>
    </row>
    <row r="1283" spans="1:17" hidden="1" x14ac:dyDescent="0.3">
      <c r="A1283" t="s">
        <v>2716</v>
      </c>
      <c r="B1283" t="s">
        <v>2717</v>
      </c>
      <c r="C1283" t="s">
        <v>10182</v>
      </c>
      <c r="D1283" t="s">
        <v>193</v>
      </c>
      <c r="E1283">
        <v>1417.9775999999999</v>
      </c>
      <c r="F1283">
        <v>1136.2</v>
      </c>
      <c r="G1283">
        <v>18.864427739253799</v>
      </c>
      <c r="H1283">
        <v>5.12834328846525</v>
      </c>
      <c r="I1283">
        <v>-5.6128775559001998</v>
      </c>
      <c r="J1283">
        <v>-0.51707104801099402</v>
      </c>
      <c r="K1283">
        <v>1065.8751287637201</v>
      </c>
      <c r="L1283">
        <v>988.30101028098795</v>
      </c>
      <c r="M1283">
        <v>61.636517870984903</v>
      </c>
      <c r="N1283">
        <v>1.24804209627403</v>
      </c>
      <c r="O1283">
        <v>4.6470691779616198</v>
      </c>
      <c r="P1283">
        <v>51.705721343213803</v>
      </c>
      <c r="Q1283">
        <v>5.4339466409430003E-3</v>
      </c>
    </row>
    <row r="1284" spans="1:17" hidden="1" x14ac:dyDescent="0.3">
      <c r="A1284" t="s">
        <v>2718</v>
      </c>
      <c r="B1284" t="s">
        <v>2719</v>
      </c>
      <c r="C1284" t="s">
        <v>10182</v>
      </c>
      <c r="D1284" t="s">
        <v>515</v>
      </c>
      <c r="E1284">
        <v>1417.5363080950001</v>
      </c>
      <c r="F1284">
        <v>585.04999999999995</v>
      </c>
      <c r="G1284">
        <v>37.495723233961101</v>
      </c>
      <c r="H1284">
        <v>-3.16449916551184</v>
      </c>
      <c r="I1284">
        <v>12.936576653547499</v>
      </c>
      <c r="J1284">
        <v>-2.1797140713976999</v>
      </c>
      <c r="K1284">
        <v>556.04311247132705</v>
      </c>
      <c r="L1284">
        <v>465.03071167418602</v>
      </c>
      <c r="M1284">
        <v>47.1647344052368</v>
      </c>
      <c r="N1284">
        <v>0.31191360791700601</v>
      </c>
      <c r="O1284">
        <v>16.229382104093599</v>
      </c>
      <c r="P1284">
        <v>73.322470745074696</v>
      </c>
    </row>
    <row r="1285" spans="1:17" hidden="1" x14ac:dyDescent="0.3">
      <c r="A1285" t="s">
        <v>2720</v>
      </c>
      <c r="B1285" t="s">
        <v>2721</v>
      </c>
      <c r="C1285" t="s">
        <v>10182</v>
      </c>
      <c r="D1285" t="s">
        <v>798</v>
      </c>
      <c r="E1285">
        <v>1415.129451435</v>
      </c>
      <c r="F1285">
        <v>280.35000000000002</v>
      </c>
      <c r="G1285">
        <v>-18.326578222143901</v>
      </c>
      <c r="H1285">
        <v>-7.1255364705879298</v>
      </c>
      <c r="I1285">
        <v>-5.5690544922751597</v>
      </c>
      <c r="J1285">
        <v>-2.1251448461670202</v>
      </c>
      <c r="K1285">
        <v>268.85529144399197</v>
      </c>
      <c r="M1285">
        <v>71.767639403439304</v>
      </c>
      <c r="N1285">
        <v>0.99086345968002898</v>
      </c>
      <c r="O1285">
        <v>11.2894596040663</v>
      </c>
      <c r="P1285">
        <v>23.149571710959801</v>
      </c>
    </row>
    <row r="1286" spans="1:17" hidden="1" x14ac:dyDescent="0.3">
      <c r="A1286" t="s">
        <v>2722</v>
      </c>
      <c r="B1286" t="s">
        <v>2723</v>
      </c>
      <c r="C1286" t="s">
        <v>10182</v>
      </c>
      <c r="D1286" t="s">
        <v>21</v>
      </c>
      <c r="E1286">
        <v>1407.1660460999999</v>
      </c>
      <c r="F1286">
        <v>1708.5</v>
      </c>
      <c r="G1286">
        <v>1023.80893459751</v>
      </c>
      <c r="H1286">
        <v>5.1752615666267001</v>
      </c>
      <c r="I1286">
        <v>68.102495441339897</v>
      </c>
      <c r="J1286">
        <v>-1.65348498485044</v>
      </c>
      <c r="K1286">
        <v>1424.1435828450899</v>
      </c>
      <c r="L1286">
        <v>885.93514897824696</v>
      </c>
      <c r="M1286">
        <v>53.126762123618903</v>
      </c>
      <c r="N1286">
        <v>0.81396087686651797</v>
      </c>
      <c r="O1286">
        <v>8.9493707930933599</v>
      </c>
      <c r="P1286">
        <v>1155.78831312017</v>
      </c>
    </row>
    <row r="1287" spans="1:17" hidden="1" x14ac:dyDescent="0.3">
      <c r="A1287" t="s">
        <v>2724</v>
      </c>
      <c r="B1287" t="s">
        <v>2725</v>
      </c>
      <c r="C1287" t="s">
        <v>10182</v>
      </c>
      <c r="D1287" t="s">
        <v>290</v>
      </c>
      <c r="E1287">
        <v>1399.5962985599999</v>
      </c>
      <c r="F1287">
        <v>324.2</v>
      </c>
      <c r="G1287">
        <v>100.444526781332</v>
      </c>
      <c r="H1287">
        <v>9.8668944508524294</v>
      </c>
      <c r="I1287">
        <v>35.169340933324598</v>
      </c>
      <c r="J1287">
        <v>-0.33389294900548899</v>
      </c>
      <c r="K1287">
        <v>284.209313056143</v>
      </c>
      <c r="L1287">
        <v>220.43200854952701</v>
      </c>
      <c r="M1287">
        <v>64.879319813153003</v>
      </c>
      <c r="N1287">
        <v>1.16651737786778</v>
      </c>
      <c r="O1287">
        <v>4.2566317088217103</v>
      </c>
      <c r="P1287">
        <v>150.73472544470201</v>
      </c>
      <c r="Q1287">
        <v>0.11953420346342999</v>
      </c>
    </row>
    <row r="1288" spans="1:17" hidden="1" x14ac:dyDescent="0.3">
      <c r="A1288" t="s">
        <v>2726</v>
      </c>
      <c r="B1288" t="s">
        <v>2727</v>
      </c>
      <c r="C1288" t="s">
        <v>10182</v>
      </c>
      <c r="D1288" t="s">
        <v>130</v>
      </c>
      <c r="E1288">
        <v>1399.5538790000001</v>
      </c>
      <c r="F1288">
        <v>733.1</v>
      </c>
      <c r="G1288">
        <v>45.204452045181803</v>
      </c>
      <c r="H1288">
        <v>10.1537504512655</v>
      </c>
      <c r="I1288">
        <v>-1.688480860601</v>
      </c>
      <c r="J1288">
        <v>-7.0125735627838104</v>
      </c>
      <c r="K1288">
        <v>690.56099336345403</v>
      </c>
      <c r="L1288">
        <v>631.86863167854403</v>
      </c>
      <c r="M1288">
        <v>41.584557744677497</v>
      </c>
      <c r="N1288">
        <v>0.90591684399993799</v>
      </c>
      <c r="O1288">
        <v>15.263947619697101</v>
      </c>
      <c r="P1288">
        <v>72.4941176470588</v>
      </c>
      <c r="Q1288">
        <v>5.2819934337443003E-2</v>
      </c>
    </row>
    <row r="1289" spans="1:17" hidden="1" x14ac:dyDescent="0.3">
      <c r="A1289" t="s">
        <v>2728</v>
      </c>
      <c r="B1289" t="s">
        <v>2729</v>
      </c>
      <c r="C1289" t="s">
        <v>10182</v>
      </c>
      <c r="D1289" t="s">
        <v>200</v>
      </c>
      <c r="E1289">
        <v>1390.9456958999999</v>
      </c>
      <c r="F1289">
        <v>2284.5</v>
      </c>
      <c r="G1289">
        <v>58.718098757111797</v>
      </c>
      <c r="H1289">
        <v>6.6342809173131698</v>
      </c>
      <c r="I1289">
        <v>45.4409527451676</v>
      </c>
      <c r="J1289">
        <v>0.44044218986318201</v>
      </c>
      <c r="K1289">
        <v>2206.6247871771002</v>
      </c>
      <c r="L1289">
        <v>1829.9017845579101</v>
      </c>
      <c r="M1289">
        <v>40.490894104270502</v>
      </c>
      <c r="N1289">
        <v>0.66599275008558101</v>
      </c>
      <c r="O1289">
        <v>11.184066535346799</v>
      </c>
      <c r="P1289">
        <v>85.731707317073102</v>
      </c>
      <c r="Q1289">
        <v>0.142556350805606</v>
      </c>
    </row>
    <row r="1290" spans="1:17" hidden="1" x14ac:dyDescent="0.3">
      <c r="A1290" t="s">
        <v>2730</v>
      </c>
      <c r="B1290" t="s">
        <v>2731</v>
      </c>
      <c r="C1290" t="s">
        <v>10182</v>
      </c>
      <c r="E1290">
        <v>1390.3047200000001</v>
      </c>
      <c r="F1290">
        <v>1287.2</v>
      </c>
      <c r="G1290">
        <v>0.27443481134599002</v>
      </c>
      <c r="H1290">
        <v>-14.532143864406899</v>
      </c>
      <c r="I1290">
        <v>-27.232691282281799</v>
      </c>
      <c r="J1290">
        <v>-8.3389119333369202</v>
      </c>
      <c r="K1290">
        <v>1338.6369764751</v>
      </c>
      <c r="L1290">
        <v>1363.0122766807201</v>
      </c>
      <c r="M1290">
        <v>38.046055598262697</v>
      </c>
      <c r="N1290">
        <v>0.79492246883551199</v>
      </c>
      <c r="O1290">
        <v>41.003729024238602</v>
      </c>
      <c r="P1290">
        <v>31.3469387755102</v>
      </c>
      <c r="Q1290">
        <v>0.22243197130617501</v>
      </c>
    </row>
    <row r="1291" spans="1:17" hidden="1" x14ac:dyDescent="0.3">
      <c r="A1291" t="s">
        <v>2732</v>
      </c>
      <c r="B1291" t="s">
        <v>2733</v>
      </c>
      <c r="C1291" t="s">
        <v>10182</v>
      </c>
      <c r="D1291" t="s">
        <v>21</v>
      </c>
      <c r="E1291">
        <v>1388.479627143</v>
      </c>
      <c r="F1291">
        <v>143.29</v>
      </c>
      <c r="G1291">
        <v>70.531839438997196</v>
      </c>
      <c r="H1291">
        <v>33.5624274690581</v>
      </c>
      <c r="I1291">
        <v>24.9883382968729</v>
      </c>
      <c r="J1291">
        <v>24.7400645140672</v>
      </c>
      <c r="K1291">
        <v>107.77829139381301</v>
      </c>
      <c r="L1291">
        <v>97.253077101782196</v>
      </c>
      <c r="M1291">
        <v>84.4417947803896</v>
      </c>
      <c r="N1291">
        <v>2.7745090757237501</v>
      </c>
      <c r="O1291">
        <v>1.89126945355573</v>
      </c>
      <c r="P1291">
        <v>97.641379310344803</v>
      </c>
      <c r="Q1291">
        <v>7.2857517889224996E-2</v>
      </c>
    </row>
    <row r="1292" spans="1:17" hidden="1" x14ac:dyDescent="0.3">
      <c r="A1292" t="s">
        <v>2734</v>
      </c>
      <c r="B1292" t="s">
        <v>2735</v>
      </c>
      <c r="C1292" t="s">
        <v>10182</v>
      </c>
      <c r="D1292" t="s">
        <v>413</v>
      </c>
      <c r="E1292">
        <v>1385.62131207999</v>
      </c>
      <c r="F1292">
        <v>4341.55</v>
      </c>
      <c r="G1292">
        <v>26.666132404883001</v>
      </c>
      <c r="H1292">
        <v>36.843874033245797</v>
      </c>
      <c r="I1292">
        <v>16.678999804543501</v>
      </c>
      <c r="J1292">
        <v>2.9530172694505898</v>
      </c>
      <c r="K1292">
        <v>3518.57527802295</v>
      </c>
      <c r="L1292">
        <v>3175.5679322984001</v>
      </c>
      <c r="M1292">
        <v>73.610466871626699</v>
      </c>
      <c r="N1292">
        <v>2.0803637454058199</v>
      </c>
      <c r="O1292">
        <v>3.6496182239062098</v>
      </c>
      <c r="P1292">
        <v>79.032989690721607</v>
      </c>
      <c r="Q1292">
        <v>1.0489069274516E-2</v>
      </c>
    </row>
    <row r="1293" spans="1:17" hidden="1" x14ac:dyDescent="0.3">
      <c r="A1293" t="s">
        <v>2736</v>
      </c>
      <c r="B1293" t="s">
        <v>2737</v>
      </c>
      <c r="C1293" t="s">
        <v>10182</v>
      </c>
      <c r="D1293" t="s">
        <v>938</v>
      </c>
      <c r="E1293">
        <v>1383.6524240000001</v>
      </c>
      <c r="F1293">
        <v>90.86</v>
      </c>
      <c r="G1293">
        <v>-22.823668271393899</v>
      </c>
      <c r="H1293">
        <v>1.8308626683102101</v>
      </c>
      <c r="I1293">
        <v>-17.137184690474498</v>
      </c>
      <c r="J1293">
        <v>3.1232755927513201</v>
      </c>
      <c r="K1293">
        <v>87.629757449524504</v>
      </c>
      <c r="L1293">
        <v>89.341395240223704</v>
      </c>
      <c r="M1293">
        <v>65.718243721876703</v>
      </c>
      <c r="N1293">
        <v>1.1778595636976099</v>
      </c>
      <c r="O1293">
        <v>27.2837332159366</v>
      </c>
      <c r="P1293">
        <v>22.783783783783701</v>
      </c>
      <c r="Q1293">
        <v>-1.1343515931767001E-2</v>
      </c>
    </row>
    <row r="1294" spans="1:17" hidden="1" x14ac:dyDescent="0.3">
      <c r="A1294" t="s">
        <v>2738</v>
      </c>
      <c r="B1294" t="s">
        <v>2739</v>
      </c>
      <c r="C1294" t="s">
        <v>10182</v>
      </c>
      <c r="D1294" t="s">
        <v>140</v>
      </c>
      <c r="E1294">
        <v>1379.2934541049999</v>
      </c>
      <c r="F1294">
        <v>172.55</v>
      </c>
      <c r="G1294">
        <v>273.41293726431297</v>
      </c>
      <c r="H1294">
        <v>11.500380559607899</v>
      </c>
      <c r="I1294">
        <v>93.824542849262102</v>
      </c>
      <c r="J1294">
        <v>-6.1379217322023196</v>
      </c>
      <c r="K1294">
        <v>150.66061618535201</v>
      </c>
      <c r="L1294">
        <v>118.63464175497</v>
      </c>
      <c r="M1294">
        <v>58.782304361865002</v>
      </c>
      <c r="N1294">
        <v>1.23356253504767</v>
      </c>
      <c r="O1294">
        <v>8.5888148362793295</v>
      </c>
      <c r="P1294">
        <v>310.34482758620601</v>
      </c>
      <c r="Q1294">
        <v>0.14057791069398001</v>
      </c>
    </row>
    <row r="1295" spans="1:17" hidden="1" x14ac:dyDescent="0.3">
      <c r="A1295" t="s">
        <v>2740</v>
      </c>
      <c r="B1295" t="s">
        <v>2741</v>
      </c>
      <c r="C1295" t="s">
        <v>10182</v>
      </c>
      <c r="D1295" t="s">
        <v>290</v>
      </c>
      <c r="E1295">
        <v>1377.9051649999999</v>
      </c>
      <c r="F1295">
        <v>84.49</v>
      </c>
      <c r="G1295">
        <v>-2.8717677626955802</v>
      </c>
      <c r="H1295">
        <v>-4.7658791567399401</v>
      </c>
      <c r="I1295">
        <v>-26.612649260754502</v>
      </c>
      <c r="J1295">
        <v>0.238339500038008</v>
      </c>
      <c r="K1295">
        <v>85.796841329877395</v>
      </c>
      <c r="L1295">
        <v>85.009362093469605</v>
      </c>
      <c r="M1295">
        <v>50.084482787271703</v>
      </c>
      <c r="N1295">
        <v>0.88639289070759697</v>
      </c>
      <c r="O1295">
        <v>24.2158835365132</v>
      </c>
      <c r="P1295">
        <v>23.343065693430599</v>
      </c>
      <c r="Q1295">
        <v>6.2869052998682007E-2</v>
      </c>
    </row>
    <row r="1296" spans="1:17" hidden="1" x14ac:dyDescent="0.3">
      <c r="A1296" t="s">
        <v>2742</v>
      </c>
      <c r="B1296" t="s">
        <v>2743</v>
      </c>
      <c r="C1296" t="s">
        <v>10182</v>
      </c>
      <c r="D1296" t="s">
        <v>21</v>
      </c>
      <c r="E1296">
        <v>1373.9420294280001</v>
      </c>
      <c r="F1296">
        <v>123.33</v>
      </c>
      <c r="G1296">
        <v>-19.630585213759701</v>
      </c>
      <c r="H1296">
        <v>-0.25164714489371698</v>
      </c>
      <c r="I1296">
        <v>-3.33147751047012</v>
      </c>
      <c r="J1296">
        <v>-2.4830010972816798</v>
      </c>
      <c r="K1296">
        <v>120.601077204429</v>
      </c>
      <c r="L1296">
        <v>113.210168810537</v>
      </c>
      <c r="M1296">
        <v>56.182659807812499</v>
      </c>
      <c r="N1296">
        <v>1.4962903440270701</v>
      </c>
      <c r="O1296">
        <v>43.111975999351301</v>
      </c>
      <c r="P1296">
        <v>52.259259259259203</v>
      </c>
      <c r="Q1296">
        <v>1.7178663975961999E-2</v>
      </c>
    </row>
    <row r="1297" spans="1:17" hidden="1" x14ac:dyDescent="0.3">
      <c r="A1297" t="s">
        <v>2744</v>
      </c>
      <c r="B1297" t="s">
        <v>2745</v>
      </c>
      <c r="C1297" t="s">
        <v>10182</v>
      </c>
      <c r="D1297" t="s">
        <v>148</v>
      </c>
      <c r="E1297">
        <v>1373.69304831</v>
      </c>
      <c r="F1297">
        <v>617.1</v>
      </c>
      <c r="G1297">
        <v>-25.9693002274241</v>
      </c>
      <c r="H1297">
        <v>-4.8793912946665099</v>
      </c>
      <c r="I1297">
        <v>-4.49090065410679</v>
      </c>
      <c r="J1297">
        <v>-2.4152662779532701</v>
      </c>
      <c r="K1297">
        <v>598.21360183935099</v>
      </c>
      <c r="L1297">
        <v>575.51960406582702</v>
      </c>
      <c r="M1297">
        <v>44.693258987444402</v>
      </c>
      <c r="N1297">
        <v>1.0954618493450801</v>
      </c>
      <c r="O1297">
        <v>17.096094636201499</v>
      </c>
      <c r="P1297">
        <v>23.605408112168199</v>
      </c>
      <c r="Q1297">
        <v>-0.16248519000370501</v>
      </c>
    </row>
    <row r="1298" spans="1:17" hidden="1" x14ac:dyDescent="0.3">
      <c r="A1298" t="s">
        <v>2746</v>
      </c>
      <c r="B1298" t="s">
        <v>2747</v>
      </c>
      <c r="C1298" t="s">
        <v>10182</v>
      </c>
      <c r="D1298" t="s">
        <v>290</v>
      </c>
      <c r="E1298">
        <v>1373.269517728</v>
      </c>
      <c r="F1298">
        <v>167.36</v>
      </c>
      <c r="G1298">
        <v>-41.6977664965423</v>
      </c>
      <c r="H1298">
        <v>9.9718351956183593</v>
      </c>
      <c r="I1298">
        <v>-28.9402427666734</v>
      </c>
      <c r="J1298">
        <v>3.17045226713492</v>
      </c>
      <c r="K1298">
        <v>159.28549765169299</v>
      </c>
      <c r="M1298">
        <v>61.544375136608402</v>
      </c>
      <c r="N1298">
        <v>1.2444247562089901</v>
      </c>
      <c r="O1298">
        <v>31.393403441682601</v>
      </c>
      <c r="P1298">
        <v>30.038850038850001</v>
      </c>
    </row>
    <row r="1299" spans="1:17" hidden="1" x14ac:dyDescent="0.3">
      <c r="A1299" t="s">
        <v>2748</v>
      </c>
      <c r="B1299" t="s">
        <v>2749</v>
      </c>
      <c r="C1299" t="s">
        <v>10182</v>
      </c>
      <c r="D1299" t="s">
        <v>246</v>
      </c>
      <c r="E1299">
        <v>1365.4177775999999</v>
      </c>
      <c r="F1299">
        <v>1364.85</v>
      </c>
      <c r="G1299">
        <v>321.96617192011303</v>
      </c>
      <c r="H1299">
        <v>-19.278630278697001</v>
      </c>
      <c r="I1299">
        <v>55.601483461598299</v>
      </c>
      <c r="J1299">
        <v>-6.6628724711185798</v>
      </c>
      <c r="K1299">
        <v>1345.5199794354101</v>
      </c>
      <c r="L1299">
        <v>994.67500502209703</v>
      </c>
      <c r="M1299">
        <v>50.4697614205826</v>
      </c>
      <c r="N1299">
        <v>0.93204829199045403</v>
      </c>
      <c r="O1299">
        <v>12.243103637762299</v>
      </c>
      <c r="P1299">
        <v>558.07618129218895</v>
      </c>
      <c r="Q1299">
        <v>0.18152955686335401</v>
      </c>
    </row>
    <row r="1300" spans="1:17" hidden="1" x14ac:dyDescent="0.3">
      <c r="A1300" t="s">
        <v>2750</v>
      </c>
      <c r="B1300" t="s">
        <v>2751</v>
      </c>
      <c r="C1300" t="s">
        <v>10182</v>
      </c>
      <c r="D1300" t="s">
        <v>637</v>
      </c>
      <c r="E1300">
        <v>1365.01006624</v>
      </c>
      <c r="F1300">
        <v>138.63999999999999</v>
      </c>
      <c r="G1300">
        <v>-18.2754303433404</v>
      </c>
      <c r="H1300">
        <v>-2.4622867447864499E-2</v>
      </c>
      <c r="I1300">
        <v>-31.394350412679501</v>
      </c>
      <c r="J1300">
        <v>-4.4174281911954596</v>
      </c>
      <c r="K1300">
        <v>136.415031539528</v>
      </c>
      <c r="L1300">
        <v>138.79978327612201</v>
      </c>
      <c r="M1300">
        <v>49.348112452347102</v>
      </c>
      <c r="N1300">
        <v>1.2671218397069699</v>
      </c>
      <c r="O1300">
        <v>35.566935949220998</v>
      </c>
      <c r="P1300">
        <v>21.0829694323144</v>
      </c>
      <c r="Q1300">
        <v>-7.3493585233143005E-2</v>
      </c>
    </row>
    <row r="1301" spans="1:17" hidden="1" x14ac:dyDescent="0.3">
      <c r="A1301" t="s">
        <v>2752</v>
      </c>
      <c r="B1301" t="s">
        <v>2753</v>
      </c>
      <c r="C1301" t="s">
        <v>10182</v>
      </c>
      <c r="D1301" t="s">
        <v>243</v>
      </c>
      <c r="E1301">
        <v>1357.9459999999999</v>
      </c>
      <c r="F1301">
        <v>465.05</v>
      </c>
      <c r="G1301">
        <v>-5.1503825338353897</v>
      </c>
      <c r="H1301">
        <v>4.4047420866425497</v>
      </c>
      <c r="I1301">
        <v>3.86149705276546</v>
      </c>
      <c r="J1301">
        <v>-0.79339883725689897</v>
      </c>
      <c r="K1301">
        <v>436.81769667629197</v>
      </c>
      <c r="L1301">
        <v>401.54976433244002</v>
      </c>
      <c r="M1301">
        <v>51.427547080183103</v>
      </c>
      <c r="N1301">
        <v>0.66598161374706899</v>
      </c>
      <c r="O1301">
        <v>3.8598000215030499</v>
      </c>
      <c r="P1301">
        <v>41.6971358927483</v>
      </c>
      <c r="Q1301">
        <v>-3.6830106616409998E-3</v>
      </c>
    </row>
    <row r="1302" spans="1:17" hidden="1" x14ac:dyDescent="0.3">
      <c r="A1302" t="s">
        <v>2754</v>
      </c>
      <c r="B1302" t="s">
        <v>2755</v>
      </c>
      <c r="C1302" t="s">
        <v>10182</v>
      </c>
      <c r="D1302" t="s">
        <v>130</v>
      </c>
      <c r="E1302">
        <v>1356.37100796</v>
      </c>
      <c r="F1302">
        <v>60.26</v>
      </c>
      <c r="G1302">
        <v>79.462632392478397</v>
      </c>
      <c r="H1302">
        <v>-12.7901457948147</v>
      </c>
      <c r="I1302">
        <v>-26.328669700263699</v>
      </c>
      <c r="J1302">
        <v>-1.62155468661461</v>
      </c>
      <c r="K1302">
        <v>60.657467389979601</v>
      </c>
      <c r="L1302">
        <v>56.619840179672501</v>
      </c>
      <c r="M1302">
        <v>47.019257533451601</v>
      </c>
      <c r="N1302">
        <v>1.21709985701359</v>
      </c>
      <c r="O1302">
        <v>42.714902090939198</v>
      </c>
      <c r="P1302">
        <v>110.33158813263501</v>
      </c>
      <c r="Q1302">
        <v>4.0004322582198999E-2</v>
      </c>
    </row>
    <row r="1303" spans="1:17" hidden="1" x14ac:dyDescent="0.3">
      <c r="A1303" t="s">
        <v>2756</v>
      </c>
      <c r="B1303" t="s">
        <v>2757</v>
      </c>
      <c r="C1303" t="s">
        <v>10182</v>
      </c>
      <c r="D1303" t="s">
        <v>140</v>
      </c>
      <c r="E1303">
        <v>1355.11203</v>
      </c>
      <c r="F1303">
        <v>325.39999999999998</v>
      </c>
      <c r="G1303">
        <v>81.5828757395943</v>
      </c>
      <c r="H1303">
        <v>5.6589359094912197</v>
      </c>
      <c r="I1303">
        <v>43.8886104477481</v>
      </c>
      <c r="J1303">
        <v>-1.65887101093662</v>
      </c>
      <c r="K1303">
        <v>281.561371119206</v>
      </c>
      <c r="L1303">
        <v>237.08779438996001</v>
      </c>
      <c r="M1303">
        <v>65.300721938965197</v>
      </c>
      <c r="N1303">
        <v>1.3624878025034399</v>
      </c>
      <c r="O1303">
        <v>15.9956976029502</v>
      </c>
      <c r="P1303">
        <v>115.21164021164</v>
      </c>
    </row>
    <row r="1304" spans="1:17" hidden="1" x14ac:dyDescent="0.3">
      <c r="A1304" t="s">
        <v>2758</v>
      </c>
      <c r="B1304" t="s">
        <v>2759</v>
      </c>
      <c r="C1304" t="s">
        <v>10182</v>
      </c>
      <c r="E1304">
        <v>1353.0048899999999</v>
      </c>
      <c r="F1304">
        <v>1290</v>
      </c>
      <c r="G1304">
        <v>388.14265774370102</v>
      </c>
      <c r="H1304">
        <v>15.686385132032401</v>
      </c>
      <c r="I1304">
        <v>104.36907919239199</v>
      </c>
      <c r="J1304">
        <v>-5.1755254188382702</v>
      </c>
      <c r="K1304">
        <v>1099.7823694418701</v>
      </c>
      <c r="M1304">
        <v>43.180118835031799</v>
      </c>
      <c r="N1304">
        <v>0.56917954116984504</v>
      </c>
      <c r="O1304">
        <v>17.0542635658914</v>
      </c>
      <c r="P1304">
        <v>438.847117794486</v>
      </c>
    </row>
    <row r="1305" spans="1:17" hidden="1" x14ac:dyDescent="0.3">
      <c r="A1305" t="s">
        <v>2760</v>
      </c>
      <c r="B1305" t="s">
        <v>2761</v>
      </c>
      <c r="C1305" t="s">
        <v>10182</v>
      </c>
      <c r="D1305" t="s">
        <v>700</v>
      </c>
      <c r="E1305">
        <v>1348.2</v>
      </c>
      <c r="F1305">
        <v>134.82</v>
      </c>
      <c r="G1305">
        <v>-5.1829097649441902</v>
      </c>
      <c r="H1305">
        <v>14.9740722117981</v>
      </c>
      <c r="I1305">
        <v>-15.0556569986796</v>
      </c>
      <c r="J1305">
        <v>-6.8551984303170999E-2</v>
      </c>
      <c r="K1305">
        <v>124.365002922805</v>
      </c>
      <c r="L1305">
        <v>123.009766621585</v>
      </c>
      <c r="M1305">
        <v>57.7846711746691</v>
      </c>
      <c r="N1305">
        <v>1.56492319791197</v>
      </c>
      <c r="O1305">
        <v>14.968105622311199</v>
      </c>
      <c r="P1305">
        <v>34.416749750747698</v>
      </c>
      <c r="Q1305">
        <v>2.548867812382E-3</v>
      </c>
    </row>
    <row r="1306" spans="1:17" hidden="1" x14ac:dyDescent="0.3">
      <c r="A1306" t="s">
        <v>2762</v>
      </c>
      <c r="B1306" t="s">
        <v>2763</v>
      </c>
      <c r="C1306" t="s">
        <v>10182</v>
      </c>
      <c r="D1306" t="s">
        <v>130</v>
      </c>
      <c r="E1306">
        <v>1341.912</v>
      </c>
      <c r="F1306">
        <v>663</v>
      </c>
      <c r="G1306">
        <v>10.5523898710646</v>
      </c>
      <c r="H1306">
        <v>-1.1257594401636</v>
      </c>
      <c r="I1306">
        <v>-16.905240920802399</v>
      </c>
      <c r="J1306">
        <v>-3.9825861164745602</v>
      </c>
      <c r="K1306">
        <v>655.69804586142902</v>
      </c>
      <c r="L1306">
        <v>633.32205152728898</v>
      </c>
      <c r="M1306">
        <v>47.409889515685997</v>
      </c>
      <c r="N1306">
        <v>2.05301762913991</v>
      </c>
      <c r="O1306">
        <v>12.6696832579185</v>
      </c>
      <c r="P1306">
        <v>39.947229551451102</v>
      </c>
      <c r="Q1306">
        <v>9.8346624114053996E-2</v>
      </c>
    </row>
    <row r="1307" spans="1:17" hidden="1" x14ac:dyDescent="0.3">
      <c r="A1307" t="s">
        <v>2764</v>
      </c>
      <c r="B1307" t="s">
        <v>2765</v>
      </c>
      <c r="C1307" t="s">
        <v>10182</v>
      </c>
      <c r="E1307">
        <v>1341.8393883399999</v>
      </c>
      <c r="F1307">
        <v>1320.7</v>
      </c>
      <c r="G1307">
        <v>524.06621782816603</v>
      </c>
      <c r="H1307">
        <v>14.871268850074401</v>
      </c>
      <c r="I1307">
        <v>74.938542350358404</v>
      </c>
      <c r="J1307">
        <v>5.1545189280651504</v>
      </c>
      <c r="K1307">
        <v>1052.5950697452799</v>
      </c>
      <c r="L1307">
        <v>656.53502487562196</v>
      </c>
      <c r="M1307">
        <v>71.347884253187303</v>
      </c>
      <c r="N1307">
        <v>0.91341506842346198</v>
      </c>
      <c r="O1307">
        <v>6.0043916105095798</v>
      </c>
      <c r="P1307">
        <v>581.47574819401405</v>
      </c>
    </row>
    <row r="1308" spans="1:17" hidden="1" x14ac:dyDescent="0.3">
      <c r="A1308" t="s">
        <v>2766</v>
      </c>
      <c r="B1308" t="s">
        <v>2767</v>
      </c>
      <c r="C1308" t="s">
        <v>10182</v>
      </c>
      <c r="D1308" t="s">
        <v>1742</v>
      </c>
      <c r="E1308">
        <v>1334.9056</v>
      </c>
      <c r="F1308">
        <v>574.4</v>
      </c>
      <c r="G1308">
        <v>76.776682053196197</v>
      </c>
      <c r="H1308">
        <v>45.593353040416098</v>
      </c>
      <c r="I1308">
        <v>12.243292154531</v>
      </c>
      <c r="J1308">
        <v>-3.3801252066559999</v>
      </c>
      <c r="K1308">
        <v>425.39870703653901</v>
      </c>
      <c r="L1308">
        <v>369.24591960379098</v>
      </c>
      <c r="M1308">
        <v>67.475378720197796</v>
      </c>
      <c r="N1308">
        <v>1.7159967911635201</v>
      </c>
      <c r="O1308">
        <v>10.8896239554317</v>
      </c>
      <c r="P1308">
        <v>127.846092820309</v>
      </c>
    </row>
    <row r="1309" spans="1:17" hidden="1" x14ac:dyDescent="0.3">
      <c r="A1309" t="s">
        <v>2768</v>
      </c>
      <c r="B1309" t="s">
        <v>2769</v>
      </c>
      <c r="C1309" t="s">
        <v>10182</v>
      </c>
      <c r="D1309" t="s">
        <v>986</v>
      </c>
      <c r="E1309">
        <v>1334.227693</v>
      </c>
      <c r="F1309">
        <v>666.5</v>
      </c>
      <c r="G1309">
        <v>-2.03596800312196</v>
      </c>
      <c r="H1309">
        <v>8.9016683161507402</v>
      </c>
      <c r="I1309">
        <v>-9.34630763358245</v>
      </c>
      <c r="J1309">
        <v>-1.8780232998773101</v>
      </c>
      <c r="K1309">
        <v>609.56306670712297</v>
      </c>
      <c r="L1309">
        <v>606.53672200578399</v>
      </c>
      <c r="M1309">
        <v>64.911130965634896</v>
      </c>
      <c r="N1309">
        <v>1.3653136647816799</v>
      </c>
      <c r="O1309">
        <v>28.2820705176294</v>
      </c>
      <c r="P1309">
        <v>38.984464602231199</v>
      </c>
      <c r="Q1309">
        <v>2.2093696401522998E-2</v>
      </c>
    </row>
    <row r="1310" spans="1:17" hidden="1" x14ac:dyDescent="0.3">
      <c r="A1310" t="s">
        <v>2770</v>
      </c>
      <c r="B1310" t="s">
        <v>2771</v>
      </c>
      <c r="C1310" t="s">
        <v>10182</v>
      </c>
      <c r="D1310" t="s">
        <v>243</v>
      </c>
      <c r="E1310">
        <v>1332.7520433449999</v>
      </c>
      <c r="F1310">
        <v>242.65</v>
      </c>
      <c r="G1310">
        <v>-15.388801310498099</v>
      </c>
      <c r="H1310">
        <v>15.650348314412399</v>
      </c>
      <c r="I1310">
        <v>-2.6312775806293298</v>
      </c>
      <c r="J1310">
        <v>10.3751234243648</v>
      </c>
      <c r="K1310">
        <v>207.909817113325</v>
      </c>
      <c r="M1310">
        <v>85.028336296690696</v>
      </c>
      <c r="N1310">
        <v>2.3599543565718499</v>
      </c>
      <c r="O1310">
        <v>0.53575108180505804</v>
      </c>
      <c r="P1310">
        <v>45.517241379310299</v>
      </c>
    </row>
    <row r="1311" spans="1:17" hidden="1" x14ac:dyDescent="0.3">
      <c r="A1311" t="s">
        <v>2772</v>
      </c>
      <c r="B1311" t="s">
        <v>2773</v>
      </c>
      <c r="C1311" t="s">
        <v>10182</v>
      </c>
      <c r="D1311" t="s">
        <v>21</v>
      </c>
      <c r="E1311">
        <v>1324.1966399999999</v>
      </c>
      <c r="F1311">
        <v>1116.9000000000001</v>
      </c>
      <c r="G1311">
        <v>-20.941192629929699</v>
      </c>
      <c r="H1311">
        <v>-3.57856845933946</v>
      </c>
      <c r="I1311">
        <v>-26.699526986169001</v>
      </c>
      <c r="J1311">
        <v>-0.52059324857007805</v>
      </c>
      <c r="K1311">
        <v>1133.90940567605</v>
      </c>
      <c r="L1311">
        <v>1102.1859398493</v>
      </c>
      <c r="M1311">
        <v>36.3171447893112</v>
      </c>
      <c r="N1311">
        <v>0.706081036777091</v>
      </c>
      <c r="O1311">
        <v>31.381502372638501</v>
      </c>
      <c r="P1311">
        <v>16.8855632881586</v>
      </c>
      <c r="Q1311">
        <v>0.138172390885199</v>
      </c>
    </row>
    <row r="1312" spans="1:17" hidden="1" x14ac:dyDescent="0.3">
      <c r="A1312" t="s">
        <v>2774</v>
      </c>
      <c r="B1312" t="s">
        <v>2775</v>
      </c>
      <c r="C1312" t="s">
        <v>10182</v>
      </c>
      <c r="D1312" t="s">
        <v>62</v>
      </c>
      <c r="E1312">
        <v>1321.16085888</v>
      </c>
      <c r="F1312">
        <v>659.6</v>
      </c>
      <c r="G1312">
        <v>36.126361337597501</v>
      </c>
      <c r="H1312">
        <v>2.8149261728300901</v>
      </c>
      <c r="I1312">
        <v>-15.199831775456399</v>
      </c>
      <c r="J1312">
        <v>-1.15262171084849</v>
      </c>
      <c r="K1312">
        <v>617.04282984412805</v>
      </c>
      <c r="L1312">
        <v>583.55074716218905</v>
      </c>
      <c r="M1312">
        <v>61.926192729134897</v>
      </c>
      <c r="N1312">
        <v>1.62268663465083</v>
      </c>
      <c r="O1312">
        <v>14.4860521528198</v>
      </c>
      <c r="P1312">
        <v>68.286771271845893</v>
      </c>
      <c r="Q1312">
        <v>4.2604072334903001E-2</v>
      </c>
    </row>
    <row r="1313" spans="1:17" hidden="1" x14ac:dyDescent="0.3">
      <c r="A1313" t="s">
        <v>2776</v>
      </c>
      <c r="B1313" t="s">
        <v>2777</v>
      </c>
      <c r="C1313" t="s">
        <v>10182</v>
      </c>
      <c r="D1313" t="s">
        <v>1545</v>
      </c>
      <c r="E1313">
        <v>1319.8779999999999</v>
      </c>
      <c r="F1313">
        <v>81.98</v>
      </c>
      <c r="G1313">
        <v>-4.4851128311976902</v>
      </c>
      <c r="H1313">
        <v>-18.886504561696</v>
      </c>
      <c r="I1313">
        <v>-1.9176098606325001</v>
      </c>
      <c r="J1313">
        <v>-1.5703026845832799</v>
      </c>
      <c r="K1313">
        <v>84.078259969383794</v>
      </c>
      <c r="L1313">
        <v>73.486699777473305</v>
      </c>
      <c r="M1313">
        <v>32.353451758226001</v>
      </c>
      <c r="N1313">
        <v>0.116468266983197</v>
      </c>
      <c r="O1313">
        <v>28.019029031471</v>
      </c>
      <c r="P1313">
        <v>57.623533935781502</v>
      </c>
      <c r="Q1313">
        <v>0.12714750563896601</v>
      </c>
    </row>
    <row r="1314" spans="1:17" hidden="1" x14ac:dyDescent="0.3">
      <c r="A1314" t="s">
        <v>2778</v>
      </c>
      <c r="B1314" t="s">
        <v>2779</v>
      </c>
      <c r="C1314" t="s">
        <v>10182</v>
      </c>
      <c r="D1314" t="s">
        <v>986</v>
      </c>
      <c r="E1314">
        <v>1319.5789520000001</v>
      </c>
      <c r="F1314">
        <v>346</v>
      </c>
      <c r="G1314">
        <v>-16.263766155073501</v>
      </c>
      <c r="H1314">
        <v>-1.0511851561171199</v>
      </c>
      <c r="I1314">
        <v>-20.5633663692719</v>
      </c>
      <c r="J1314">
        <v>-2.8562914316671302</v>
      </c>
      <c r="K1314">
        <v>340.43839067820898</v>
      </c>
      <c r="L1314">
        <v>352.33438316859701</v>
      </c>
      <c r="M1314">
        <v>51.753702222476001</v>
      </c>
      <c r="N1314">
        <v>1.1188193512098501</v>
      </c>
      <c r="O1314">
        <v>54.855491329479698</v>
      </c>
      <c r="P1314">
        <v>25.818181818181799</v>
      </c>
      <c r="Q1314">
        <v>4.0863783093542001E-2</v>
      </c>
    </row>
    <row r="1315" spans="1:17" hidden="1" x14ac:dyDescent="0.3">
      <c r="A1315" t="s">
        <v>2780</v>
      </c>
      <c r="B1315" t="s">
        <v>2781</v>
      </c>
      <c r="C1315" t="s">
        <v>10182</v>
      </c>
      <c r="D1315" t="s">
        <v>59</v>
      </c>
      <c r="E1315">
        <v>1314.51097180499</v>
      </c>
      <c r="F1315">
        <v>323.35000000000002</v>
      </c>
      <c r="G1315">
        <v>106.208798722615</v>
      </c>
      <c r="H1315">
        <v>11.484845339163</v>
      </c>
      <c r="I1315">
        <v>7.18741687440715</v>
      </c>
      <c r="J1315">
        <v>1.48057763978155</v>
      </c>
      <c r="K1315">
        <v>298.76987859970598</v>
      </c>
      <c r="L1315">
        <v>256.81352708675598</v>
      </c>
      <c r="M1315">
        <v>55.099442188523497</v>
      </c>
      <c r="N1315">
        <v>1.7842991957593199</v>
      </c>
      <c r="O1315">
        <v>8.7985155404360391</v>
      </c>
      <c r="P1315">
        <v>171.608567828643</v>
      </c>
      <c r="Q1315">
        <v>8.6004276635445007E-2</v>
      </c>
    </row>
    <row r="1316" spans="1:17" hidden="1" x14ac:dyDescent="0.3">
      <c r="A1316" t="s">
        <v>2782</v>
      </c>
      <c r="B1316" t="s">
        <v>2783</v>
      </c>
      <c r="C1316" t="s">
        <v>10182</v>
      </c>
      <c r="D1316" t="s">
        <v>127</v>
      </c>
      <c r="E1316">
        <v>1314.4843132200001</v>
      </c>
      <c r="F1316">
        <v>821.85</v>
      </c>
      <c r="G1316">
        <v>2.3030713058621202</v>
      </c>
      <c r="H1316">
        <v>-7.3655657295778498</v>
      </c>
      <c r="I1316">
        <v>-32.065676131361002</v>
      </c>
      <c r="J1316">
        <v>-4.1647987048732</v>
      </c>
      <c r="K1316">
        <v>858.772147947289</v>
      </c>
      <c r="L1316">
        <v>855.667548595222</v>
      </c>
      <c r="M1316">
        <v>39.141268924681803</v>
      </c>
      <c r="N1316">
        <v>0.77279792602133002</v>
      </c>
      <c r="O1316">
        <v>31.410841394415002</v>
      </c>
      <c r="P1316">
        <v>30.867834394904399</v>
      </c>
      <c r="Q1316">
        <v>6.9696148160533003E-2</v>
      </c>
    </row>
    <row r="1317" spans="1:17" hidden="1" x14ac:dyDescent="0.3">
      <c r="A1317" t="s">
        <v>2784</v>
      </c>
      <c r="B1317" t="s">
        <v>2785</v>
      </c>
      <c r="C1317" t="s">
        <v>10182</v>
      </c>
      <c r="D1317" t="s">
        <v>75</v>
      </c>
      <c r="E1317">
        <v>1314.1477765120001</v>
      </c>
      <c r="F1317">
        <v>74.86</v>
      </c>
      <c r="G1317">
        <v>162.17426083986001</v>
      </c>
      <c r="H1317">
        <v>3.0359822935402598</v>
      </c>
      <c r="I1317">
        <v>-36.018496401885997</v>
      </c>
      <c r="J1317">
        <v>4.3967092983571696</v>
      </c>
      <c r="K1317">
        <v>73.423120003944604</v>
      </c>
      <c r="L1317">
        <v>71.898499736202993</v>
      </c>
      <c r="M1317">
        <v>79.606702810821801</v>
      </c>
      <c r="N1317">
        <v>1.88366406958244</v>
      </c>
      <c r="O1317">
        <v>92.091904889126397</v>
      </c>
      <c r="P1317">
        <v>211.268191268191</v>
      </c>
      <c r="Q1317">
        <v>0.35724746492778597</v>
      </c>
    </row>
    <row r="1318" spans="1:17" hidden="1" x14ac:dyDescent="0.3">
      <c r="A1318" t="s">
        <v>2786</v>
      </c>
      <c r="B1318" t="s">
        <v>2787</v>
      </c>
      <c r="C1318" t="s">
        <v>10182</v>
      </c>
      <c r="D1318" t="s">
        <v>127</v>
      </c>
      <c r="E1318">
        <v>1309.5612851999999</v>
      </c>
      <c r="F1318">
        <v>1882.3</v>
      </c>
      <c r="G1318">
        <v>207.68170447994001</v>
      </c>
      <c r="H1318">
        <v>5.66602824516995</v>
      </c>
      <c r="I1318">
        <v>110.363127115756</v>
      </c>
      <c r="J1318">
        <v>-4.8937324399536797</v>
      </c>
      <c r="K1318">
        <v>1770.00216037938</v>
      </c>
      <c r="L1318">
        <v>1251.51012208568</v>
      </c>
      <c r="M1318">
        <v>46.480254181846803</v>
      </c>
      <c r="N1318">
        <v>0.51609419136248302</v>
      </c>
      <c r="O1318">
        <v>22.722201561918901</v>
      </c>
      <c r="P1318">
        <v>250.554055312412</v>
      </c>
      <c r="Q1318">
        <v>0.21194450240707399</v>
      </c>
    </row>
    <row r="1319" spans="1:17" hidden="1" x14ac:dyDescent="0.3">
      <c r="A1319" t="s">
        <v>2788</v>
      </c>
      <c r="B1319" t="s">
        <v>2789</v>
      </c>
      <c r="C1319" t="s">
        <v>10182</v>
      </c>
      <c r="D1319" t="s">
        <v>371</v>
      </c>
      <c r="E1319">
        <v>1307.5614262080001</v>
      </c>
      <c r="F1319">
        <v>65.58</v>
      </c>
      <c r="G1319">
        <v>-46.608635274002999</v>
      </c>
      <c r="H1319">
        <v>-1.39717418262268</v>
      </c>
      <c r="I1319">
        <v>-33.077628984397798</v>
      </c>
      <c r="J1319">
        <v>0.18572744880533601</v>
      </c>
      <c r="K1319">
        <v>69.859217066664101</v>
      </c>
      <c r="L1319">
        <v>72.128924702002493</v>
      </c>
      <c r="M1319">
        <v>25.986997251517</v>
      </c>
      <c r="N1319">
        <v>1.31115174126197</v>
      </c>
      <c r="O1319">
        <v>38.761817627325399</v>
      </c>
      <c r="P1319">
        <v>18.055805580558001</v>
      </c>
      <c r="Q1319">
        <v>-4.5938446938695997E-2</v>
      </c>
    </row>
    <row r="1320" spans="1:17" hidden="1" x14ac:dyDescent="0.3">
      <c r="A1320" t="s">
        <v>2790</v>
      </c>
      <c r="B1320" t="s">
        <v>2791</v>
      </c>
      <c r="C1320" t="s">
        <v>10182</v>
      </c>
      <c r="D1320" t="s">
        <v>384</v>
      </c>
      <c r="E1320">
        <v>1304.455976965</v>
      </c>
      <c r="F1320">
        <v>78.069999999999993</v>
      </c>
      <c r="G1320">
        <v>48.789370395160702</v>
      </c>
      <c r="H1320">
        <v>3.4965182126310799</v>
      </c>
      <c r="I1320">
        <v>-6.7570522903386401</v>
      </c>
      <c r="J1320">
        <v>-7.5775105305007902</v>
      </c>
      <c r="K1320">
        <v>72.132822601995699</v>
      </c>
      <c r="L1320">
        <v>64.969111413128601</v>
      </c>
      <c r="M1320">
        <v>57.979540169792799</v>
      </c>
      <c r="N1320">
        <v>1.98789419566365</v>
      </c>
      <c r="O1320">
        <v>8.7485589855258201</v>
      </c>
      <c r="P1320">
        <v>74.653243847874606</v>
      </c>
      <c r="Q1320">
        <v>2.1636482051399002E-2</v>
      </c>
    </row>
    <row r="1321" spans="1:17" hidden="1" x14ac:dyDescent="0.3">
      <c r="A1321" t="s">
        <v>2792</v>
      </c>
      <c r="B1321" t="s">
        <v>2793</v>
      </c>
      <c r="C1321" t="s">
        <v>10182</v>
      </c>
      <c r="D1321" t="s">
        <v>130</v>
      </c>
      <c r="E1321">
        <v>1302.5819664000001</v>
      </c>
      <c r="F1321">
        <v>149.72</v>
      </c>
      <c r="G1321">
        <v>31.4431040217247</v>
      </c>
      <c r="H1321">
        <v>-2.1067723551997499</v>
      </c>
      <c r="I1321">
        <v>-23.684216124574402</v>
      </c>
      <c r="J1321">
        <v>-0.88644025072083599</v>
      </c>
      <c r="K1321">
        <v>147.225149001533</v>
      </c>
      <c r="L1321">
        <v>144.93753191957799</v>
      </c>
      <c r="M1321">
        <v>49.373882956266897</v>
      </c>
      <c r="N1321">
        <v>0.84004472016623299</v>
      </c>
      <c r="O1321">
        <v>29.7755810846914</v>
      </c>
      <c r="P1321">
        <v>64.527472527472497</v>
      </c>
      <c r="Q1321">
        <v>4.0753983224477999E-2</v>
      </c>
    </row>
    <row r="1322" spans="1:17" hidden="1" x14ac:dyDescent="0.3">
      <c r="A1322" t="s">
        <v>2794</v>
      </c>
      <c r="B1322" t="s">
        <v>2795</v>
      </c>
      <c r="C1322" t="s">
        <v>10182</v>
      </c>
      <c r="D1322" t="s">
        <v>214</v>
      </c>
      <c r="E1322">
        <v>1298.1987984499999</v>
      </c>
      <c r="F1322">
        <v>822.7</v>
      </c>
      <c r="G1322">
        <v>80.975457058210793</v>
      </c>
      <c r="H1322">
        <v>11.415321423133401</v>
      </c>
      <c r="I1322">
        <v>21.3244465303151</v>
      </c>
      <c r="J1322">
        <v>-6.9868756129672303</v>
      </c>
      <c r="K1322">
        <v>735.988546644753</v>
      </c>
      <c r="L1322">
        <v>592.59868275120698</v>
      </c>
      <c r="M1322">
        <v>41.223465138922798</v>
      </c>
      <c r="N1322">
        <v>0.33929891111939697</v>
      </c>
      <c r="O1322">
        <v>14.975082046918599</v>
      </c>
      <c r="P1322">
        <v>114.07754358574</v>
      </c>
      <c r="Q1322">
        <v>0.18283103237826701</v>
      </c>
    </row>
    <row r="1323" spans="1:17" hidden="1" x14ac:dyDescent="0.3">
      <c r="A1323" t="s">
        <v>2796</v>
      </c>
      <c r="B1323" t="s">
        <v>2797</v>
      </c>
      <c r="C1323" t="s">
        <v>10182</v>
      </c>
      <c r="D1323" t="s">
        <v>127</v>
      </c>
      <c r="E1323">
        <v>1292.2971916250001</v>
      </c>
      <c r="F1323">
        <v>633.04999999999995</v>
      </c>
      <c r="G1323">
        <v>125.08204299655</v>
      </c>
      <c r="H1323">
        <v>107.62134593023799</v>
      </c>
      <c r="I1323">
        <v>137.83956672641901</v>
      </c>
      <c r="J1323">
        <v>-5.9177052819858798</v>
      </c>
      <c r="M1323">
        <v>67.189896565145702</v>
      </c>
      <c r="O1323">
        <v>15.306847800331701</v>
      </c>
      <c r="P1323">
        <v>163.66097459391901</v>
      </c>
    </row>
    <row r="1324" spans="1:17" hidden="1" x14ac:dyDescent="0.3">
      <c r="A1324" t="s">
        <v>2798</v>
      </c>
      <c r="B1324" t="s">
        <v>2799</v>
      </c>
      <c r="C1324" t="s">
        <v>10182</v>
      </c>
      <c r="D1324" t="s">
        <v>98</v>
      </c>
      <c r="E1324">
        <v>1280.5440000000001</v>
      </c>
      <c r="F1324">
        <v>800</v>
      </c>
      <c r="G1324">
        <v>-9.5123743404840795</v>
      </c>
      <c r="H1324">
        <v>9.2415069397503602E-2</v>
      </c>
      <c r="I1324">
        <v>-22.116386075646801</v>
      </c>
      <c r="J1324">
        <v>0.14630489880705499</v>
      </c>
      <c r="K1324">
        <v>797.62241943868605</v>
      </c>
      <c r="L1324">
        <v>802.92748791127804</v>
      </c>
      <c r="M1324">
        <v>52.8585218596644</v>
      </c>
      <c r="N1324">
        <v>0.59085277826127003</v>
      </c>
      <c r="O1324">
        <v>30.8</v>
      </c>
      <c r="P1324">
        <v>16.779797095102499</v>
      </c>
      <c r="Q1324">
        <v>-9.9478931584083996E-2</v>
      </c>
    </row>
    <row r="1325" spans="1:17" hidden="1" x14ac:dyDescent="0.3">
      <c r="A1325" t="s">
        <v>2800</v>
      </c>
      <c r="B1325" t="s">
        <v>2801</v>
      </c>
      <c r="C1325" t="s">
        <v>10182</v>
      </c>
      <c r="D1325" t="s">
        <v>67</v>
      </c>
      <c r="E1325">
        <v>1277.69193275</v>
      </c>
      <c r="F1325">
        <v>3013.3</v>
      </c>
      <c r="G1325">
        <v>292.754790232522</v>
      </c>
      <c r="H1325">
        <v>12.051836779762599</v>
      </c>
      <c r="I1325">
        <v>60.819923491622397</v>
      </c>
      <c r="J1325">
        <v>-4.9972623915429901</v>
      </c>
      <c r="K1325">
        <v>2760.8009585681498</v>
      </c>
      <c r="L1325">
        <v>1912.88338812709</v>
      </c>
      <c r="M1325">
        <v>35.401981673323696</v>
      </c>
      <c r="N1325">
        <v>0.92071177724119102</v>
      </c>
      <c r="O1325">
        <v>17.744665317094199</v>
      </c>
      <c r="P1325">
        <v>336.71014492753602</v>
      </c>
      <c r="Q1325">
        <v>0.14379483245253999</v>
      </c>
    </row>
    <row r="1326" spans="1:17" hidden="1" x14ac:dyDescent="0.3">
      <c r="A1326" t="s">
        <v>2802</v>
      </c>
      <c r="B1326" t="s">
        <v>2803</v>
      </c>
      <c r="C1326" t="s">
        <v>10182</v>
      </c>
      <c r="D1326" t="s">
        <v>548</v>
      </c>
      <c r="E1326">
        <v>1270.183496592</v>
      </c>
      <c r="F1326">
        <v>204.32</v>
      </c>
      <c r="G1326">
        <v>-39.1830280349104</v>
      </c>
      <c r="H1326">
        <v>5.1568353603183503</v>
      </c>
      <c r="I1326">
        <v>-15.4942610486581</v>
      </c>
      <c r="J1326">
        <v>0.88154654145949396</v>
      </c>
      <c r="K1326">
        <v>199.16536790654999</v>
      </c>
      <c r="L1326">
        <v>202.188055767305</v>
      </c>
      <c r="M1326">
        <v>49.508757637402802</v>
      </c>
      <c r="N1326">
        <v>1.0081537183395799</v>
      </c>
      <c r="O1326">
        <v>22.5039154267815</v>
      </c>
      <c r="P1326">
        <v>27.779862414008701</v>
      </c>
      <c r="Q1326">
        <v>-6.3325011300439998E-3</v>
      </c>
    </row>
    <row r="1327" spans="1:17" hidden="1" x14ac:dyDescent="0.3">
      <c r="A1327" t="s">
        <v>2804</v>
      </c>
      <c r="B1327" t="s">
        <v>2805</v>
      </c>
      <c r="C1327" t="s">
        <v>10182</v>
      </c>
      <c r="D1327" t="s">
        <v>193</v>
      </c>
      <c r="E1327">
        <v>1270.0134579999999</v>
      </c>
      <c r="F1327">
        <v>139.4</v>
      </c>
      <c r="G1327">
        <v>9.0170261016583506</v>
      </c>
      <c r="H1327">
        <v>3.5351919953644</v>
      </c>
      <c r="I1327">
        <v>-15.3881895565251</v>
      </c>
      <c r="J1327">
        <v>-0.227063763879572</v>
      </c>
      <c r="K1327">
        <v>132.999974923341</v>
      </c>
      <c r="L1327">
        <v>126.199622808933</v>
      </c>
      <c r="M1327">
        <v>60.334626216254499</v>
      </c>
      <c r="N1327">
        <v>1.1912861407945201</v>
      </c>
      <c r="O1327">
        <v>11.908177905308399</v>
      </c>
      <c r="P1327">
        <v>38.706467661691498</v>
      </c>
      <c r="Q1327">
        <v>6.2108206514121002E-2</v>
      </c>
    </row>
    <row r="1328" spans="1:17" hidden="1" x14ac:dyDescent="0.3">
      <c r="A1328" t="s">
        <v>2806</v>
      </c>
      <c r="B1328" t="s">
        <v>2807</v>
      </c>
      <c r="C1328" t="s">
        <v>10182</v>
      </c>
      <c r="D1328" t="s">
        <v>282</v>
      </c>
      <c r="E1328">
        <v>1259.758656</v>
      </c>
      <c r="F1328">
        <v>696.8</v>
      </c>
      <c r="G1328">
        <v>43.630799020516001</v>
      </c>
      <c r="H1328">
        <v>0.39346485880679399</v>
      </c>
      <c r="I1328">
        <v>21.994507294858099</v>
      </c>
      <c r="J1328">
        <v>-2.7716796208999699</v>
      </c>
      <c r="K1328">
        <v>630.29540183167103</v>
      </c>
      <c r="L1328">
        <v>537.32343727744001</v>
      </c>
      <c r="M1328">
        <v>62.793589210473399</v>
      </c>
      <c r="N1328">
        <v>0.66297427529703801</v>
      </c>
      <c r="O1328">
        <v>6.7307692307692504</v>
      </c>
      <c r="P1328">
        <v>75.075376884422099</v>
      </c>
      <c r="Q1328">
        <v>2.0341918366236E-2</v>
      </c>
    </row>
    <row r="1329" spans="1:17" hidden="1" x14ac:dyDescent="0.3">
      <c r="A1329" t="s">
        <v>2808</v>
      </c>
      <c r="B1329" t="s">
        <v>2809</v>
      </c>
      <c r="C1329" t="s">
        <v>10182</v>
      </c>
      <c r="D1329" t="s">
        <v>637</v>
      </c>
      <c r="E1329">
        <v>1259.6864558499999</v>
      </c>
      <c r="F1329">
        <v>576.5</v>
      </c>
      <c r="G1329">
        <v>10.6409901741215</v>
      </c>
      <c r="H1329">
        <v>-12.975925980130199</v>
      </c>
      <c r="I1329">
        <v>7.0668730548848799</v>
      </c>
      <c r="J1329">
        <v>-3.40755240368668</v>
      </c>
      <c r="K1329">
        <v>575.36127651892696</v>
      </c>
      <c r="L1329">
        <v>495.79068994188901</v>
      </c>
      <c r="M1329">
        <v>40.381528002202501</v>
      </c>
      <c r="N1329">
        <v>0.39460881001419701</v>
      </c>
      <c r="O1329">
        <v>15.5247181266261</v>
      </c>
      <c r="P1329">
        <v>52.614162806088601</v>
      </c>
      <c r="Q1329">
        <v>-2.5666670394650002E-3</v>
      </c>
    </row>
    <row r="1330" spans="1:17" hidden="1" x14ac:dyDescent="0.3">
      <c r="A1330" t="s">
        <v>2810</v>
      </c>
      <c r="B1330" t="s">
        <v>2811</v>
      </c>
      <c r="C1330" t="s">
        <v>10182</v>
      </c>
      <c r="D1330" t="s">
        <v>637</v>
      </c>
      <c r="E1330">
        <v>1259.2378200000001</v>
      </c>
      <c r="F1330">
        <v>517.79999999999995</v>
      </c>
      <c r="G1330">
        <v>3.8965306585822499</v>
      </c>
      <c r="H1330">
        <v>13.112542637147</v>
      </c>
      <c r="I1330">
        <v>2.8150446812281502</v>
      </c>
      <c r="J1330">
        <v>4.4841456918989904</v>
      </c>
      <c r="K1330">
        <v>431.75203855466702</v>
      </c>
      <c r="L1330">
        <v>412.34120252161301</v>
      </c>
      <c r="M1330">
        <v>83.283631028965502</v>
      </c>
      <c r="N1330">
        <v>2.3260597990909</v>
      </c>
      <c r="O1330">
        <v>5.2529934337582196</v>
      </c>
      <c r="P1330">
        <v>51.825245565166298</v>
      </c>
    </row>
    <row r="1331" spans="1:17" hidden="1" x14ac:dyDescent="0.3">
      <c r="A1331" t="s">
        <v>2812</v>
      </c>
      <c r="B1331" t="s">
        <v>2813</v>
      </c>
      <c r="C1331" t="s">
        <v>10182</v>
      </c>
      <c r="D1331" t="s">
        <v>62</v>
      </c>
      <c r="E1331">
        <v>1257.72</v>
      </c>
      <c r="F1331">
        <v>13.38</v>
      </c>
      <c r="G1331">
        <v>56.954908325254799</v>
      </c>
      <c r="H1331">
        <v>3.5214019971539101</v>
      </c>
      <c r="I1331">
        <v>-31.482462821255801</v>
      </c>
      <c r="J1331">
        <v>2.2845091702285698</v>
      </c>
      <c r="K1331">
        <v>12.863921134356399</v>
      </c>
      <c r="L1331">
        <v>12.238058261133</v>
      </c>
      <c r="M1331">
        <v>62.945329144516798</v>
      </c>
      <c r="N1331">
        <v>1.47706994451275</v>
      </c>
      <c r="O1331">
        <v>39.387144992526103</v>
      </c>
      <c r="P1331">
        <v>88.450704225352098</v>
      </c>
    </row>
    <row r="1332" spans="1:17" hidden="1" x14ac:dyDescent="0.3">
      <c r="A1332" t="s">
        <v>2814</v>
      </c>
      <c r="B1332" t="s">
        <v>2815</v>
      </c>
      <c r="C1332" t="s">
        <v>10182</v>
      </c>
      <c r="D1332" t="s">
        <v>481</v>
      </c>
      <c r="E1332">
        <v>1255.1113523849999</v>
      </c>
      <c r="F1332">
        <v>7.53</v>
      </c>
      <c r="G1332">
        <v>-63.6165202461737</v>
      </c>
      <c r="H1332">
        <v>-39.6088836319012</v>
      </c>
      <c r="I1332">
        <v>-68.344739411593807</v>
      </c>
      <c r="J1332">
        <v>-11.898345012625599</v>
      </c>
      <c r="K1332">
        <v>10.189249765561801</v>
      </c>
      <c r="L1332">
        <v>12.8828690700126</v>
      </c>
      <c r="M1332">
        <v>36.293069441348301</v>
      </c>
      <c r="N1332">
        <v>1.92213580665422</v>
      </c>
      <c r="O1332">
        <v>185.524568393094</v>
      </c>
      <c r="P1332">
        <v>8.3453237410071992</v>
      </c>
    </row>
    <row r="1333" spans="1:17" hidden="1" x14ac:dyDescent="0.3">
      <c r="A1333" t="s">
        <v>2816</v>
      </c>
      <c r="B1333" t="s">
        <v>2817</v>
      </c>
      <c r="C1333" t="s">
        <v>10182</v>
      </c>
      <c r="D1333" t="s">
        <v>193</v>
      </c>
      <c r="E1333">
        <v>1252.940055975</v>
      </c>
      <c r="F1333">
        <v>697.05</v>
      </c>
      <c r="G1333">
        <v>18.266277088698502</v>
      </c>
      <c r="H1333">
        <v>9.5661822644263594E-2</v>
      </c>
      <c r="I1333">
        <v>9.5228525085948199</v>
      </c>
      <c r="J1333">
        <v>3.74935771114446</v>
      </c>
      <c r="K1333">
        <v>655.40239521694298</v>
      </c>
      <c r="L1333">
        <v>601.03406492952604</v>
      </c>
      <c r="M1333">
        <v>69.139642171617496</v>
      </c>
      <c r="N1333">
        <v>0.47051171596219998</v>
      </c>
      <c r="O1333">
        <v>9.0309160031561699</v>
      </c>
      <c r="P1333">
        <v>43.721649484536002</v>
      </c>
      <c r="Q1333">
        <v>4.1218318744285998E-2</v>
      </c>
    </row>
    <row r="1334" spans="1:17" hidden="1" x14ac:dyDescent="0.3">
      <c r="A1334" t="s">
        <v>2818</v>
      </c>
      <c r="B1334" t="s">
        <v>2819</v>
      </c>
      <c r="C1334" t="s">
        <v>10182</v>
      </c>
      <c r="D1334" t="s">
        <v>153</v>
      </c>
      <c r="E1334">
        <v>1252.3968</v>
      </c>
      <c r="F1334">
        <v>511.6</v>
      </c>
      <c r="G1334">
        <v>101.53646187690801</v>
      </c>
      <c r="H1334">
        <v>90.062841168977599</v>
      </c>
      <c r="I1334">
        <v>114.293985606776</v>
      </c>
      <c r="J1334">
        <v>-0.81683499996489894</v>
      </c>
      <c r="M1334">
        <v>69.170093371163205</v>
      </c>
      <c r="O1334">
        <v>8.48318999218138</v>
      </c>
      <c r="P1334">
        <v>151.03042198233501</v>
      </c>
    </row>
    <row r="1335" spans="1:17" hidden="1" x14ac:dyDescent="0.3">
      <c r="A1335" t="s">
        <v>2820</v>
      </c>
      <c r="B1335" t="s">
        <v>2821</v>
      </c>
      <c r="C1335" t="s">
        <v>10182</v>
      </c>
      <c r="D1335" t="s">
        <v>1545</v>
      </c>
      <c r="E1335">
        <v>1252.0296378410001</v>
      </c>
      <c r="F1335">
        <v>215.89</v>
      </c>
      <c r="G1335">
        <v>-63.921079507903301</v>
      </c>
      <c r="H1335">
        <v>-11.808512445720901</v>
      </c>
      <c r="I1335">
        <v>-34.934586099691501</v>
      </c>
      <c r="J1335">
        <v>-3.1760221462810101</v>
      </c>
      <c r="K1335">
        <v>225.71353872900301</v>
      </c>
      <c r="L1335">
        <v>247.48095928340899</v>
      </c>
      <c r="M1335">
        <v>38.147725015640901</v>
      </c>
      <c r="N1335">
        <v>1.0160600472102099</v>
      </c>
      <c r="O1335">
        <v>80.161193200240803</v>
      </c>
      <c r="P1335">
        <v>7.62213359920238</v>
      </c>
      <c r="Q1335">
        <v>7.297142919972E-3</v>
      </c>
    </row>
    <row r="1336" spans="1:17" hidden="1" x14ac:dyDescent="0.3">
      <c r="A1336" t="s">
        <v>2822</v>
      </c>
      <c r="B1336" t="s">
        <v>2823</v>
      </c>
      <c r="C1336" t="s">
        <v>10182</v>
      </c>
      <c r="D1336" t="s">
        <v>384</v>
      </c>
      <c r="E1336">
        <v>1248.8703484919999</v>
      </c>
      <c r="F1336">
        <v>50.83</v>
      </c>
      <c r="G1336">
        <v>-13.494250482066001</v>
      </c>
      <c r="H1336">
        <v>-7.5202840098142802</v>
      </c>
      <c r="I1336">
        <v>-46.272503829561501</v>
      </c>
      <c r="J1336">
        <v>-4.6100227953126698</v>
      </c>
      <c r="K1336">
        <v>53.302558025776499</v>
      </c>
      <c r="L1336">
        <v>52.358565533148997</v>
      </c>
      <c r="M1336">
        <v>45.860051855828097</v>
      </c>
      <c r="N1336">
        <v>1.02723051435667</v>
      </c>
      <c r="O1336">
        <v>62.3057249655715</v>
      </c>
      <c r="P1336">
        <v>62.3961661341853</v>
      </c>
    </row>
    <row r="1337" spans="1:17" hidden="1" x14ac:dyDescent="0.3">
      <c r="A1337" t="s">
        <v>2824</v>
      </c>
      <c r="B1337" t="s">
        <v>2825</v>
      </c>
      <c r="C1337" t="s">
        <v>10182</v>
      </c>
      <c r="D1337" t="s">
        <v>1175</v>
      </c>
      <c r="E1337">
        <v>1247.45398875</v>
      </c>
      <c r="F1337">
        <v>934.65</v>
      </c>
      <c r="G1337">
        <v>284.75842438197299</v>
      </c>
      <c r="H1337">
        <v>-3.8162201550271901</v>
      </c>
      <c r="I1337">
        <v>96.415334321557907</v>
      </c>
      <c r="J1337">
        <v>-1.18750500146267</v>
      </c>
      <c r="K1337">
        <v>916.88351067311498</v>
      </c>
      <c r="L1337">
        <v>698.97247735142696</v>
      </c>
      <c r="M1337">
        <v>58.0667971189933</v>
      </c>
      <c r="N1337">
        <v>0.454265473009281</v>
      </c>
      <c r="O1337">
        <v>17.049162788209401</v>
      </c>
      <c r="P1337">
        <v>376.86224489795899</v>
      </c>
      <c r="Q1337">
        <v>0.18865592209085399</v>
      </c>
    </row>
    <row r="1338" spans="1:17" hidden="1" x14ac:dyDescent="0.3">
      <c r="A1338" t="s">
        <v>2826</v>
      </c>
      <c r="B1338" t="s">
        <v>2827</v>
      </c>
      <c r="C1338" t="s">
        <v>10182</v>
      </c>
      <c r="D1338" t="s">
        <v>193</v>
      </c>
      <c r="E1338">
        <v>1246.245144</v>
      </c>
      <c r="F1338">
        <v>1155.9000000000001</v>
      </c>
      <c r="G1338">
        <v>-31.456650377040098</v>
      </c>
      <c r="H1338">
        <v>3.26949346545398</v>
      </c>
      <c r="I1338">
        <v>-15.157185078434701</v>
      </c>
      <c r="J1338">
        <v>-2.5126108481987002</v>
      </c>
      <c r="K1338">
        <v>1158.3376868857799</v>
      </c>
      <c r="L1338">
        <v>1164.6813426854101</v>
      </c>
      <c r="M1338">
        <v>53.124621137553497</v>
      </c>
      <c r="N1338">
        <v>1.0409618916164101</v>
      </c>
      <c r="O1338">
        <v>31.931828012803798</v>
      </c>
      <c r="P1338">
        <v>14.332344213649799</v>
      </c>
      <c r="Q1338">
        <v>7.4135693138778005E-2</v>
      </c>
    </row>
    <row r="1339" spans="1:17" hidden="1" x14ac:dyDescent="0.3">
      <c r="A1339" t="s">
        <v>2828</v>
      </c>
      <c r="B1339" t="s">
        <v>2829</v>
      </c>
      <c r="C1339" t="s">
        <v>10182</v>
      </c>
      <c r="D1339" t="s">
        <v>62</v>
      </c>
      <c r="E1339">
        <v>1244.7978211</v>
      </c>
      <c r="F1339">
        <v>258.2</v>
      </c>
      <c r="G1339">
        <v>20.748602024140698</v>
      </c>
      <c r="H1339">
        <v>5.4456496593674704</v>
      </c>
      <c r="I1339">
        <v>-17.3844607560548</v>
      </c>
      <c r="J1339">
        <v>3.82396497508722</v>
      </c>
      <c r="K1339">
        <v>251.43793059464701</v>
      </c>
      <c r="L1339">
        <v>241.40613467081201</v>
      </c>
      <c r="M1339">
        <v>51.522473004128301</v>
      </c>
      <c r="N1339">
        <v>1.47324168997814</v>
      </c>
      <c r="O1339">
        <v>13.206816421378701</v>
      </c>
      <c r="P1339">
        <v>61.678146524733798</v>
      </c>
      <c r="Q1339">
        <v>1.8525378866799999E-4</v>
      </c>
    </row>
    <row r="1340" spans="1:17" hidden="1" x14ac:dyDescent="0.3">
      <c r="A1340" t="s">
        <v>2830</v>
      </c>
      <c r="B1340" t="s">
        <v>2831</v>
      </c>
      <c r="C1340" t="s">
        <v>10182</v>
      </c>
      <c r="D1340" t="s">
        <v>548</v>
      </c>
      <c r="E1340">
        <v>1241.0182138499999</v>
      </c>
      <c r="F1340">
        <v>148.25</v>
      </c>
      <c r="G1340">
        <v>-26.595341963539902</v>
      </c>
      <c r="H1340">
        <v>-4.2663189118530296</v>
      </c>
      <c r="I1340">
        <v>-30.377029931992801</v>
      </c>
      <c r="J1340">
        <v>7.3380567434611796</v>
      </c>
      <c r="K1340">
        <v>152.00068568767901</v>
      </c>
      <c r="L1340">
        <v>164.58580076694599</v>
      </c>
      <c r="M1340">
        <v>53.525825029643002</v>
      </c>
      <c r="N1340">
        <v>1.6942395192956701</v>
      </c>
      <c r="O1340">
        <v>51.197301854974697</v>
      </c>
      <c r="P1340">
        <v>10.469448584202601</v>
      </c>
      <c r="Q1340">
        <v>6.9883600422819998E-3</v>
      </c>
    </row>
    <row r="1341" spans="1:17" hidden="1" x14ac:dyDescent="0.3">
      <c r="A1341" t="s">
        <v>2832</v>
      </c>
      <c r="B1341" t="s">
        <v>2833</v>
      </c>
      <c r="C1341" t="s">
        <v>10182</v>
      </c>
      <c r="D1341" t="s">
        <v>548</v>
      </c>
      <c r="E1341">
        <v>1239.8762916000001</v>
      </c>
      <c r="F1341">
        <v>354</v>
      </c>
      <c r="G1341">
        <v>5.0133202236415402</v>
      </c>
      <c r="H1341">
        <v>-1.8518843262637501</v>
      </c>
      <c r="I1341">
        <v>-9.5260029733090601</v>
      </c>
      <c r="J1341">
        <v>-2.5509409505643701</v>
      </c>
      <c r="K1341">
        <v>350.85522846468598</v>
      </c>
      <c r="L1341">
        <v>335.57093996661399</v>
      </c>
      <c r="M1341">
        <v>42.603158705095403</v>
      </c>
      <c r="N1341">
        <v>1.06372822192963</v>
      </c>
      <c r="O1341">
        <v>57.824858757062103</v>
      </c>
      <c r="P1341">
        <v>43.117040630685203</v>
      </c>
      <c r="Q1341">
        <v>-3.5957085005720001E-3</v>
      </c>
    </row>
    <row r="1342" spans="1:17" hidden="1" x14ac:dyDescent="0.3">
      <c r="A1342" t="s">
        <v>2834</v>
      </c>
      <c r="B1342" t="s">
        <v>2835</v>
      </c>
      <c r="C1342" t="s">
        <v>10182</v>
      </c>
      <c r="D1342" t="s">
        <v>193</v>
      </c>
      <c r="E1342">
        <v>1238.2629262400001</v>
      </c>
      <c r="F1342">
        <v>1041.2</v>
      </c>
      <c r="G1342">
        <v>90.572749828053105</v>
      </c>
      <c r="H1342">
        <v>32.100961392843203</v>
      </c>
      <c r="I1342">
        <v>12.9212247746655</v>
      </c>
      <c r="J1342">
        <v>19.738127219116901</v>
      </c>
      <c r="K1342">
        <v>861.025383129793</v>
      </c>
      <c r="L1342">
        <v>755.91638217663603</v>
      </c>
      <c r="M1342">
        <v>69.9587866547446</v>
      </c>
      <c r="N1342">
        <v>3.83734754941641</v>
      </c>
      <c r="O1342">
        <v>7.3713023434498703</v>
      </c>
      <c r="P1342">
        <v>155.823095823095</v>
      </c>
      <c r="Q1342">
        <v>0.16479673103058301</v>
      </c>
    </row>
    <row r="1343" spans="1:17" hidden="1" x14ac:dyDescent="0.3">
      <c r="A1343" t="s">
        <v>2836</v>
      </c>
      <c r="B1343" t="s">
        <v>2837</v>
      </c>
      <c r="C1343" t="s">
        <v>10182</v>
      </c>
      <c r="D1343" t="s">
        <v>21</v>
      </c>
      <c r="E1343">
        <v>1236.6094660799999</v>
      </c>
      <c r="F1343">
        <v>348.45</v>
      </c>
      <c r="G1343">
        <v>13.3527094003929</v>
      </c>
      <c r="H1343">
        <v>6.1727632926028697</v>
      </c>
      <c r="I1343">
        <v>-8.0020369660177</v>
      </c>
      <c r="J1343">
        <v>-4.8912974792622803</v>
      </c>
      <c r="K1343">
        <v>340.20715287518198</v>
      </c>
      <c r="L1343">
        <v>316.58775586351601</v>
      </c>
      <c r="M1343">
        <v>51.478788063352702</v>
      </c>
      <c r="N1343">
        <v>0.115535777984982</v>
      </c>
      <c r="O1343">
        <v>29.085952073468199</v>
      </c>
      <c r="P1343">
        <v>40.504032258064498</v>
      </c>
      <c r="Q1343">
        <v>-6.6855557091596005E-2</v>
      </c>
    </row>
    <row r="1344" spans="1:17" hidden="1" x14ac:dyDescent="0.3">
      <c r="A1344" t="s">
        <v>2838</v>
      </c>
      <c r="B1344" t="s">
        <v>2839</v>
      </c>
      <c r="C1344" t="s">
        <v>10182</v>
      </c>
      <c r="D1344" t="s">
        <v>46</v>
      </c>
      <c r="E1344">
        <v>1228.5960875999999</v>
      </c>
      <c r="F1344">
        <v>1152.3</v>
      </c>
      <c r="G1344">
        <v>120.39768807882599</v>
      </c>
      <c r="H1344">
        <v>7.0415717728075098</v>
      </c>
      <c r="I1344">
        <v>-6.1060391386635597</v>
      </c>
      <c r="J1344">
        <v>5.3374354106548001</v>
      </c>
      <c r="K1344">
        <v>1120.5492940578499</v>
      </c>
      <c r="L1344">
        <v>1009.33373109582</v>
      </c>
      <c r="M1344">
        <v>52.808592480315703</v>
      </c>
      <c r="N1344">
        <v>1.6665258997588701</v>
      </c>
      <c r="O1344">
        <v>18.458734704504</v>
      </c>
      <c r="P1344">
        <v>166.70524244878999</v>
      </c>
      <c r="Q1344">
        <v>0.105022543100577</v>
      </c>
    </row>
    <row r="1345" spans="1:17" hidden="1" x14ac:dyDescent="0.3">
      <c r="A1345" t="s">
        <v>2840</v>
      </c>
      <c r="B1345" t="s">
        <v>2841</v>
      </c>
      <c r="C1345" t="s">
        <v>10182</v>
      </c>
      <c r="D1345" t="s">
        <v>21</v>
      </c>
      <c r="E1345">
        <v>1224.165875252</v>
      </c>
      <c r="F1345">
        <v>220.84</v>
      </c>
      <c r="G1345">
        <v>79.111965322811102</v>
      </c>
      <c r="H1345">
        <v>37.885441753129399</v>
      </c>
      <c r="I1345">
        <v>17.044785031463601</v>
      </c>
      <c r="J1345">
        <v>-7.9439556154604496</v>
      </c>
      <c r="K1345">
        <v>171.19424700384201</v>
      </c>
      <c r="L1345">
        <v>147.67310134258599</v>
      </c>
      <c r="M1345">
        <v>71.484492475642</v>
      </c>
      <c r="N1345">
        <v>3.3776500604514199</v>
      </c>
      <c r="O1345">
        <v>8.1325846766889995</v>
      </c>
      <c r="P1345">
        <v>106.87587822014</v>
      </c>
      <c r="Q1345">
        <v>0.10185416862736101</v>
      </c>
    </row>
    <row r="1346" spans="1:17" hidden="1" x14ac:dyDescent="0.3">
      <c r="A1346" t="s">
        <v>2842</v>
      </c>
      <c r="B1346" t="s">
        <v>2843</v>
      </c>
      <c r="C1346" t="s">
        <v>10182</v>
      </c>
      <c r="D1346" t="s">
        <v>62</v>
      </c>
      <c r="E1346">
        <v>1221.6721986559901</v>
      </c>
      <c r="F1346">
        <v>116.48</v>
      </c>
      <c r="G1346">
        <v>23.865498648340601</v>
      </c>
      <c r="H1346">
        <v>0.16448991398419399</v>
      </c>
      <c r="I1346">
        <v>-19.441621910960301</v>
      </c>
      <c r="J1346">
        <v>5.9013195790574002</v>
      </c>
      <c r="K1346">
        <v>108.16182827313899</v>
      </c>
      <c r="L1346">
        <v>109.109674223976</v>
      </c>
      <c r="M1346">
        <v>76.093763046228105</v>
      </c>
      <c r="N1346">
        <v>1.75609671336921</v>
      </c>
      <c r="O1346">
        <v>28.434065934065899</v>
      </c>
      <c r="P1346">
        <v>50.588235294117602</v>
      </c>
      <c r="Q1346">
        <v>-1.9783159617852E-2</v>
      </c>
    </row>
    <row r="1347" spans="1:17" hidden="1" x14ac:dyDescent="0.3">
      <c r="A1347" t="s">
        <v>2844</v>
      </c>
      <c r="B1347" t="s">
        <v>2845</v>
      </c>
      <c r="C1347" t="s">
        <v>10182</v>
      </c>
      <c r="D1347" t="s">
        <v>1227</v>
      </c>
      <c r="E1347">
        <v>1219.21102799</v>
      </c>
      <c r="F1347">
        <v>968.3</v>
      </c>
      <c r="G1347">
        <v>123.546779121589</v>
      </c>
      <c r="H1347">
        <v>31.145068133366301</v>
      </c>
      <c r="I1347">
        <v>12.629674832993601</v>
      </c>
      <c r="J1347">
        <v>-4.5100348274404203</v>
      </c>
      <c r="K1347">
        <v>779.63646259293603</v>
      </c>
      <c r="L1347">
        <v>649.40689206247805</v>
      </c>
      <c r="M1347">
        <v>73.8164775444518</v>
      </c>
      <c r="N1347">
        <v>2.6518638659440401</v>
      </c>
      <c r="O1347">
        <v>5.5458019208922904</v>
      </c>
      <c r="P1347">
        <v>158.765366114377</v>
      </c>
    </row>
    <row r="1348" spans="1:17" hidden="1" x14ac:dyDescent="0.3">
      <c r="A1348" t="s">
        <v>2846</v>
      </c>
      <c r="B1348" t="s">
        <v>2847</v>
      </c>
      <c r="C1348" t="s">
        <v>10182</v>
      </c>
      <c r="D1348" t="s">
        <v>1440</v>
      </c>
      <c r="E1348">
        <v>1216.973661275</v>
      </c>
      <c r="F1348">
        <v>1607.75</v>
      </c>
      <c r="G1348">
        <v>45.416239514499203</v>
      </c>
      <c r="H1348">
        <v>18.783750937011899</v>
      </c>
      <c r="I1348">
        <v>7.1847173825607298</v>
      </c>
      <c r="J1348">
        <v>3.6906328814037801</v>
      </c>
      <c r="K1348">
        <v>1407.81089527975</v>
      </c>
      <c r="L1348">
        <v>1229.4306914562901</v>
      </c>
      <c r="M1348">
        <v>60.168596406635302</v>
      </c>
      <c r="N1348">
        <v>1.2490669932592</v>
      </c>
      <c r="O1348">
        <v>10.502254703778499</v>
      </c>
      <c r="P1348">
        <v>75.643196591467699</v>
      </c>
      <c r="Q1348">
        <v>4.1524602477571997E-2</v>
      </c>
    </row>
    <row r="1349" spans="1:17" hidden="1" x14ac:dyDescent="0.3">
      <c r="A1349" t="s">
        <v>2848</v>
      </c>
      <c r="B1349" t="s">
        <v>2849</v>
      </c>
      <c r="C1349" t="s">
        <v>10182</v>
      </c>
      <c r="D1349" t="s">
        <v>387</v>
      </c>
      <c r="E1349">
        <v>1215.76993382</v>
      </c>
      <c r="F1349">
        <v>508.3</v>
      </c>
      <c r="G1349">
        <v>156.52074019816999</v>
      </c>
      <c r="H1349">
        <v>10.879949334440401</v>
      </c>
      <c r="I1349">
        <v>-0.145643154655658</v>
      </c>
      <c r="J1349">
        <v>6.1636979220287804</v>
      </c>
      <c r="K1349">
        <v>439.25045799427198</v>
      </c>
      <c r="L1349">
        <v>382.326369994743</v>
      </c>
      <c r="M1349">
        <v>65.874098670054906</v>
      </c>
      <c r="N1349">
        <v>1.82210573314041</v>
      </c>
      <c r="O1349">
        <v>6.1774542592956996</v>
      </c>
      <c r="P1349">
        <v>184.20464076041301</v>
      </c>
      <c r="Q1349">
        <v>0.100374347323539</v>
      </c>
    </row>
    <row r="1350" spans="1:17" hidden="1" x14ac:dyDescent="0.3">
      <c r="A1350" t="s">
        <v>2850</v>
      </c>
      <c r="B1350" t="s">
        <v>2851</v>
      </c>
      <c r="C1350" t="s">
        <v>10182</v>
      </c>
      <c r="D1350" t="s">
        <v>2852</v>
      </c>
      <c r="E1350">
        <v>1214.9758671049999</v>
      </c>
      <c r="F1350">
        <v>254.87</v>
      </c>
      <c r="G1350">
        <v>66.186137026866803</v>
      </c>
      <c r="H1350">
        <v>11.1170552618506</v>
      </c>
      <c r="I1350">
        <v>0.796338320692493</v>
      </c>
      <c r="J1350">
        <v>-4.1164817495907897</v>
      </c>
      <c r="K1350">
        <v>244.55202550864601</v>
      </c>
      <c r="L1350">
        <v>230.70844018578799</v>
      </c>
      <c r="M1350">
        <v>58.914706589239501</v>
      </c>
      <c r="N1350">
        <v>0.92654936268398203</v>
      </c>
      <c r="O1350">
        <v>40.777651351669398</v>
      </c>
      <c r="P1350">
        <v>93.0833333333333</v>
      </c>
      <c r="Q1350">
        <v>1.0229348285851999E-2</v>
      </c>
    </row>
    <row r="1351" spans="1:17" hidden="1" x14ac:dyDescent="0.3">
      <c r="A1351" t="s">
        <v>2853</v>
      </c>
      <c r="B1351" t="s">
        <v>2854</v>
      </c>
      <c r="C1351" t="s">
        <v>10182</v>
      </c>
      <c r="D1351" t="s">
        <v>637</v>
      </c>
      <c r="E1351">
        <v>1212.3483600930001</v>
      </c>
      <c r="F1351">
        <v>46.43</v>
      </c>
      <c r="G1351">
        <v>-26.403655078852701</v>
      </c>
      <c r="H1351">
        <v>3.20339499855924</v>
      </c>
      <c r="I1351">
        <v>-32.414442791200301</v>
      </c>
      <c r="J1351">
        <v>-5.39919025620945</v>
      </c>
      <c r="K1351">
        <v>44.768973092981099</v>
      </c>
      <c r="L1351">
        <v>47.4044490946943</v>
      </c>
      <c r="M1351">
        <v>52.203803579935197</v>
      </c>
      <c r="N1351">
        <v>1.54665749768753</v>
      </c>
      <c r="O1351">
        <v>44.5186301959939</v>
      </c>
      <c r="P1351">
        <v>27.554945054945001</v>
      </c>
      <c r="Q1351">
        <v>-4.7360004143790997E-2</v>
      </c>
    </row>
    <row r="1352" spans="1:17" hidden="1" x14ac:dyDescent="0.3">
      <c r="A1352" t="s">
        <v>2855</v>
      </c>
      <c r="B1352" t="s">
        <v>2856</v>
      </c>
      <c r="C1352" t="s">
        <v>10182</v>
      </c>
      <c r="E1352">
        <v>1209.5503368</v>
      </c>
      <c r="F1352">
        <v>799.8</v>
      </c>
      <c r="G1352">
        <v>6179.0906089411901</v>
      </c>
      <c r="H1352">
        <v>3.1041220464338202</v>
      </c>
      <c r="I1352">
        <v>475.54372157203198</v>
      </c>
      <c r="J1352">
        <v>-5.4300490623247502</v>
      </c>
      <c r="K1352">
        <v>706.64677260476606</v>
      </c>
      <c r="L1352">
        <v>407.41302861642799</v>
      </c>
      <c r="M1352">
        <v>65.141126906450296</v>
      </c>
      <c r="N1352">
        <v>2.9015404940575902</v>
      </c>
      <c r="O1352">
        <v>5.0200050012503201</v>
      </c>
      <c r="P1352">
        <v>6202.6004728132302</v>
      </c>
    </row>
    <row r="1353" spans="1:17" hidden="1" x14ac:dyDescent="0.3">
      <c r="A1353" t="s">
        <v>2857</v>
      </c>
      <c r="B1353" t="s">
        <v>2858</v>
      </c>
      <c r="C1353" t="s">
        <v>10182</v>
      </c>
      <c r="E1353">
        <v>1207.5458447000001</v>
      </c>
      <c r="F1353">
        <v>534.95000000000005</v>
      </c>
      <c r="G1353">
        <v>469.71377953359701</v>
      </c>
      <c r="H1353">
        <v>81.236659174806604</v>
      </c>
      <c r="I1353">
        <v>85.911378559795594</v>
      </c>
      <c r="J1353">
        <v>17.9905231039486</v>
      </c>
      <c r="K1353">
        <v>353.44143874963299</v>
      </c>
      <c r="L1353">
        <v>282.51948110122402</v>
      </c>
      <c r="M1353">
        <v>95.591392578152906</v>
      </c>
      <c r="N1353">
        <v>3.2337266428721301</v>
      </c>
      <c r="O1353">
        <v>2.6264136835218101</v>
      </c>
      <c r="P1353">
        <v>528.39187125572596</v>
      </c>
    </row>
    <row r="1354" spans="1:17" hidden="1" x14ac:dyDescent="0.3">
      <c r="A1354" t="s">
        <v>2859</v>
      </c>
      <c r="B1354" t="s">
        <v>2860</v>
      </c>
      <c r="C1354" t="s">
        <v>10182</v>
      </c>
      <c r="D1354" t="s">
        <v>193</v>
      </c>
      <c r="E1354">
        <v>1206.9875</v>
      </c>
      <c r="F1354">
        <v>111.5</v>
      </c>
      <c r="G1354">
        <v>-31.225372377223199</v>
      </c>
      <c r="H1354">
        <v>7.0989422971857494E-2</v>
      </c>
      <c r="I1354">
        <v>-25.557956255842701</v>
      </c>
      <c r="J1354">
        <v>1.2716886574080599</v>
      </c>
      <c r="K1354">
        <v>110.336033538978</v>
      </c>
      <c r="L1354">
        <v>111.013241054752</v>
      </c>
      <c r="M1354">
        <v>58.528181878456998</v>
      </c>
      <c r="N1354">
        <v>1.26594259492115</v>
      </c>
      <c r="O1354">
        <v>29.147982062780201</v>
      </c>
      <c r="P1354">
        <v>23.545706371191098</v>
      </c>
      <c r="Q1354">
        <v>8.0437604325179993E-3</v>
      </c>
    </row>
    <row r="1355" spans="1:17" hidden="1" x14ac:dyDescent="0.3">
      <c r="A1355" t="s">
        <v>2861</v>
      </c>
      <c r="B1355" t="s">
        <v>2862</v>
      </c>
      <c r="C1355" t="s">
        <v>10182</v>
      </c>
      <c r="D1355" t="s">
        <v>214</v>
      </c>
      <c r="E1355">
        <v>1205.9912082000001</v>
      </c>
      <c r="F1355">
        <v>703.7</v>
      </c>
      <c r="G1355">
        <v>113.82089899244301</v>
      </c>
      <c r="H1355">
        <v>2.5685224070501498</v>
      </c>
      <c r="I1355">
        <v>14.590183678814</v>
      </c>
      <c r="J1355">
        <v>3.4648034286635601</v>
      </c>
      <c r="K1355">
        <v>689.69372122354298</v>
      </c>
      <c r="L1355">
        <v>592.86032916254703</v>
      </c>
      <c r="M1355">
        <v>50.691248781490899</v>
      </c>
      <c r="N1355">
        <v>0.62382190122127701</v>
      </c>
      <c r="O1355">
        <v>17.095353133437499</v>
      </c>
      <c r="P1355">
        <v>154.963768115942</v>
      </c>
      <c r="Q1355">
        <v>0.11592105934225801</v>
      </c>
    </row>
    <row r="1356" spans="1:17" hidden="1" x14ac:dyDescent="0.3">
      <c r="A1356" t="s">
        <v>2863</v>
      </c>
      <c r="B1356" t="s">
        <v>2864</v>
      </c>
      <c r="C1356" t="s">
        <v>10182</v>
      </c>
      <c r="D1356" t="s">
        <v>384</v>
      </c>
      <c r="E1356">
        <v>1203.4166765519999</v>
      </c>
      <c r="F1356">
        <v>48.98</v>
      </c>
      <c r="G1356">
        <v>10.405101680605201</v>
      </c>
      <c r="H1356">
        <v>6.2428692608566703</v>
      </c>
      <c r="I1356">
        <v>-23.756955699978299</v>
      </c>
      <c r="J1356">
        <v>1.10069298641237</v>
      </c>
      <c r="K1356">
        <v>45.510269701213602</v>
      </c>
      <c r="L1356">
        <v>45.616297483697799</v>
      </c>
      <c r="M1356">
        <v>64.915912587912601</v>
      </c>
      <c r="N1356">
        <v>1.96171614063011</v>
      </c>
      <c r="O1356">
        <v>23.5198040016333</v>
      </c>
      <c r="P1356">
        <v>78.759124087591204</v>
      </c>
    </row>
    <row r="1357" spans="1:17" hidden="1" x14ac:dyDescent="0.3">
      <c r="A1357" t="s">
        <v>2865</v>
      </c>
      <c r="B1357" t="s">
        <v>2866</v>
      </c>
      <c r="C1357" t="s">
        <v>10182</v>
      </c>
      <c r="D1357" t="s">
        <v>700</v>
      </c>
      <c r="E1357">
        <v>1201.1821268219901</v>
      </c>
      <c r="F1357">
        <v>56.61</v>
      </c>
      <c r="G1357">
        <v>11.159579363345101</v>
      </c>
      <c r="H1357">
        <v>9.4258339917862504</v>
      </c>
      <c r="I1357">
        <v>13.0536755292575</v>
      </c>
      <c r="J1357">
        <v>-9.5506253921787092</v>
      </c>
      <c r="K1357">
        <v>52.854247341268298</v>
      </c>
      <c r="L1357">
        <v>48.807436511947799</v>
      </c>
      <c r="M1357">
        <v>53.022375161748997</v>
      </c>
      <c r="N1357">
        <v>1.8717190962480601</v>
      </c>
      <c r="O1357">
        <v>9.8745804628157696</v>
      </c>
      <c r="P1357">
        <v>41.524999999999899</v>
      </c>
      <c r="Q1357">
        <v>5.5680727614021999E-2</v>
      </c>
    </row>
    <row r="1358" spans="1:17" hidden="1" x14ac:dyDescent="0.3">
      <c r="A1358" t="s">
        <v>2867</v>
      </c>
      <c r="B1358" t="s">
        <v>2868</v>
      </c>
      <c r="C1358" t="s">
        <v>10182</v>
      </c>
      <c r="D1358" t="s">
        <v>62</v>
      </c>
      <c r="E1358">
        <v>1196.4884400000001</v>
      </c>
      <c r="F1358">
        <v>2030.7</v>
      </c>
      <c r="G1358">
        <v>96.328255439818903</v>
      </c>
      <c r="H1358">
        <v>-3.47732811591864</v>
      </c>
      <c r="I1358">
        <v>7.39569673557948</v>
      </c>
      <c r="J1358">
        <v>-1.0872855059139199</v>
      </c>
      <c r="K1358">
        <v>1936.1358644586201</v>
      </c>
      <c r="L1358">
        <v>1591.21602899868</v>
      </c>
      <c r="M1358">
        <v>48.299972260820702</v>
      </c>
      <c r="N1358">
        <v>1.2199459662557399</v>
      </c>
      <c r="O1358">
        <v>15.625153887821901</v>
      </c>
      <c r="P1358">
        <v>168.07920792079199</v>
      </c>
    </row>
    <row r="1359" spans="1:17" hidden="1" x14ac:dyDescent="0.3">
      <c r="A1359" t="s">
        <v>2869</v>
      </c>
      <c r="B1359" t="s">
        <v>2870</v>
      </c>
      <c r="C1359" t="s">
        <v>10182</v>
      </c>
      <c r="D1359" t="s">
        <v>243</v>
      </c>
      <c r="E1359">
        <v>1186.0614149999999</v>
      </c>
      <c r="F1359">
        <v>37.729999999999997</v>
      </c>
      <c r="G1359">
        <v>0.65980104721614197</v>
      </c>
      <c r="H1359">
        <v>-4.6556791117245799</v>
      </c>
      <c r="I1359">
        <v>-10.0513444232095</v>
      </c>
      <c r="J1359">
        <v>-8.9815330062216994</v>
      </c>
      <c r="K1359">
        <v>37.883971436126998</v>
      </c>
      <c r="L1359">
        <v>35.064210567005901</v>
      </c>
      <c r="M1359">
        <v>36.521078834710202</v>
      </c>
      <c r="N1359">
        <v>1.6839814875653401</v>
      </c>
      <c r="O1359">
        <v>29.870129870129801</v>
      </c>
      <c r="P1359">
        <v>39.740740740740698</v>
      </c>
    </row>
    <row r="1360" spans="1:17" hidden="1" x14ac:dyDescent="0.3">
      <c r="A1360" t="s">
        <v>2871</v>
      </c>
      <c r="B1360" t="s">
        <v>2872</v>
      </c>
      <c r="C1360" t="s">
        <v>10182</v>
      </c>
      <c r="D1360" t="s">
        <v>108</v>
      </c>
      <c r="E1360">
        <v>1184.6954995200001</v>
      </c>
      <c r="F1360">
        <v>397.8</v>
      </c>
      <c r="G1360">
        <v>138.119135130774</v>
      </c>
      <c r="H1360">
        <v>19.940764084674601</v>
      </c>
      <c r="I1360">
        <v>70.778635291308802</v>
      </c>
      <c r="J1360">
        <v>-1.37733893191804</v>
      </c>
      <c r="K1360">
        <v>349.528109644354</v>
      </c>
      <c r="L1360">
        <v>275.94652974178598</v>
      </c>
      <c r="M1360">
        <v>57.164480885853898</v>
      </c>
      <c r="N1360">
        <v>1.76466769534134</v>
      </c>
      <c r="O1360">
        <v>6.4353946706887797</v>
      </c>
      <c r="P1360">
        <v>192.285084496693</v>
      </c>
      <c r="Q1360">
        <v>8.4931893604108993E-2</v>
      </c>
    </row>
    <row r="1361" spans="1:17" hidden="1" x14ac:dyDescent="0.3">
      <c r="A1361" t="s">
        <v>2873</v>
      </c>
      <c r="B1361" t="s">
        <v>2874</v>
      </c>
      <c r="C1361" t="s">
        <v>10182</v>
      </c>
      <c r="D1361" t="s">
        <v>637</v>
      </c>
      <c r="E1361">
        <v>1183.7392159999999</v>
      </c>
      <c r="F1361">
        <v>931.55</v>
      </c>
      <c r="G1361">
        <v>-13.3356680780511</v>
      </c>
      <c r="H1361">
        <v>9.5648803086714</v>
      </c>
      <c r="I1361">
        <v>1.69940200682306</v>
      </c>
      <c r="J1361">
        <v>4.4020965175937699</v>
      </c>
      <c r="K1361">
        <v>832.99669803204802</v>
      </c>
      <c r="L1361">
        <v>811.53201463370601</v>
      </c>
      <c r="M1361">
        <v>87.898065130385305</v>
      </c>
      <c r="N1361">
        <v>2.3766118836088399</v>
      </c>
      <c r="O1361">
        <v>3.81085287960925</v>
      </c>
      <c r="P1361">
        <v>32.219146973245302</v>
      </c>
    </row>
    <row r="1362" spans="1:17" hidden="1" x14ac:dyDescent="0.3">
      <c r="A1362" t="s">
        <v>2875</v>
      </c>
      <c r="B1362" t="s">
        <v>2876</v>
      </c>
      <c r="C1362" t="s">
        <v>10182</v>
      </c>
      <c r="D1362" t="s">
        <v>371</v>
      </c>
      <c r="E1362">
        <v>1183.183529037</v>
      </c>
      <c r="F1362">
        <v>170.13</v>
      </c>
      <c r="G1362">
        <v>-23.6066357078072</v>
      </c>
      <c r="H1362">
        <v>-3.46942614411957</v>
      </c>
      <c r="I1362">
        <v>-9.9021350239656201</v>
      </c>
      <c r="J1362">
        <v>-1.9759049254796399</v>
      </c>
      <c r="K1362">
        <v>160.775731105137</v>
      </c>
      <c r="L1362">
        <v>154.26794947817899</v>
      </c>
      <c r="M1362">
        <v>53.197758755787902</v>
      </c>
      <c r="N1362">
        <v>2.6482878327959898</v>
      </c>
      <c r="O1362">
        <v>6.9770175747957399</v>
      </c>
      <c r="P1362">
        <v>29.3272519954389</v>
      </c>
      <c r="Q1362">
        <v>-1.0151268212977E-2</v>
      </c>
    </row>
    <row r="1363" spans="1:17" hidden="1" x14ac:dyDescent="0.3">
      <c r="A1363" t="s">
        <v>2877</v>
      </c>
      <c r="B1363" t="s">
        <v>2878</v>
      </c>
      <c r="C1363" t="s">
        <v>10182</v>
      </c>
      <c r="E1363">
        <v>1176.35882472</v>
      </c>
      <c r="F1363">
        <v>50.01</v>
      </c>
      <c r="G1363">
        <v>-67.813805390189998</v>
      </c>
      <c r="H1363">
        <v>-22.436007327877299</v>
      </c>
      <c r="I1363">
        <v>-61.271722709385401</v>
      </c>
      <c r="J1363">
        <v>-1.87002257253846</v>
      </c>
      <c r="K1363">
        <v>57.703882037463998</v>
      </c>
      <c r="L1363">
        <v>65.862667667571301</v>
      </c>
      <c r="M1363">
        <v>38.024211739380704</v>
      </c>
      <c r="N1363">
        <v>1.1527010458531199</v>
      </c>
      <c r="O1363">
        <v>119.95600879824001</v>
      </c>
      <c r="P1363">
        <v>9.5269382391589996</v>
      </c>
      <c r="Q1363">
        <v>0.14480584591002099</v>
      </c>
    </row>
    <row r="1364" spans="1:17" hidden="1" x14ac:dyDescent="0.3">
      <c r="A1364" t="s">
        <v>2879</v>
      </c>
      <c r="B1364" t="s">
        <v>2880</v>
      </c>
      <c r="C1364" t="s">
        <v>10182</v>
      </c>
      <c r="D1364" t="s">
        <v>253</v>
      </c>
      <c r="E1364">
        <v>1170.8710818750001</v>
      </c>
      <c r="F1364">
        <v>415.25</v>
      </c>
      <c r="G1364">
        <v>59.757181248668601</v>
      </c>
      <c r="H1364">
        <v>0.459342374108343</v>
      </c>
      <c r="I1364">
        <v>26.365670504812101</v>
      </c>
      <c r="J1364">
        <v>-2.03124446175402</v>
      </c>
      <c r="K1364">
        <v>397.871297164672</v>
      </c>
      <c r="L1364">
        <v>355.21647142853499</v>
      </c>
      <c r="M1364">
        <v>55.984721546784101</v>
      </c>
      <c r="N1364">
        <v>1.11006153180856</v>
      </c>
      <c r="O1364">
        <v>26.429861529199201</v>
      </c>
      <c r="P1364">
        <v>96.475041400520396</v>
      </c>
      <c r="Q1364">
        <v>9.8343916119718003E-2</v>
      </c>
    </row>
    <row r="1365" spans="1:17" hidden="1" x14ac:dyDescent="0.3">
      <c r="A1365" t="s">
        <v>2881</v>
      </c>
      <c r="B1365" t="s">
        <v>2882</v>
      </c>
      <c r="C1365" t="s">
        <v>10182</v>
      </c>
      <c r="D1365" t="s">
        <v>700</v>
      </c>
      <c r="E1365">
        <v>1168.16985</v>
      </c>
      <c r="F1365">
        <v>123.03</v>
      </c>
      <c r="G1365">
        <v>176.458209645783</v>
      </c>
      <c r="H1365">
        <v>22.540970864581201</v>
      </c>
      <c r="I1365">
        <v>124.267769574746</v>
      </c>
      <c r="J1365">
        <v>-6.7055494773643201</v>
      </c>
      <c r="K1365">
        <v>102.580309573112</v>
      </c>
      <c r="L1365">
        <v>75.535149910816997</v>
      </c>
      <c r="M1365">
        <v>60.263425281777501</v>
      </c>
      <c r="N1365">
        <v>0.92265624891337095</v>
      </c>
      <c r="O1365">
        <v>10.9485491343574</v>
      </c>
      <c r="P1365">
        <v>207.19101123595499</v>
      </c>
      <c r="Q1365">
        <v>9.8183088922734002E-2</v>
      </c>
    </row>
    <row r="1366" spans="1:17" hidden="1" x14ac:dyDescent="0.3">
      <c r="A1366" t="s">
        <v>2883</v>
      </c>
      <c r="B1366" t="s">
        <v>2884</v>
      </c>
      <c r="C1366" t="s">
        <v>10182</v>
      </c>
      <c r="D1366" t="s">
        <v>384</v>
      </c>
      <c r="E1366">
        <v>1165.6892375039999</v>
      </c>
      <c r="F1366">
        <v>56.32</v>
      </c>
      <c r="G1366">
        <v>371.125545743217</v>
      </c>
      <c r="H1366">
        <v>15.952613694302</v>
      </c>
      <c r="I1366">
        <v>59.641081377448003</v>
      </c>
      <c r="J1366">
        <v>1.98618918278942</v>
      </c>
      <c r="K1366">
        <v>42.092101630902903</v>
      </c>
      <c r="L1366">
        <v>29.504237241991898</v>
      </c>
      <c r="M1366">
        <v>68.133797332492193</v>
      </c>
      <c r="N1366">
        <v>0.88878067733475496</v>
      </c>
      <c r="O1366">
        <v>5.5575284090909101</v>
      </c>
      <c r="P1366">
        <v>449.46341463414598</v>
      </c>
      <c r="Q1366">
        <v>0.118641310700232</v>
      </c>
    </row>
    <row r="1367" spans="1:17" hidden="1" x14ac:dyDescent="0.3">
      <c r="A1367" t="s">
        <v>2885</v>
      </c>
      <c r="B1367" t="s">
        <v>2886</v>
      </c>
      <c r="C1367" t="s">
        <v>10182</v>
      </c>
      <c r="D1367" t="s">
        <v>62</v>
      </c>
      <c r="E1367">
        <v>1159.423074</v>
      </c>
      <c r="F1367">
        <v>1206</v>
      </c>
      <c r="G1367">
        <v>35.7140919987242</v>
      </c>
      <c r="H1367">
        <v>-5.1965757066873604</v>
      </c>
      <c r="I1367">
        <v>-27.4615604439553</v>
      </c>
      <c r="J1367">
        <v>-1.1368745869760799</v>
      </c>
      <c r="K1367">
        <v>1232.5410571520799</v>
      </c>
      <c r="L1367">
        <v>1195.67466045984</v>
      </c>
      <c r="M1367">
        <v>50.022395108061801</v>
      </c>
      <c r="N1367">
        <v>0.78268897601896603</v>
      </c>
      <c r="O1367">
        <v>32.255389718076202</v>
      </c>
      <c r="P1367">
        <v>65.6593406593406</v>
      </c>
      <c r="Q1367">
        <v>9.6912509516706005E-2</v>
      </c>
    </row>
    <row r="1368" spans="1:17" hidden="1" x14ac:dyDescent="0.3">
      <c r="A1368" t="s">
        <v>2887</v>
      </c>
      <c r="B1368" t="s">
        <v>2888</v>
      </c>
      <c r="C1368" t="s">
        <v>10182</v>
      </c>
      <c r="D1368" t="s">
        <v>637</v>
      </c>
      <c r="E1368">
        <v>1153.871177125</v>
      </c>
      <c r="F1368">
        <v>20.75</v>
      </c>
      <c r="G1368">
        <v>-90.929529400452694</v>
      </c>
      <c r="H1368">
        <v>-5.7619936797480698</v>
      </c>
      <c r="I1368">
        <v>15.758035481679499</v>
      </c>
      <c r="J1368">
        <v>-3.5528045212225599</v>
      </c>
      <c r="K1368">
        <v>21.438986112301802</v>
      </c>
      <c r="L1368">
        <v>25.770042155508101</v>
      </c>
      <c r="M1368">
        <v>44.2594983592235</v>
      </c>
      <c r="N1368">
        <v>0.98832102127402399</v>
      </c>
      <c r="O1368">
        <v>192.77108433734901</v>
      </c>
      <c r="P1368">
        <v>38.3333333333333</v>
      </c>
      <c r="Q1368">
        <v>0.21020456144277999</v>
      </c>
    </row>
    <row r="1369" spans="1:17" hidden="1" x14ac:dyDescent="0.3">
      <c r="A1369" t="s">
        <v>2889</v>
      </c>
      <c r="B1369" t="s">
        <v>2890</v>
      </c>
      <c r="C1369" t="s">
        <v>10182</v>
      </c>
      <c r="D1369" t="s">
        <v>246</v>
      </c>
      <c r="E1369">
        <v>1150.6646487999999</v>
      </c>
      <c r="F1369">
        <v>986.5</v>
      </c>
      <c r="G1369">
        <v>39.6877682973712</v>
      </c>
      <c r="H1369">
        <v>-6.0003866012936102</v>
      </c>
      <c r="I1369">
        <v>-3.3890656252802498</v>
      </c>
      <c r="J1369">
        <v>-1.51405108407878</v>
      </c>
      <c r="K1369">
        <v>964.27500799893801</v>
      </c>
      <c r="L1369">
        <v>877.64141730953304</v>
      </c>
      <c r="M1369">
        <v>65.692999084782699</v>
      </c>
      <c r="N1369">
        <v>1.0567924867160801</v>
      </c>
      <c r="O1369">
        <v>12.0172326406487</v>
      </c>
      <c r="P1369">
        <v>70.071545556417504</v>
      </c>
      <c r="Q1369">
        <v>3.9088625745302003E-2</v>
      </c>
    </row>
    <row r="1370" spans="1:17" hidden="1" x14ac:dyDescent="0.3">
      <c r="A1370" t="s">
        <v>2891</v>
      </c>
      <c r="B1370" t="s">
        <v>2892</v>
      </c>
      <c r="C1370" t="s">
        <v>10182</v>
      </c>
      <c r="D1370" t="s">
        <v>62</v>
      </c>
      <c r="E1370">
        <v>1147.8153600000001</v>
      </c>
      <c r="F1370">
        <v>229.05</v>
      </c>
      <c r="G1370">
        <v>105.92770773245999</v>
      </c>
      <c r="H1370">
        <v>-4.5831919322964501</v>
      </c>
      <c r="I1370">
        <v>25.446051818818599</v>
      </c>
      <c r="J1370">
        <v>0.34660576912360103</v>
      </c>
      <c r="K1370">
        <v>229.730003948015</v>
      </c>
      <c r="L1370">
        <v>197.10228830324999</v>
      </c>
      <c r="M1370">
        <v>47.852319105217802</v>
      </c>
      <c r="N1370">
        <v>0.69154265193793696</v>
      </c>
      <c r="O1370">
        <v>15.695263043003701</v>
      </c>
      <c r="P1370">
        <v>135.890834191555</v>
      </c>
      <c r="Q1370">
        <v>3.3009456435841002E-2</v>
      </c>
    </row>
    <row r="1371" spans="1:17" hidden="1" x14ac:dyDescent="0.3">
      <c r="A1371" t="s">
        <v>2893</v>
      </c>
      <c r="B1371" t="s">
        <v>2894</v>
      </c>
      <c r="C1371" t="s">
        <v>10182</v>
      </c>
      <c r="D1371" t="s">
        <v>209</v>
      </c>
      <c r="E1371">
        <v>1144.2237886299999</v>
      </c>
      <c r="F1371">
        <v>516.1</v>
      </c>
      <c r="G1371">
        <v>5.32470475930542</v>
      </c>
      <c r="H1371">
        <v>-1.7622670080543501</v>
      </c>
      <c r="I1371">
        <v>-0.120535592202655</v>
      </c>
      <c r="J1371">
        <v>5.5228393459425096</v>
      </c>
      <c r="K1371">
        <v>492.56353166782901</v>
      </c>
      <c r="L1371">
        <v>473.96804051047701</v>
      </c>
      <c r="M1371">
        <v>63.4088242185206</v>
      </c>
      <c r="N1371">
        <v>0.98120031432337995</v>
      </c>
      <c r="O1371">
        <v>20.742104243363599</v>
      </c>
      <c r="P1371">
        <v>33.964957819597601</v>
      </c>
      <c r="Q1371">
        <v>4.0510420514231003E-2</v>
      </c>
    </row>
    <row r="1372" spans="1:17" hidden="1" x14ac:dyDescent="0.3">
      <c r="A1372" t="s">
        <v>2895</v>
      </c>
      <c r="B1372" t="s">
        <v>2896</v>
      </c>
      <c r="C1372" t="s">
        <v>10182</v>
      </c>
      <c r="D1372" t="s">
        <v>59</v>
      </c>
      <c r="E1372">
        <v>1143.04</v>
      </c>
      <c r="F1372">
        <v>752</v>
      </c>
      <c r="G1372">
        <v>80.201251753605206</v>
      </c>
      <c r="H1372">
        <v>6.0430815646184399</v>
      </c>
      <c r="I1372">
        <v>38.645315788821897</v>
      </c>
      <c r="J1372">
        <v>2.12470281841033E-3</v>
      </c>
      <c r="K1372">
        <v>668.81401980871897</v>
      </c>
      <c r="L1372">
        <v>542.06656436251296</v>
      </c>
      <c r="M1372">
        <v>58.124676895946102</v>
      </c>
      <c r="N1372">
        <v>0.80292106134969599</v>
      </c>
      <c r="O1372">
        <v>7.0478723404255401</v>
      </c>
      <c r="P1372">
        <v>127.19033232628399</v>
      </c>
      <c r="Q1372">
        <v>0.14158460100124801</v>
      </c>
    </row>
    <row r="1373" spans="1:17" hidden="1" x14ac:dyDescent="0.3">
      <c r="A1373" t="s">
        <v>2897</v>
      </c>
      <c r="B1373" t="s">
        <v>2898</v>
      </c>
      <c r="C1373" t="s">
        <v>10182</v>
      </c>
      <c r="D1373" t="s">
        <v>2899</v>
      </c>
      <c r="E1373">
        <v>1137.3200999999999</v>
      </c>
      <c r="F1373">
        <v>576.15</v>
      </c>
      <c r="G1373">
        <v>266.852867508928</v>
      </c>
      <c r="H1373">
        <v>29.081009057991501</v>
      </c>
      <c r="I1373">
        <v>279.61039123879698</v>
      </c>
      <c r="J1373">
        <v>-9.3533772755612699</v>
      </c>
      <c r="K1373">
        <v>443.92531350430102</v>
      </c>
      <c r="M1373">
        <v>58.1208746887648</v>
      </c>
      <c r="N1373">
        <v>1.02311025145067</v>
      </c>
      <c r="O1373">
        <v>16.271804217651599</v>
      </c>
      <c r="P1373">
        <v>311.53571428571399</v>
      </c>
    </row>
    <row r="1374" spans="1:17" hidden="1" x14ac:dyDescent="0.3">
      <c r="A1374" t="s">
        <v>2900</v>
      </c>
      <c r="B1374" t="s">
        <v>2901</v>
      </c>
      <c r="C1374" t="s">
        <v>10182</v>
      </c>
      <c r="D1374" t="s">
        <v>243</v>
      </c>
      <c r="E1374">
        <v>1136.7813950249999</v>
      </c>
      <c r="F1374">
        <v>412.25</v>
      </c>
      <c r="G1374">
        <v>-43.902371175753899</v>
      </c>
      <c r="H1374">
        <v>-3.6599210965204199</v>
      </c>
      <c r="I1374">
        <v>-28.961346859880098</v>
      </c>
      <c r="J1374">
        <v>-0.57840805439079002</v>
      </c>
      <c r="K1374">
        <v>414.24470275829299</v>
      </c>
      <c r="L1374">
        <v>446.38686920941501</v>
      </c>
      <c r="M1374">
        <v>43.638214602107801</v>
      </c>
      <c r="N1374">
        <v>1.02969247010228</v>
      </c>
      <c r="O1374">
        <v>35.306246209824103</v>
      </c>
      <c r="P1374">
        <v>11.994023363216501</v>
      </c>
      <c r="Q1374">
        <v>-0.14493583352276501</v>
      </c>
    </row>
    <row r="1375" spans="1:17" hidden="1" x14ac:dyDescent="0.3">
      <c r="A1375" t="s">
        <v>2902</v>
      </c>
      <c r="B1375" t="s">
        <v>2903</v>
      </c>
      <c r="C1375" t="s">
        <v>10182</v>
      </c>
      <c r="D1375" t="s">
        <v>526</v>
      </c>
      <c r="E1375">
        <v>1135.477989625</v>
      </c>
      <c r="F1375">
        <v>53.75</v>
      </c>
      <c r="G1375">
        <v>6.4930393671452897</v>
      </c>
      <c r="H1375">
        <v>-6.8849470180563204</v>
      </c>
      <c r="I1375">
        <v>-24.141345715213301</v>
      </c>
      <c r="J1375">
        <v>-3.9995617528315099</v>
      </c>
      <c r="K1375">
        <v>56.367669708468</v>
      </c>
      <c r="L1375">
        <v>54.7677120402426</v>
      </c>
      <c r="M1375">
        <v>40.6702790272915</v>
      </c>
      <c r="N1375">
        <v>0.58763747565850399</v>
      </c>
      <c r="O1375">
        <v>38.883720930232499</v>
      </c>
      <c r="P1375">
        <v>85.344827586206804</v>
      </c>
      <c r="Q1375">
        <v>2.5471046080291E-2</v>
      </c>
    </row>
    <row r="1376" spans="1:17" hidden="1" x14ac:dyDescent="0.3">
      <c r="A1376" t="s">
        <v>2904</v>
      </c>
      <c r="B1376" t="s">
        <v>2905</v>
      </c>
      <c r="C1376" t="s">
        <v>10182</v>
      </c>
      <c r="D1376" t="s">
        <v>416</v>
      </c>
      <c r="E1376">
        <v>1135.3444883</v>
      </c>
      <c r="F1376">
        <v>219.46</v>
      </c>
      <c r="G1376">
        <v>6.5242869012729701</v>
      </c>
      <c r="H1376">
        <v>0.40560052686180698</v>
      </c>
      <c r="I1376">
        <v>-26.668743365864302</v>
      </c>
      <c r="J1376">
        <v>4.3946860979237501</v>
      </c>
      <c r="K1376">
        <v>214.300983518301</v>
      </c>
      <c r="L1376">
        <v>215.29513383313801</v>
      </c>
      <c r="M1376">
        <v>66.912809278914196</v>
      </c>
      <c r="N1376">
        <v>2.3215853904702501</v>
      </c>
      <c r="O1376">
        <v>23.006470427412701</v>
      </c>
      <c r="P1376">
        <v>34.803439803439801</v>
      </c>
      <c r="Q1376">
        <v>2.1904854316072E-2</v>
      </c>
    </row>
    <row r="1377" spans="1:17" hidden="1" x14ac:dyDescent="0.3">
      <c r="A1377" t="s">
        <v>2906</v>
      </c>
      <c r="B1377" t="s">
        <v>2907</v>
      </c>
      <c r="C1377" t="s">
        <v>10182</v>
      </c>
      <c r="D1377" t="s">
        <v>2908</v>
      </c>
      <c r="E1377">
        <v>1133.28279378</v>
      </c>
      <c r="F1377">
        <v>175.59</v>
      </c>
      <c r="G1377">
        <v>-68.843114919917596</v>
      </c>
      <c r="H1377">
        <v>-1.98792646406902</v>
      </c>
      <c r="I1377">
        <v>-47.3191284402332</v>
      </c>
      <c r="J1377">
        <v>-1.88193619874844</v>
      </c>
      <c r="K1377">
        <v>173.383592165816</v>
      </c>
      <c r="M1377">
        <v>67.306984885281196</v>
      </c>
      <c r="N1377">
        <v>1.01787294899561</v>
      </c>
      <c r="O1377">
        <v>84.976365396662601</v>
      </c>
      <c r="P1377">
        <v>20.9297520661157</v>
      </c>
    </row>
    <row r="1378" spans="1:17" hidden="1" x14ac:dyDescent="0.3">
      <c r="A1378" t="s">
        <v>2909</v>
      </c>
      <c r="B1378" t="s">
        <v>2910</v>
      </c>
      <c r="C1378" t="s">
        <v>10182</v>
      </c>
      <c r="D1378" t="s">
        <v>986</v>
      </c>
      <c r="E1378">
        <v>1130.5714749000001</v>
      </c>
      <c r="F1378">
        <v>802.3</v>
      </c>
      <c r="G1378">
        <v>69.529010130925499</v>
      </c>
      <c r="H1378">
        <v>12.614089750541799</v>
      </c>
      <c r="I1378">
        <v>10.582377888684899</v>
      </c>
      <c r="J1378">
        <v>2.6885162590924199</v>
      </c>
      <c r="K1378">
        <v>712.65197386370698</v>
      </c>
      <c r="L1378">
        <v>636.84660679104195</v>
      </c>
      <c r="M1378">
        <v>72.865668193137793</v>
      </c>
      <c r="N1378">
        <v>1.0569087782625299</v>
      </c>
      <c r="O1378">
        <v>7.8960488595288503</v>
      </c>
      <c r="P1378">
        <v>98.589108910890999</v>
      </c>
      <c r="Q1378">
        <v>8.0358495742458999E-2</v>
      </c>
    </row>
    <row r="1379" spans="1:17" hidden="1" x14ac:dyDescent="0.3">
      <c r="A1379" t="s">
        <v>2911</v>
      </c>
      <c r="B1379" t="s">
        <v>2912</v>
      </c>
      <c r="C1379" t="s">
        <v>10182</v>
      </c>
      <c r="D1379" t="s">
        <v>637</v>
      </c>
      <c r="E1379">
        <v>1130.4669225350001</v>
      </c>
      <c r="F1379">
        <v>313.45</v>
      </c>
      <c r="G1379">
        <v>-5.8580647148550504</v>
      </c>
      <c r="H1379">
        <v>13.452139955417699</v>
      </c>
      <c r="I1379">
        <v>-1.68595575040446</v>
      </c>
      <c r="J1379">
        <v>-5.6813891558063601</v>
      </c>
      <c r="K1379">
        <v>286.419765926487</v>
      </c>
      <c r="L1379">
        <v>284.98349048122498</v>
      </c>
      <c r="M1379">
        <v>59.338338958079902</v>
      </c>
      <c r="N1379">
        <v>2.5910237905449902</v>
      </c>
      <c r="O1379">
        <v>14.7232413463072</v>
      </c>
      <c r="P1379">
        <v>39.311111111111003</v>
      </c>
      <c r="Q1379">
        <v>-4.9475640498050002E-3</v>
      </c>
    </row>
    <row r="1380" spans="1:17" hidden="1" x14ac:dyDescent="0.3">
      <c r="A1380" t="s">
        <v>2913</v>
      </c>
      <c r="B1380" t="s">
        <v>2914</v>
      </c>
      <c r="C1380" t="s">
        <v>10182</v>
      </c>
      <c r="D1380" t="s">
        <v>246</v>
      </c>
      <c r="E1380">
        <v>1129.6427391</v>
      </c>
      <c r="F1380">
        <v>803.5</v>
      </c>
      <c r="G1380">
        <v>316.39760848224</v>
      </c>
      <c r="H1380">
        <v>3.81986329684573</v>
      </c>
      <c r="I1380">
        <v>99.704865497691898</v>
      </c>
      <c r="J1380">
        <v>-11.9427511969295</v>
      </c>
      <c r="K1380">
        <v>741.04786836361302</v>
      </c>
      <c r="L1380">
        <v>480.100245988479</v>
      </c>
      <c r="M1380">
        <v>30.4817451909704</v>
      </c>
      <c r="N1380">
        <v>1.9347073593827899</v>
      </c>
      <c r="O1380">
        <v>40.6347230864965</v>
      </c>
      <c r="P1380">
        <v>353.954802259887</v>
      </c>
      <c r="Q1380">
        <v>0.215223054000417</v>
      </c>
    </row>
    <row r="1381" spans="1:17" hidden="1" x14ac:dyDescent="0.3">
      <c r="A1381" t="s">
        <v>2915</v>
      </c>
      <c r="B1381" t="s">
        <v>2916</v>
      </c>
      <c r="C1381" t="s">
        <v>10182</v>
      </c>
      <c r="D1381" t="s">
        <v>304</v>
      </c>
      <c r="E1381">
        <v>1129.4594999999999</v>
      </c>
      <c r="F1381">
        <v>8688.15</v>
      </c>
      <c r="G1381">
        <v>23.317283906179401</v>
      </c>
      <c r="H1381">
        <v>-6.2901998293480501</v>
      </c>
      <c r="I1381">
        <v>-22.4819520066706</v>
      </c>
      <c r="J1381">
        <v>1.8032178218852</v>
      </c>
      <c r="K1381">
        <v>8825.0821644569205</v>
      </c>
      <c r="L1381">
        <v>8069.1505910318201</v>
      </c>
      <c r="M1381">
        <v>42.835180595428596</v>
      </c>
      <c r="N1381">
        <v>0.55466027874564405</v>
      </c>
      <c r="O1381">
        <v>15.6863083625397</v>
      </c>
      <c r="P1381">
        <v>95.723135841405707</v>
      </c>
      <c r="Q1381">
        <v>0.18181062093935499</v>
      </c>
    </row>
    <row r="1382" spans="1:17" hidden="1" x14ac:dyDescent="0.3">
      <c r="A1382" t="s">
        <v>2917</v>
      </c>
      <c r="B1382" t="s">
        <v>2918</v>
      </c>
      <c r="C1382" t="s">
        <v>10182</v>
      </c>
      <c r="D1382" t="s">
        <v>246</v>
      </c>
      <c r="E1382">
        <v>1127.2809798000001</v>
      </c>
      <c r="F1382">
        <v>173.61</v>
      </c>
      <c r="G1382">
        <v>178.16300029566699</v>
      </c>
      <c r="H1382">
        <v>113.31898061539501</v>
      </c>
      <c r="I1382">
        <v>90.843061018236099</v>
      </c>
      <c r="J1382">
        <v>-2.96857108285168</v>
      </c>
      <c r="K1382">
        <v>120.956014202373</v>
      </c>
      <c r="L1382">
        <v>89.539373963360603</v>
      </c>
      <c r="M1382">
        <v>71.239909635036895</v>
      </c>
      <c r="N1382">
        <v>0.54720578813617904</v>
      </c>
      <c r="O1382">
        <v>6.3590806981164496</v>
      </c>
      <c r="P1382">
        <v>226.028169014084</v>
      </c>
      <c r="Q1382">
        <v>0.121769294172732</v>
      </c>
    </row>
    <row r="1383" spans="1:17" hidden="1" x14ac:dyDescent="0.3">
      <c r="A1383" t="s">
        <v>2919</v>
      </c>
      <c r="B1383" t="s">
        <v>2920</v>
      </c>
      <c r="C1383" t="s">
        <v>10182</v>
      </c>
      <c r="D1383" t="s">
        <v>548</v>
      </c>
      <c r="E1383">
        <v>1115.044141869</v>
      </c>
      <c r="F1383">
        <v>154.88999999999999</v>
      </c>
      <c r="G1383">
        <v>-20.1468836110318</v>
      </c>
      <c r="H1383">
        <v>-6.61641514934737</v>
      </c>
      <c r="I1383">
        <v>-8.8268807632211708</v>
      </c>
      <c r="J1383">
        <v>0.63324022535440105</v>
      </c>
      <c r="K1383">
        <v>155.76229670627399</v>
      </c>
      <c r="L1383">
        <v>162.096594332086</v>
      </c>
      <c r="M1383">
        <v>57.915617337669502</v>
      </c>
      <c r="N1383">
        <v>0.77636786272976699</v>
      </c>
      <c r="O1383">
        <v>40.131706372264198</v>
      </c>
      <c r="P1383">
        <v>22.0086648286726</v>
      </c>
      <c r="Q1383">
        <v>6.0904424018421999E-2</v>
      </c>
    </row>
    <row r="1384" spans="1:17" hidden="1" x14ac:dyDescent="0.3">
      <c r="A1384" t="s">
        <v>2921</v>
      </c>
      <c r="B1384" t="s">
        <v>2922</v>
      </c>
      <c r="C1384" t="s">
        <v>10182</v>
      </c>
      <c r="D1384" t="s">
        <v>637</v>
      </c>
      <c r="E1384">
        <v>1114.106701965</v>
      </c>
      <c r="F1384">
        <v>2536.35</v>
      </c>
      <c r="G1384">
        <v>33.351796967959302</v>
      </c>
      <c r="H1384">
        <v>21.744853994677399</v>
      </c>
      <c r="I1384">
        <v>6.3229384427885602</v>
      </c>
      <c r="J1384">
        <v>6.69550785497026</v>
      </c>
      <c r="K1384">
        <v>2115.05509089105</v>
      </c>
      <c r="L1384">
        <v>1919.8083750963899</v>
      </c>
      <c r="M1384">
        <v>74.800937869723796</v>
      </c>
      <c r="N1384">
        <v>3.0943508844349399</v>
      </c>
      <c r="O1384">
        <v>14.704200918642901</v>
      </c>
      <c r="P1384">
        <v>67.4158415841584</v>
      </c>
      <c r="Q1384">
        <v>6.4166894914847006E-2</v>
      </c>
    </row>
    <row r="1385" spans="1:17" hidden="1" x14ac:dyDescent="0.3">
      <c r="A1385" t="s">
        <v>2923</v>
      </c>
      <c r="B1385" t="s">
        <v>2924</v>
      </c>
      <c r="C1385" t="s">
        <v>10182</v>
      </c>
      <c r="D1385" t="s">
        <v>413</v>
      </c>
      <c r="E1385">
        <v>1108.7549775</v>
      </c>
      <c r="F1385">
        <v>348.55</v>
      </c>
      <c r="G1385">
        <v>-3.6399149699168598</v>
      </c>
      <c r="H1385">
        <v>2.8057555575673998</v>
      </c>
      <c r="I1385">
        <v>-31.682849796626702</v>
      </c>
      <c r="J1385">
        <v>8.3123555838679906</v>
      </c>
      <c r="K1385">
        <v>331.844604245894</v>
      </c>
      <c r="L1385">
        <v>336.04185905125303</v>
      </c>
      <c r="M1385">
        <v>53.078944029747902</v>
      </c>
      <c r="N1385">
        <v>1.4955288944268901</v>
      </c>
      <c r="O1385">
        <v>45.388036149763302</v>
      </c>
      <c r="P1385">
        <v>39.951816904236097</v>
      </c>
      <c r="Q1385">
        <v>-4.1792945687350001E-3</v>
      </c>
    </row>
    <row r="1386" spans="1:17" hidden="1" x14ac:dyDescent="0.3">
      <c r="A1386" t="s">
        <v>2925</v>
      </c>
      <c r="B1386" t="s">
        <v>2926</v>
      </c>
      <c r="C1386" t="s">
        <v>10182</v>
      </c>
      <c r="D1386" t="s">
        <v>78</v>
      </c>
      <c r="E1386">
        <v>1107.1630008299901</v>
      </c>
      <c r="F1386">
        <v>244.77</v>
      </c>
      <c r="G1386">
        <v>-5.97641895018086</v>
      </c>
      <c r="H1386">
        <v>-0.9220841300332</v>
      </c>
      <c r="I1386">
        <v>-3.2022139637831999</v>
      </c>
      <c r="J1386">
        <v>-2.68177781174942</v>
      </c>
      <c r="K1386">
        <v>229.14862549073101</v>
      </c>
      <c r="L1386">
        <v>217.80199979825599</v>
      </c>
      <c r="M1386">
        <v>52.318636463273997</v>
      </c>
      <c r="N1386">
        <v>1.4988418308750999</v>
      </c>
      <c r="O1386">
        <v>6.2221677493156697</v>
      </c>
      <c r="P1386">
        <v>35.983333333333299</v>
      </c>
      <c r="Q1386">
        <v>-4.2124343151149997E-2</v>
      </c>
    </row>
    <row r="1387" spans="1:17" hidden="1" x14ac:dyDescent="0.3">
      <c r="A1387" t="s">
        <v>2927</v>
      </c>
      <c r="B1387" t="s">
        <v>2928</v>
      </c>
      <c r="C1387" t="s">
        <v>10182</v>
      </c>
      <c r="D1387" t="s">
        <v>2929</v>
      </c>
      <c r="E1387">
        <v>1104.209843055</v>
      </c>
      <c r="F1387">
        <v>31.65</v>
      </c>
      <c r="G1387">
        <v>-50.615319765981603</v>
      </c>
      <c r="H1387">
        <v>-2.2437270493533101</v>
      </c>
      <c r="I1387">
        <v>-38.809220508340701</v>
      </c>
      <c r="J1387">
        <v>-2.8127888682459301</v>
      </c>
      <c r="K1387">
        <v>31.272421530049201</v>
      </c>
      <c r="L1387">
        <v>34.349723952099701</v>
      </c>
      <c r="M1387">
        <v>57.598021072957501</v>
      </c>
      <c r="N1387">
        <v>0.62661784078973704</v>
      </c>
      <c r="O1387">
        <v>64.296998420221101</v>
      </c>
      <c r="P1387">
        <v>21.730769230769202</v>
      </c>
      <c r="Q1387">
        <v>0.15491190980031899</v>
      </c>
    </row>
    <row r="1388" spans="1:17" hidden="1" x14ac:dyDescent="0.3">
      <c r="A1388" t="s">
        <v>2930</v>
      </c>
      <c r="B1388" t="s">
        <v>2931</v>
      </c>
      <c r="C1388" t="s">
        <v>10182</v>
      </c>
      <c r="E1388">
        <v>1098.7623599999999</v>
      </c>
      <c r="F1388">
        <v>444</v>
      </c>
      <c r="G1388">
        <v>172.102847018804</v>
      </c>
      <c r="H1388">
        <v>1.1894595117656801</v>
      </c>
      <c r="I1388">
        <v>45.090513087217403</v>
      </c>
      <c r="J1388">
        <v>7.4657019611774604</v>
      </c>
      <c r="K1388">
        <v>399.11722756358898</v>
      </c>
      <c r="L1388">
        <v>318.53037881889202</v>
      </c>
      <c r="M1388">
        <v>81.975835116600393</v>
      </c>
      <c r="N1388">
        <v>1.24312896405919</v>
      </c>
      <c r="O1388">
        <v>1.8018018018018001</v>
      </c>
      <c r="P1388">
        <v>212.01686577652799</v>
      </c>
    </row>
    <row r="1389" spans="1:17" hidden="1" x14ac:dyDescent="0.3">
      <c r="A1389" t="s">
        <v>2932</v>
      </c>
      <c r="B1389" t="s">
        <v>2933</v>
      </c>
      <c r="C1389" t="s">
        <v>10182</v>
      </c>
      <c r="D1389" t="s">
        <v>130</v>
      </c>
      <c r="E1389">
        <v>1098.047335</v>
      </c>
      <c r="F1389">
        <v>28.49</v>
      </c>
      <c r="G1389">
        <v>208.13046626772999</v>
      </c>
      <c r="H1389">
        <v>6.6820254590078898</v>
      </c>
      <c r="I1389">
        <v>2.5506479866575802</v>
      </c>
      <c r="J1389">
        <v>-0.65428722584346899</v>
      </c>
      <c r="K1389">
        <v>26.713728086989601</v>
      </c>
      <c r="L1389">
        <v>24.0821640515558</v>
      </c>
      <c r="M1389">
        <v>63.880444726744003</v>
      </c>
      <c r="N1389">
        <v>1.4934740453324999</v>
      </c>
      <c r="O1389">
        <v>17.2341172341172</v>
      </c>
      <c r="P1389">
        <v>237.15976331360901</v>
      </c>
      <c r="Q1389">
        <v>7.8975410245624003E-2</v>
      </c>
    </row>
    <row r="1390" spans="1:17" hidden="1" x14ac:dyDescent="0.3">
      <c r="A1390" t="s">
        <v>2934</v>
      </c>
      <c r="B1390" t="s">
        <v>2935</v>
      </c>
      <c r="C1390" t="s">
        <v>10182</v>
      </c>
      <c r="D1390" t="s">
        <v>553</v>
      </c>
      <c r="E1390">
        <v>1096.42170792</v>
      </c>
      <c r="F1390">
        <v>315.10000000000002</v>
      </c>
      <c r="G1390">
        <v>70.082874903648403</v>
      </c>
      <c r="H1390">
        <v>14.830100182606801</v>
      </c>
      <c r="I1390">
        <v>32.3788487940351</v>
      </c>
      <c r="J1390">
        <v>4.1645587699852404</v>
      </c>
      <c r="K1390">
        <v>277.13565068967802</v>
      </c>
      <c r="L1390">
        <v>243.07614890012701</v>
      </c>
      <c r="M1390">
        <v>65.825876390818095</v>
      </c>
      <c r="N1390">
        <v>1.94146907377864</v>
      </c>
      <c r="O1390">
        <v>6.9977784830212499</v>
      </c>
      <c r="P1390">
        <v>99.430379746835399</v>
      </c>
      <c r="Q1390">
        <v>1.1760532901032E-2</v>
      </c>
    </row>
    <row r="1391" spans="1:17" hidden="1" x14ac:dyDescent="0.3">
      <c r="A1391" t="s">
        <v>2936</v>
      </c>
      <c r="B1391" t="s">
        <v>2937</v>
      </c>
      <c r="C1391" t="s">
        <v>10182</v>
      </c>
      <c r="D1391" t="s">
        <v>337</v>
      </c>
      <c r="E1391">
        <v>1092.417570783</v>
      </c>
      <c r="F1391">
        <v>20.79</v>
      </c>
      <c r="G1391">
        <v>84.914091998724203</v>
      </c>
      <c r="H1391">
        <v>-7.2892286509028601</v>
      </c>
      <c r="I1391">
        <v>2.8516711302551099</v>
      </c>
      <c r="J1391">
        <v>-2.03512952441013</v>
      </c>
      <c r="K1391">
        <v>21.405778540761599</v>
      </c>
      <c r="L1391">
        <v>18.9670759279871</v>
      </c>
      <c r="M1391">
        <v>34.033132683970599</v>
      </c>
      <c r="N1391">
        <v>0.91982816090634101</v>
      </c>
      <c r="O1391">
        <v>100.33670033670001</v>
      </c>
      <c r="P1391">
        <v>136.24999999999901</v>
      </c>
      <c r="Q1391">
        <v>8.6380057493189999E-2</v>
      </c>
    </row>
    <row r="1392" spans="1:17" hidden="1" x14ac:dyDescent="0.3">
      <c r="A1392" t="s">
        <v>2938</v>
      </c>
      <c r="B1392" t="s">
        <v>2939</v>
      </c>
      <c r="C1392" t="s">
        <v>10182</v>
      </c>
      <c r="D1392" t="s">
        <v>299</v>
      </c>
      <c r="E1392">
        <v>1091.11436325</v>
      </c>
      <c r="F1392">
        <v>447.75</v>
      </c>
      <c r="G1392">
        <v>-36.220174151915799</v>
      </c>
      <c r="H1392">
        <v>-5.2234616630525696</v>
      </c>
      <c r="I1392">
        <v>-13.748463531644701</v>
      </c>
      <c r="J1392">
        <v>-3.9689116243125899</v>
      </c>
      <c r="K1392">
        <v>438.87923572705603</v>
      </c>
      <c r="L1392">
        <v>433.76557808759298</v>
      </c>
      <c r="M1392">
        <v>41.5403120793531</v>
      </c>
      <c r="N1392">
        <v>0.470247385138998</v>
      </c>
      <c r="O1392">
        <v>15.912897822445499</v>
      </c>
      <c r="P1392">
        <v>23.807548734964701</v>
      </c>
      <c r="Q1392">
        <v>-3.0669783408926E-2</v>
      </c>
    </row>
    <row r="1393" spans="1:17" hidden="1" x14ac:dyDescent="0.3">
      <c r="A1393" t="s">
        <v>2940</v>
      </c>
      <c r="B1393" t="s">
        <v>2941</v>
      </c>
      <c r="C1393" t="s">
        <v>10182</v>
      </c>
      <c r="D1393" t="s">
        <v>62</v>
      </c>
      <c r="E1393">
        <v>1087.7909360000001</v>
      </c>
      <c r="F1393">
        <v>394.15</v>
      </c>
      <c r="G1393">
        <v>2.0387493120607898</v>
      </c>
      <c r="H1393">
        <v>26.6430239512176</v>
      </c>
      <c r="I1393">
        <v>-5.7581530966063399</v>
      </c>
      <c r="J1393">
        <v>15.9730681907378</v>
      </c>
      <c r="K1393">
        <v>329.87167316661498</v>
      </c>
      <c r="L1393">
        <v>338.01944299158299</v>
      </c>
      <c r="M1393">
        <v>79.254923605751401</v>
      </c>
      <c r="N1393">
        <v>3.8568682811101298</v>
      </c>
      <c r="O1393">
        <v>30.254979068882399</v>
      </c>
      <c r="P1393">
        <v>49.696164071401398</v>
      </c>
      <c r="Q1393">
        <v>-8.693261388279E-3</v>
      </c>
    </row>
    <row r="1394" spans="1:17" hidden="1" x14ac:dyDescent="0.3">
      <c r="A1394" t="s">
        <v>2942</v>
      </c>
      <c r="B1394" t="s">
        <v>2943</v>
      </c>
      <c r="C1394" t="s">
        <v>10182</v>
      </c>
      <c r="D1394" t="s">
        <v>122</v>
      </c>
      <c r="E1394">
        <v>1087.3903964459901</v>
      </c>
      <c r="F1394">
        <v>148.97</v>
      </c>
      <c r="G1394">
        <v>-44.4526197739415</v>
      </c>
      <c r="H1394">
        <v>-4.0576676697446104</v>
      </c>
      <c r="I1394">
        <v>-25.262341021845199</v>
      </c>
      <c r="J1394">
        <v>0.24654713226653299</v>
      </c>
      <c r="K1394">
        <v>149.83258720458599</v>
      </c>
      <c r="L1394">
        <v>154.18860486234101</v>
      </c>
      <c r="M1394">
        <v>44.501127170362103</v>
      </c>
      <c r="N1394">
        <v>0.59860626739867995</v>
      </c>
      <c r="O1394">
        <v>49.157548499697903</v>
      </c>
      <c r="P1394">
        <v>17.9493269992082</v>
      </c>
      <c r="Q1394">
        <v>5.3001449622181E-2</v>
      </c>
    </row>
    <row r="1395" spans="1:17" hidden="1" x14ac:dyDescent="0.3">
      <c r="A1395" t="s">
        <v>2944</v>
      </c>
      <c r="B1395" t="s">
        <v>2945</v>
      </c>
      <c r="C1395" t="s">
        <v>10182</v>
      </c>
      <c r="D1395" t="s">
        <v>75</v>
      </c>
      <c r="E1395">
        <v>1086.96</v>
      </c>
      <c r="F1395">
        <v>181.16</v>
      </c>
      <c r="G1395">
        <v>103.075301066734</v>
      </c>
      <c r="H1395">
        <v>21.0573430633636</v>
      </c>
      <c r="I1395">
        <v>6.6992109979754701</v>
      </c>
      <c r="J1395">
        <v>-1.7624022516828499</v>
      </c>
      <c r="K1395">
        <v>153.71743239130001</v>
      </c>
      <c r="L1395">
        <v>138.57203432429901</v>
      </c>
      <c r="M1395">
        <v>68.903271186143797</v>
      </c>
      <c r="N1395">
        <v>2.7546975503353601</v>
      </c>
      <c r="O1395">
        <v>11.227644071538901</v>
      </c>
      <c r="P1395">
        <v>134.20814479638</v>
      </c>
      <c r="Q1395">
        <v>3.6642036660141999E-2</v>
      </c>
    </row>
    <row r="1396" spans="1:17" hidden="1" x14ac:dyDescent="0.3">
      <c r="A1396" t="s">
        <v>2946</v>
      </c>
      <c r="B1396" t="s">
        <v>2947</v>
      </c>
      <c r="C1396" t="s">
        <v>10182</v>
      </c>
      <c r="E1396">
        <v>1086.9375</v>
      </c>
      <c r="F1396">
        <v>13.64</v>
      </c>
      <c r="G1396">
        <v>14.2399346953534</v>
      </c>
      <c r="H1396">
        <v>-0.33887006338016301</v>
      </c>
      <c r="I1396">
        <v>25.4493935063708</v>
      </c>
      <c r="J1396">
        <v>-5.6583930931604902</v>
      </c>
      <c r="K1396">
        <v>13.46250865687</v>
      </c>
      <c r="L1396">
        <v>14.35972032682</v>
      </c>
      <c r="M1396">
        <v>24.6414792944509</v>
      </c>
      <c r="N1396">
        <v>0.61437767645570596</v>
      </c>
      <c r="O1396">
        <v>17.008797653958901</v>
      </c>
      <c r="P1396">
        <v>86.849315068493098</v>
      </c>
    </row>
    <row r="1397" spans="1:17" hidden="1" x14ac:dyDescent="0.3">
      <c r="A1397" t="s">
        <v>2948</v>
      </c>
      <c r="B1397" t="s">
        <v>2949</v>
      </c>
      <c r="C1397" t="s">
        <v>10182</v>
      </c>
      <c r="D1397" t="s">
        <v>246</v>
      </c>
      <c r="E1397">
        <v>1086.76</v>
      </c>
      <c r="F1397">
        <v>1358.45</v>
      </c>
      <c r="G1397">
        <v>97.282728436766405</v>
      </c>
      <c r="H1397">
        <v>-15.087472610490099</v>
      </c>
      <c r="I1397">
        <v>116.94587733196801</v>
      </c>
      <c r="J1397">
        <v>-10.5913207469806</v>
      </c>
      <c r="K1397">
        <v>1347.01582330932</v>
      </c>
      <c r="L1397">
        <v>949.67593919444596</v>
      </c>
      <c r="M1397">
        <v>38.745903335534003</v>
      </c>
      <c r="N1397">
        <v>0.72669819242497902</v>
      </c>
      <c r="O1397">
        <v>20.725827229563102</v>
      </c>
      <c r="P1397">
        <v>227.33734939759</v>
      </c>
      <c r="Q1397">
        <v>0.242552109961542</v>
      </c>
    </row>
    <row r="1398" spans="1:17" hidden="1" x14ac:dyDescent="0.3">
      <c r="A1398" t="s">
        <v>2950</v>
      </c>
      <c r="B1398" t="s">
        <v>2951</v>
      </c>
      <c r="C1398" t="s">
        <v>10182</v>
      </c>
      <c r="D1398" t="s">
        <v>613</v>
      </c>
      <c r="E1398">
        <v>1086.319268</v>
      </c>
      <c r="F1398">
        <v>777.5</v>
      </c>
      <c r="G1398">
        <v>-15.2170716401899</v>
      </c>
      <c r="H1398">
        <v>2.6082735782802202</v>
      </c>
      <c r="I1398">
        <v>-3.25915512081423</v>
      </c>
      <c r="J1398">
        <v>-9.5031405596176803</v>
      </c>
      <c r="K1398">
        <v>781.06108247465295</v>
      </c>
      <c r="M1398">
        <v>39.318365361884503</v>
      </c>
      <c r="N1398">
        <v>0.37565800208407402</v>
      </c>
      <c r="O1398">
        <v>31.440514469453301</v>
      </c>
      <c r="P1398">
        <v>23.815590413249399</v>
      </c>
    </row>
    <row r="1399" spans="1:17" hidden="1" x14ac:dyDescent="0.3">
      <c r="A1399" t="s">
        <v>2952</v>
      </c>
      <c r="B1399" t="s">
        <v>2953</v>
      </c>
      <c r="C1399" t="s">
        <v>10182</v>
      </c>
      <c r="D1399" t="s">
        <v>140</v>
      </c>
      <c r="E1399">
        <v>1084.1117328</v>
      </c>
      <c r="F1399">
        <v>887.4</v>
      </c>
      <c r="G1399">
        <v>33.761312977870404</v>
      </c>
      <c r="H1399">
        <v>3.9135016117453E-2</v>
      </c>
      <c r="I1399">
        <v>-9.8335817766044205</v>
      </c>
      <c r="J1399">
        <v>4.5106163963358004</v>
      </c>
      <c r="K1399">
        <v>873.65009607892398</v>
      </c>
      <c r="L1399">
        <v>824.38212713116502</v>
      </c>
      <c r="M1399">
        <v>59.100041784637597</v>
      </c>
      <c r="N1399">
        <v>1.7910393619229901</v>
      </c>
      <c r="O1399">
        <v>26.774847870182501</v>
      </c>
      <c r="P1399">
        <v>69.028571428571396</v>
      </c>
      <c r="Q1399">
        <v>0.194098748291062</v>
      </c>
    </row>
    <row r="1400" spans="1:17" hidden="1" x14ac:dyDescent="0.3">
      <c r="A1400" t="s">
        <v>2954</v>
      </c>
      <c r="B1400" t="s">
        <v>2955</v>
      </c>
      <c r="C1400" t="s">
        <v>10182</v>
      </c>
      <c r="D1400" t="s">
        <v>214</v>
      </c>
      <c r="E1400">
        <v>1083.9294941999999</v>
      </c>
      <c r="F1400">
        <v>70.28</v>
      </c>
      <c r="G1400">
        <v>18.930485441347201</v>
      </c>
      <c r="H1400">
        <v>-3.2901638901045098</v>
      </c>
      <c r="I1400">
        <v>-13.5233793508389</v>
      </c>
      <c r="J1400">
        <v>6.2112708143815203</v>
      </c>
      <c r="K1400">
        <v>67.913711784826106</v>
      </c>
      <c r="L1400">
        <v>68.126613812130202</v>
      </c>
      <c r="M1400">
        <v>66.441803268031194</v>
      </c>
      <c r="N1400">
        <v>1.0298476443167399</v>
      </c>
      <c r="O1400">
        <v>84.547524188958405</v>
      </c>
      <c r="P1400">
        <v>62.8736964078795</v>
      </c>
      <c r="Q1400">
        <v>3.2556826024593997E-2</v>
      </c>
    </row>
    <row r="1401" spans="1:17" hidden="1" x14ac:dyDescent="0.3">
      <c r="A1401" t="s">
        <v>2956</v>
      </c>
      <c r="B1401" t="s">
        <v>2957</v>
      </c>
      <c r="C1401" t="s">
        <v>10182</v>
      </c>
      <c r="D1401" t="s">
        <v>905</v>
      </c>
      <c r="E1401">
        <v>1080.331252875</v>
      </c>
      <c r="F1401">
        <v>765.45</v>
      </c>
      <c r="G1401">
        <v>34.100948606814001</v>
      </c>
      <c r="H1401">
        <v>-0.676595230647276</v>
      </c>
      <c r="I1401">
        <v>-18.866845809868401</v>
      </c>
      <c r="J1401">
        <v>-11.9629550772356</v>
      </c>
      <c r="K1401">
        <v>759.68985952738797</v>
      </c>
      <c r="L1401">
        <v>717.43245780145401</v>
      </c>
      <c r="M1401">
        <v>47.757550265934</v>
      </c>
      <c r="N1401">
        <v>3.67326655033883</v>
      </c>
      <c r="O1401">
        <v>19.537526944934299</v>
      </c>
      <c r="P1401">
        <v>62.844378257632101</v>
      </c>
      <c r="Q1401">
        <v>0.109584080171632</v>
      </c>
    </row>
    <row r="1402" spans="1:17" hidden="1" x14ac:dyDescent="0.3">
      <c r="A1402" t="s">
        <v>2958</v>
      </c>
      <c r="B1402" t="s">
        <v>2959</v>
      </c>
      <c r="C1402" t="s">
        <v>10182</v>
      </c>
      <c r="D1402" t="s">
        <v>46</v>
      </c>
      <c r="E1402">
        <v>1079.0490994740001</v>
      </c>
      <c r="F1402">
        <v>181.82</v>
      </c>
      <c r="G1402">
        <v>308.33483097369401</v>
      </c>
      <c r="H1402">
        <v>16.772565999548402</v>
      </c>
      <c r="I1402">
        <v>53.490129180485397</v>
      </c>
      <c r="J1402">
        <v>-6.9879135858644803</v>
      </c>
      <c r="K1402">
        <v>156.47036695175899</v>
      </c>
      <c r="L1402">
        <v>113.635909040615</v>
      </c>
      <c r="M1402">
        <v>53.669809753049002</v>
      </c>
      <c r="N1402">
        <v>1.45038874021944</v>
      </c>
      <c r="O1402">
        <v>15.933340666593301</v>
      </c>
      <c r="P1402">
        <v>441.13095238095201</v>
      </c>
      <c r="Q1402">
        <v>0.190535169920967</v>
      </c>
    </row>
    <row r="1403" spans="1:17" hidden="1" x14ac:dyDescent="0.3">
      <c r="A1403" t="s">
        <v>2960</v>
      </c>
      <c r="B1403" t="s">
        <v>2961</v>
      </c>
      <c r="C1403" t="s">
        <v>10182</v>
      </c>
      <c r="D1403" t="s">
        <v>98</v>
      </c>
      <c r="E1403">
        <v>1077.5257010190001</v>
      </c>
      <c r="F1403">
        <v>220.59</v>
      </c>
      <c r="G1403">
        <v>-22.723959045359202</v>
      </c>
      <c r="H1403">
        <v>-8.1544952285622792</v>
      </c>
      <c r="I1403">
        <v>-48.0351752944322</v>
      </c>
      <c r="J1403">
        <v>-4.8100239785985801</v>
      </c>
      <c r="K1403">
        <v>234.42010751925901</v>
      </c>
      <c r="M1403">
        <v>30.757159007042102</v>
      </c>
      <c r="N1403">
        <v>0.78803279029117201</v>
      </c>
      <c r="O1403">
        <v>73.171947957749595</v>
      </c>
      <c r="P1403">
        <v>33.690909090909003</v>
      </c>
    </row>
    <row r="1404" spans="1:17" hidden="1" x14ac:dyDescent="0.3">
      <c r="A1404" t="s">
        <v>2962</v>
      </c>
      <c r="B1404" t="s">
        <v>2963</v>
      </c>
      <c r="C1404" t="s">
        <v>10182</v>
      </c>
      <c r="D1404" t="s">
        <v>553</v>
      </c>
      <c r="E1404">
        <v>1072.202432</v>
      </c>
      <c r="F1404">
        <v>6398</v>
      </c>
      <c r="G1404">
        <v>143.02790836715999</v>
      </c>
      <c r="H1404">
        <v>18.708859435841799</v>
      </c>
      <c r="I1404">
        <v>31.7707148276921</v>
      </c>
      <c r="J1404">
        <v>-5.3410035465304402</v>
      </c>
      <c r="K1404">
        <v>5687.5144208605498</v>
      </c>
      <c r="L1404">
        <v>4759.28370584412</v>
      </c>
      <c r="M1404">
        <v>61.181494235493702</v>
      </c>
      <c r="N1404">
        <v>2.2388888104283402</v>
      </c>
      <c r="O1404">
        <v>9.0137542982181795</v>
      </c>
      <c r="P1404">
        <v>176.849848550411</v>
      </c>
      <c r="Q1404">
        <v>0.17257044667270899</v>
      </c>
    </row>
    <row r="1405" spans="1:17" hidden="1" x14ac:dyDescent="0.3">
      <c r="A1405" t="s">
        <v>2964</v>
      </c>
      <c r="B1405" t="s">
        <v>2965</v>
      </c>
      <c r="C1405" t="s">
        <v>10182</v>
      </c>
      <c r="D1405" t="s">
        <v>62</v>
      </c>
      <c r="E1405">
        <v>1070.68548132</v>
      </c>
      <c r="F1405">
        <v>833.4</v>
      </c>
      <c r="G1405">
        <v>84.294955038123803</v>
      </c>
      <c r="H1405">
        <v>-6.4321620483999604</v>
      </c>
      <c r="I1405">
        <v>9.9965827034939991</v>
      </c>
      <c r="J1405">
        <v>-5.3611384696982398</v>
      </c>
      <c r="K1405">
        <v>762.79341862277897</v>
      </c>
      <c r="L1405">
        <v>644.20257177323401</v>
      </c>
      <c r="M1405">
        <v>55.686277790408099</v>
      </c>
      <c r="N1405">
        <v>0.647778163757734</v>
      </c>
      <c r="O1405">
        <v>12.1850251979841</v>
      </c>
      <c r="P1405">
        <v>119.31578947368401</v>
      </c>
      <c r="Q1405">
        <v>8.4769785256144994E-2</v>
      </c>
    </row>
    <row r="1406" spans="1:17" hidden="1" x14ac:dyDescent="0.3">
      <c r="A1406" t="s">
        <v>2966</v>
      </c>
      <c r="B1406" t="s">
        <v>2967</v>
      </c>
      <c r="C1406" t="s">
        <v>10182</v>
      </c>
      <c r="E1406">
        <v>1065.375</v>
      </c>
      <c r="F1406">
        <v>426.15</v>
      </c>
      <c r="G1406">
        <v>155.92299407587501</v>
      </c>
      <c r="H1406">
        <v>-3.0536888267063902</v>
      </c>
      <c r="I1406">
        <v>19.586180037523501</v>
      </c>
      <c r="J1406">
        <v>1.9032676047764701</v>
      </c>
      <c r="K1406">
        <v>430.663915492527</v>
      </c>
      <c r="L1406">
        <v>370.70538159930601</v>
      </c>
      <c r="M1406">
        <v>58.311686654781496</v>
      </c>
      <c r="N1406">
        <v>0.49621157264169502</v>
      </c>
      <c r="O1406">
        <v>121.54171066525799</v>
      </c>
      <c r="P1406">
        <v>226.92750287686999</v>
      </c>
    </row>
    <row r="1407" spans="1:17" hidden="1" x14ac:dyDescent="0.3">
      <c r="A1407" t="s">
        <v>2968</v>
      </c>
      <c r="B1407" t="s">
        <v>2969</v>
      </c>
      <c r="C1407" t="s">
        <v>10182</v>
      </c>
      <c r="D1407" t="s">
        <v>24</v>
      </c>
      <c r="E1407">
        <v>1062.1447286319999</v>
      </c>
      <c r="F1407">
        <v>41.98</v>
      </c>
      <c r="G1407">
        <v>95.281546066965603</v>
      </c>
      <c r="H1407">
        <v>-4.4465459695635303</v>
      </c>
      <c r="I1407">
        <v>26.219470514071599</v>
      </c>
      <c r="J1407">
        <v>-0.30752780719046302</v>
      </c>
      <c r="K1407">
        <v>42.615734005789101</v>
      </c>
      <c r="L1407">
        <v>38.260161468870898</v>
      </c>
      <c r="M1407">
        <v>43.195450625377099</v>
      </c>
      <c r="N1407">
        <v>1.3723014149295001</v>
      </c>
      <c r="O1407">
        <v>40.543115769414001</v>
      </c>
      <c r="P1407">
        <v>121.53034300791499</v>
      </c>
      <c r="Q1407">
        <v>7.5310923470675001E-2</v>
      </c>
    </row>
    <row r="1408" spans="1:17" hidden="1" x14ac:dyDescent="0.3">
      <c r="A1408" t="s">
        <v>2970</v>
      </c>
      <c r="B1408" t="s">
        <v>2971</v>
      </c>
      <c r="C1408" t="s">
        <v>10182</v>
      </c>
      <c r="D1408" t="s">
        <v>243</v>
      </c>
      <c r="E1408">
        <v>1060.8717619049901</v>
      </c>
      <c r="F1408">
        <v>618.04999999999995</v>
      </c>
      <c r="G1408">
        <v>-44.850934614283602</v>
      </c>
      <c r="H1408">
        <v>7.3441799593622603</v>
      </c>
      <c r="I1408">
        <v>-12.0118772108648</v>
      </c>
      <c r="J1408">
        <v>10.7749918313273</v>
      </c>
      <c r="K1408">
        <v>552.65752680981905</v>
      </c>
      <c r="L1408">
        <v>555.96405930165201</v>
      </c>
      <c r="M1408">
        <v>72.227941174821893</v>
      </c>
      <c r="N1408">
        <v>2.5812832894655</v>
      </c>
      <c r="O1408">
        <v>31.704554647682201</v>
      </c>
      <c r="P1408">
        <v>40.1473922902494</v>
      </c>
      <c r="Q1408">
        <v>5.2080274159652003E-2</v>
      </c>
    </row>
    <row r="1409" spans="1:17" hidden="1" x14ac:dyDescent="0.3">
      <c r="A1409" t="s">
        <v>2972</v>
      </c>
      <c r="B1409" t="s">
        <v>2973</v>
      </c>
      <c r="C1409" t="s">
        <v>10182</v>
      </c>
      <c r="D1409" t="s">
        <v>337</v>
      </c>
      <c r="E1409">
        <v>1060.5362296000001</v>
      </c>
      <c r="F1409">
        <v>737.85</v>
      </c>
      <c r="G1409">
        <v>469.47493003256699</v>
      </c>
      <c r="H1409">
        <v>3.9496447961924499</v>
      </c>
      <c r="I1409">
        <v>127.505842934833</v>
      </c>
      <c r="J1409">
        <v>-9.0620504165758504</v>
      </c>
      <c r="K1409">
        <v>643.72400626908802</v>
      </c>
      <c r="L1409">
        <v>418.62071675244101</v>
      </c>
      <c r="M1409">
        <v>48.812581144494402</v>
      </c>
      <c r="N1409">
        <v>1.4517796263196401</v>
      </c>
      <c r="O1409">
        <v>10.659348105983501</v>
      </c>
      <c r="P1409">
        <v>530.102476515798</v>
      </c>
      <c r="Q1409">
        <v>0.25093621580533798</v>
      </c>
    </row>
    <row r="1410" spans="1:17" hidden="1" x14ac:dyDescent="0.3">
      <c r="A1410" t="s">
        <v>2974</v>
      </c>
      <c r="B1410" t="s">
        <v>2975</v>
      </c>
      <c r="C1410" t="s">
        <v>10182</v>
      </c>
      <c r="D1410" t="s">
        <v>243</v>
      </c>
      <c r="E1410">
        <v>1057.3584172860001</v>
      </c>
      <c r="F1410">
        <v>112.54</v>
      </c>
      <c r="G1410">
        <v>-23.008810495606799</v>
      </c>
      <c r="H1410">
        <v>-2.51247272184222</v>
      </c>
      <c r="I1410">
        <v>5.0230234449642897</v>
      </c>
      <c r="J1410">
        <v>-8.0496944412859595</v>
      </c>
      <c r="K1410">
        <v>114.782913254538</v>
      </c>
      <c r="L1410">
        <v>106.53935836668499</v>
      </c>
      <c r="M1410">
        <v>33.720848701689597</v>
      </c>
      <c r="N1410">
        <v>0.86666210930247201</v>
      </c>
      <c r="O1410">
        <v>17.691487471121299</v>
      </c>
      <c r="P1410">
        <v>37.411477411477399</v>
      </c>
      <c r="Q1410">
        <v>-4.1687992605731999E-2</v>
      </c>
    </row>
    <row r="1411" spans="1:17" hidden="1" x14ac:dyDescent="0.3">
      <c r="A1411" t="s">
        <v>2976</v>
      </c>
      <c r="B1411" t="s">
        <v>2977</v>
      </c>
      <c r="C1411" t="s">
        <v>10182</v>
      </c>
      <c r="D1411" t="s">
        <v>384</v>
      </c>
      <c r="E1411">
        <v>1055.0123745200001</v>
      </c>
      <c r="F1411">
        <v>161.69</v>
      </c>
      <c r="G1411">
        <v>33.667160236328499</v>
      </c>
      <c r="H1411">
        <v>-1.5962686211957899</v>
      </c>
      <c r="I1411">
        <v>-52.564939436810697</v>
      </c>
      <c r="J1411">
        <v>-0.23785118546511699</v>
      </c>
      <c r="K1411">
        <v>171.93362954235201</v>
      </c>
      <c r="L1411">
        <v>171.88967526668799</v>
      </c>
      <c r="M1411">
        <v>44.421288548878898</v>
      </c>
      <c r="N1411">
        <v>1.9917148662433599</v>
      </c>
      <c r="O1411">
        <v>84.457913290865207</v>
      </c>
      <c r="P1411">
        <v>66.690721649484502</v>
      </c>
      <c r="Q1411">
        <v>1.119204569309E-2</v>
      </c>
    </row>
    <row r="1412" spans="1:17" hidden="1" x14ac:dyDescent="0.3">
      <c r="A1412" t="s">
        <v>2978</v>
      </c>
      <c r="B1412" t="s">
        <v>2979</v>
      </c>
      <c r="C1412" t="s">
        <v>10182</v>
      </c>
      <c r="D1412" t="s">
        <v>114</v>
      </c>
      <c r="E1412">
        <v>1054.9615510799999</v>
      </c>
      <c r="F1412">
        <v>469.8</v>
      </c>
      <c r="G1412">
        <v>22.2792111957129</v>
      </c>
      <c r="H1412">
        <v>3.7097249895243198</v>
      </c>
      <c r="I1412">
        <v>-2.5876694851420301</v>
      </c>
      <c r="J1412">
        <v>-2.3870989646288701</v>
      </c>
      <c r="K1412">
        <v>448.578188368491</v>
      </c>
      <c r="L1412">
        <v>416.18549583760802</v>
      </c>
      <c r="M1412">
        <v>55.416731600503503</v>
      </c>
      <c r="N1412">
        <v>0.54596855486323903</v>
      </c>
      <c r="O1412">
        <v>10.1958280119199</v>
      </c>
      <c r="P1412">
        <v>62.955254942767901</v>
      </c>
    </row>
    <row r="1413" spans="1:17" hidden="1" x14ac:dyDescent="0.3">
      <c r="A1413" t="s">
        <v>2980</v>
      </c>
      <c r="B1413" t="s">
        <v>2981</v>
      </c>
      <c r="C1413" t="s">
        <v>10182</v>
      </c>
      <c r="D1413" t="s">
        <v>548</v>
      </c>
      <c r="E1413">
        <v>1053.2224427399999</v>
      </c>
      <c r="F1413">
        <v>456.3</v>
      </c>
      <c r="G1413">
        <v>11.3062605833902</v>
      </c>
      <c r="H1413">
        <v>14.5137019977665</v>
      </c>
      <c r="I1413">
        <v>-36.987841053376698</v>
      </c>
      <c r="J1413">
        <v>-2.6592196673055799</v>
      </c>
      <c r="K1413">
        <v>440.92171035253102</v>
      </c>
      <c r="L1413">
        <v>457.31915419442799</v>
      </c>
      <c r="M1413">
        <v>43.725777127635503</v>
      </c>
      <c r="N1413">
        <v>0.31973432992748901</v>
      </c>
      <c r="O1413">
        <v>43.5239973701512</v>
      </c>
      <c r="P1413">
        <v>52.1</v>
      </c>
      <c r="Q1413">
        <v>-5.5111334671952998E-2</v>
      </c>
    </row>
    <row r="1414" spans="1:17" hidden="1" x14ac:dyDescent="0.3">
      <c r="A1414" t="s">
        <v>2982</v>
      </c>
      <c r="B1414" t="s">
        <v>2983</v>
      </c>
      <c r="C1414" t="s">
        <v>10182</v>
      </c>
      <c r="D1414" t="s">
        <v>299</v>
      </c>
      <c r="E1414">
        <v>1050.625</v>
      </c>
      <c r="F1414">
        <v>512.5</v>
      </c>
      <c r="G1414">
        <v>21.426384737431999</v>
      </c>
      <c r="H1414">
        <v>-11.7907018137193</v>
      </c>
      <c r="I1414">
        <v>-35.098125079122397</v>
      </c>
      <c r="J1414">
        <v>-1.96957008385068</v>
      </c>
      <c r="K1414">
        <v>529.90877215647299</v>
      </c>
      <c r="L1414">
        <v>523.94693337240096</v>
      </c>
      <c r="M1414">
        <v>49.455342932174702</v>
      </c>
      <c r="N1414">
        <v>0.63036254525616198</v>
      </c>
      <c r="O1414">
        <v>56.087804878048701</v>
      </c>
      <c r="P1414">
        <v>55.420773313115902</v>
      </c>
      <c r="Q1414">
        <v>0.11128683593975899</v>
      </c>
    </row>
    <row r="1415" spans="1:17" hidden="1" x14ac:dyDescent="0.3">
      <c r="A1415" t="s">
        <v>2984</v>
      </c>
      <c r="B1415" t="s">
        <v>2985</v>
      </c>
      <c r="C1415" t="s">
        <v>10182</v>
      </c>
      <c r="D1415" t="s">
        <v>1357</v>
      </c>
      <c r="E1415">
        <v>1049.958197744</v>
      </c>
      <c r="F1415">
        <v>82.84</v>
      </c>
      <c r="G1415">
        <v>49.130706089155296</v>
      </c>
      <c r="H1415">
        <v>24.977497645294999</v>
      </c>
      <c r="I1415">
        <v>-1.43146325400398</v>
      </c>
      <c r="J1415">
        <v>3.3092115372128101</v>
      </c>
      <c r="K1415">
        <v>70.590387245627795</v>
      </c>
      <c r="L1415">
        <v>65.788010703644005</v>
      </c>
      <c r="M1415">
        <v>65.841756473666194</v>
      </c>
      <c r="N1415">
        <v>1.6641385812163201</v>
      </c>
      <c r="O1415">
        <v>3.9352969579913002</v>
      </c>
      <c r="P1415">
        <v>87.420814479637997</v>
      </c>
      <c r="Q1415">
        <v>-3.7305389566067999E-2</v>
      </c>
    </row>
    <row r="1416" spans="1:17" hidden="1" x14ac:dyDescent="0.3">
      <c r="A1416" t="s">
        <v>2986</v>
      </c>
      <c r="B1416" t="s">
        <v>2987</v>
      </c>
      <c r="C1416" t="s">
        <v>10182</v>
      </c>
      <c r="D1416" t="s">
        <v>371</v>
      </c>
      <c r="E1416">
        <v>1047.05696085</v>
      </c>
      <c r="F1416">
        <v>672.9</v>
      </c>
      <c r="G1416">
        <v>-37.079107059606898</v>
      </c>
      <c r="H1416">
        <v>10.657122735272401</v>
      </c>
      <c r="I1416">
        <v>-15.137657038071101</v>
      </c>
      <c r="J1416">
        <v>-9.7786596948496101</v>
      </c>
      <c r="K1416">
        <v>631.48374779052801</v>
      </c>
      <c r="L1416">
        <v>646.81180130773998</v>
      </c>
      <c r="M1416">
        <v>48.810261897577703</v>
      </c>
      <c r="N1416">
        <v>1.71761867160049</v>
      </c>
      <c r="O1416">
        <v>32.709169267350198</v>
      </c>
      <c r="P1416">
        <v>36.5185636031649</v>
      </c>
      <c r="Q1416">
        <v>-5.4924038901683001E-2</v>
      </c>
    </row>
    <row r="1417" spans="1:17" hidden="1" x14ac:dyDescent="0.3">
      <c r="A1417" t="s">
        <v>2988</v>
      </c>
      <c r="B1417" t="s">
        <v>2989</v>
      </c>
      <c r="C1417" t="s">
        <v>10182</v>
      </c>
      <c r="D1417" t="s">
        <v>127</v>
      </c>
      <c r="E1417">
        <v>1044.8299887999999</v>
      </c>
      <c r="F1417">
        <v>210.4</v>
      </c>
      <c r="G1417">
        <v>8.5862648068563896</v>
      </c>
      <c r="H1417">
        <v>18.950059234641099</v>
      </c>
      <c r="I1417">
        <v>28.2663367442963</v>
      </c>
      <c r="J1417">
        <v>-1.0140322251634799</v>
      </c>
      <c r="K1417">
        <v>182.087302346168</v>
      </c>
      <c r="L1417">
        <v>165.02313305885201</v>
      </c>
      <c r="M1417">
        <v>64.886463716371395</v>
      </c>
      <c r="N1417">
        <v>0.79784302330749102</v>
      </c>
      <c r="O1417">
        <v>5.4182509505703296</v>
      </c>
      <c r="P1417">
        <v>62.722351121423003</v>
      </c>
    </row>
    <row r="1418" spans="1:17" hidden="1" x14ac:dyDescent="0.3">
      <c r="A1418" t="s">
        <v>2990</v>
      </c>
      <c r="B1418" t="s">
        <v>2991</v>
      </c>
      <c r="C1418" t="s">
        <v>10182</v>
      </c>
      <c r="D1418" t="s">
        <v>243</v>
      </c>
      <c r="E1418">
        <v>1043.64571978</v>
      </c>
      <c r="F1418">
        <v>85.66</v>
      </c>
      <c r="G1418">
        <v>13.657208292860901</v>
      </c>
      <c r="H1418">
        <v>2.3642707305149</v>
      </c>
      <c r="I1418">
        <v>-33.123576134559897</v>
      </c>
      <c r="J1418">
        <v>-1.6197036338606099</v>
      </c>
      <c r="K1418">
        <v>87.563441140744899</v>
      </c>
      <c r="L1418">
        <v>86.493774679203199</v>
      </c>
      <c r="M1418">
        <v>29.5077381088343</v>
      </c>
      <c r="N1418">
        <v>1.01775113469982</v>
      </c>
      <c r="O1418">
        <v>36.5865047863646</v>
      </c>
      <c r="P1418">
        <v>55.7454545454545</v>
      </c>
      <c r="Q1418">
        <v>0.142050983728086</v>
      </c>
    </row>
    <row r="1419" spans="1:17" hidden="1" x14ac:dyDescent="0.3">
      <c r="A1419" t="s">
        <v>2992</v>
      </c>
      <c r="B1419" t="s">
        <v>2993</v>
      </c>
      <c r="C1419" t="s">
        <v>10182</v>
      </c>
      <c r="D1419" t="s">
        <v>416</v>
      </c>
      <c r="E1419">
        <v>1041</v>
      </c>
      <c r="F1419">
        <v>34.700000000000003</v>
      </c>
      <c r="G1419">
        <v>-42.577032261630698</v>
      </c>
      <c r="H1419">
        <v>-2.5285070161237599</v>
      </c>
      <c r="I1419">
        <v>-30.198206756613999</v>
      </c>
      <c r="J1419">
        <v>2.18224584215878</v>
      </c>
      <c r="K1419">
        <v>35.082456490622903</v>
      </c>
      <c r="M1419">
        <v>43.660085564014501</v>
      </c>
      <c r="N1419">
        <v>1.0901439797516199</v>
      </c>
      <c r="O1419">
        <v>26.6570605187319</v>
      </c>
      <c r="P1419">
        <v>15.6666666666666</v>
      </c>
    </row>
    <row r="1420" spans="1:17" hidden="1" x14ac:dyDescent="0.3">
      <c r="A1420" t="s">
        <v>2994</v>
      </c>
      <c r="B1420" t="s">
        <v>2995</v>
      </c>
      <c r="C1420" t="s">
        <v>10182</v>
      </c>
      <c r="D1420" t="s">
        <v>46</v>
      </c>
      <c r="E1420">
        <v>1038.5595440950001</v>
      </c>
      <c r="F1420">
        <v>490.55</v>
      </c>
      <c r="G1420">
        <v>-22.6532498262914</v>
      </c>
      <c r="H1420">
        <v>-9.6268854320812096</v>
      </c>
      <c r="I1420">
        <v>-45.060643441787398</v>
      </c>
      <c r="J1420">
        <v>3.0072702800864501</v>
      </c>
      <c r="K1420">
        <v>497.59701892955098</v>
      </c>
      <c r="L1420">
        <v>560.58453170397399</v>
      </c>
      <c r="M1420">
        <v>59.081131545655701</v>
      </c>
      <c r="N1420">
        <v>2.0255756199322699</v>
      </c>
      <c r="O1420">
        <v>75.996330649271201</v>
      </c>
      <c r="P1420">
        <v>18.490338164251199</v>
      </c>
      <c r="Q1420">
        <v>0.168672030581688</v>
      </c>
    </row>
    <row r="1421" spans="1:17" hidden="1" x14ac:dyDescent="0.3">
      <c r="A1421" t="s">
        <v>2996</v>
      </c>
      <c r="B1421" t="s">
        <v>2997</v>
      </c>
      <c r="C1421" t="s">
        <v>10182</v>
      </c>
      <c r="D1421" t="s">
        <v>637</v>
      </c>
      <c r="E1421">
        <v>1035.3968784000001</v>
      </c>
      <c r="F1421">
        <v>63.2</v>
      </c>
      <c r="G1421">
        <v>5.89854795727347</v>
      </c>
      <c r="H1421">
        <v>11.319213248092</v>
      </c>
      <c r="I1421">
        <v>-15.766123003263299</v>
      </c>
      <c r="J1421">
        <v>-2.0192503237610699</v>
      </c>
      <c r="K1421">
        <v>59.225476670128401</v>
      </c>
      <c r="L1421">
        <v>58.082624700554703</v>
      </c>
      <c r="M1421">
        <v>58.093035721886103</v>
      </c>
      <c r="N1421">
        <v>1.72207843582119</v>
      </c>
      <c r="O1421">
        <v>16.218354430379701</v>
      </c>
      <c r="P1421">
        <v>42.022471910112301</v>
      </c>
      <c r="Q1421">
        <v>-3.6300253896923998E-2</v>
      </c>
    </row>
    <row r="1422" spans="1:17" hidden="1" x14ac:dyDescent="0.3">
      <c r="A1422" t="s">
        <v>2998</v>
      </c>
      <c r="B1422" t="s">
        <v>2999</v>
      </c>
      <c r="C1422" t="s">
        <v>10182</v>
      </c>
      <c r="D1422" t="s">
        <v>637</v>
      </c>
      <c r="E1422">
        <v>1034.305878956</v>
      </c>
      <c r="F1422">
        <v>219.59</v>
      </c>
      <c r="G1422">
        <v>-12.2441813825707</v>
      </c>
      <c r="H1422">
        <v>15.8106247349755</v>
      </c>
      <c r="I1422">
        <v>-16.688140368967801</v>
      </c>
      <c r="J1422">
        <v>-4.0242709385515303</v>
      </c>
      <c r="K1422">
        <v>199.46677383151899</v>
      </c>
      <c r="L1422">
        <v>196.57627481899101</v>
      </c>
      <c r="M1422">
        <v>60.294646827147197</v>
      </c>
      <c r="N1422">
        <v>1.7674896105976301</v>
      </c>
      <c r="O1422">
        <v>10.5241586593196</v>
      </c>
      <c r="P1422">
        <v>38.063502043382499</v>
      </c>
      <c r="Q1422">
        <v>-1.2926391033598E-2</v>
      </c>
    </row>
    <row r="1423" spans="1:17" hidden="1" x14ac:dyDescent="0.3">
      <c r="A1423" t="s">
        <v>3000</v>
      </c>
      <c r="B1423" t="s">
        <v>3001</v>
      </c>
      <c r="C1423" t="s">
        <v>10182</v>
      </c>
      <c r="D1423" t="s">
        <v>371</v>
      </c>
      <c r="E1423">
        <v>1030.952717184</v>
      </c>
      <c r="F1423">
        <v>305.04000000000002</v>
      </c>
      <c r="G1423">
        <v>53.928176505766501</v>
      </c>
      <c r="H1423">
        <v>20.406546062842999</v>
      </c>
      <c r="I1423">
        <v>1.74790593053774</v>
      </c>
      <c r="J1423">
        <v>3.3960744067938</v>
      </c>
      <c r="K1423">
        <v>259.60847366757599</v>
      </c>
      <c r="L1423">
        <v>238.544123907303</v>
      </c>
      <c r="M1423">
        <v>74.045670509664802</v>
      </c>
      <c r="N1423">
        <v>3.4763115550342998</v>
      </c>
      <c r="O1423">
        <v>7.6776816155258203</v>
      </c>
      <c r="P1423">
        <v>84.147298520977898</v>
      </c>
    </row>
    <row r="1424" spans="1:17" hidden="1" x14ac:dyDescent="0.3">
      <c r="A1424" t="s">
        <v>3002</v>
      </c>
      <c r="B1424" t="s">
        <v>3003</v>
      </c>
      <c r="C1424" t="s">
        <v>10182</v>
      </c>
      <c r="D1424" t="s">
        <v>62</v>
      </c>
      <c r="E1424">
        <v>1030.8626260000001</v>
      </c>
      <c r="F1424">
        <v>1580</v>
      </c>
      <c r="G1424">
        <v>259.34231584300602</v>
      </c>
      <c r="H1424">
        <v>9.1432276448002394</v>
      </c>
      <c r="I1424">
        <v>91.595208913931202</v>
      </c>
      <c r="J1424">
        <v>2.6115713553552702</v>
      </c>
      <c r="K1424">
        <v>1455.0920087248701</v>
      </c>
      <c r="L1424">
        <v>1110.65599902602</v>
      </c>
      <c r="M1424">
        <v>70.321338677002501</v>
      </c>
      <c r="N1424">
        <v>0.371928586454226</v>
      </c>
      <c r="O1424">
        <v>15.487341772151799</v>
      </c>
      <c r="P1424">
        <v>285.36585365853603</v>
      </c>
      <c r="Q1424">
        <v>0.121563395775952</v>
      </c>
    </row>
    <row r="1425" spans="1:17" hidden="1" x14ac:dyDescent="0.3">
      <c r="A1425" t="s">
        <v>3004</v>
      </c>
      <c r="B1425" t="s">
        <v>3005</v>
      </c>
      <c r="C1425" t="s">
        <v>10182</v>
      </c>
      <c r="D1425" t="s">
        <v>127</v>
      </c>
      <c r="E1425">
        <v>1029.571914975</v>
      </c>
      <c r="F1425">
        <v>223.25</v>
      </c>
      <c r="G1425">
        <v>294.00551306123498</v>
      </c>
      <c r="H1425">
        <v>43.361024068187298</v>
      </c>
      <c r="I1425">
        <v>172.720134625426</v>
      </c>
      <c r="J1425">
        <v>-18.5401688986043</v>
      </c>
      <c r="K1425">
        <v>172.85756882424201</v>
      </c>
      <c r="L1425">
        <v>118.46939871748999</v>
      </c>
      <c r="M1425">
        <v>55.731351587075103</v>
      </c>
      <c r="N1425">
        <v>2.62033849909528</v>
      </c>
      <c r="O1425">
        <v>20.223964165733399</v>
      </c>
      <c r="P1425">
        <v>354.68431771894001</v>
      </c>
      <c r="Q1425">
        <v>0.16268257652478099</v>
      </c>
    </row>
    <row r="1426" spans="1:17" x14ac:dyDescent="0.3">
      <c r="A1426" t="s">
        <v>3006</v>
      </c>
      <c r="B1426" t="s">
        <v>3007</v>
      </c>
      <c r="C1426" t="s">
        <v>10179</v>
      </c>
      <c r="D1426" t="s">
        <v>127</v>
      </c>
      <c r="E1426">
        <v>1027.97827977</v>
      </c>
      <c r="F1426">
        <v>393.9</v>
      </c>
      <c r="G1426">
        <v>129.47834701536499</v>
      </c>
      <c r="H1426">
        <v>32.249771840813501</v>
      </c>
      <c r="I1426">
        <v>68.916726849929205</v>
      </c>
      <c r="J1426">
        <v>4.4407453907787904</v>
      </c>
      <c r="K1426">
        <v>300.40966146501597</v>
      </c>
      <c r="L1426">
        <v>227.57651042668499</v>
      </c>
      <c r="M1426">
        <v>73.592339894960006</v>
      </c>
      <c r="N1426">
        <v>0.97247649308283202</v>
      </c>
      <c r="O1426">
        <v>3.5288144199035298</v>
      </c>
      <c r="P1426">
        <v>171.43989249905201</v>
      </c>
      <c r="Q1426">
        <v>0.23392725615777499</v>
      </c>
    </row>
    <row r="1427" spans="1:17" hidden="1" x14ac:dyDescent="0.3">
      <c r="A1427" t="s">
        <v>3008</v>
      </c>
      <c r="B1427" t="s">
        <v>3009</v>
      </c>
      <c r="C1427" t="s">
        <v>10182</v>
      </c>
      <c r="D1427" t="s">
        <v>75</v>
      </c>
      <c r="E1427">
        <v>1022.370521124</v>
      </c>
      <c r="F1427">
        <v>185.06</v>
      </c>
      <c r="G1427">
        <v>-2.204101892378</v>
      </c>
      <c r="H1427">
        <v>20.951698030129698</v>
      </c>
      <c r="I1427">
        <v>7.1422419390514298</v>
      </c>
      <c r="J1427">
        <v>5.6689231996762404</v>
      </c>
      <c r="K1427">
        <v>165.05669472158201</v>
      </c>
      <c r="L1427">
        <v>155.59151370255501</v>
      </c>
      <c r="M1427">
        <v>58.212645544023196</v>
      </c>
      <c r="N1427">
        <v>3.0507950603274301</v>
      </c>
      <c r="O1427">
        <v>18.777693720955298</v>
      </c>
      <c r="P1427">
        <v>31.997146932952901</v>
      </c>
      <c r="Q1427">
        <v>7.9163400244659995E-3</v>
      </c>
    </row>
    <row r="1428" spans="1:17" hidden="1" x14ac:dyDescent="0.3">
      <c r="A1428" t="s">
        <v>3010</v>
      </c>
      <c r="B1428" t="s">
        <v>3011</v>
      </c>
      <c r="C1428" t="s">
        <v>10182</v>
      </c>
      <c r="D1428" t="s">
        <v>246</v>
      </c>
      <c r="E1428">
        <v>1020.4516658700001</v>
      </c>
      <c r="F1428">
        <v>167.7</v>
      </c>
      <c r="G1428">
        <v>48.6964754184133</v>
      </c>
      <c r="H1428">
        <v>16.296840273822699</v>
      </c>
      <c r="I1428">
        <v>18.3808908649921</v>
      </c>
      <c r="J1428">
        <v>-2.44026934270074</v>
      </c>
      <c r="K1428">
        <v>151.42111412541399</v>
      </c>
      <c r="L1428">
        <v>131.182138133801</v>
      </c>
      <c r="M1428">
        <v>66.521018001101794</v>
      </c>
      <c r="N1428">
        <v>2.17460363426067</v>
      </c>
      <c r="O1428">
        <v>15.6827668455575</v>
      </c>
      <c r="P1428">
        <v>79.550321199143397</v>
      </c>
      <c r="Q1428">
        <v>0.25869200112753599</v>
      </c>
    </row>
    <row r="1429" spans="1:17" hidden="1" x14ac:dyDescent="0.3">
      <c r="A1429" t="s">
        <v>3012</v>
      </c>
      <c r="B1429" t="s">
        <v>3013</v>
      </c>
      <c r="C1429" t="s">
        <v>10182</v>
      </c>
      <c r="D1429" t="s">
        <v>630</v>
      </c>
      <c r="E1429">
        <v>1014.93392079599</v>
      </c>
      <c r="F1429">
        <v>43.66</v>
      </c>
      <c r="G1429">
        <v>85.831966394859407</v>
      </c>
      <c r="H1429">
        <v>42.678447887628401</v>
      </c>
      <c r="I1429">
        <v>24.7516785229415</v>
      </c>
      <c r="J1429">
        <v>-4.97873044137806</v>
      </c>
      <c r="K1429">
        <v>35.673299736619597</v>
      </c>
      <c r="L1429">
        <v>31.195239968724799</v>
      </c>
      <c r="M1429">
        <v>59.2782204063042</v>
      </c>
      <c r="N1429">
        <v>3.0641020675427901</v>
      </c>
      <c r="O1429">
        <v>20.705451213925699</v>
      </c>
      <c r="P1429">
        <v>121.624365482233</v>
      </c>
      <c r="Q1429">
        <v>-9.8567440306619996E-3</v>
      </c>
    </row>
    <row r="1430" spans="1:17" hidden="1" x14ac:dyDescent="0.3">
      <c r="A1430" t="s">
        <v>3014</v>
      </c>
      <c r="B1430" t="s">
        <v>3015</v>
      </c>
      <c r="C1430" t="s">
        <v>10182</v>
      </c>
      <c r="D1430" t="s">
        <v>613</v>
      </c>
      <c r="E1430">
        <v>1009.5097950000001</v>
      </c>
      <c r="F1430">
        <v>89.27</v>
      </c>
      <c r="G1430">
        <v>-36.304207354831199</v>
      </c>
      <c r="H1430">
        <v>-7.7546789873739703</v>
      </c>
      <c r="I1430">
        <v>-46.275850050171201</v>
      </c>
      <c r="J1430">
        <v>-2.09834092690723</v>
      </c>
      <c r="K1430">
        <v>92.934722635712703</v>
      </c>
      <c r="L1430">
        <v>97.222686597949107</v>
      </c>
      <c r="M1430">
        <v>37.949997010617103</v>
      </c>
      <c r="N1430">
        <v>0.66757077982188395</v>
      </c>
      <c r="O1430">
        <v>63.100705724207401</v>
      </c>
      <c r="P1430">
        <v>7.0383693045563396</v>
      </c>
    </row>
    <row r="1431" spans="1:17" hidden="1" x14ac:dyDescent="0.3">
      <c r="A1431" t="s">
        <v>3016</v>
      </c>
      <c r="B1431" t="s">
        <v>3017</v>
      </c>
      <c r="C1431" t="s">
        <v>10182</v>
      </c>
      <c r="D1431" t="s">
        <v>243</v>
      </c>
      <c r="E1431">
        <v>1007.32283652</v>
      </c>
      <c r="F1431">
        <v>80.08</v>
      </c>
      <c r="G1431">
        <v>-16.649889043929701</v>
      </c>
      <c r="H1431">
        <v>3.0309788688661001</v>
      </c>
      <c r="I1431">
        <v>-18.0611682619896</v>
      </c>
      <c r="J1431">
        <v>0.33162632498373701</v>
      </c>
      <c r="K1431">
        <v>77.319601362936794</v>
      </c>
      <c r="L1431">
        <v>78.1273749869586</v>
      </c>
      <c r="M1431">
        <v>58.764249779528001</v>
      </c>
      <c r="N1431">
        <v>0.91090790924611997</v>
      </c>
      <c r="O1431">
        <v>26.0614385614385</v>
      </c>
      <c r="P1431">
        <v>21.702127659574401</v>
      </c>
      <c r="Q1431">
        <v>-8.1518151577826006E-2</v>
      </c>
    </row>
    <row r="1432" spans="1:17" hidden="1" x14ac:dyDescent="0.3">
      <c r="A1432" t="s">
        <v>3018</v>
      </c>
      <c r="B1432" t="s">
        <v>3019</v>
      </c>
      <c r="C1432" t="s">
        <v>10182</v>
      </c>
      <c r="D1432" t="s">
        <v>246</v>
      </c>
      <c r="E1432">
        <v>1003.1022</v>
      </c>
      <c r="F1432">
        <v>940</v>
      </c>
      <c r="G1432">
        <v>88.769171056851803</v>
      </c>
      <c r="H1432">
        <v>-2.3440614975138399</v>
      </c>
      <c r="I1432">
        <v>21.957330014307299</v>
      </c>
      <c r="J1432">
        <v>-4.61502107955548</v>
      </c>
      <c r="K1432">
        <v>874.19207263672195</v>
      </c>
      <c r="L1432">
        <v>682.65324743205599</v>
      </c>
      <c r="M1432">
        <v>46.400204438878603</v>
      </c>
      <c r="N1432">
        <v>0.66131595677050203</v>
      </c>
      <c r="O1432">
        <v>18.1914893617021</v>
      </c>
      <c r="P1432">
        <v>161.111111111111</v>
      </c>
      <c r="Q1432">
        <v>0.15763327356588</v>
      </c>
    </row>
    <row r="1433" spans="1:17" hidden="1" x14ac:dyDescent="0.3">
      <c r="A1433" t="s">
        <v>3020</v>
      </c>
      <c r="B1433" t="s">
        <v>3021</v>
      </c>
      <c r="C1433" t="s">
        <v>10182</v>
      </c>
      <c r="D1433" t="s">
        <v>46</v>
      </c>
      <c r="E1433">
        <v>1002.26895</v>
      </c>
      <c r="F1433">
        <v>419</v>
      </c>
      <c r="G1433">
        <v>761.12390587351194</v>
      </c>
      <c r="H1433">
        <v>-12.0439070062315</v>
      </c>
      <c r="I1433">
        <v>-50.538087854949097</v>
      </c>
      <c r="J1433">
        <v>-10.382465769376299</v>
      </c>
      <c r="K1433">
        <v>443.96055252806701</v>
      </c>
      <c r="L1433">
        <v>392.50114557661902</v>
      </c>
      <c r="M1433">
        <v>49.0411015360378</v>
      </c>
      <c r="N1433">
        <v>2.2413515687851899</v>
      </c>
      <c r="O1433">
        <v>139.069212410501</v>
      </c>
      <c r="P1433">
        <v>786.20981387478798</v>
      </c>
    </row>
    <row r="1434" spans="1:17" hidden="1" x14ac:dyDescent="0.3">
      <c r="A1434" t="s">
        <v>3022</v>
      </c>
      <c r="B1434" t="s">
        <v>3023</v>
      </c>
      <c r="C1434" t="s">
        <v>10182</v>
      </c>
      <c r="D1434" t="s">
        <v>193</v>
      </c>
      <c r="E1434">
        <v>1000.7621659</v>
      </c>
      <c r="F1434">
        <v>2100.35</v>
      </c>
      <c r="G1434">
        <v>69.390943850575994</v>
      </c>
      <c r="H1434">
        <v>-3.1438405918004202</v>
      </c>
      <c r="I1434">
        <v>11.2652370066912</v>
      </c>
      <c r="J1434">
        <v>-0.194354853221438</v>
      </c>
      <c r="K1434">
        <v>2184.4607356839902</v>
      </c>
      <c r="L1434">
        <v>1879.9826549670099</v>
      </c>
      <c r="M1434">
        <v>28.491904627212499</v>
      </c>
      <c r="N1434">
        <v>0.66669490807421805</v>
      </c>
      <c r="O1434">
        <v>19.475325540981199</v>
      </c>
      <c r="P1434">
        <v>96.294392523364394</v>
      </c>
      <c r="Q1434">
        <v>0.23939519250001801</v>
      </c>
    </row>
    <row r="1435" spans="1:17" hidden="1" x14ac:dyDescent="0.3">
      <c r="A1435" t="s">
        <v>3024</v>
      </c>
      <c r="B1435" t="s">
        <v>3025</v>
      </c>
      <c r="C1435" t="s">
        <v>10182</v>
      </c>
      <c r="D1435" t="s">
        <v>553</v>
      </c>
      <c r="E1435">
        <v>995.89338267099902</v>
      </c>
      <c r="F1435">
        <v>190.63</v>
      </c>
      <c r="G1435">
        <v>115.91282777622099</v>
      </c>
      <c r="H1435">
        <v>22.7050651899307</v>
      </c>
      <c r="I1435">
        <v>23.014178738887701</v>
      </c>
      <c r="J1435">
        <v>3.1125977483171501</v>
      </c>
      <c r="K1435">
        <v>153.626906810516</v>
      </c>
      <c r="L1435">
        <v>131.87731566222601</v>
      </c>
      <c r="M1435">
        <v>83.2932281382908</v>
      </c>
      <c r="N1435">
        <v>3.6602476435790599</v>
      </c>
      <c r="O1435">
        <v>3.3415516970046699</v>
      </c>
      <c r="P1435">
        <v>157.260458839406</v>
      </c>
      <c r="Q1435">
        <v>4.1490509287560998E-2</v>
      </c>
    </row>
    <row r="1436" spans="1:17" hidden="1" x14ac:dyDescent="0.3">
      <c r="A1436" t="s">
        <v>3026</v>
      </c>
      <c r="B1436" t="s">
        <v>3027</v>
      </c>
      <c r="C1436" t="s">
        <v>10182</v>
      </c>
      <c r="D1436" t="s">
        <v>387</v>
      </c>
      <c r="E1436">
        <v>988.15172192</v>
      </c>
      <c r="F1436">
        <v>199.21</v>
      </c>
      <c r="G1436">
        <v>32.143768399671302</v>
      </c>
      <c r="H1436">
        <v>35.065657906961903</v>
      </c>
      <c r="I1436">
        <v>57.212041260507903</v>
      </c>
      <c r="J1436">
        <v>1.8078808570366001</v>
      </c>
      <c r="K1436">
        <v>162.63225471195699</v>
      </c>
      <c r="L1436">
        <v>134.64011271428399</v>
      </c>
      <c r="M1436">
        <v>65.438653334775793</v>
      </c>
      <c r="N1436">
        <v>0.56277919700898804</v>
      </c>
      <c r="O1436">
        <v>5.9183775914863599</v>
      </c>
      <c r="P1436">
        <v>125.350678733031</v>
      </c>
      <c r="Q1436">
        <v>5.6022432227117003E-2</v>
      </c>
    </row>
    <row r="1437" spans="1:17" hidden="1" x14ac:dyDescent="0.3">
      <c r="A1437" t="s">
        <v>3028</v>
      </c>
      <c r="B1437" t="s">
        <v>3029</v>
      </c>
      <c r="C1437" t="s">
        <v>10182</v>
      </c>
      <c r="D1437" t="s">
        <v>140</v>
      </c>
      <c r="E1437">
        <v>986.69238499999994</v>
      </c>
      <c r="F1437">
        <v>1003.45</v>
      </c>
      <c r="G1437">
        <v>4.4500114462166698</v>
      </c>
      <c r="H1437">
        <v>-1.0565134824289999</v>
      </c>
      <c r="I1437">
        <v>18.499516641239701</v>
      </c>
      <c r="J1437">
        <v>1.1194437704015201</v>
      </c>
      <c r="K1437">
        <v>1005.89628339119</v>
      </c>
      <c r="L1437">
        <v>877.24119344382598</v>
      </c>
      <c r="M1437">
        <v>40.136879863221502</v>
      </c>
      <c r="N1437">
        <v>0.19426600694677401</v>
      </c>
      <c r="O1437">
        <v>17.0960187353629</v>
      </c>
      <c r="P1437">
        <v>50.082261441818702</v>
      </c>
      <c r="Q1437">
        <v>1.7083821130512999E-2</v>
      </c>
    </row>
    <row r="1438" spans="1:17" hidden="1" x14ac:dyDescent="0.3">
      <c r="A1438" t="s">
        <v>3030</v>
      </c>
      <c r="B1438" t="s">
        <v>3031</v>
      </c>
      <c r="C1438" t="s">
        <v>10182</v>
      </c>
      <c r="D1438" t="s">
        <v>243</v>
      </c>
      <c r="E1438">
        <v>986.27401964699902</v>
      </c>
      <c r="F1438">
        <v>251.69</v>
      </c>
      <c r="G1438">
        <v>7.2084642930965197</v>
      </c>
      <c r="H1438">
        <v>0.18438091939332801</v>
      </c>
      <c r="I1438">
        <v>23.8675031744805</v>
      </c>
      <c r="J1438">
        <v>-4.1343707598322101</v>
      </c>
      <c r="K1438">
        <v>236.98384854574101</v>
      </c>
      <c r="M1438">
        <v>55.765299603891002</v>
      </c>
      <c r="N1438">
        <v>0.91360321965991598</v>
      </c>
      <c r="O1438">
        <v>9.0627359052803005</v>
      </c>
      <c r="P1438">
        <v>46.886489641085497</v>
      </c>
    </row>
    <row r="1439" spans="1:17" hidden="1" x14ac:dyDescent="0.3">
      <c r="A1439" t="s">
        <v>3032</v>
      </c>
      <c r="B1439" t="s">
        <v>3033</v>
      </c>
      <c r="C1439" t="s">
        <v>10182</v>
      </c>
      <c r="D1439" t="s">
        <v>700</v>
      </c>
      <c r="E1439">
        <v>985.88919799999996</v>
      </c>
      <c r="F1439">
        <v>250.1</v>
      </c>
      <c r="G1439">
        <v>74.914091998724203</v>
      </c>
      <c r="H1439">
        <v>-11.071004844022401</v>
      </c>
      <c r="I1439">
        <v>-7.6183151903937301</v>
      </c>
      <c r="J1439">
        <v>-4.5743569378635298</v>
      </c>
      <c r="K1439">
        <v>260.980262047574</v>
      </c>
      <c r="L1439">
        <v>253.67070199180799</v>
      </c>
      <c r="M1439">
        <v>44.237895389279103</v>
      </c>
      <c r="N1439">
        <v>0.98031654643184996</v>
      </c>
      <c r="O1439">
        <v>59.536185525789698</v>
      </c>
      <c r="P1439">
        <v>113.03236797274199</v>
      </c>
    </row>
    <row r="1440" spans="1:17" hidden="1" x14ac:dyDescent="0.3">
      <c r="A1440" t="s">
        <v>3034</v>
      </c>
      <c r="B1440" t="s">
        <v>3035</v>
      </c>
      <c r="C1440" t="s">
        <v>10182</v>
      </c>
      <c r="D1440" t="s">
        <v>98</v>
      </c>
      <c r="E1440">
        <v>982.20799577999901</v>
      </c>
      <c r="F1440">
        <v>147.19</v>
      </c>
      <c r="G1440">
        <v>42.939206153975299</v>
      </c>
      <c r="H1440">
        <v>25.120098984228701</v>
      </c>
      <c r="I1440">
        <v>-7.4174790682707901</v>
      </c>
      <c r="J1440">
        <v>3.6541147419617999</v>
      </c>
      <c r="K1440">
        <v>120.491785646389</v>
      </c>
      <c r="L1440">
        <v>115.00312658211899</v>
      </c>
      <c r="M1440">
        <v>77.993128121247196</v>
      </c>
      <c r="N1440">
        <v>3.24474295776692</v>
      </c>
      <c r="O1440">
        <v>4.5587336096202202</v>
      </c>
      <c r="P1440">
        <v>76.064593301435394</v>
      </c>
      <c r="Q1440">
        <v>4.6522745197283999E-2</v>
      </c>
    </row>
    <row r="1441" spans="1:17" hidden="1" x14ac:dyDescent="0.3">
      <c r="A1441" t="s">
        <v>3036</v>
      </c>
      <c r="B1441" t="s">
        <v>3037</v>
      </c>
      <c r="C1441" t="s">
        <v>10182</v>
      </c>
      <c r="D1441" t="s">
        <v>548</v>
      </c>
      <c r="E1441">
        <v>980.25</v>
      </c>
      <c r="F1441">
        <v>326.75</v>
      </c>
      <c r="G1441">
        <v>17.599681518374901</v>
      </c>
      <c r="H1441">
        <v>16.080032103526101</v>
      </c>
      <c r="I1441">
        <v>6.5114047811480802</v>
      </c>
      <c r="J1441">
        <v>0.94268767384756702</v>
      </c>
      <c r="K1441">
        <v>285.90231429871397</v>
      </c>
      <c r="L1441">
        <v>248.42451410906</v>
      </c>
      <c r="M1441">
        <v>65.066589750754403</v>
      </c>
      <c r="N1441">
        <v>0.80962745882521603</v>
      </c>
      <c r="O1441">
        <v>6.9625095638867496</v>
      </c>
      <c r="P1441">
        <v>76.717144402379603</v>
      </c>
      <c r="Q1441">
        <v>1.6059825794062999E-2</v>
      </c>
    </row>
    <row r="1442" spans="1:17" hidden="1" x14ac:dyDescent="0.3">
      <c r="A1442" t="s">
        <v>3038</v>
      </c>
      <c r="B1442" t="s">
        <v>3039</v>
      </c>
      <c r="C1442" t="s">
        <v>10182</v>
      </c>
      <c r="D1442" t="s">
        <v>193</v>
      </c>
      <c r="E1442">
        <v>979.39044000000001</v>
      </c>
      <c r="F1442">
        <v>805.95</v>
      </c>
      <c r="G1442">
        <v>13.073001744160001</v>
      </c>
      <c r="H1442">
        <v>-1.3286479844482599</v>
      </c>
      <c r="I1442">
        <v>-4.4223727571479703</v>
      </c>
      <c r="J1442">
        <v>-0.31053982948729503</v>
      </c>
      <c r="K1442">
        <v>799.56940684667597</v>
      </c>
      <c r="L1442">
        <v>749.317244381406</v>
      </c>
      <c r="M1442">
        <v>46.286890033456203</v>
      </c>
      <c r="N1442">
        <v>0.774597398977242</v>
      </c>
      <c r="O1442">
        <v>16.0121595632483</v>
      </c>
      <c r="P1442">
        <v>40.900349650349597</v>
      </c>
      <c r="Q1442">
        <v>4.3987923515730998E-2</v>
      </c>
    </row>
    <row r="1443" spans="1:17" hidden="1" x14ac:dyDescent="0.3">
      <c r="A1443" t="s">
        <v>3040</v>
      </c>
      <c r="B1443" t="s">
        <v>3041</v>
      </c>
      <c r="C1443" t="s">
        <v>10182</v>
      </c>
      <c r="D1443" t="s">
        <v>548</v>
      </c>
      <c r="E1443">
        <v>978.58917721499995</v>
      </c>
      <c r="F1443">
        <v>267.14999999999998</v>
      </c>
      <c r="G1443">
        <v>-26.651862312255801</v>
      </c>
      <c r="H1443">
        <v>1.0423195169259101</v>
      </c>
      <c r="I1443">
        <v>-21.3527329858629</v>
      </c>
      <c r="J1443">
        <v>-4.8450279593085597</v>
      </c>
      <c r="K1443">
        <v>256.81254748027197</v>
      </c>
      <c r="L1443">
        <v>264.32418550331897</v>
      </c>
      <c r="M1443">
        <v>58.287063225422003</v>
      </c>
      <c r="N1443">
        <v>1.26097392538683</v>
      </c>
      <c r="O1443">
        <v>19.577016657308601</v>
      </c>
      <c r="P1443">
        <v>18.470066518846899</v>
      </c>
      <c r="Q1443">
        <v>-0.10953806902414601</v>
      </c>
    </row>
    <row r="1444" spans="1:17" hidden="1" x14ac:dyDescent="0.3">
      <c r="A1444" t="s">
        <v>3042</v>
      </c>
      <c r="B1444" t="s">
        <v>3043</v>
      </c>
      <c r="C1444" t="s">
        <v>10182</v>
      </c>
      <c r="D1444" t="s">
        <v>21</v>
      </c>
      <c r="E1444">
        <v>976.370367526</v>
      </c>
      <c r="F1444">
        <v>93.46</v>
      </c>
      <c r="G1444">
        <v>-23.9387218540896</v>
      </c>
      <c r="H1444">
        <v>2.7928816749736001</v>
      </c>
      <c r="I1444">
        <v>-30.489505112037399</v>
      </c>
      <c r="J1444">
        <v>-0.18665488584113801</v>
      </c>
      <c r="K1444">
        <v>90.924010049456797</v>
      </c>
      <c r="L1444">
        <v>91.039443238550206</v>
      </c>
      <c r="M1444">
        <v>53.715261298399099</v>
      </c>
      <c r="N1444">
        <v>1.33923246672442</v>
      </c>
      <c r="O1444">
        <v>32.891076396319299</v>
      </c>
      <c r="P1444">
        <v>40.965309200603301</v>
      </c>
    </row>
    <row r="1445" spans="1:17" hidden="1" x14ac:dyDescent="0.3">
      <c r="A1445" t="s">
        <v>3044</v>
      </c>
      <c r="B1445" t="s">
        <v>3045</v>
      </c>
      <c r="C1445" t="s">
        <v>10182</v>
      </c>
      <c r="D1445" t="s">
        <v>21</v>
      </c>
      <c r="E1445">
        <v>972.72983648799902</v>
      </c>
      <c r="F1445">
        <v>156.72999999999999</v>
      </c>
      <c r="G1445">
        <v>-1.23762668954126</v>
      </c>
      <c r="H1445">
        <v>2.09689171768904</v>
      </c>
      <c r="I1445">
        <v>-11.5049683820534</v>
      </c>
      <c r="J1445">
        <v>-3.0978281198183302</v>
      </c>
      <c r="K1445">
        <v>150.125009802498</v>
      </c>
      <c r="L1445">
        <v>142.41757676982201</v>
      </c>
      <c r="M1445">
        <v>53.718593064931703</v>
      </c>
      <c r="N1445">
        <v>1.7619199973242201</v>
      </c>
      <c r="O1445">
        <v>18.930645058380598</v>
      </c>
      <c r="P1445">
        <v>33.217169570760703</v>
      </c>
      <c r="Q1445">
        <v>6.9504604273391002E-2</v>
      </c>
    </row>
    <row r="1446" spans="1:17" hidden="1" x14ac:dyDescent="0.3">
      <c r="A1446" t="s">
        <v>3046</v>
      </c>
      <c r="B1446" t="s">
        <v>3047</v>
      </c>
      <c r="C1446" t="s">
        <v>10182</v>
      </c>
      <c r="D1446" t="s">
        <v>75</v>
      </c>
      <c r="E1446">
        <v>969.16366324799901</v>
      </c>
      <c r="F1446">
        <v>30.91</v>
      </c>
      <c r="G1446">
        <v>95.327635515478406</v>
      </c>
      <c r="H1446">
        <v>-3.0701630931806498</v>
      </c>
      <c r="I1446">
        <v>30.950144812110501</v>
      </c>
      <c r="J1446">
        <v>-4.9691817060561796</v>
      </c>
      <c r="K1446">
        <v>31.041781401387802</v>
      </c>
      <c r="L1446">
        <v>25.056443585372499</v>
      </c>
      <c r="M1446">
        <v>38.074669336189402</v>
      </c>
      <c r="N1446">
        <v>2.3374508506371798</v>
      </c>
      <c r="O1446">
        <v>27.110967324490399</v>
      </c>
      <c r="P1446">
        <v>127.77612315841201</v>
      </c>
      <c r="Q1446">
        <v>6.6755029100801999E-2</v>
      </c>
    </row>
    <row r="1447" spans="1:17" hidden="1" x14ac:dyDescent="0.3">
      <c r="A1447" t="s">
        <v>3048</v>
      </c>
      <c r="B1447" t="s">
        <v>3049</v>
      </c>
      <c r="C1447" t="s">
        <v>10182</v>
      </c>
      <c r="D1447" t="s">
        <v>243</v>
      </c>
      <c r="E1447">
        <v>968.25138200000004</v>
      </c>
      <c r="F1447">
        <v>113.95</v>
      </c>
      <c r="G1447">
        <v>48.6183602914071</v>
      </c>
      <c r="H1447">
        <v>-15.843941391820801</v>
      </c>
      <c r="I1447">
        <v>-0.26111440515988099</v>
      </c>
      <c r="J1447">
        <v>-3.27646732098047</v>
      </c>
      <c r="K1447">
        <v>107.48360801061401</v>
      </c>
      <c r="L1447">
        <v>92.903967244706394</v>
      </c>
      <c r="M1447">
        <v>46.644685753778298</v>
      </c>
      <c r="N1447">
        <v>0.62581703107088904</v>
      </c>
      <c r="O1447">
        <v>11.3646336112329</v>
      </c>
      <c r="P1447">
        <v>96.465517241379303</v>
      </c>
      <c r="Q1447">
        <v>-4.4431145126929E-2</v>
      </c>
    </row>
    <row r="1448" spans="1:17" hidden="1" x14ac:dyDescent="0.3">
      <c r="A1448" t="s">
        <v>3050</v>
      </c>
      <c r="B1448" t="s">
        <v>3051</v>
      </c>
      <c r="C1448" t="s">
        <v>10182</v>
      </c>
      <c r="D1448" t="s">
        <v>193</v>
      </c>
      <c r="E1448">
        <v>968.03037700000004</v>
      </c>
      <c r="F1448">
        <v>1066.9000000000001</v>
      </c>
      <c r="G1448">
        <v>19.735593288258599</v>
      </c>
      <c r="H1448">
        <v>-0.59970531022287599</v>
      </c>
      <c r="I1448">
        <v>3.3059299322456002</v>
      </c>
      <c r="J1448">
        <v>-5.1522970065899001</v>
      </c>
      <c r="K1448">
        <v>1048.0730517950101</v>
      </c>
      <c r="L1448">
        <v>920.06306268756805</v>
      </c>
      <c r="M1448">
        <v>45.255018223784603</v>
      </c>
      <c r="N1448">
        <v>1.17011937270462</v>
      </c>
      <c r="O1448">
        <v>11.509982191395601</v>
      </c>
      <c r="P1448">
        <v>51.268963561604998</v>
      </c>
      <c r="Q1448">
        <v>5.4362290546188997E-2</v>
      </c>
    </row>
    <row r="1449" spans="1:17" hidden="1" x14ac:dyDescent="0.3">
      <c r="A1449" t="s">
        <v>3052</v>
      </c>
      <c r="B1449" t="s">
        <v>3053</v>
      </c>
      <c r="C1449" t="s">
        <v>10182</v>
      </c>
      <c r="D1449" t="s">
        <v>344</v>
      </c>
      <c r="E1449">
        <v>967.84531976000005</v>
      </c>
      <c r="F1449">
        <v>5.21</v>
      </c>
      <c r="G1449">
        <v>42.978608127756502</v>
      </c>
      <c r="H1449">
        <v>-0.343024242781372</v>
      </c>
      <c r="I1449">
        <v>-33.388990332012902</v>
      </c>
      <c r="J1449">
        <v>-6.9736690044682401</v>
      </c>
      <c r="K1449">
        <v>5.2762634287711601</v>
      </c>
      <c r="L1449">
        <v>5.2260147482644301</v>
      </c>
      <c r="M1449">
        <v>36.402690735644299</v>
      </c>
      <c r="N1449">
        <v>0.80689457075694404</v>
      </c>
      <c r="O1449">
        <v>53.550863723608401</v>
      </c>
      <c r="P1449">
        <v>73.6666666666666</v>
      </c>
      <c r="Q1449">
        <v>3.3891692568670001E-2</v>
      </c>
    </row>
    <row r="1450" spans="1:17" hidden="1" x14ac:dyDescent="0.3">
      <c r="A1450" t="s">
        <v>3054</v>
      </c>
      <c r="B1450" t="s">
        <v>3055</v>
      </c>
      <c r="C1450" t="s">
        <v>10182</v>
      </c>
      <c r="D1450" t="s">
        <v>637</v>
      </c>
      <c r="E1450">
        <v>967.52499999999998</v>
      </c>
      <c r="F1450">
        <v>1690</v>
      </c>
      <c r="G1450">
        <v>-19.239291648286599</v>
      </c>
      <c r="H1450">
        <v>0.57161992615659096</v>
      </c>
      <c r="I1450">
        <v>-20.2553796405161</v>
      </c>
      <c r="J1450">
        <v>0.64326587537082203</v>
      </c>
      <c r="K1450">
        <v>1600.39236550706</v>
      </c>
      <c r="L1450">
        <v>1600.5863880151101</v>
      </c>
      <c r="M1450">
        <v>72.581669373151996</v>
      </c>
      <c r="N1450">
        <v>1.7276163497458501</v>
      </c>
      <c r="O1450">
        <v>11.538461538461499</v>
      </c>
      <c r="P1450">
        <v>21.9644210298415</v>
      </c>
      <c r="Q1450">
        <v>-3.0551367459570001E-3</v>
      </c>
    </row>
    <row r="1451" spans="1:17" hidden="1" x14ac:dyDescent="0.3">
      <c r="A1451" t="s">
        <v>3056</v>
      </c>
      <c r="B1451" t="s">
        <v>3057</v>
      </c>
      <c r="C1451" t="s">
        <v>10182</v>
      </c>
      <c r="D1451" t="s">
        <v>108</v>
      </c>
      <c r="E1451">
        <v>967.18790311999999</v>
      </c>
      <c r="F1451">
        <v>3103.6</v>
      </c>
      <c r="G1451">
        <v>47.595336087078998</v>
      </c>
      <c r="H1451">
        <v>12.210678210431</v>
      </c>
      <c r="I1451">
        <v>-12.861995360261901</v>
      </c>
      <c r="J1451">
        <v>2.82307205661755</v>
      </c>
      <c r="K1451">
        <v>2851.3479085481999</v>
      </c>
      <c r="L1451">
        <v>2664.75594913439</v>
      </c>
      <c r="M1451">
        <v>59.991325646727397</v>
      </c>
      <c r="N1451">
        <v>1.1334493275108899</v>
      </c>
      <c r="O1451">
        <v>15.0599304034025</v>
      </c>
      <c r="P1451">
        <v>77.551487414187605</v>
      </c>
      <c r="Q1451">
        <v>0.13516800610590701</v>
      </c>
    </row>
    <row r="1452" spans="1:17" hidden="1" x14ac:dyDescent="0.3">
      <c r="A1452" t="s">
        <v>3058</v>
      </c>
      <c r="B1452" t="s">
        <v>3059</v>
      </c>
      <c r="C1452" t="s">
        <v>10182</v>
      </c>
      <c r="D1452" t="s">
        <v>243</v>
      </c>
      <c r="E1452">
        <v>967.14127235000001</v>
      </c>
      <c r="F1452">
        <v>1731.5</v>
      </c>
      <c r="G1452">
        <v>-35.3113821716397</v>
      </c>
      <c r="H1452">
        <v>-10.477093173884001</v>
      </c>
      <c r="I1452">
        <v>-16.923678777991299</v>
      </c>
      <c r="J1452">
        <v>-4.3117501949517498</v>
      </c>
      <c r="K1452">
        <v>1755.70054245253</v>
      </c>
      <c r="L1452">
        <v>1804.69237604147</v>
      </c>
      <c r="M1452">
        <v>43.451332408891901</v>
      </c>
      <c r="N1452">
        <v>0.74029405996125497</v>
      </c>
      <c r="O1452">
        <v>26.1911637308691</v>
      </c>
      <c r="P1452">
        <v>14.668874172185401</v>
      </c>
      <c r="Q1452">
        <v>-5.1148929824542E-2</v>
      </c>
    </row>
    <row r="1453" spans="1:17" hidden="1" x14ac:dyDescent="0.3">
      <c r="A1453" t="s">
        <v>3060</v>
      </c>
      <c r="B1453" t="s">
        <v>3061</v>
      </c>
      <c r="C1453" t="s">
        <v>10182</v>
      </c>
      <c r="D1453" t="s">
        <v>304</v>
      </c>
      <c r="E1453">
        <v>966.46457659999999</v>
      </c>
      <c r="F1453">
        <v>352.4</v>
      </c>
      <c r="G1453">
        <v>-16.1186847483382</v>
      </c>
      <c r="H1453">
        <v>-4.0052961427657001</v>
      </c>
      <c r="I1453">
        <v>-13.9887721603423</v>
      </c>
      <c r="J1453">
        <v>-1.92665006595433</v>
      </c>
      <c r="K1453">
        <v>364.35266399206603</v>
      </c>
      <c r="L1453">
        <v>352.33696901716399</v>
      </c>
      <c r="M1453">
        <v>37.850475206398201</v>
      </c>
      <c r="N1453">
        <v>1.25527058279908</v>
      </c>
      <c r="O1453">
        <v>27.412031782065799</v>
      </c>
      <c r="P1453">
        <v>25.722440242597202</v>
      </c>
      <c r="Q1453">
        <v>0.12997138082939699</v>
      </c>
    </row>
    <row r="1454" spans="1:17" hidden="1" x14ac:dyDescent="0.3">
      <c r="A1454" t="s">
        <v>3062</v>
      </c>
      <c r="B1454" t="s">
        <v>3063</v>
      </c>
      <c r="C1454" t="s">
        <v>10182</v>
      </c>
      <c r="D1454" t="s">
        <v>613</v>
      </c>
      <c r="E1454">
        <v>965.88123272199903</v>
      </c>
      <c r="F1454">
        <v>79.790000000000006</v>
      </c>
      <c r="G1454">
        <v>13.3182550516297</v>
      </c>
      <c r="H1454">
        <v>7.6633285751552096</v>
      </c>
      <c r="I1454">
        <v>-45.051824406314097</v>
      </c>
      <c r="J1454">
        <v>-1.04649316077375</v>
      </c>
      <c r="K1454">
        <v>78.715680151728705</v>
      </c>
      <c r="L1454">
        <v>78.778866810486306</v>
      </c>
      <c r="M1454">
        <v>46.774988232078101</v>
      </c>
      <c r="N1454">
        <v>1.2524969706496101</v>
      </c>
      <c r="O1454">
        <v>58.854493044241103</v>
      </c>
      <c r="P1454">
        <v>47.349953831948298</v>
      </c>
      <c r="Q1454">
        <v>-8.0547391174631E-2</v>
      </c>
    </row>
    <row r="1455" spans="1:17" hidden="1" x14ac:dyDescent="0.3">
      <c r="A1455" t="s">
        <v>3064</v>
      </c>
      <c r="B1455" t="s">
        <v>3065</v>
      </c>
      <c r="C1455" t="s">
        <v>10182</v>
      </c>
      <c r="D1455" t="s">
        <v>986</v>
      </c>
      <c r="E1455">
        <v>965.47472137</v>
      </c>
      <c r="F1455">
        <v>145.43</v>
      </c>
      <c r="G1455">
        <v>-38.443072135919699</v>
      </c>
      <c r="H1455">
        <v>3.4905516465840001</v>
      </c>
      <c r="I1455">
        <v>-14.0648707578934</v>
      </c>
      <c r="J1455">
        <v>-1.30614936510252</v>
      </c>
      <c r="K1455">
        <v>137.835869969551</v>
      </c>
      <c r="L1455">
        <v>142.739718086582</v>
      </c>
      <c r="M1455">
        <v>55.0533917047035</v>
      </c>
      <c r="N1455">
        <v>0.78492678416000505</v>
      </c>
      <c r="O1455">
        <v>29.615622636319799</v>
      </c>
      <c r="P1455">
        <v>29.3861209964412</v>
      </c>
    </row>
    <row r="1456" spans="1:17" hidden="1" x14ac:dyDescent="0.3">
      <c r="A1456" t="s">
        <v>3066</v>
      </c>
      <c r="B1456" t="s">
        <v>3067</v>
      </c>
      <c r="C1456" t="s">
        <v>10182</v>
      </c>
      <c r="E1456">
        <v>963.35568000000001</v>
      </c>
      <c r="F1456">
        <v>1198.8</v>
      </c>
      <c r="G1456">
        <v>81.871364333640003</v>
      </c>
      <c r="H1456">
        <v>-5.7341572165939896</v>
      </c>
      <c r="I1456">
        <v>-4.5032358634198699</v>
      </c>
      <c r="J1456">
        <v>-2.0169365105274499</v>
      </c>
      <c r="K1456">
        <v>1220.62029086135</v>
      </c>
      <c r="L1456">
        <v>1122.0067470563799</v>
      </c>
      <c r="M1456">
        <v>46.602477939150397</v>
      </c>
      <c r="N1456">
        <v>0.79190175834496002</v>
      </c>
      <c r="O1456">
        <v>35.118451785118403</v>
      </c>
      <c r="P1456">
        <v>109.214659685863</v>
      </c>
      <c r="Q1456">
        <v>0.22669597898055699</v>
      </c>
    </row>
    <row r="1457" spans="1:17" hidden="1" x14ac:dyDescent="0.3">
      <c r="A1457" t="s">
        <v>3068</v>
      </c>
      <c r="B1457" t="s">
        <v>3069</v>
      </c>
      <c r="C1457" t="s">
        <v>10182</v>
      </c>
      <c r="D1457" t="s">
        <v>726</v>
      </c>
      <c r="E1457">
        <v>961.09248678599999</v>
      </c>
      <c r="F1457">
        <v>226.77</v>
      </c>
      <c r="G1457">
        <v>-9.8572494646903799</v>
      </c>
      <c r="H1457">
        <v>-8.8153113068116795E-3</v>
      </c>
      <c r="I1457">
        <v>-15.707165694500199</v>
      </c>
      <c r="J1457">
        <v>1.3525862723028399</v>
      </c>
      <c r="K1457">
        <v>218.96061451385</v>
      </c>
      <c r="L1457">
        <v>222.26648123776201</v>
      </c>
      <c r="M1457">
        <v>71.711679561610694</v>
      </c>
      <c r="N1457">
        <v>1.65143197345528</v>
      </c>
      <c r="O1457">
        <v>46.844820743484497</v>
      </c>
      <c r="P1457">
        <v>35.385074626865602</v>
      </c>
    </row>
    <row r="1458" spans="1:17" hidden="1" x14ac:dyDescent="0.3">
      <c r="A1458" t="s">
        <v>3070</v>
      </c>
      <c r="B1458" t="s">
        <v>3071</v>
      </c>
      <c r="C1458" t="s">
        <v>10182</v>
      </c>
      <c r="D1458" t="s">
        <v>290</v>
      </c>
      <c r="E1458">
        <v>960.97248000000002</v>
      </c>
      <c r="F1458">
        <v>600</v>
      </c>
      <c r="G1458">
        <v>29.513422068293899</v>
      </c>
      <c r="H1458">
        <v>-12.1729824901177</v>
      </c>
      <c r="I1458">
        <v>-21.1429739370604</v>
      </c>
      <c r="J1458">
        <v>-4.03822869796383</v>
      </c>
      <c r="K1458">
        <v>577.00496270224096</v>
      </c>
      <c r="L1458">
        <v>529.41300355329201</v>
      </c>
      <c r="M1458">
        <v>53.687457973223999</v>
      </c>
      <c r="N1458">
        <v>0.79065453756141801</v>
      </c>
      <c r="O1458">
        <v>21.6666666666666</v>
      </c>
      <c r="P1458">
        <v>68.043691359753495</v>
      </c>
    </row>
    <row r="1459" spans="1:17" hidden="1" x14ac:dyDescent="0.3">
      <c r="A1459" t="s">
        <v>3072</v>
      </c>
      <c r="B1459" t="s">
        <v>3073</v>
      </c>
      <c r="C1459" t="s">
        <v>10182</v>
      </c>
      <c r="D1459" t="s">
        <v>637</v>
      </c>
      <c r="E1459">
        <v>960.88314300000002</v>
      </c>
      <c r="F1459">
        <v>1042.1500000000001</v>
      </c>
      <c r="G1459">
        <v>17.488823512507601</v>
      </c>
      <c r="H1459">
        <v>6.0880041605593096</v>
      </c>
      <c r="I1459">
        <v>2.4774543405457101</v>
      </c>
      <c r="J1459">
        <v>-6.5617762055034996</v>
      </c>
      <c r="K1459">
        <v>985.29317375533697</v>
      </c>
      <c r="L1459">
        <v>910.42490324992696</v>
      </c>
      <c r="M1459">
        <v>52.073070115412001</v>
      </c>
      <c r="N1459">
        <v>1.47372505543237</v>
      </c>
      <c r="O1459">
        <v>13.9951062706903</v>
      </c>
      <c r="P1459">
        <v>51.145757795503997</v>
      </c>
      <c r="Q1459">
        <v>-4.9551630446920004E-3</v>
      </c>
    </row>
    <row r="1460" spans="1:17" hidden="1" x14ac:dyDescent="0.3">
      <c r="A1460" t="s">
        <v>3074</v>
      </c>
      <c r="B1460" t="s">
        <v>3075</v>
      </c>
      <c r="C1460" t="s">
        <v>10182</v>
      </c>
      <c r="D1460" t="s">
        <v>613</v>
      </c>
      <c r="E1460">
        <v>958.12080000000003</v>
      </c>
      <c r="F1460">
        <v>1535.45</v>
      </c>
      <c r="G1460">
        <v>16.5607709655139</v>
      </c>
      <c r="H1460">
        <v>21.205434940707701</v>
      </c>
      <c r="I1460">
        <v>30.857142841942199</v>
      </c>
      <c r="J1460">
        <v>-1.82357153645504</v>
      </c>
      <c r="K1460">
        <v>1118.1673779482301</v>
      </c>
      <c r="L1460">
        <v>1034.3644871837801</v>
      </c>
      <c r="M1460">
        <v>83.90545637804</v>
      </c>
      <c r="N1460">
        <v>3.8090810310141499</v>
      </c>
      <c r="O1460">
        <v>0</v>
      </c>
      <c r="P1460">
        <v>91.931249999999906</v>
      </c>
      <c r="Q1460">
        <v>5.1757305035485E-2</v>
      </c>
    </row>
    <row r="1461" spans="1:17" hidden="1" x14ac:dyDescent="0.3">
      <c r="A1461" t="s">
        <v>3076</v>
      </c>
      <c r="B1461" t="s">
        <v>3077</v>
      </c>
      <c r="C1461" t="s">
        <v>10182</v>
      </c>
      <c r="D1461" t="s">
        <v>78</v>
      </c>
      <c r="E1461">
        <v>956.06866939999998</v>
      </c>
      <c r="F1461">
        <v>110.65</v>
      </c>
      <c r="G1461">
        <v>6.4836520462866796</v>
      </c>
      <c r="H1461">
        <v>-8.4886262457827701</v>
      </c>
      <c r="I1461">
        <v>-8.1381771150980704</v>
      </c>
      <c r="J1461">
        <v>-5.42201412700663</v>
      </c>
      <c r="K1461">
        <v>111.674015385556</v>
      </c>
      <c r="L1461">
        <v>106.306529652658</v>
      </c>
      <c r="M1461">
        <v>30.2005104120257</v>
      </c>
      <c r="N1461">
        <v>1.07570433959319</v>
      </c>
      <c r="O1461">
        <v>60.822413014008099</v>
      </c>
      <c r="P1461">
        <v>38.3125</v>
      </c>
      <c r="Q1461">
        <v>-4.8141974335004001E-2</v>
      </c>
    </row>
    <row r="1462" spans="1:17" hidden="1" x14ac:dyDescent="0.3">
      <c r="A1462" t="s">
        <v>3078</v>
      </c>
      <c r="B1462" t="s">
        <v>3079</v>
      </c>
      <c r="C1462" t="s">
        <v>10182</v>
      </c>
      <c r="D1462" t="s">
        <v>18</v>
      </c>
      <c r="E1462">
        <v>954.46731617999899</v>
      </c>
      <c r="F1462">
        <v>928.55</v>
      </c>
      <c r="G1462">
        <v>16.267418227982802</v>
      </c>
      <c r="H1462">
        <v>-14.6586146961812</v>
      </c>
      <c r="I1462">
        <v>-43.090445266112702</v>
      </c>
      <c r="J1462">
        <v>-5.41421532624872</v>
      </c>
      <c r="K1462">
        <v>1016.30194046517</v>
      </c>
      <c r="L1462">
        <v>985.90462977158199</v>
      </c>
      <c r="M1462">
        <v>41.203618912111899</v>
      </c>
      <c r="N1462">
        <v>0.78917753521603295</v>
      </c>
      <c r="O1462">
        <v>70.3731624575951</v>
      </c>
      <c r="P1462">
        <v>73.544528548733695</v>
      </c>
      <c r="Q1462">
        <v>0.21248086809997199</v>
      </c>
    </row>
    <row r="1463" spans="1:17" hidden="1" x14ac:dyDescent="0.3">
      <c r="A1463" t="s">
        <v>3080</v>
      </c>
      <c r="B1463" t="s">
        <v>3081</v>
      </c>
      <c r="C1463" t="s">
        <v>10182</v>
      </c>
      <c r="D1463" t="s">
        <v>214</v>
      </c>
      <c r="E1463">
        <v>954.33313417999898</v>
      </c>
      <c r="F1463">
        <v>1797.7</v>
      </c>
      <c r="G1463">
        <v>-29.542340198134699</v>
      </c>
      <c r="H1463">
        <v>12.0329290540943</v>
      </c>
      <c r="I1463">
        <v>0.514500669902481</v>
      </c>
      <c r="J1463">
        <v>-4.6272487221795702</v>
      </c>
      <c r="K1463">
        <v>1684.0839169483199</v>
      </c>
      <c r="L1463">
        <v>1589.88345131951</v>
      </c>
      <c r="M1463">
        <v>51.836692566650399</v>
      </c>
      <c r="N1463">
        <v>2.0112739932932899</v>
      </c>
      <c r="O1463">
        <v>29.996662401958002</v>
      </c>
      <c r="P1463">
        <v>39.011753789050402</v>
      </c>
      <c r="Q1463">
        <v>0.130351417187902</v>
      </c>
    </row>
    <row r="1464" spans="1:17" hidden="1" x14ac:dyDescent="0.3">
      <c r="A1464" t="s">
        <v>3082</v>
      </c>
      <c r="B1464" t="s">
        <v>3083</v>
      </c>
      <c r="C1464" t="s">
        <v>10182</v>
      </c>
      <c r="D1464" t="s">
        <v>114</v>
      </c>
      <c r="E1464">
        <v>953.95021143999998</v>
      </c>
      <c r="F1464">
        <v>9262.2999999999993</v>
      </c>
      <c r="G1464">
        <v>251.51455145104001</v>
      </c>
      <c r="H1464">
        <v>25.9889061435588</v>
      </c>
      <c r="I1464">
        <v>175.718761628983</v>
      </c>
      <c r="J1464">
        <v>-0.15693211440587301</v>
      </c>
      <c r="K1464">
        <v>7168.7411364401296</v>
      </c>
      <c r="L1464">
        <v>5132.9017821018597</v>
      </c>
      <c r="M1464">
        <v>65.617615617150193</v>
      </c>
      <c r="N1464">
        <v>1.5616185216652501</v>
      </c>
      <c r="O1464">
        <v>13.450762769506399</v>
      </c>
      <c r="P1464">
        <v>311.40179443901502</v>
      </c>
      <c r="Q1464">
        <v>9.6105473530045005E-2</v>
      </c>
    </row>
    <row r="1465" spans="1:17" hidden="1" x14ac:dyDescent="0.3">
      <c r="A1465" t="s">
        <v>3084</v>
      </c>
      <c r="B1465" t="s">
        <v>3085</v>
      </c>
      <c r="C1465" t="s">
        <v>10182</v>
      </c>
      <c r="D1465" t="s">
        <v>98</v>
      </c>
      <c r="E1465">
        <v>953.78930879999996</v>
      </c>
      <c r="F1465">
        <v>101.04</v>
      </c>
      <c r="G1465">
        <v>-29.4040898194575</v>
      </c>
      <c r="H1465">
        <v>-9.7161794774169294</v>
      </c>
      <c r="I1465">
        <v>-19.4180394438207</v>
      </c>
      <c r="J1465">
        <v>-5.0493037285084297</v>
      </c>
      <c r="K1465">
        <v>105.395365717308</v>
      </c>
      <c r="L1465">
        <v>107.58764090208901</v>
      </c>
      <c r="M1465">
        <v>31.249184241150399</v>
      </c>
      <c r="N1465">
        <v>1.2372297556777601</v>
      </c>
      <c r="O1465">
        <v>44.843626286619099</v>
      </c>
      <c r="P1465">
        <v>8.6451612903225694</v>
      </c>
      <c r="Q1465">
        <v>-3.2353362387784003E-2</v>
      </c>
    </row>
    <row r="1466" spans="1:17" hidden="1" x14ac:dyDescent="0.3">
      <c r="A1466" t="s">
        <v>3086</v>
      </c>
      <c r="B1466" t="s">
        <v>3087</v>
      </c>
      <c r="C1466" t="s">
        <v>10182</v>
      </c>
      <c r="D1466" t="s">
        <v>282</v>
      </c>
      <c r="E1466">
        <v>953.19400800000005</v>
      </c>
      <c r="F1466">
        <v>203.75</v>
      </c>
      <c r="G1466">
        <v>19.3271047285686</v>
      </c>
      <c r="H1466">
        <v>1.4902771351296</v>
      </c>
      <c r="I1466">
        <v>-26.8448516513104</v>
      </c>
      <c r="J1466">
        <v>-4.8183254517165297</v>
      </c>
      <c r="K1466">
        <v>204.24571152087401</v>
      </c>
      <c r="L1466">
        <v>184.87450463542601</v>
      </c>
      <c r="M1466">
        <v>28.462849786213901</v>
      </c>
      <c r="N1466">
        <v>0.72472372037641997</v>
      </c>
      <c r="O1466">
        <v>25.6196319018404</v>
      </c>
      <c r="P1466">
        <v>73.404255319148902</v>
      </c>
      <c r="Q1466">
        <v>7.8410599492563002E-2</v>
      </c>
    </row>
    <row r="1467" spans="1:17" hidden="1" x14ac:dyDescent="0.3">
      <c r="A1467" t="s">
        <v>3088</v>
      </c>
      <c r="B1467" t="s">
        <v>3089</v>
      </c>
      <c r="C1467" t="s">
        <v>10182</v>
      </c>
      <c r="D1467" t="s">
        <v>371</v>
      </c>
      <c r="E1467">
        <v>951.09974768400002</v>
      </c>
      <c r="F1467">
        <v>226.14</v>
      </c>
      <c r="G1467">
        <v>12.5944572955278</v>
      </c>
      <c r="H1467">
        <v>10.772180899422301</v>
      </c>
      <c r="I1467">
        <v>-3.7638139401539301</v>
      </c>
      <c r="J1467">
        <v>-2.0201483878762798</v>
      </c>
      <c r="K1467">
        <v>202.028490333446</v>
      </c>
      <c r="L1467">
        <v>187.88526744959</v>
      </c>
      <c r="M1467">
        <v>56.781591344282802</v>
      </c>
      <c r="N1467">
        <v>1.4199508856146501</v>
      </c>
      <c r="O1467">
        <v>14.088617670469599</v>
      </c>
      <c r="P1467">
        <v>67.139689578713899</v>
      </c>
      <c r="Q1467">
        <v>3.2638687507708999E-2</v>
      </c>
    </row>
    <row r="1468" spans="1:17" hidden="1" x14ac:dyDescent="0.3">
      <c r="A1468" t="s">
        <v>3090</v>
      </c>
      <c r="B1468" t="s">
        <v>3091</v>
      </c>
      <c r="C1468" t="s">
        <v>10182</v>
      </c>
      <c r="D1468" t="s">
        <v>243</v>
      </c>
      <c r="E1468">
        <v>950.42820640000002</v>
      </c>
      <c r="F1468">
        <v>161.51</v>
      </c>
      <c r="G1468">
        <v>78.583701078169398</v>
      </c>
      <c r="H1468">
        <v>10.236978535128801</v>
      </c>
      <c r="I1468">
        <v>-3.49415246547701</v>
      </c>
      <c r="J1468">
        <v>6.2893478220407903</v>
      </c>
      <c r="K1468">
        <v>139.62844675887399</v>
      </c>
      <c r="L1468">
        <v>130.86351382632199</v>
      </c>
      <c r="M1468">
        <v>76.063482205437396</v>
      </c>
      <c r="N1468">
        <v>2.37506505906055</v>
      </c>
      <c r="O1468">
        <v>5.2566404556993298</v>
      </c>
      <c r="P1468">
        <v>105.614258434118</v>
      </c>
      <c r="Q1468">
        <v>0.117468386435379</v>
      </c>
    </row>
    <row r="1469" spans="1:17" hidden="1" x14ac:dyDescent="0.3">
      <c r="A1469" t="s">
        <v>3092</v>
      </c>
      <c r="B1469" t="s">
        <v>3093</v>
      </c>
      <c r="C1469" t="s">
        <v>10182</v>
      </c>
      <c r="E1469">
        <v>949.50078210000004</v>
      </c>
      <c r="F1469">
        <v>1106.3</v>
      </c>
      <c r="G1469">
        <v>137.66198417305</v>
      </c>
      <c r="H1469">
        <v>7.0810353599980003</v>
      </c>
      <c r="I1469">
        <v>22.430127209194801</v>
      </c>
      <c r="J1469">
        <v>-10.2337441567896</v>
      </c>
      <c r="K1469">
        <v>1012.66004384824</v>
      </c>
      <c r="L1469">
        <v>820.65667786940901</v>
      </c>
      <c r="M1469">
        <v>41.073684273563401</v>
      </c>
      <c r="N1469">
        <v>0.84090525877831601</v>
      </c>
      <c r="O1469">
        <v>15.145078188556401</v>
      </c>
      <c r="P1469">
        <v>166.578313253012</v>
      </c>
      <c r="Q1469">
        <v>4.6667235839651003E-2</v>
      </c>
    </row>
    <row r="1470" spans="1:17" hidden="1" x14ac:dyDescent="0.3">
      <c r="A1470" t="s">
        <v>3094</v>
      </c>
      <c r="B1470" t="s">
        <v>3095</v>
      </c>
      <c r="C1470" t="s">
        <v>10182</v>
      </c>
      <c r="D1470" t="s">
        <v>246</v>
      </c>
      <c r="E1470">
        <v>947.96366399999999</v>
      </c>
      <c r="F1470">
        <v>586.79999999999995</v>
      </c>
      <c r="G1470">
        <v>74.202227591944506</v>
      </c>
      <c r="H1470">
        <v>0.78003870404098896</v>
      </c>
      <c r="I1470">
        <v>-3.7421518509776099</v>
      </c>
      <c r="J1470">
        <v>-7.8509125307784702</v>
      </c>
      <c r="K1470">
        <v>596.97420945333897</v>
      </c>
      <c r="L1470">
        <v>570.02550186418296</v>
      </c>
      <c r="M1470">
        <v>43.085562981456803</v>
      </c>
      <c r="N1470">
        <v>0.75529083157426002</v>
      </c>
      <c r="O1470">
        <v>44.904567143830903</v>
      </c>
      <c r="P1470">
        <v>109.571428571428</v>
      </c>
      <c r="Q1470">
        <v>4.2498342022040003E-2</v>
      </c>
    </row>
    <row r="1471" spans="1:17" hidden="1" x14ac:dyDescent="0.3">
      <c r="A1471" t="s">
        <v>3096</v>
      </c>
      <c r="B1471" t="s">
        <v>3097</v>
      </c>
      <c r="C1471" t="s">
        <v>10182</v>
      </c>
      <c r="D1471" t="s">
        <v>548</v>
      </c>
      <c r="E1471">
        <v>945.29707475999999</v>
      </c>
      <c r="F1471">
        <v>133.71</v>
      </c>
      <c r="G1471">
        <v>-4.3545310261064403</v>
      </c>
      <c r="H1471">
        <v>0.79010544600189103</v>
      </c>
      <c r="I1471">
        <v>-26.863379477542999</v>
      </c>
      <c r="J1471">
        <v>-6.85175896898898</v>
      </c>
      <c r="K1471">
        <v>130.09828734836699</v>
      </c>
      <c r="L1471">
        <v>128.469336125719</v>
      </c>
      <c r="M1471">
        <v>51.854816131122398</v>
      </c>
      <c r="N1471">
        <v>2.8842170871884298</v>
      </c>
      <c r="O1471">
        <v>38.059980554932203</v>
      </c>
      <c r="P1471">
        <v>32.124505928853701</v>
      </c>
      <c r="Q1471">
        <v>1.6579872800315001E-2</v>
      </c>
    </row>
    <row r="1472" spans="1:17" hidden="1" x14ac:dyDescent="0.3">
      <c r="A1472" t="s">
        <v>3098</v>
      </c>
      <c r="B1472" t="s">
        <v>3099</v>
      </c>
      <c r="C1472" t="s">
        <v>10182</v>
      </c>
      <c r="D1472" t="s">
        <v>1411</v>
      </c>
      <c r="E1472">
        <v>945.28153589999999</v>
      </c>
      <c r="F1472">
        <v>349.5</v>
      </c>
      <c r="G1472">
        <v>-5.4820140771401196</v>
      </c>
      <c r="H1472">
        <v>6.2890539149245397</v>
      </c>
      <c r="I1472">
        <v>-19.6351075176607</v>
      </c>
      <c r="J1472">
        <v>0.77410672604006003</v>
      </c>
      <c r="K1472">
        <v>333.261861479765</v>
      </c>
      <c r="L1472">
        <v>330.10068653436298</v>
      </c>
      <c r="M1472">
        <v>52.725161437696201</v>
      </c>
      <c r="N1472">
        <v>1.4090263322945</v>
      </c>
      <c r="O1472">
        <v>16.423462088698098</v>
      </c>
      <c r="P1472">
        <v>33.908045977011398</v>
      </c>
      <c r="Q1472">
        <v>2.1075103930036001E-2</v>
      </c>
    </row>
    <row r="1473" spans="1:17" hidden="1" x14ac:dyDescent="0.3">
      <c r="A1473" t="s">
        <v>3100</v>
      </c>
      <c r="B1473" t="s">
        <v>3101</v>
      </c>
      <c r="C1473" t="s">
        <v>10182</v>
      </c>
      <c r="D1473" t="s">
        <v>1545</v>
      </c>
      <c r="E1473">
        <v>942.71842241000002</v>
      </c>
      <c r="F1473">
        <v>387.95</v>
      </c>
      <c r="G1473">
        <v>254.884709040839</v>
      </c>
      <c r="H1473">
        <v>28.7032197399162</v>
      </c>
      <c r="I1473">
        <v>126.336641874394</v>
      </c>
      <c r="J1473">
        <v>-8.1138175949002793</v>
      </c>
      <c r="K1473">
        <v>328.008122367071</v>
      </c>
      <c r="L1473">
        <v>219.128824014099</v>
      </c>
      <c r="M1473">
        <v>49.025811858102301</v>
      </c>
      <c r="N1473">
        <v>0.77617883187985504</v>
      </c>
      <c r="O1473">
        <v>19.087511277226401</v>
      </c>
      <c r="P1473">
        <v>308.36842105263099</v>
      </c>
    </row>
    <row r="1474" spans="1:17" hidden="1" x14ac:dyDescent="0.3">
      <c r="A1474" t="s">
        <v>3102</v>
      </c>
      <c r="B1474" t="s">
        <v>3103</v>
      </c>
      <c r="C1474" t="s">
        <v>10182</v>
      </c>
      <c r="D1474" t="s">
        <v>214</v>
      </c>
      <c r="E1474">
        <v>942.04375000000005</v>
      </c>
      <c r="F1474">
        <v>793.3</v>
      </c>
      <c r="G1474">
        <v>257.22734501077201</v>
      </c>
      <c r="H1474">
        <v>55.935166550665897</v>
      </c>
      <c r="I1474">
        <v>67.721547639623395</v>
      </c>
      <c r="J1474">
        <v>8.9045557902751895</v>
      </c>
      <c r="K1474">
        <v>565.55799363679796</v>
      </c>
      <c r="L1474">
        <v>424.95583351325001</v>
      </c>
      <c r="M1474">
        <v>73.395619116843903</v>
      </c>
      <c r="N1474">
        <v>2.10587412587412</v>
      </c>
      <c r="O1474">
        <v>10.046640615151899</v>
      </c>
      <c r="P1474">
        <v>350.73863636363598</v>
      </c>
    </row>
    <row r="1475" spans="1:17" hidden="1" x14ac:dyDescent="0.3">
      <c r="A1475" t="s">
        <v>3104</v>
      </c>
      <c r="B1475" t="s">
        <v>3105</v>
      </c>
      <c r="C1475" t="s">
        <v>10182</v>
      </c>
      <c r="D1475" t="s">
        <v>416</v>
      </c>
      <c r="E1475">
        <v>941.620992</v>
      </c>
      <c r="F1475">
        <v>9.6199999999999992</v>
      </c>
      <c r="G1475">
        <v>299.69670069437598</v>
      </c>
      <c r="H1475">
        <v>4.7661417901040899</v>
      </c>
      <c r="I1475">
        <v>20.361270901006801</v>
      </c>
      <c r="J1475">
        <v>-3.2179500487816899</v>
      </c>
      <c r="K1475">
        <v>9.2404789962347191</v>
      </c>
      <c r="L1475">
        <v>7.9412094246518601</v>
      </c>
      <c r="M1475">
        <v>53.880469700614</v>
      </c>
      <c r="N1475">
        <v>2.1007039381705201</v>
      </c>
      <c r="O1475">
        <v>61.642411642411602</v>
      </c>
      <c r="P1475">
        <v>339.26940639269401</v>
      </c>
      <c r="Q1475">
        <v>0.174448899785769</v>
      </c>
    </row>
    <row r="1476" spans="1:17" hidden="1" x14ac:dyDescent="0.3">
      <c r="A1476" t="s">
        <v>3106</v>
      </c>
      <c r="B1476" t="s">
        <v>3107</v>
      </c>
      <c r="C1476" t="s">
        <v>10182</v>
      </c>
      <c r="D1476" t="s">
        <v>553</v>
      </c>
      <c r="E1476">
        <v>938.10924580100004</v>
      </c>
      <c r="F1476">
        <v>166.01</v>
      </c>
      <c r="G1476">
        <v>133.496646515858</v>
      </c>
      <c r="H1476">
        <v>-3.5915786019058</v>
      </c>
      <c r="I1476">
        <v>19.216782131128699</v>
      </c>
      <c r="J1476">
        <v>-4.6295765440970804</v>
      </c>
      <c r="K1476">
        <v>148.805088119858</v>
      </c>
      <c r="L1476">
        <v>118.57621496061</v>
      </c>
      <c r="M1476">
        <v>55.108694388075399</v>
      </c>
      <c r="N1476">
        <v>0.93848638681551499</v>
      </c>
      <c r="O1476">
        <v>10.4752725739413</v>
      </c>
      <c r="P1476">
        <v>179.949409780775</v>
      </c>
      <c r="Q1476">
        <v>6.5226067317068995E-2</v>
      </c>
    </row>
    <row r="1477" spans="1:17" hidden="1" x14ac:dyDescent="0.3">
      <c r="A1477" t="s">
        <v>3108</v>
      </c>
      <c r="B1477" t="s">
        <v>3109</v>
      </c>
      <c r="C1477" t="s">
        <v>10182</v>
      </c>
      <c r="D1477" t="s">
        <v>246</v>
      </c>
      <c r="E1477">
        <v>937.65437285999997</v>
      </c>
      <c r="F1477">
        <v>272.85000000000002</v>
      </c>
      <c r="G1477">
        <v>-11.4485979867015</v>
      </c>
      <c r="H1477">
        <v>9.0000425387829299</v>
      </c>
      <c r="I1477">
        <v>-20.164898373754401</v>
      </c>
      <c r="J1477">
        <v>-2.1305750867529198</v>
      </c>
      <c r="K1477">
        <v>261.94948070793799</v>
      </c>
      <c r="L1477">
        <v>251.443974093853</v>
      </c>
      <c r="M1477">
        <v>54.483130512300299</v>
      </c>
      <c r="N1477">
        <v>1.5426683882830501</v>
      </c>
      <c r="O1477">
        <v>20.4141469671981</v>
      </c>
      <c r="P1477">
        <v>40.644329896907202</v>
      </c>
      <c r="Q1477">
        <v>0.146867363475436</v>
      </c>
    </row>
    <row r="1478" spans="1:17" hidden="1" x14ac:dyDescent="0.3">
      <c r="A1478" t="s">
        <v>3110</v>
      </c>
      <c r="B1478" t="s">
        <v>3111</v>
      </c>
      <c r="C1478" t="s">
        <v>10182</v>
      </c>
      <c r="D1478" t="s">
        <v>225</v>
      </c>
      <c r="E1478">
        <v>937.44174999999996</v>
      </c>
      <c r="F1478">
        <v>381.85</v>
      </c>
      <c r="G1478">
        <v>11.630883978674101</v>
      </c>
      <c r="H1478">
        <v>45.522841785538503</v>
      </c>
      <c r="I1478">
        <v>24.3884077085429</v>
      </c>
      <c r="J1478">
        <v>-1.86273247701306</v>
      </c>
      <c r="M1478">
        <v>62.000998751018699</v>
      </c>
      <c r="O1478">
        <v>11.3002487887914</v>
      </c>
      <c r="P1478">
        <v>100.973684210526</v>
      </c>
    </row>
    <row r="1479" spans="1:17" hidden="1" x14ac:dyDescent="0.3">
      <c r="A1479" t="s">
        <v>3112</v>
      </c>
      <c r="B1479" t="s">
        <v>3113</v>
      </c>
      <c r="C1479" t="s">
        <v>10182</v>
      </c>
      <c r="D1479" t="s">
        <v>986</v>
      </c>
      <c r="E1479">
        <v>937.125</v>
      </c>
      <c r="F1479">
        <v>83.3</v>
      </c>
      <c r="G1479">
        <v>-58.552361675397101</v>
      </c>
      <c r="H1479">
        <v>4.7712015494763902</v>
      </c>
      <c r="I1479">
        <v>-10.1197953143517</v>
      </c>
      <c r="J1479">
        <v>-1.8250775527882701</v>
      </c>
      <c r="K1479">
        <v>79.492567249810605</v>
      </c>
      <c r="L1479">
        <v>84.023054227388002</v>
      </c>
      <c r="M1479">
        <v>54.685702403217903</v>
      </c>
      <c r="N1479">
        <v>0.93721366332813105</v>
      </c>
      <c r="O1479">
        <v>63.145258103241297</v>
      </c>
      <c r="P1479">
        <v>30.054644808743099</v>
      </c>
      <c r="Q1479">
        <v>7.5895419715653001E-2</v>
      </c>
    </row>
    <row r="1480" spans="1:17" hidden="1" x14ac:dyDescent="0.3">
      <c r="A1480" t="s">
        <v>3114</v>
      </c>
      <c r="B1480" t="s">
        <v>3115</v>
      </c>
      <c r="C1480" t="s">
        <v>10182</v>
      </c>
      <c r="D1480" t="s">
        <v>243</v>
      </c>
      <c r="E1480">
        <v>936.3932112</v>
      </c>
      <c r="F1480">
        <v>87.44</v>
      </c>
      <c r="G1480">
        <v>-38.6229395448335</v>
      </c>
      <c r="H1480">
        <v>-9.9406393315538608</v>
      </c>
      <c r="I1480">
        <v>-34.569380269628297</v>
      </c>
      <c r="J1480">
        <v>-2.4152082445726402</v>
      </c>
      <c r="K1480">
        <v>89.831145044396095</v>
      </c>
      <c r="L1480">
        <v>96.762901925881806</v>
      </c>
      <c r="M1480">
        <v>39.746438895602701</v>
      </c>
      <c r="N1480">
        <v>0.93566351566037698</v>
      </c>
      <c r="O1480">
        <v>51.818389752973403</v>
      </c>
      <c r="P1480">
        <v>17.859549804555801</v>
      </c>
      <c r="Q1480">
        <v>7.0068195522004995E-2</v>
      </c>
    </row>
    <row r="1481" spans="1:17" hidden="1" x14ac:dyDescent="0.3">
      <c r="A1481" t="s">
        <v>3116</v>
      </c>
      <c r="B1481" t="s">
        <v>3117</v>
      </c>
      <c r="C1481" t="s">
        <v>10182</v>
      </c>
      <c r="E1481">
        <v>935.40548362000004</v>
      </c>
      <c r="F1481">
        <v>339.8</v>
      </c>
      <c r="G1481">
        <v>-53.849010726642597</v>
      </c>
      <c r="H1481">
        <v>0.78199437414622397</v>
      </c>
      <c r="I1481">
        <v>-31.625379877629399</v>
      </c>
      <c r="J1481">
        <v>0.47279467305413397</v>
      </c>
      <c r="K1481">
        <v>335.29328954682899</v>
      </c>
      <c r="L1481">
        <v>409.23563155670502</v>
      </c>
      <c r="M1481">
        <v>53.537778718307997</v>
      </c>
      <c r="N1481">
        <v>1.0266894414091901</v>
      </c>
      <c r="O1481">
        <v>111.256621542083</v>
      </c>
      <c r="P1481">
        <v>26.7437523312196</v>
      </c>
      <c r="Q1481">
        <v>4.8691500819608997E-2</v>
      </c>
    </row>
    <row r="1482" spans="1:17" hidden="1" x14ac:dyDescent="0.3">
      <c r="A1482" t="s">
        <v>3118</v>
      </c>
      <c r="B1482" t="s">
        <v>3119</v>
      </c>
      <c r="C1482" t="s">
        <v>10182</v>
      </c>
      <c r="D1482" t="s">
        <v>193</v>
      </c>
      <c r="E1482">
        <v>932.73619499999995</v>
      </c>
      <c r="F1482">
        <v>631.54999999999995</v>
      </c>
      <c r="G1482">
        <v>59.146880796857197</v>
      </c>
      <c r="H1482">
        <v>46.758826229906397</v>
      </c>
      <c r="I1482">
        <v>21.163477914177498</v>
      </c>
      <c r="J1482">
        <v>17.9116171050288</v>
      </c>
      <c r="K1482">
        <v>480.37798600576002</v>
      </c>
      <c r="L1482">
        <v>431.66088798934101</v>
      </c>
      <c r="M1482">
        <v>90.018670973011695</v>
      </c>
      <c r="N1482">
        <v>3.9750708520257598</v>
      </c>
      <c r="O1482">
        <v>2.4463621249307201</v>
      </c>
      <c r="P1482">
        <v>85.75</v>
      </c>
      <c r="Q1482">
        <v>5.2802873420054998E-2</v>
      </c>
    </row>
    <row r="1483" spans="1:17" hidden="1" x14ac:dyDescent="0.3">
      <c r="A1483" t="s">
        <v>3120</v>
      </c>
      <c r="B1483" t="s">
        <v>3121</v>
      </c>
      <c r="C1483" t="s">
        <v>10182</v>
      </c>
      <c r="E1483">
        <v>932.37701842000001</v>
      </c>
      <c r="F1483">
        <v>9.1</v>
      </c>
      <c r="G1483">
        <v>-1.8297790564023999</v>
      </c>
      <c r="H1483">
        <v>-11.4496768855384</v>
      </c>
      <c r="I1483">
        <v>-5.1434608320665296</v>
      </c>
      <c r="J1483">
        <v>-7.73102298888295</v>
      </c>
      <c r="K1483">
        <v>9.3123905613677795</v>
      </c>
      <c r="L1483">
        <v>9.0298547647474194</v>
      </c>
      <c r="M1483">
        <v>45.092784332523699</v>
      </c>
      <c r="N1483">
        <v>2.5585721555811398</v>
      </c>
      <c r="O1483">
        <v>31.868131868131801</v>
      </c>
      <c r="P1483">
        <v>35.4166666666666</v>
      </c>
    </row>
    <row r="1484" spans="1:17" hidden="1" x14ac:dyDescent="0.3">
      <c r="A1484" t="s">
        <v>3122</v>
      </c>
      <c r="B1484" t="s">
        <v>3123</v>
      </c>
      <c r="C1484" t="s">
        <v>10182</v>
      </c>
      <c r="D1484" t="s">
        <v>896</v>
      </c>
      <c r="E1484">
        <v>931.7026674</v>
      </c>
      <c r="F1484">
        <v>412.2</v>
      </c>
      <c r="G1484">
        <v>-43.194579899557198</v>
      </c>
      <c r="H1484">
        <v>-2.9933983731667602</v>
      </c>
      <c r="I1484">
        <v>-47.972412374451402</v>
      </c>
      <c r="J1484">
        <v>-1.16314794813417</v>
      </c>
      <c r="K1484">
        <v>421.21559360199097</v>
      </c>
      <c r="L1484">
        <v>474.47120751188601</v>
      </c>
      <c r="M1484">
        <v>48.627644234513497</v>
      </c>
      <c r="N1484">
        <v>0.86230995250537701</v>
      </c>
      <c r="O1484">
        <v>79.524502668607397</v>
      </c>
      <c r="P1484">
        <v>23.302422973377102</v>
      </c>
      <c r="Q1484">
        <v>3.7212192111985003E-2</v>
      </c>
    </row>
    <row r="1485" spans="1:17" hidden="1" x14ac:dyDescent="0.3">
      <c r="A1485" t="s">
        <v>3124</v>
      </c>
      <c r="B1485" t="s">
        <v>3125</v>
      </c>
      <c r="C1485" t="s">
        <v>10182</v>
      </c>
      <c r="D1485" t="s">
        <v>78</v>
      </c>
      <c r="E1485">
        <v>930.72833749999995</v>
      </c>
      <c r="F1485">
        <v>664.45</v>
      </c>
      <c r="G1485">
        <v>8.2708406188948498</v>
      </c>
      <c r="H1485">
        <v>-4.7169642853668101</v>
      </c>
      <c r="I1485">
        <v>-3.4556987069304199</v>
      </c>
      <c r="J1485">
        <v>-4.1782384923426399</v>
      </c>
      <c r="K1485">
        <v>648.23894198501205</v>
      </c>
      <c r="L1485">
        <v>598.12016942948605</v>
      </c>
      <c r="M1485">
        <v>44.649014462277798</v>
      </c>
      <c r="N1485">
        <v>1.24813590691106</v>
      </c>
      <c r="O1485">
        <v>10.617804198961499</v>
      </c>
      <c r="P1485">
        <v>41.492759795570699</v>
      </c>
      <c r="Q1485">
        <v>-6.1881076984965998E-2</v>
      </c>
    </row>
    <row r="1486" spans="1:17" hidden="1" x14ac:dyDescent="0.3">
      <c r="A1486" t="s">
        <v>3126</v>
      </c>
      <c r="B1486" t="s">
        <v>3127</v>
      </c>
      <c r="C1486" t="s">
        <v>10182</v>
      </c>
      <c r="D1486" t="s">
        <v>21</v>
      </c>
      <c r="E1486">
        <v>925.58618999999999</v>
      </c>
      <c r="F1486">
        <v>729.9</v>
      </c>
      <c r="G1486">
        <v>67.550671571170795</v>
      </c>
      <c r="H1486">
        <v>-9.9822787313697496</v>
      </c>
      <c r="I1486">
        <v>-5.1870998677372002</v>
      </c>
      <c r="J1486">
        <v>0.63532502104442901</v>
      </c>
      <c r="K1486">
        <v>743.76619195401599</v>
      </c>
      <c r="L1486">
        <v>669.02850814163605</v>
      </c>
      <c r="M1486">
        <v>40.739969205625997</v>
      </c>
      <c r="N1486">
        <v>1.0723142679708599</v>
      </c>
      <c r="O1486">
        <v>13.296341964652701</v>
      </c>
      <c r="P1486">
        <v>102.524972253052</v>
      </c>
      <c r="Q1486">
        <v>0.18195972632376201</v>
      </c>
    </row>
    <row r="1487" spans="1:17" hidden="1" x14ac:dyDescent="0.3">
      <c r="A1487" t="s">
        <v>3128</v>
      </c>
      <c r="B1487" t="s">
        <v>3129</v>
      </c>
      <c r="C1487" t="s">
        <v>10182</v>
      </c>
      <c r="D1487" t="s">
        <v>166</v>
      </c>
      <c r="E1487">
        <v>924.35170883499995</v>
      </c>
      <c r="F1487">
        <v>100.61</v>
      </c>
      <c r="G1487">
        <v>-11.3508865226413</v>
      </c>
      <c r="H1487">
        <v>-2.8267076283229802</v>
      </c>
      <c r="I1487">
        <v>-10.1862522917114</v>
      </c>
      <c r="J1487">
        <v>-0.58784654423241101</v>
      </c>
      <c r="K1487">
        <v>99.516710473761904</v>
      </c>
      <c r="L1487">
        <v>99.419145100448702</v>
      </c>
      <c r="M1487">
        <v>60.484408582249202</v>
      </c>
      <c r="N1487">
        <v>1.37160984093327</v>
      </c>
      <c r="O1487">
        <v>30.205744955769799</v>
      </c>
      <c r="P1487">
        <v>18.072996127215099</v>
      </c>
      <c r="Q1487">
        <v>5.6728570255350002E-3</v>
      </c>
    </row>
    <row r="1488" spans="1:17" hidden="1" x14ac:dyDescent="0.3">
      <c r="A1488" t="s">
        <v>3130</v>
      </c>
      <c r="B1488" t="s">
        <v>3131</v>
      </c>
      <c r="C1488" t="s">
        <v>10182</v>
      </c>
      <c r="D1488" t="s">
        <v>553</v>
      </c>
      <c r="E1488">
        <v>923.92375884</v>
      </c>
      <c r="F1488">
        <v>158.05000000000001</v>
      </c>
      <c r="G1488">
        <v>79.7006379236919</v>
      </c>
      <c r="H1488">
        <v>11.4820254590079</v>
      </c>
      <c r="I1488">
        <v>-2.4569904584072599</v>
      </c>
      <c r="J1488">
        <v>-0.17894349189957801</v>
      </c>
      <c r="K1488">
        <v>142.265190912419</v>
      </c>
      <c r="L1488">
        <v>120.732407333932</v>
      </c>
      <c r="M1488">
        <v>67.298390637997002</v>
      </c>
      <c r="N1488">
        <v>1.1398520519277</v>
      </c>
      <c r="O1488">
        <v>6.9281872825055197</v>
      </c>
      <c r="P1488">
        <v>144.28129829984499</v>
      </c>
      <c r="Q1488">
        <v>0.10819223265639</v>
      </c>
    </row>
    <row r="1489" spans="1:17" hidden="1" x14ac:dyDescent="0.3">
      <c r="A1489" t="s">
        <v>3132</v>
      </c>
      <c r="B1489" t="s">
        <v>3133</v>
      </c>
      <c r="C1489" t="s">
        <v>10182</v>
      </c>
      <c r="D1489" t="s">
        <v>591</v>
      </c>
      <c r="E1489">
        <v>918.75473092000004</v>
      </c>
      <c r="F1489">
        <v>14.69</v>
      </c>
      <c r="G1489">
        <v>27.9349253320575</v>
      </c>
      <c r="H1489">
        <v>-4.7864309168310299</v>
      </c>
      <c r="I1489">
        <v>-25.6617176047402</v>
      </c>
      <c r="J1489">
        <v>-1.11173949898947</v>
      </c>
      <c r="K1489">
        <v>13.9496714483855</v>
      </c>
      <c r="L1489">
        <v>13.366322230106601</v>
      </c>
      <c r="M1489">
        <v>44.868262282091301</v>
      </c>
      <c r="N1489">
        <v>1.2017269806440301</v>
      </c>
      <c r="O1489">
        <v>24.574540503744</v>
      </c>
      <c r="P1489">
        <v>58.8108108108108</v>
      </c>
      <c r="Q1489">
        <v>2.1258258073826999E-2</v>
      </c>
    </row>
    <row r="1490" spans="1:17" hidden="1" x14ac:dyDescent="0.3">
      <c r="A1490" t="s">
        <v>3134</v>
      </c>
      <c r="B1490" t="s">
        <v>3135</v>
      </c>
      <c r="C1490" t="s">
        <v>10182</v>
      </c>
      <c r="D1490" t="s">
        <v>476</v>
      </c>
      <c r="E1490">
        <v>916.74210656000002</v>
      </c>
      <c r="F1490">
        <v>641.20000000000005</v>
      </c>
      <c r="G1490">
        <v>-43.3783578260607</v>
      </c>
      <c r="H1490">
        <v>-12.9407715724785</v>
      </c>
      <c r="I1490">
        <v>-38.863672997346399</v>
      </c>
      <c r="J1490">
        <v>2.2884504785176998</v>
      </c>
      <c r="K1490">
        <v>698.94839913347403</v>
      </c>
      <c r="L1490">
        <v>741.78989604963795</v>
      </c>
      <c r="M1490">
        <v>47.519600609654503</v>
      </c>
      <c r="N1490">
        <v>1.5570445228447101</v>
      </c>
      <c r="O1490">
        <v>52.838427947598198</v>
      </c>
      <c r="P1490">
        <v>4.5832653726961299</v>
      </c>
      <c r="Q1490">
        <v>4.5780884992754997E-2</v>
      </c>
    </row>
    <row r="1491" spans="1:17" hidden="1" x14ac:dyDescent="0.3">
      <c r="A1491" t="s">
        <v>3136</v>
      </c>
      <c r="B1491" t="s">
        <v>3137</v>
      </c>
      <c r="C1491" t="s">
        <v>10182</v>
      </c>
      <c r="D1491" t="s">
        <v>413</v>
      </c>
      <c r="E1491">
        <v>916.28495833500006</v>
      </c>
      <c r="F1491">
        <v>299.85000000000002</v>
      </c>
      <c r="G1491">
        <v>62.378924758961801</v>
      </c>
      <c r="H1491">
        <v>-7.4495706321973101</v>
      </c>
      <c r="I1491">
        <v>3.8925459611512201</v>
      </c>
      <c r="J1491">
        <v>-3.91746090270924</v>
      </c>
      <c r="K1491">
        <v>298.37911771140102</v>
      </c>
      <c r="L1491">
        <v>259.990290183448</v>
      </c>
      <c r="M1491">
        <v>38.9224222032108</v>
      </c>
      <c r="N1491">
        <v>1.4261999502352101</v>
      </c>
      <c r="O1491">
        <v>11.0555277638819</v>
      </c>
      <c r="P1491">
        <v>111.833274461321</v>
      </c>
      <c r="Q1491">
        <v>0.12778608596468799</v>
      </c>
    </row>
    <row r="1492" spans="1:17" hidden="1" x14ac:dyDescent="0.3">
      <c r="A1492" t="s">
        <v>3138</v>
      </c>
      <c r="B1492" t="s">
        <v>3139</v>
      </c>
      <c r="C1492" t="s">
        <v>10182</v>
      </c>
      <c r="D1492" t="s">
        <v>330</v>
      </c>
      <c r="E1492">
        <v>915.86950560000002</v>
      </c>
      <c r="F1492">
        <v>138.88</v>
      </c>
      <c r="G1492">
        <v>-19.2806360219979</v>
      </c>
      <c r="H1492">
        <v>-17.951638884420198</v>
      </c>
      <c r="I1492">
        <v>-47.567367717431601</v>
      </c>
      <c r="J1492">
        <v>-5.6618260457771097</v>
      </c>
      <c r="K1492">
        <v>154.02085234555599</v>
      </c>
      <c r="L1492">
        <v>159.06544525185799</v>
      </c>
      <c r="M1492">
        <v>20.338745306125801</v>
      </c>
      <c r="N1492">
        <v>1.4118933958881601</v>
      </c>
      <c r="O1492">
        <v>56.826036866359402</v>
      </c>
      <c r="P1492">
        <v>6.3806970509383296</v>
      </c>
      <c r="Q1492">
        <v>0.200531126363967</v>
      </c>
    </row>
    <row r="1493" spans="1:17" hidden="1" x14ac:dyDescent="0.3">
      <c r="A1493" t="s">
        <v>3140</v>
      </c>
      <c r="B1493" t="s">
        <v>3141</v>
      </c>
      <c r="C1493" t="s">
        <v>10182</v>
      </c>
      <c r="D1493" t="s">
        <v>21</v>
      </c>
      <c r="E1493">
        <v>915.58798265999997</v>
      </c>
      <c r="F1493">
        <v>1879.8</v>
      </c>
      <c r="G1493">
        <v>131.64722502248799</v>
      </c>
      <c r="H1493">
        <v>6.7195621158993797</v>
      </c>
      <c r="I1493">
        <v>1.6921780068207</v>
      </c>
      <c r="J1493">
        <v>-4.2102122107990203</v>
      </c>
      <c r="K1493">
        <v>1841.0251133240899</v>
      </c>
      <c r="L1493">
        <v>1560.4400051666601</v>
      </c>
      <c r="M1493">
        <v>40.698526849088999</v>
      </c>
      <c r="N1493">
        <v>1.12531266939218</v>
      </c>
      <c r="O1493">
        <v>22.885413341844799</v>
      </c>
      <c r="P1493">
        <v>202.26724553786701</v>
      </c>
      <c r="Q1493">
        <v>0.146073930379263</v>
      </c>
    </row>
    <row r="1494" spans="1:17" hidden="1" x14ac:dyDescent="0.3">
      <c r="A1494" t="s">
        <v>3142</v>
      </c>
      <c r="B1494" t="s">
        <v>3143</v>
      </c>
      <c r="C1494" t="s">
        <v>10182</v>
      </c>
      <c r="E1494">
        <v>915.08799871999997</v>
      </c>
      <c r="F1494">
        <v>37.76</v>
      </c>
      <c r="G1494">
        <v>-63.224833296164299</v>
      </c>
      <c r="H1494">
        <v>-6.9385888043965798</v>
      </c>
      <c r="I1494">
        <v>-39.036458805568401</v>
      </c>
      <c r="J1494">
        <v>-5.5894510846840504</v>
      </c>
      <c r="K1494">
        <v>39.711680564296202</v>
      </c>
      <c r="L1494">
        <v>46.396311533724599</v>
      </c>
      <c r="M1494">
        <v>35.253142474527301</v>
      </c>
      <c r="N1494">
        <v>0.69588006892316601</v>
      </c>
      <c r="O1494">
        <v>88.029661016949106</v>
      </c>
      <c r="P1494">
        <v>14.424242424242401</v>
      </c>
      <c r="Q1494">
        <v>6.2002734761163997E-2</v>
      </c>
    </row>
    <row r="1495" spans="1:17" hidden="1" x14ac:dyDescent="0.3">
      <c r="A1495" t="s">
        <v>3144</v>
      </c>
      <c r="B1495" t="s">
        <v>3145</v>
      </c>
      <c r="C1495" t="s">
        <v>10182</v>
      </c>
      <c r="E1495">
        <v>913.02372887000001</v>
      </c>
      <c r="F1495">
        <v>74.3</v>
      </c>
      <c r="G1495">
        <v>225.05546805904399</v>
      </c>
      <c r="H1495">
        <v>15.3251114348169</v>
      </c>
      <c r="I1495">
        <v>30.611207879420299</v>
      </c>
      <c r="J1495">
        <v>4.69636398208337</v>
      </c>
      <c r="K1495">
        <v>65.068239570538694</v>
      </c>
      <c r="L1495">
        <v>53.665617159529397</v>
      </c>
      <c r="M1495">
        <v>70.690885156113495</v>
      </c>
      <c r="N1495">
        <v>1.7187922251280601</v>
      </c>
      <c r="O1495">
        <v>5.92193808882908</v>
      </c>
      <c r="P1495">
        <v>272.431077694235</v>
      </c>
      <c r="Q1495">
        <v>2.7825780477764999E-2</v>
      </c>
    </row>
    <row r="1496" spans="1:17" hidden="1" x14ac:dyDescent="0.3">
      <c r="A1496" t="s">
        <v>3146</v>
      </c>
      <c r="B1496" t="s">
        <v>3147</v>
      </c>
      <c r="C1496" t="s">
        <v>10182</v>
      </c>
      <c r="D1496" t="s">
        <v>446</v>
      </c>
      <c r="E1496">
        <v>912.72271771499902</v>
      </c>
      <c r="F1496">
        <v>698.65</v>
      </c>
      <c r="G1496">
        <v>82.351740454781194</v>
      </c>
      <c r="H1496">
        <v>132.29325901748601</v>
      </c>
      <c r="I1496">
        <v>89.622764738565607</v>
      </c>
      <c r="J1496">
        <v>33.3302212250506</v>
      </c>
      <c r="K1496">
        <v>427.952183332907</v>
      </c>
      <c r="L1496">
        <v>364.66996713898698</v>
      </c>
      <c r="M1496">
        <v>92.469916252724204</v>
      </c>
      <c r="N1496">
        <v>0.77483450934006204</v>
      </c>
      <c r="O1496">
        <v>0.11450654834324001</v>
      </c>
      <c r="P1496">
        <v>161.51974546135099</v>
      </c>
      <c r="Q1496">
        <v>2.1717157599903999E-2</v>
      </c>
    </row>
    <row r="1497" spans="1:17" hidden="1" x14ac:dyDescent="0.3">
      <c r="A1497" t="s">
        <v>3148</v>
      </c>
      <c r="B1497" t="s">
        <v>3149</v>
      </c>
      <c r="C1497" t="s">
        <v>10182</v>
      </c>
      <c r="D1497" t="s">
        <v>163</v>
      </c>
      <c r="E1497">
        <v>912.33885556500002</v>
      </c>
      <c r="F1497">
        <v>1061.05</v>
      </c>
      <c r="G1497">
        <v>-59.695959460308799</v>
      </c>
      <c r="H1497">
        <v>-1.93421531328056</v>
      </c>
      <c r="I1497">
        <v>-41.042818750227099</v>
      </c>
      <c r="J1497">
        <v>-0.90174127419702899</v>
      </c>
      <c r="K1497">
        <v>1102.4831164028501</v>
      </c>
      <c r="L1497">
        <v>1174.0218036912399</v>
      </c>
      <c r="M1497">
        <v>40.080543524986297</v>
      </c>
      <c r="N1497">
        <v>0.77592574079737198</v>
      </c>
      <c r="O1497">
        <v>62.197822911267103</v>
      </c>
      <c r="P1497">
        <v>17.6721747809692</v>
      </c>
      <c r="Q1497">
        <v>9.9985434028281001E-2</v>
      </c>
    </row>
    <row r="1498" spans="1:17" hidden="1" x14ac:dyDescent="0.3">
      <c r="A1498" t="s">
        <v>3150</v>
      </c>
      <c r="B1498" t="s">
        <v>3151</v>
      </c>
      <c r="C1498" t="s">
        <v>10182</v>
      </c>
      <c r="D1498" t="s">
        <v>253</v>
      </c>
      <c r="E1498">
        <v>910.49073033499997</v>
      </c>
      <c r="F1498">
        <v>866.15</v>
      </c>
      <c r="G1498">
        <v>33.957426556197603</v>
      </c>
      <c r="H1498">
        <v>8.0216566463259102</v>
      </c>
      <c r="I1498">
        <v>23.155738988408501</v>
      </c>
      <c r="J1498">
        <v>-5.0027773137792204</v>
      </c>
      <c r="K1498">
        <v>790.84787871684796</v>
      </c>
      <c r="L1498">
        <v>690.99217020692197</v>
      </c>
      <c r="M1498">
        <v>50.246172653593</v>
      </c>
      <c r="N1498">
        <v>1.55938525588206</v>
      </c>
      <c r="O1498">
        <v>11.949431391791199</v>
      </c>
      <c r="P1498">
        <v>92.477777777777703</v>
      </c>
      <c r="Q1498">
        <v>0.21278631633648601</v>
      </c>
    </row>
    <row r="1499" spans="1:17" hidden="1" x14ac:dyDescent="0.3">
      <c r="A1499" t="s">
        <v>3152</v>
      </c>
      <c r="B1499" t="s">
        <v>3153</v>
      </c>
      <c r="C1499" t="s">
        <v>10182</v>
      </c>
      <c r="D1499" t="s">
        <v>304</v>
      </c>
      <c r="E1499">
        <v>910.25099999999998</v>
      </c>
      <c r="F1499">
        <v>1685.65</v>
      </c>
      <c r="G1499">
        <v>157.26752583456999</v>
      </c>
      <c r="H1499">
        <v>-3.9421988846675098</v>
      </c>
      <c r="I1499">
        <v>19.812093132269599</v>
      </c>
      <c r="J1499">
        <v>3.6858145315339299</v>
      </c>
      <c r="K1499">
        <v>1666.2580174898301</v>
      </c>
      <c r="L1499">
        <v>1365.0589129177099</v>
      </c>
      <c r="M1499">
        <v>57.228297439739002</v>
      </c>
      <c r="N1499">
        <v>0.36880019543775</v>
      </c>
      <c r="O1499">
        <v>18.589268234805498</v>
      </c>
      <c r="P1499">
        <v>185.67917973053099</v>
      </c>
      <c r="Q1499">
        <v>0.157297136668056</v>
      </c>
    </row>
    <row r="1500" spans="1:17" hidden="1" x14ac:dyDescent="0.3">
      <c r="A1500" t="s">
        <v>3154</v>
      </c>
      <c r="B1500" t="s">
        <v>3155</v>
      </c>
      <c r="C1500" t="s">
        <v>10182</v>
      </c>
      <c r="D1500" t="s">
        <v>476</v>
      </c>
      <c r="E1500">
        <v>909.81240192500002</v>
      </c>
      <c r="F1500">
        <v>611.75</v>
      </c>
      <c r="G1500">
        <v>-33.533977441563003</v>
      </c>
      <c r="H1500">
        <v>-0.18176764444038601</v>
      </c>
      <c r="I1500">
        <v>-22.9369909785012</v>
      </c>
      <c r="J1500">
        <v>3.4244823030203602</v>
      </c>
      <c r="K1500">
        <v>588.88172706153603</v>
      </c>
      <c r="L1500">
        <v>603.64531277516596</v>
      </c>
      <c r="M1500">
        <v>59.461920695151001</v>
      </c>
      <c r="N1500">
        <v>1.66160202035741</v>
      </c>
      <c r="O1500">
        <v>47.118921127911698</v>
      </c>
      <c r="P1500">
        <v>32.070379965457697</v>
      </c>
      <c r="Q1500">
        <v>0.10462156076966</v>
      </c>
    </row>
    <row r="1501" spans="1:17" hidden="1" x14ac:dyDescent="0.3">
      <c r="A1501" t="s">
        <v>3156</v>
      </c>
      <c r="B1501" t="s">
        <v>3157</v>
      </c>
      <c r="C1501" t="s">
        <v>10182</v>
      </c>
      <c r="D1501" t="s">
        <v>891</v>
      </c>
      <c r="E1501">
        <v>905.39499999999998</v>
      </c>
      <c r="F1501">
        <v>1968.25</v>
      </c>
      <c r="G1501">
        <v>91.729469835252104</v>
      </c>
      <c r="H1501">
        <v>42.194243517930801</v>
      </c>
      <c r="I1501">
        <v>83.644135268593999</v>
      </c>
      <c r="J1501">
        <v>-1.6770350326949299</v>
      </c>
      <c r="K1501">
        <v>1611.5724918056201</v>
      </c>
      <c r="L1501">
        <v>1157.61786299661</v>
      </c>
      <c r="M1501">
        <v>47.055086131650597</v>
      </c>
      <c r="N1501">
        <v>1.28459915060043</v>
      </c>
      <c r="O1501">
        <v>17.347897878826299</v>
      </c>
      <c r="P1501">
        <v>190.64530419373801</v>
      </c>
      <c r="Q1501">
        <v>0.16503282868677099</v>
      </c>
    </row>
    <row r="1502" spans="1:17" hidden="1" x14ac:dyDescent="0.3">
      <c r="A1502" t="s">
        <v>3158</v>
      </c>
      <c r="B1502" t="s">
        <v>3159</v>
      </c>
      <c r="C1502" t="s">
        <v>10182</v>
      </c>
      <c r="D1502" t="s">
        <v>637</v>
      </c>
      <c r="E1502">
        <v>905.17175090000001</v>
      </c>
      <c r="F1502">
        <v>827.15</v>
      </c>
      <c r="G1502">
        <v>-13.323983936960101</v>
      </c>
      <c r="H1502">
        <v>-6.0633206030446098</v>
      </c>
      <c r="I1502">
        <v>-16.237538546499799</v>
      </c>
      <c r="J1502">
        <v>-1.46832242178099</v>
      </c>
      <c r="K1502">
        <v>839.81622398841796</v>
      </c>
      <c r="L1502">
        <v>828.76113036145705</v>
      </c>
      <c r="M1502">
        <v>43.868115220736001</v>
      </c>
      <c r="N1502">
        <v>0.91153895493030002</v>
      </c>
      <c r="O1502">
        <v>20.7398899836789</v>
      </c>
      <c r="P1502">
        <v>24.075601890047199</v>
      </c>
    </row>
    <row r="1503" spans="1:17" hidden="1" x14ac:dyDescent="0.3">
      <c r="A1503" t="s">
        <v>3160</v>
      </c>
      <c r="B1503" t="s">
        <v>3161</v>
      </c>
      <c r="C1503" t="s">
        <v>10182</v>
      </c>
      <c r="D1503" t="s">
        <v>122</v>
      </c>
      <c r="E1503">
        <v>903.81723386499903</v>
      </c>
      <c r="F1503">
        <v>703.85</v>
      </c>
      <c r="G1503">
        <v>176.946177560221</v>
      </c>
      <c r="H1503">
        <v>71.119525459007804</v>
      </c>
      <c r="I1503">
        <v>107.72789210814599</v>
      </c>
      <c r="J1503">
        <v>9.0451217460585305</v>
      </c>
      <c r="K1503">
        <v>507.83913077190198</v>
      </c>
      <c r="L1503">
        <v>376.68605204253902</v>
      </c>
      <c r="M1503">
        <v>72.517345282374706</v>
      </c>
      <c r="N1503">
        <v>1.0688568147061599</v>
      </c>
      <c r="O1503">
        <v>6.1305675925268099</v>
      </c>
      <c r="P1503">
        <v>230.44600938967099</v>
      </c>
      <c r="Q1503">
        <v>0.21044803571190901</v>
      </c>
    </row>
    <row r="1504" spans="1:17" hidden="1" x14ac:dyDescent="0.3">
      <c r="A1504" t="s">
        <v>3162</v>
      </c>
      <c r="B1504" t="s">
        <v>3163</v>
      </c>
      <c r="C1504" t="s">
        <v>10182</v>
      </c>
      <c r="D1504" t="s">
        <v>243</v>
      </c>
      <c r="E1504">
        <v>897.55542462400001</v>
      </c>
      <c r="F1504">
        <v>99.76</v>
      </c>
      <c r="G1504">
        <v>-4.0913658545201397</v>
      </c>
      <c r="H1504">
        <v>7.1467653434009604</v>
      </c>
      <c r="I1504">
        <v>-18.788768706474901</v>
      </c>
      <c r="J1504">
        <v>-1.9557040879596901</v>
      </c>
      <c r="K1504">
        <v>91.318666616285199</v>
      </c>
      <c r="L1504">
        <v>90.154350334084896</v>
      </c>
      <c r="M1504">
        <v>63.003723947990103</v>
      </c>
      <c r="N1504">
        <v>1.7638077539667401</v>
      </c>
      <c r="O1504">
        <v>14.274258219727299</v>
      </c>
      <c r="P1504">
        <v>31.957671957671899</v>
      </c>
      <c r="Q1504">
        <v>-5.6215694705082003E-2</v>
      </c>
    </row>
    <row r="1505" spans="1:17" hidden="1" x14ac:dyDescent="0.3">
      <c r="A1505" t="s">
        <v>3164</v>
      </c>
      <c r="B1505" t="s">
        <v>3165</v>
      </c>
      <c r="C1505" t="s">
        <v>10182</v>
      </c>
      <c r="D1505" t="s">
        <v>387</v>
      </c>
      <c r="E1505">
        <v>892.74748474499995</v>
      </c>
      <c r="F1505">
        <v>74.73</v>
      </c>
      <c r="G1505">
        <v>435.10899454744902</v>
      </c>
      <c r="H1505">
        <v>-0.86372295982556502</v>
      </c>
      <c r="I1505">
        <v>421.83887805882802</v>
      </c>
      <c r="J1505">
        <v>2.9419162792485798</v>
      </c>
      <c r="K1505">
        <v>70.842517531795707</v>
      </c>
      <c r="L1505">
        <v>48.285613311136402</v>
      </c>
      <c r="M1505">
        <v>58.688030247555403</v>
      </c>
      <c r="N1505">
        <v>0.78624219065794398</v>
      </c>
      <c r="O1505">
        <v>25.0769436638565</v>
      </c>
      <c r="P1505">
        <v>726.65929203539804</v>
      </c>
      <c r="Q1505">
        <v>0.107124892351197</v>
      </c>
    </row>
    <row r="1506" spans="1:17" hidden="1" x14ac:dyDescent="0.3">
      <c r="A1506" t="s">
        <v>3166</v>
      </c>
      <c r="B1506" t="s">
        <v>3167</v>
      </c>
      <c r="C1506" t="s">
        <v>10182</v>
      </c>
      <c r="D1506" t="s">
        <v>243</v>
      </c>
      <c r="E1506">
        <v>892.43039102</v>
      </c>
      <c r="F1506">
        <v>625.1</v>
      </c>
      <c r="G1506">
        <v>73.2326199175059</v>
      </c>
      <c r="H1506">
        <v>-0.106209835109753</v>
      </c>
      <c r="I1506">
        <v>40.433101554594998</v>
      </c>
      <c r="J1506">
        <v>0.15511974245204799</v>
      </c>
      <c r="K1506">
        <v>607.532542678553</v>
      </c>
      <c r="L1506">
        <v>513.99251404433096</v>
      </c>
      <c r="M1506">
        <v>51.217123895354099</v>
      </c>
      <c r="N1506">
        <v>0.92389279807063995</v>
      </c>
      <c r="O1506">
        <v>19.020956646936401</v>
      </c>
      <c r="P1506">
        <v>105.35479632063</v>
      </c>
      <c r="Q1506">
        <v>0.110633523604126</v>
      </c>
    </row>
    <row r="1507" spans="1:17" hidden="1" x14ac:dyDescent="0.3">
      <c r="A1507" t="s">
        <v>3168</v>
      </c>
      <c r="B1507" t="s">
        <v>3169</v>
      </c>
      <c r="C1507" t="s">
        <v>10182</v>
      </c>
      <c r="D1507" t="s">
        <v>193</v>
      </c>
      <c r="E1507">
        <v>891.8</v>
      </c>
      <c r="F1507">
        <v>89.18</v>
      </c>
      <c r="G1507">
        <v>39.909466651823202</v>
      </c>
      <c r="H1507">
        <v>-3.8615949923969901</v>
      </c>
      <c r="I1507">
        <v>-27.110992967059001</v>
      </c>
      <c r="J1507">
        <v>-2.92427093855154</v>
      </c>
      <c r="K1507">
        <v>86.579962935786199</v>
      </c>
      <c r="L1507">
        <v>79.873165964908395</v>
      </c>
      <c r="M1507">
        <v>50.158043315195499</v>
      </c>
      <c r="N1507">
        <v>1.1240667611460999</v>
      </c>
      <c r="O1507">
        <v>28.952679973088099</v>
      </c>
      <c r="P1507">
        <v>76.594059405940598</v>
      </c>
      <c r="Q1507">
        <v>7.4093649120590003E-3</v>
      </c>
    </row>
    <row r="1508" spans="1:17" hidden="1" x14ac:dyDescent="0.3">
      <c r="A1508" t="s">
        <v>3170</v>
      </c>
      <c r="B1508" t="s">
        <v>3171</v>
      </c>
      <c r="C1508" t="s">
        <v>10182</v>
      </c>
      <c r="D1508" t="s">
        <v>78</v>
      </c>
      <c r="E1508">
        <v>891.488938079999</v>
      </c>
      <c r="F1508">
        <v>96.72</v>
      </c>
      <c r="G1508">
        <v>-11.764291129570999</v>
      </c>
      <c r="H1508">
        <v>-12.841784064801599</v>
      </c>
      <c r="I1508">
        <v>-37.264356331942402</v>
      </c>
      <c r="J1508">
        <v>-3.36107733112329</v>
      </c>
      <c r="K1508">
        <v>94.987855349293397</v>
      </c>
      <c r="L1508">
        <v>93.530721526088399</v>
      </c>
      <c r="M1508">
        <v>46.061634926821</v>
      </c>
      <c r="N1508">
        <v>0.77493637471937205</v>
      </c>
      <c r="O1508">
        <v>43.920595533498698</v>
      </c>
      <c r="P1508">
        <v>27.2631578947368</v>
      </c>
      <c r="Q1508">
        <v>-5.4818284307227003E-2</v>
      </c>
    </row>
    <row r="1509" spans="1:17" hidden="1" x14ac:dyDescent="0.3">
      <c r="A1509" t="s">
        <v>3172</v>
      </c>
      <c r="B1509" t="s">
        <v>3173</v>
      </c>
      <c r="C1509" t="s">
        <v>10182</v>
      </c>
      <c r="D1509" t="s">
        <v>140</v>
      </c>
      <c r="E1509">
        <v>891.12778172999901</v>
      </c>
      <c r="F1509">
        <v>34.700000000000003</v>
      </c>
      <c r="G1509">
        <v>19.4974253320575</v>
      </c>
      <c r="H1509">
        <v>-0.40718736898043401</v>
      </c>
      <c r="I1509">
        <v>-2.6917334025285502</v>
      </c>
      <c r="J1509">
        <v>-5.0478233017687097</v>
      </c>
      <c r="K1509">
        <v>35.165340457657301</v>
      </c>
      <c r="L1509">
        <v>31.959424331370698</v>
      </c>
      <c r="M1509">
        <v>34.021424375453002</v>
      </c>
      <c r="N1509">
        <v>0.87391716128984298</v>
      </c>
      <c r="O1509">
        <v>42.363112391930798</v>
      </c>
      <c r="P1509">
        <v>53.539823008849503</v>
      </c>
      <c r="Q1509">
        <v>4.7752852817960004E-3</v>
      </c>
    </row>
    <row r="1510" spans="1:17" hidden="1" x14ac:dyDescent="0.3">
      <c r="A1510" t="s">
        <v>3174</v>
      </c>
      <c r="B1510" t="s">
        <v>3175</v>
      </c>
      <c r="C1510" t="s">
        <v>10182</v>
      </c>
      <c r="D1510" t="s">
        <v>613</v>
      </c>
      <c r="E1510">
        <v>890.58418347600002</v>
      </c>
      <c r="F1510">
        <v>83.46</v>
      </c>
      <c r="G1510">
        <v>-32.6606588318405</v>
      </c>
      <c r="H1510">
        <v>0.87480141253150401</v>
      </c>
      <c r="I1510">
        <v>-23.0663521858454</v>
      </c>
      <c r="J1510">
        <v>4.2660068392262396</v>
      </c>
      <c r="K1510">
        <v>81.690085045431303</v>
      </c>
      <c r="L1510">
        <v>86.400024823959598</v>
      </c>
      <c r="M1510">
        <v>73.4316025105297</v>
      </c>
      <c r="N1510">
        <v>1.48793085727459</v>
      </c>
      <c r="O1510">
        <v>36.9518332135154</v>
      </c>
      <c r="P1510">
        <v>17.383966244725698</v>
      </c>
    </row>
    <row r="1511" spans="1:17" hidden="1" x14ac:dyDescent="0.3">
      <c r="A1511" t="s">
        <v>3176</v>
      </c>
      <c r="B1511" t="s">
        <v>3177</v>
      </c>
      <c r="C1511" t="s">
        <v>10182</v>
      </c>
      <c r="D1511" t="s">
        <v>130</v>
      </c>
      <c r="E1511">
        <v>889.25727498999902</v>
      </c>
      <c r="F1511">
        <v>683.9</v>
      </c>
      <c r="G1511">
        <v>728.18920116902996</v>
      </c>
      <c r="H1511">
        <v>-13.3313078743254</v>
      </c>
      <c r="I1511">
        <v>126.296877417357</v>
      </c>
      <c r="J1511">
        <v>-9.4517123951094302</v>
      </c>
      <c r="K1511">
        <v>733.07520202778005</v>
      </c>
      <c r="L1511">
        <v>511.47275496077498</v>
      </c>
      <c r="M1511">
        <v>22.9782990538158</v>
      </c>
      <c r="N1511">
        <v>0.75513819233687496</v>
      </c>
      <c r="O1511">
        <v>23.556075449627102</v>
      </c>
      <c r="P1511">
        <v>774.55242966751905</v>
      </c>
      <c r="Q1511">
        <v>0.122927265823909</v>
      </c>
    </row>
    <row r="1512" spans="1:17" hidden="1" x14ac:dyDescent="0.3">
      <c r="A1512" t="s">
        <v>3178</v>
      </c>
      <c r="B1512" t="s">
        <v>3179</v>
      </c>
      <c r="C1512" t="s">
        <v>10182</v>
      </c>
      <c r="D1512" t="s">
        <v>21</v>
      </c>
      <c r="E1512">
        <v>888.3972</v>
      </c>
      <c r="F1512">
        <v>470.1</v>
      </c>
      <c r="G1512">
        <v>16.7478164372089</v>
      </c>
      <c r="H1512">
        <v>-9.3472329770397806</v>
      </c>
      <c r="I1512">
        <v>-28.179095808147199</v>
      </c>
      <c r="J1512">
        <v>-3.1329129138601699</v>
      </c>
      <c r="K1512">
        <v>482.852388074543</v>
      </c>
      <c r="L1512">
        <v>446.64983803744502</v>
      </c>
      <c r="M1512">
        <v>41.068016315986597</v>
      </c>
      <c r="N1512">
        <v>0.73033786244142096</v>
      </c>
      <c r="O1512">
        <v>38.087640927462203</v>
      </c>
      <c r="P1512">
        <v>56.410351201478697</v>
      </c>
    </row>
    <row r="1513" spans="1:17" hidden="1" x14ac:dyDescent="0.3">
      <c r="A1513" t="s">
        <v>3180</v>
      </c>
      <c r="B1513" t="s">
        <v>3181</v>
      </c>
      <c r="C1513" t="s">
        <v>10182</v>
      </c>
      <c r="D1513" t="s">
        <v>413</v>
      </c>
      <c r="E1513">
        <v>888.09424999999999</v>
      </c>
      <c r="F1513">
        <v>833.5</v>
      </c>
      <c r="G1513">
        <v>127.52812442788</v>
      </c>
      <c r="H1513">
        <v>-5.1096905173234601</v>
      </c>
      <c r="I1513">
        <v>73.907790457673599</v>
      </c>
      <c r="J1513">
        <v>6.9598762659778304</v>
      </c>
      <c r="K1513">
        <v>784.96403255415498</v>
      </c>
      <c r="L1513">
        <v>603.04912370250997</v>
      </c>
      <c r="M1513">
        <v>63.448939225668198</v>
      </c>
      <c r="N1513">
        <v>0.69467770352911096</v>
      </c>
      <c r="O1513">
        <v>17.738452309538101</v>
      </c>
      <c r="P1513">
        <v>182.494492458905</v>
      </c>
      <c r="Q1513">
        <v>0.12546161242988399</v>
      </c>
    </row>
    <row r="1514" spans="1:17" hidden="1" x14ac:dyDescent="0.3">
      <c r="A1514" t="s">
        <v>3182</v>
      </c>
      <c r="B1514" t="s">
        <v>3183</v>
      </c>
      <c r="C1514" t="s">
        <v>10182</v>
      </c>
      <c r="D1514" t="s">
        <v>127</v>
      </c>
      <c r="E1514">
        <v>887.96069855999997</v>
      </c>
      <c r="F1514">
        <v>865.6</v>
      </c>
      <c r="G1514">
        <v>125.02996685388</v>
      </c>
      <c r="H1514">
        <v>10.014094172943</v>
      </c>
      <c r="I1514">
        <v>23.3243347381527</v>
      </c>
      <c r="J1514">
        <v>-5.0629948109387701</v>
      </c>
      <c r="K1514">
        <v>749.58103454222203</v>
      </c>
      <c r="L1514">
        <v>628.00173552354397</v>
      </c>
      <c r="M1514">
        <v>57.205680351621098</v>
      </c>
      <c r="N1514">
        <v>2.3392441949674301</v>
      </c>
      <c r="O1514">
        <v>12.6386321626617</v>
      </c>
      <c r="P1514">
        <v>171.688637790332</v>
      </c>
      <c r="Q1514">
        <v>0.171148897457545</v>
      </c>
    </row>
    <row r="1515" spans="1:17" hidden="1" x14ac:dyDescent="0.3">
      <c r="A1515" t="s">
        <v>3184</v>
      </c>
      <c r="B1515" t="s">
        <v>3185</v>
      </c>
      <c r="C1515" t="s">
        <v>10182</v>
      </c>
      <c r="D1515" t="s">
        <v>62</v>
      </c>
      <c r="E1515">
        <v>883.13836517999903</v>
      </c>
      <c r="F1515">
        <v>333.8</v>
      </c>
      <c r="G1515">
        <v>-32.890320967769902</v>
      </c>
      <c r="H1515">
        <v>-4.73908303155814</v>
      </c>
      <c r="I1515">
        <v>-26.2197811500345</v>
      </c>
      <c r="J1515">
        <v>-1.25781832131083</v>
      </c>
      <c r="K1515">
        <v>334.00957171469702</v>
      </c>
      <c r="L1515">
        <v>346.12318638697099</v>
      </c>
      <c r="M1515">
        <v>45.006875859802399</v>
      </c>
      <c r="N1515">
        <v>0.66065300108180702</v>
      </c>
      <c r="O1515">
        <v>54.239065308568001</v>
      </c>
      <c r="P1515">
        <v>22.002923976608098</v>
      </c>
      <c r="Q1515">
        <v>5.6911116154281002E-2</v>
      </c>
    </row>
    <row r="1516" spans="1:17" hidden="1" x14ac:dyDescent="0.3">
      <c r="A1516" t="s">
        <v>3186</v>
      </c>
      <c r="B1516" t="s">
        <v>3187</v>
      </c>
      <c r="C1516" t="s">
        <v>10182</v>
      </c>
      <c r="D1516" t="s">
        <v>637</v>
      </c>
      <c r="E1516">
        <v>883.02149106800005</v>
      </c>
      <c r="F1516">
        <v>92.38</v>
      </c>
      <c r="G1516">
        <v>-13.583192249917801</v>
      </c>
      <c r="H1516">
        <v>5.3279158699667901</v>
      </c>
      <c r="I1516">
        <v>1.09089135781344</v>
      </c>
      <c r="J1516">
        <v>-6.4554135442668699</v>
      </c>
      <c r="K1516">
        <v>86.363338102849497</v>
      </c>
      <c r="L1516">
        <v>80.751643181448202</v>
      </c>
      <c r="M1516">
        <v>57.067166294932797</v>
      </c>
      <c r="N1516">
        <v>1.1630951904206801</v>
      </c>
      <c r="O1516">
        <v>6.3541892184455397</v>
      </c>
      <c r="P1516">
        <v>35.852941176470502</v>
      </c>
    </row>
    <row r="1517" spans="1:17" hidden="1" x14ac:dyDescent="0.3">
      <c r="A1517" t="s">
        <v>3188</v>
      </c>
      <c r="B1517" t="s">
        <v>3189</v>
      </c>
      <c r="C1517" t="s">
        <v>10182</v>
      </c>
      <c r="D1517" t="s">
        <v>384</v>
      </c>
      <c r="E1517">
        <v>882.80261426499999</v>
      </c>
      <c r="F1517">
        <v>402.05</v>
      </c>
      <c r="G1517">
        <v>-34.861052743432701</v>
      </c>
      <c r="H1517">
        <v>-3.35553492746552</v>
      </c>
      <c r="I1517">
        <v>29.114007988927199</v>
      </c>
      <c r="J1517">
        <v>-1.79136119596437</v>
      </c>
      <c r="K1517">
        <v>323.46719861261499</v>
      </c>
      <c r="L1517">
        <v>305.93329289552599</v>
      </c>
      <c r="M1517">
        <v>79.289298398262304</v>
      </c>
      <c r="N1517">
        <v>2.1205603339258001</v>
      </c>
      <c r="O1517">
        <v>25.767939311030901</v>
      </c>
      <c r="P1517">
        <v>74.652476107732397</v>
      </c>
      <c r="Q1517">
        <v>6.4712466101303004E-2</v>
      </c>
    </row>
    <row r="1518" spans="1:17" hidden="1" x14ac:dyDescent="0.3">
      <c r="A1518" t="s">
        <v>3190</v>
      </c>
      <c r="B1518" t="s">
        <v>3191</v>
      </c>
      <c r="C1518" t="s">
        <v>10182</v>
      </c>
      <c r="D1518" t="s">
        <v>21</v>
      </c>
      <c r="E1518">
        <v>882.35421362</v>
      </c>
      <c r="F1518">
        <v>350.6</v>
      </c>
      <c r="G1518">
        <v>136.946976901564</v>
      </c>
      <c r="H1518">
        <v>2.1375438536567102</v>
      </c>
      <c r="I1518">
        <v>37.950226958768802</v>
      </c>
      <c r="J1518">
        <v>-3.1164019753634302</v>
      </c>
      <c r="K1518">
        <v>298.183778042467</v>
      </c>
      <c r="L1518">
        <v>245.26442938744</v>
      </c>
      <c r="M1518">
        <v>69.558955499732207</v>
      </c>
      <c r="N1518">
        <v>1.04753336154777</v>
      </c>
      <c r="O1518">
        <v>0.38505419281231701</v>
      </c>
      <c r="P1518">
        <v>194.62184873949499</v>
      </c>
      <c r="Q1518">
        <v>0.108087613316485</v>
      </c>
    </row>
    <row r="1519" spans="1:17" hidden="1" x14ac:dyDescent="0.3">
      <c r="A1519" t="s">
        <v>3192</v>
      </c>
      <c r="B1519" t="s">
        <v>3193</v>
      </c>
      <c r="C1519" t="s">
        <v>10182</v>
      </c>
      <c r="D1519" t="s">
        <v>1402</v>
      </c>
      <c r="E1519">
        <v>876.38287872999899</v>
      </c>
      <c r="F1519">
        <v>580.85</v>
      </c>
      <c r="G1519">
        <v>53.1162702469218</v>
      </c>
      <c r="H1519">
        <v>-8.2861636233371403</v>
      </c>
      <c r="I1519">
        <v>22.143198087662402</v>
      </c>
      <c r="J1519">
        <v>-1.9835806725591401</v>
      </c>
      <c r="K1519">
        <v>541.78436564693004</v>
      </c>
      <c r="L1519">
        <v>452.55309844756499</v>
      </c>
      <c r="M1519">
        <v>54.767836857708502</v>
      </c>
      <c r="N1519">
        <v>0.46325593314373198</v>
      </c>
      <c r="O1519">
        <v>8.8060600843591299</v>
      </c>
      <c r="P1519">
        <v>94.785378940308505</v>
      </c>
      <c r="Q1519">
        <v>0.106783352586962</v>
      </c>
    </row>
    <row r="1520" spans="1:17" hidden="1" x14ac:dyDescent="0.3">
      <c r="A1520" t="s">
        <v>3194</v>
      </c>
      <c r="B1520" t="s">
        <v>3195</v>
      </c>
      <c r="C1520" t="s">
        <v>10182</v>
      </c>
      <c r="D1520" t="s">
        <v>21</v>
      </c>
      <c r="E1520">
        <v>875.87337618499998</v>
      </c>
      <c r="F1520">
        <v>536.04999999999995</v>
      </c>
      <c r="G1520">
        <v>136.465689949443</v>
      </c>
      <c r="H1520">
        <v>11.829393880060501</v>
      </c>
      <c r="I1520">
        <v>20.095034700925002</v>
      </c>
      <c r="J1520">
        <v>0.29849095180000002</v>
      </c>
      <c r="K1520">
        <v>525.33968628081902</v>
      </c>
      <c r="L1520">
        <v>455.47406709120798</v>
      </c>
      <c r="M1520">
        <v>52.348844495148199</v>
      </c>
      <c r="N1520">
        <v>0.89084524616765604</v>
      </c>
      <c r="O1520">
        <v>30.398283742188202</v>
      </c>
      <c r="P1520">
        <v>194.128943758573</v>
      </c>
      <c r="Q1520">
        <v>9.9308548321975998E-2</v>
      </c>
    </row>
    <row r="1521" spans="1:17" hidden="1" x14ac:dyDescent="0.3">
      <c r="A1521" t="s">
        <v>3196</v>
      </c>
      <c r="B1521" t="s">
        <v>3197</v>
      </c>
      <c r="C1521" t="s">
        <v>10182</v>
      </c>
      <c r="D1521" t="s">
        <v>711</v>
      </c>
      <c r="E1521">
        <v>875.43042120999996</v>
      </c>
      <c r="F1521">
        <v>268.07</v>
      </c>
      <c r="G1521">
        <v>1.50551625259655</v>
      </c>
      <c r="H1521">
        <v>0.23983795900789501</v>
      </c>
      <c r="I1521">
        <v>0.86729176946800202</v>
      </c>
      <c r="J1521">
        <v>0.13281203160577701</v>
      </c>
      <c r="K1521">
        <v>257.08677681674197</v>
      </c>
      <c r="L1521">
        <v>239.375840855674</v>
      </c>
      <c r="M1521">
        <v>62.3816521735951</v>
      </c>
      <c r="N1521">
        <v>0.48560075932855401</v>
      </c>
      <c r="O1521">
        <v>1.76446450553959</v>
      </c>
      <c r="P1521">
        <v>29.9418322830828</v>
      </c>
      <c r="Q1521">
        <v>1.7242551089885001E-2</v>
      </c>
    </row>
    <row r="1522" spans="1:17" hidden="1" x14ac:dyDescent="0.3">
      <c r="A1522" t="s">
        <v>3198</v>
      </c>
      <c r="B1522" t="s">
        <v>3199</v>
      </c>
      <c r="C1522" t="s">
        <v>10182</v>
      </c>
      <c r="D1522" t="s">
        <v>548</v>
      </c>
      <c r="E1522">
        <v>867.15589999999997</v>
      </c>
      <c r="F1522">
        <v>78.94</v>
      </c>
      <c r="G1522">
        <v>15.8783777130099</v>
      </c>
      <c r="H1522">
        <v>1.57958643461765</v>
      </c>
      <c r="I1522">
        <v>-32.145550345556202</v>
      </c>
      <c r="J1522">
        <v>-4.33573914346844</v>
      </c>
      <c r="K1522">
        <v>77.563322216811201</v>
      </c>
      <c r="L1522">
        <v>80.178227141886694</v>
      </c>
      <c r="M1522">
        <v>50.326834275525599</v>
      </c>
      <c r="N1522">
        <v>0.82174380517497803</v>
      </c>
      <c r="O1522">
        <v>50.050671395996901</v>
      </c>
      <c r="P1522">
        <v>54.784313725490101</v>
      </c>
      <c r="Q1522">
        <v>-6.8629838665830003E-3</v>
      </c>
    </row>
    <row r="1523" spans="1:17" hidden="1" x14ac:dyDescent="0.3">
      <c r="A1523" t="s">
        <v>3200</v>
      </c>
      <c r="B1523" t="s">
        <v>3201</v>
      </c>
      <c r="C1523" t="s">
        <v>10182</v>
      </c>
      <c r="D1523" t="s">
        <v>246</v>
      </c>
      <c r="E1523">
        <v>866.404</v>
      </c>
      <c r="F1523">
        <v>1547.15</v>
      </c>
      <c r="G1523">
        <v>29.2298288013262</v>
      </c>
      <c r="H1523">
        <v>-2.2932188406663601</v>
      </c>
      <c r="I1523">
        <v>-17.186484692647198</v>
      </c>
      <c r="J1523">
        <v>-0.100633288162287</v>
      </c>
      <c r="K1523">
        <v>1530.29850987451</v>
      </c>
      <c r="L1523">
        <v>1459.7801826427799</v>
      </c>
      <c r="M1523">
        <v>45.517413365329702</v>
      </c>
      <c r="N1523">
        <v>0.96883673102649503</v>
      </c>
      <c r="O1523">
        <v>15.344342823902</v>
      </c>
      <c r="P1523">
        <v>60.592692547228502</v>
      </c>
      <c r="Q1523">
        <v>5.0433601210883E-2</v>
      </c>
    </row>
    <row r="1524" spans="1:17" hidden="1" x14ac:dyDescent="0.3">
      <c r="A1524" t="s">
        <v>3202</v>
      </c>
      <c r="B1524" t="s">
        <v>3203</v>
      </c>
      <c r="C1524" t="s">
        <v>10182</v>
      </c>
      <c r="D1524" t="s">
        <v>21</v>
      </c>
      <c r="E1524">
        <v>866.04616324599897</v>
      </c>
      <c r="F1524">
        <v>81.739999999999995</v>
      </c>
      <c r="G1524">
        <v>151.99883776143599</v>
      </c>
      <c r="H1524">
        <v>23.432845131139</v>
      </c>
      <c r="I1524">
        <v>-0.96598645124345395</v>
      </c>
      <c r="J1524">
        <v>22.866892665997799</v>
      </c>
      <c r="K1524">
        <v>65.270958149826697</v>
      </c>
      <c r="L1524">
        <v>54.2362894663611</v>
      </c>
      <c r="M1524">
        <v>84.198334286500597</v>
      </c>
      <c r="N1524">
        <v>2.0577265975293701</v>
      </c>
      <c r="O1524">
        <v>2.94837288965013</v>
      </c>
      <c r="P1524">
        <v>184.31304347826</v>
      </c>
    </row>
    <row r="1525" spans="1:17" hidden="1" x14ac:dyDescent="0.3">
      <c r="A1525" t="s">
        <v>3204</v>
      </c>
      <c r="B1525" t="s">
        <v>3205</v>
      </c>
      <c r="C1525" t="s">
        <v>10182</v>
      </c>
      <c r="D1525" t="s">
        <v>700</v>
      </c>
      <c r="E1525">
        <v>861.8694663</v>
      </c>
      <c r="F1525">
        <v>142.46</v>
      </c>
      <c r="G1525">
        <v>-3.1689204103472002</v>
      </c>
      <c r="H1525">
        <v>21.867675683223101</v>
      </c>
      <c r="I1525">
        <v>7.3356224484586798</v>
      </c>
      <c r="J1525">
        <v>3.9381585511506598</v>
      </c>
      <c r="K1525">
        <v>122.083507415783</v>
      </c>
      <c r="L1525">
        <v>123.393508452093</v>
      </c>
      <c r="M1525">
        <v>70.000309761154298</v>
      </c>
      <c r="N1525">
        <v>3.3828138112453598</v>
      </c>
      <c r="O1525">
        <v>6.6264214516355402</v>
      </c>
      <c r="P1525">
        <v>41.680755842864201</v>
      </c>
      <c r="Q1525">
        <v>-4.2729660012681997E-2</v>
      </c>
    </row>
    <row r="1526" spans="1:17" hidden="1" x14ac:dyDescent="0.3">
      <c r="A1526" t="s">
        <v>3206</v>
      </c>
      <c r="B1526" t="s">
        <v>3207</v>
      </c>
      <c r="C1526" t="s">
        <v>10182</v>
      </c>
      <c r="D1526" t="s">
        <v>553</v>
      </c>
      <c r="E1526">
        <v>861.67588512500004</v>
      </c>
      <c r="F1526">
        <v>256.85000000000002</v>
      </c>
      <c r="G1526">
        <v>68.836326804311298</v>
      </c>
      <c r="H1526">
        <v>24.015884762097901</v>
      </c>
      <c r="I1526">
        <v>28.065165878907301</v>
      </c>
      <c r="J1526">
        <v>10.6942475799669</v>
      </c>
      <c r="K1526">
        <v>207.833689918137</v>
      </c>
      <c r="L1526">
        <v>179.821012150222</v>
      </c>
      <c r="M1526">
        <v>93.605863915437595</v>
      </c>
      <c r="N1526">
        <v>0.70548294545307999</v>
      </c>
      <c r="O1526">
        <v>1.2263967296087099</v>
      </c>
      <c r="P1526">
        <v>101.29310344827501</v>
      </c>
      <c r="Q1526">
        <v>0.100678949536976</v>
      </c>
    </row>
    <row r="1527" spans="1:17" hidden="1" x14ac:dyDescent="0.3">
      <c r="A1527" t="s">
        <v>3208</v>
      </c>
      <c r="B1527" t="s">
        <v>3209</v>
      </c>
      <c r="C1527" t="s">
        <v>10182</v>
      </c>
      <c r="D1527" t="s">
        <v>938</v>
      </c>
      <c r="E1527">
        <v>860.7</v>
      </c>
      <c r="F1527">
        <v>209.3</v>
      </c>
      <c r="G1527">
        <v>-1.8232460460342901</v>
      </c>
      <c r="H1527">
        <v>36.313468138842403</v>
      </c>
      <c r="I1527">
        <v>-1.85068567019287</v>
      </c>
      <c r="J1527">
        <v>10.329533197680201</v>
      </c>
      <c r="K1527">
        <v>170.39962341145699</v>
      </c>
      <c r="L1527">
        <v>177.625750345369</v>
      </c>
      <c r="M1527">
        <v>52.946503234223698</v>
      </c>
      <c r="N1527">
        <v>1.9173893403817299</v>
      </c>
      <c r="O1527">
        <v>10.0812231247013</v>
      </c>
      <c r="P1527">
        <v>85.221238938053105</v>
      </c>
    </row>
    <row r="1528" spans="1:17" hidden="1" x14ac:dyDescent="0.3">
      <c r="A1528" t="s">
        <v>3210</v>
      </c>
      <c r="B1528" t="s">
        <v>3211</v>
      </c>
      <c r="C1528" t="s">
        <v>10182</v>
      </c>
      <c r="D1528" t="s">
        <v>500</v>
      </c>
      <c r="E1528">
        <v>860.26672756999994</v>
      </c>
      <c r="F1528">
        <v>140.44999999999999</v>
      </c>
      <c r="G1528">
        <v>-12.7259080012757</v>
      </c>
      <c r="H1528">
        <v>1.0987237512280099</v>
      </c>
      <c r="I1528">
        <v>-37.838858946559398</v>
      </c>
      <c r="J1528">
        <v>3.6497584228017699</v>
      </c>
      <c r="K1528">
        <v>136.641929243112</v>
      </c>
      <c r="L1528">
        <v>143.63921999358601</v>
      </c>
      <c r="M1528">
        <v>56.564906433080999</v>
      </c>
      <c r="N1528">
        <v>2.1589271856083001</v>
      </c>
      <c r="O1528">
        <v>44.1794232823068</v>
      </c>
      <c r="P1528">
        <v>25.011125945705299</v>
      </c>
      <c r="Q1528">
        <v>-0.123685119497617</v>
      </c>
    </row>
    <row r="1529" spans="1:17" hidden="1" x14ac:dyDescent="0.3">
      <c r="A1529" t="s">
        <v>3212</v>
      </c>
      <c r="B1529" t="s">
        <v>3213</v>
      </c>
      <c r="C1529" t="s">
        <v>10182</v>
      </c>
      <c r="D1529" t="s">
        <v>637</v>
      </c>
      <c r="E1529">
        <v>856.82428300000004</v>
      </c>
      <c r="F1529">
        <v>102.61</v>
      </c>
      <c r="G1529">
        <v>104.981356572715</v>
      </c>
      <c r="H1529">
        <v>12.6673957452414</v>
      </c>
      <c r="I1529">
        <v>46.756887046422499</v>
      </c>
      <c r="J1529">
        <v>-2.34762952441011</v>
      </c>
      <c r="K1529">
        <v>90.587455416365202</v>
      </c>
      <c r="L1529">
        <v>69.346140639507595</v>
      </c>
      <c r="M1529">
        <v>50.831495877125498</v>
      </c>
      <c r="N1529">
        <v>1.0651160886605</v>
      </c>
      <c r="O1529">
        <v>10.1257187408634</v>
      </c>
      <c r="P1529">
        <v>131.887005649717</v>
      </c>
      <c r="Q1529">
        <v>8.0228464040270994E-2</v>
      </c>
    </row>
    <row r="1530" spans="1:17" hidden="1" x14ac:dyDescent="0.3">
      <c r="A1530" t="s">
        <v>3214</v>
      </c>
      <c r="B1530" t="s">
        <v>3215</v>
      </c>
      <c r="C1530" t="s">
        <v>10182</v>
      </c>
      <c r="D1530" t="s">
        <v>1545</v>
      </c>
      <c r="E1530">
        <v>855.78230970000004</v>
      </c>
      <c r="F1530">
        <v>243</v>
      </c>
      <c r="G1530">
        <v>-7.4957797651276703</v>
      </c>
      <c r="H1530">
        <v>-0.80835284467149704</v>
      </c>
      <c r="I1530">
        <v>-32.916619565524499</v>
      </c>
      <c r="J1530">
        <v>3.0797145946262501</v>
      </c>
      <c r="K1530">
        <v>236.17084101152801</v>
      </c>
      <c r="L1530">
        <v>241.24018250604101</v>
      </c>
      <c r="M1530">
        <v>59.740041918846302</v>
      </c>
      <c r="N1530">
        <v>1.2390633780239699</v>
      </c>
      <c r="O1530">
        <v>37.860082304526699</v>
      </c>
      <c r="P1530">
        <v>29.9117882919005</v>
      </c>
      <c r="Q1530">
        <v>4.1999047264800998E-2</v>
      </c>
    </row>
    <row r="1531" spans="1:17" hidden="1" x14ac:dyDescent="0.3">
      <c r="A1531" t="s">
        <v>3216</v>
      </c>
      <c r="B1531" t="s">
        <v>3217</v>
      </c>
      <c r="C1531" t="s">
        <v>10182</v>
      </c>
      <c r="D1531" t="s">
        <v>548</v>
      </c>
      <c r="E1531">
        <v>848.78869711999903</v>
      </c>
      <c r="F1531">
        <v>631.15</v>
      </c>
      <c r="G1531">
        <v>27.660945822538299</v>
      </c>
      <c r="H1531">
        <v>21.322152720888901</v>
      </c>
      <c r="I1531">
        <v>-4.3841393594862899</v>
      </c>
      <c r="J1531">
        <v>-3.8321259999983801</v>
      </c>
      <c r="K1531">
        <v>589.58766773523598</v>
      </c>
      <c r="L1531">
        <v>513.14980003595099</v>
      </c>
      <c r="M1531">
        <v>49.172715500456498</v>
      </c>
      <c r="N1531">
        <v>0.77731685630104697</v>
      </c>
      <c r="O1531">
        <v>17.753307454646201</v>
      </c>
      <c r="P1531">
        <v>91.315550166717202</v>
      </c>
      <c r="Q1531">
        <v>9.2377137149369001E-2</v>
      </c>
    </row>
    <row r="1532" spans="1:17" hidden="1" x14ac:dyDescent="0.3">
      <c r="A1532" t="s">
        <v>3218</v>
      </c>
      <c r="B1532" t="s">
        <v>3219</v>
      </c>
      <c r="C1532" t="s">
        <v>10182</v>
      </c>
      <c r="D1532" t="s">
        <v>413</v>
      </c>
      <c r="E1532">
        <v>847.30343400000004</v>
      </c>
      <c r="F1532">
        <v>109</v>
      </c>
      <c r="G1532">
        <v>-20.769705493858702</v>
      </c>
      <c r="H1532">
        <v>-6.6504609293768597</v>
      </c>
      <c r="I1532">
        <v>-28.482230425253</v>
      </c>
      <c r="J1532">
        <v>-1.55334247584225</v>
      </c>
      <c r="K1532">
        <v>112.60446022814401</v>
      </c>
      <c r="L1532">
        <v>120.392838260513</v>
      </c>
      <c r="M1532">
        <v>62.975569679661596</v>
      </c>
      <c r="N1532">
        <v>0.75022738229549202</v>
      </c>
      <c r="O1532">
        <v>51.100917431192599</v>
      </c>
      <c r="P1532">
        <v>12.3595505617977</v>
      </c>
      <c r="Q1532">
        <v>-3.3708288962751E-2</v>
      </c>
    </row>
    <row r="1533" spans="1:17" hidden="1" x14ac:dyDescent="0.3">
      <c r="A1533" t="s">
        <v>3220</v>
      </c>
      <c r="B1533" t="s">
        <v>3221</v>
      </c>
      <c r="C1533" t="s">
        <v>10182</v>
      </c>
      <c r="E1533">
        <v>846.75337760000002</v>
      </c>
      <c r="F1533">
        <v>30.88</v>
      </c>
      <c r="G1533">
        <v>-54.904089819457496</v>
      </c>
      <c r="H1533">
        <v>-4.2590748646166903</v>
      </c>
      <c r="I1533">
        <v>-49.282242989250904</v>
      </c>
      <c r="J1533">
        <v>-3.2339931607737502</v>
      </c>
      <c r="K1533">
        <v>31.959895398867101</v>
      </c>
      <c r="L1533">
        <v>37.594520268959997</v>
      </c>
      <c r="M1533">
        <v>35.777538195870697</v>
      </c>
      <c r="N1533">
        <v>0.453907289478238</v>
      </c>
      <c r="O1533">
        <v>91.062176165803095</v>
      </c>
      <c r="P1533">
        <v>18.404907975460102</v>
      </c>
      <c r="Q1533">
        <v>8.9447748532495E-2</v>
      </c>
    </row>
    <row r="1534" spans="1:17" hidden="1" x14ac:dyDescent="0.3">
      <c r="A1534" t="s">
        <v>3222</v>
      </c>
      <c r="B1534" t="s">
        <v>3223</v>
      </c>
      <c r="C1534" t="s">
        <v>10182</v>
      </c>
      <c r="D1534" t="s">
        <v>246</v>
      </c>
      <c r="E1534">
        <v>843.12800000000004</v>
      </c>
      <c r="F1534">
        <v>1621.4</v>
      </c>
      <c r="G1534">
        <v>4.4499232681977601</v>
      </c>
      <c r="H1534">
        <v>4.1429843631174803</v>
      </c>
      <c r="I1534">
        <v>12.635006865394599</v>
      </c>
      <c r="J1534">
        <v>-8.6084528149524306</v>
      </c>
      <c r="K1534">
        <v>1482.3525496237701</v>
      </c>
      <c r="L1534">
        <v>1286.0688964297999</v>
      </c>
      <c r="M1534">
        <v>52.414701960410902</v>
      </c>
      <c r="N1534">
        <v>1.56230369041725</v>
      </c>
      <c r="O1534">
        <v>14.980880720365001</v>
      </c>
      <c r="P1534">
        <v>73.217242668660802</v>
      </c>
      <c r="Q1534">
        <v>9.7681275794880007E-3</v>
      </c>
    </row>
    <row r="1535" spans="1:17" hidden="1" x14ac:dyDescent="0.3">
      <c r="A1535" t="s">
        <v>3224</v>
      </c>
      <c r="B1535" t="s">
        <v>3225</v>
      </c>
      <c r="C1535" t="s">
        <v>10182</v>
      </c>
      <c r="D1535" t="s">
        <v>214</v>
      </c>
      <c r="E1535">
        <v>842.60444475999998</v>
      </c>
      <c r="F1535">
        <v>349.4</v>
      </c>
      <c r="G1535">
        <v>-18.0885109717243</v>
      </c>
      <c r="H1535">
        <v>2.94976739449175</v>
      </c>
      <c r="I1535">
        <v>-5.3309872418555599</v>
      </c>
      <c r="J1535">
        <v>-11.888250239365901</v>
      </c>
      <c r="M1535">
        <v>51.505219016274999</v>
      </c>
      <c r="O1535">
        <v>13.551803091013101</v>
      </c>
      <c r="P1535">
        <v>17.643097643097601</v>
      </c>
    </row>
    <row r="1536" spans="1:17" hidden="1" x14ac:dyDescent="0.3">
      <c r="A1536" t="s">
        <v>3226</v>
      </c>
      <c r="B1536" t="s">
        <v>3227</v>
      </c>
      <c r="C1536" t="s">
        <v>10182</v>
      </c>
      <c r="D1536" t="s">
        <v>140</v>
      </c>
      <c r="E1536">
        <v>841.31531399999994</v>
      </c>
      <c r="F1536">
        <v>16.03</v>
      </c>
      <c r="G1536">
        <v>325.19499087512798</v>
      </c>
      <c r="H1536">
        <v>-12.2817798991112</v>
      </c>
      <c r="I1536">
        <v>12.6131589865821</v>
      </c>
      <c r="J1536">
        <v>-10.169029122414599</v>
      </c>
      <c r="K1536">
        <v>17.271598230631302</v>
      </c>
      <c r="L1536">
        <v>13.4965308731778</v>
      </c>
      <c r="M1536">
        <v>34.038739553918298</v>
      </c>
      <c r="N1536">
        <v>0.52339373616400597</v>
      </c>
      <c r="O1536">
        <v>36.556456643792799</v>
      </c>
      <c r="P1536">
        <v>419.89189189189102</v>
      </c>
    </row>
    <row r="1537" spans="1:17" hidden="1" x14ac:dyDescent="0.3">
      <c r="A1537" t="s">
        <v>3228</v>
      </c>
      <c r="B1537" t="s">
        <v>3229</v>
      </c>
      <c r="C1537" t="s">
        <v>10182</v>
      </c>
      <c r="D1537" t="s">
        <v>637</v>
      </c>
      <c r="E1537">
        <v>836.02126023599999</v>
      </c>
      <c r="F1537">
        <v>43.62</v>
      </c>
      <c r="G1537">
        <v>191.001048520463</v>
      </c>
      <c r="H1537">
        <v>6.0282122196421799</v>
      </c>
      <c r="I1537">
        <v>85.047181339452706</v>
      </c>
      <c r="J1537">
        <v>-3.6249783418933901</v>
      </c>
      <c r="K1537">
        <v>35.386626269943697</v>
      </c>
      <c r="L1537">
        <v>24.4522281785917</v>
      </c>
      <c r="M1537">
        <v>50.446883671377797</v>
      </c>
      <c r="N1537">
        <v>1.18601662310442</v>
      </c>
      <c r="O1537">
        <v>18.294360385144401</v>
      </c>
      <c r="P1537">
        <v>248.95999999999901</v>
      </c>
      <c r="Q1537">
        <v>7.0032558166519002E-2</v>
      </c>
    </row>
    <row r="1538" spans="1:17" hidden="1" x14ac:dyDescent="0.3">
      <c r="A1538" t="s">
        <v>3230</v>
      </c>
      <c r="B1538" t="s">
        <v>3231</v>
      </c>
      <c r="C1538" t="s">
        <v>10182</v>
      </c>
      <c r="D1538" t="s">
        <v>700</v>
      </c>
      <c r="E1538">
        <v>835.12723700000004</v>
      </c>
      <c r="F1538">
        <v>490.7</v>
      </c>
      <c r="G1538">
        <v>41.4506608091773</v>
      </c>
      <c r="H1538">
        <v>4.9254206373214098</v>
      </c>
      <c r="I1538">
        <v>0.33376703154336301</v>
      </c>
      <c r="J1538">
        <v>-2.8965917801031398</v>
      </c>
      <c r="K1538">
        <v>470.773517311668</v>
      </c>
      <c r="L1538">
        <v>429.25414542104699</v>
      </c>
      <c r="M1538">
        <v>49.491727238499102</v>
      </c>
      <c r="N1538">
        <v>1.6586949531975499</v>
      </c>
      <c r="O1538">
        <v>11.677195842673701</v>
      </c>
      <c r="P1538">
        <v>82.416356877323395</v>
      </c>
      <c r="Q1538">
        <v>5.7274091610793998E-2</v>
      </c>
    </row>
    <row r="1539" spans="1:17" hidden="1" x14ac:dyDescent="0.3">
      <c r="A1539" t="s">
        <v>3232</v>
      </c>
      <c r="B1539" t="s">
        <v>3233</v>
      </c>
      <c r="C1539" t="s">
        <v>10182</v>
      </c>
      <c r="E1539">
        <v>833.88501496000003</v>
      </c>
      <c r="F1539">
        <v>316.60000000000002</v>
      </c>
      <c r="G1539">
        <v>42.9608011282359</v>
      </c>
      <c r="H1539">
        <v>14.225093850874799</v>
      </c>
      <c r="I1539">
        <v>-16.722163525521299</v>
      </c>
      <c r="J1539">
        <v>7.0201735058928998</v>
      </c>
      <c r="K1539">
        <v>282.62615938015898</v>
      </c>
      <c r="L1539">
        <v>253.15265377943999</v>
      </c>
      <c r="M1539">
        <v>56.254480882593498</v>
      </c>
      <c r="N1539">
        <v>0.97893215798572097</v>
      </c>
      <c r="O1539">
        <v>12.523689197725799</v>
      </c>
      <c r="P1539">
        <v>78.466741826380996</v>
      </c>
    </row>
    <row r="1540" spans="1:17" hidden="1" x14ac:dyDescent="0.3">
      <c r="A1540" t="s">
        <v>3234</v>
      </c>
      <c r="B1540" t="s">
        <v>3235</v>
      </c>
      <c r="C1540" t="s">
        <v>10182</v>
      </c>
      <c r="D1540" t="s">
        <v>246</v>
      </c>
      <c r="E1540">
        <v>832.995</v>
      </c>
      <c r="F1540">
        <v>1851.1</v>
      </c>
      <c r="G1540">
        <v>168.04156626634099</v>
      </c>
      <c r="H1540">
        <v>-4.8254611720081497</v>
      </c>
      <c r="I1540">
        <v>32.006898379665103</v>
      </c>
      <c r="J1540">
        <v>-3.4532289120690902</v>
      </c>
      <c r="K1540">
        <v>1847.9394507265199</v>
      </c>
      <c r="L1540">
        <v>1462.7158132237901</v>
      </c>
      <c r="M1540">
        <v>39.285225226746697</v>
      </c>
      <c r="N1540">
        <v>0.23211888253360999</v>
      </c>
      <c r="O1540">
        <v>13.446059099994599</v>
      </c>
      <c r="P1540">
        <v>196.164153433862</v>
      </c>
      <c r="Q1540">
        <v>9.9197734103763993E-2</v>
      </c>
    </row>
    <row r="1541" spans="1:17" hidden="1" x14ac:dyDescent="0.3">
      <c r="A1541" t="s">
        <v>3236</v>
      </c>
      <c r="B1541" t="s">
        <v>3237</v>
      </c>
      <c r="C1541" t="s">
        <v>10182</v>
      </c>
      <c r="D1541" t="s">
        <v>130</v>
      </c>
      <c r="E1541">
        <v>829.97252294999998</v>
      </c>
      <c r="F1541">
        <v>335.55</v>
      </c>
      <c r="G1541">
        <v>226.09148603326099</v>
      </c>
      <c r="H1541">
        <v>21.949706818960401</v>
      </c>
      <c r="I1541">
        <v>238.849009763129</v>
      </c>
      <c r="J1541">
        <v>-16.259169954906799</v>
      </c>
      <c r="K1541">
        <v>274.71514469894299</v>
      </c>
      <c r="M1541">
        <v>53.134957798364297</v>
      </c>
      <c r="N1541">
        <v>1.14239123344856</v>
      </c>
      <c r="O1541">
        <v>17.3893607510058</v>
      </c>
      <c r="P1541">
        <v>272.626318711826</v>
      </c>
    </row>
    <row r="1542" spans="1:17" hidden="1" x14ac:dyDescent="0.3">
      <c r="A1542" t="s">
        <v>3238</v>
      </c>
      <c r="B1542" t="s">
        <v>3239</v>
      </c>
      <c r="C1542" t="s">
        <v>10182</v>
      </c>
      <c r="D1542" t="s">
        <v>246</v>
      </c>
      <c r="E1542">
        <v>828.74777985000003</v>
      </c>
      <c r="F1542">
        <v>448.05</v>
      </c>
      <c r="G1542">
        <v>107.365453866428</v>
      </c>
      <c r="H1542">
        <v>0.60397667852008796</v>
      </c>
      <c r="I1542">
        <v>4.7017842018854799</v>
      </c>
      <c r="J1542">
        <v>-1.29520435335022</v>
      </c>
      <c r="K1542">
        <v>421.94983491831903</v>
      </c>
      <c r="L1542">
        <v>352.327416437034</v>
      </c>
      <c r="M1542">
        <v>67.463247202370795</v>
      </c>
      <c r="N1542">
        <v>0.80897776978281</v>
      </c>
      <c r="O1542">
        <v>6.1823457203437</v>
      </c>
      <c r="P1542">
        <v>155.88235294117601</v>
      </c>
      <c r="Q1542">
        <v>0.175304245570574</v>
      </c>
    </row>
    <row r="1543" spans="1:17" hidden="1" x14ac:dyDescent="0.3">
      <c r="A1543" t="s">
        <v>3240</v>
      </c>
      <c r="B1543" t="s">
        <v>3241</v>
      </c>
      <c r="C1543" t="s">
        <v>10182</v>
      </c>
      <c r="D1543" t="s">
        <v>253</v>
      </c>
      <c r="E1543">
        <v>825.86276009999995</v>
      </c>
      <c r="F1543">
        <v>1354.5</v>
      </c>
      <c r="G1543">
        <v>67.137181475769594</v>
      </c>
      <c r="H1543">
        <v>7.8596930597839201</v>
      </c>
      <c r="I1543">
        <v>-4.8283842714069198</v>
      </c>
      <c r="J1543">
        <v>-7.1162639190895698</v>
      </c>
      <c r="K1543">
        <v>1244.4916128351499</v>
      </c>
      <c r="L1543">
        <v>1130.87948898325</v>
      </c>
      <c r="M1543">
        <v>57.910253240349199</v>
      </c>
      <c r="N1543">
        <v>1.8749678174990301</v>
      </c>
      <c r="O1543">
        <v>20.413436692506401</v>
      </c>
      <c r="P1543">
        <v>99.484536082474193</v>
      </c>
      <c r="Q1543">
        <v>5.9711590723888E-2</v>
      </c>
    </row>
    <row r="1544" spans="1:17" hidden="1" x14ac:dyDescent="0.3">
      <c r="A1544" t="s">
        <v>3242</v>
      </c>
      <c r="B1544" t="s">
        <v>3243</v>
      </c>
      <c r="C1544" t="s">
        <v>10182</v>
      </c>
      <c r="D1544" t="s">
        <v>1402</v>
      </c>
      <c r="E1544">
        <v>824.58525599999996</v>
      </c>
      <c r="F1544">
        <v>814</v>
      </c>
      <c r="G1544">
        <v>638.874673885162</v>
      </c>
      <c r="H1544">
        <v>42.286334256135298</v>
      </c>
      <c r="I1544">
        <v>47.2794588658479</v>
      </c>
      <c r="J1544">
        <v>3.6172999426745198</v>
      </c>
      <c r="K1544">
        <v>608.07309157114298</v>
      </c>
      <c r="L1544">
        <v>400.31788074334202</v>
      </c>
      <c r="M1544">
        <v>89.083680365495894</v>
      </c>
      <c r="N1544">
        <v>2.0711974110032298</v>
      </c>
      <c r="O1544">
        <v>0.45454545454546302</v>
      </c>
      <c r="P1544">
        <v>663.96058188643804</v>
      </c>
    </row>
    <row r="1545" spans="1:17" hidden="1" x14ac:dyDescent="0.3">
      <c r="A1545" t="s">
        <v>3244</v>
      </c>
      <c r="B1545" t="s">
        <v>3245</v>
      </c>
      <c r="C1545" t="s">
        <v>10182</v>
      </c>
      <c r="D1545" t="s">
        <v>481</v>
      </c>
      <c r="E1545">
        <v>824.44362000000001</v>
      </c>
      <c r="F1545">
        <v>25.97</v>
      </c>
      <c r="G1545">
        <v>69.366646743249802</v>
      </c>
      <c r="H1545">
        <v>-13.0030312225448</v>
      </c>
      <c r="I1545">
        <v>9.4059907285930695</v>
      </c>
      <c r="J1545">
        <v>-5.1409000008165</v>
      </c>
      <c r="K1545">
        <v>27.732213017178999</v>
      </c>
      <c r="L1545">
        <v>23.395452560611901</v>
      </c>
      <c r="M1545">
        <v>13.568536954952901</v>
      </c>
      <c r="N1545">
        <v>0.71200555196759396</v>
      </c>
      <c r="O1545">
        <v>30.342703118983401</v>
      </c>
      <c r="P1545">
        <v>102.89062499999901</v>
      </c>
      <c r="Q1545">
        <v>0.15846725161934999</v>
      </c>
    </row>
    <row r="1546" spans="1:17" hidden="1" x14ac:dyDescent="0.3">
      <c r="A1546" t="s">
        <v>3246</v>
      </c>
      <c r="B1546" t="s">
        <v>3247</v>
      </c>
      <c r="C1546" t="s">
        <v>10182</v>
      </c>
      <c r="D1546" t="s">
        <v>1474</v>
      </c>
      <c r="E1546">
        <v>822.71029439999995</v>
      </c>
      <c r="F1546">
        <v>685.4</v>
      </c>
      <c r="G1546">
        <v>20.049084058014799</v>
      </c>
      <c r="H1546">
        <v>10.652673923171699</v>
      </c>
      <c r="I1546">
        <v>-2.8395663800331201</v>
      </c>
      <c r="J1546">
        <v>9.7915734028196795</v>
      </c>
      <c r="K1546">
        <v>593.81315539342199</v>
      </c>
      <c r="L1546">
        <v>573.52920187969596</v>
      </c>
      <c r="M1546">
        <v>88.609612562393394</v>
      </c>
      <c r="N1546">
        <v>1.3002569889091</v>
      </c>
      <c r="O1546">
        <v>13.510358914502399</v>
      </c>
      <c r="P1546">
        <v>50.109505037231699</v>
      </c>
      <c r="Q1546">
        <v>-1.1574225689952001E-2</v>
      </c>
    </row>
    <row r="1547" spans="1:17" hidden="1" x14ac:dyDescent="0.3">
      <c r="A1547" t="s">
        <v>3248</v>
      </c>
      <c r="B1547" t="s">
        <v>3249</v>
      </c>
      <c r="C1547" t="s">
        <v>10182</v>
      </c>
      <c r="D1547" t="s">
        <v>130</v>
      </c>
      <c r="E1547">
        <v>821.19899999999996</v>
      </c>
      <c r="F1547">
        <v>720.35</v>
      </c>
      <c r="G1547">
        <v>310.38845852789302</v>
      </c>
      <c r="H1547">
        <v>-9.64345172980242</v>
      </c>
      <c r="I1547">
        <v>67.759115728593002</v>
      </c>
      <c r="J1547">
        <v>8.4406973358628399</v>
      </c>
      <c r="K1547">
        <v>715.747448570237</v>
      </c>
      <c r="L1547">
        <v>522.24441624627502</v>
      </c>
      <c r="M1547">
        <v>45.092008611705502</v>
      </c>
      <c r="N1547">
        <v>0.73851822646813503</v>
      </c>
      <c r="O1547">
        <v>32.019157354063999</v>
      </c>
      <c r="P1547">
        <v>364.74193548387098</v>
      </c>
      <c r="Q1547">
        <v>0.20112918288872</v>
      </c>
    </row>
    <row r="1548" spans="1:17" hidden="1" x14ac:dyDescent="0.3">
      <c r="A1548" t="s">
        <v>3250</v>
      </c>
      <c r="B1548" t="s">
        <v>3251</v>
      </c>
      <c r="C1548" t="s">
        <v>10182</v>
      </c>
      <c r="E1548">
        <v>820.92248549999999</v>
      </c>
      <c r="F1548">
        <v>2135.9</v>
      </c>
      <c r="G1548">
        <v>71.066172079539697</v>
      </c>
      <c r="H1548">
        <v>-20.463648585257701</v>
      </c>
      <c r="I1548">
        <v>75.162837638705398</v>
      </c>
      <c r="J1548">
        <v>-8.9142942078941694</v>
      </c>
      <c r="K1548">
        <v>2247.2581130622698</v>
      </c>
      <c r="L1548">
        <v>1780.4019570217799</v>
      </c>
      <c r="M1548">
        <v>34.114309875612697</v>
      </c>
      <c r="N1548">
        <v>0.45254441706652798</v>
      </c>
      <c r="O1548">
        <v>31.092279601104899</v>
      </c>
      <c r="P1548">
        <v>117.726809378185</v>
      </c>
      <c r="Q1548">
        <v>0.263179363555607</v>
      </c>
    </row>
    <row r="1549" spans="1:17" hidden="1" x14ac:dyDescent="0.3">
      <c r="A1549" t="s">
        <v>3252</v>
      </c>
      <c r="B1549" t="s">
        <v>3253</v>
      </c>
      <c r="C1549" t="s">
        <v>10182</v>
      </c>
      <c r="E1549">
        <v>820.809168</v>
      </c>
      <c r="F1549">
        <v>429.15</v>
      </c>
      <c r="G1549">
        <v>31.5667658443165</v>
      </c>
      <c r="H1549">
        <v>6.9956089001463102</v>
      </c>
      <c r="I1549">
        <v>5.9110426469013699</v>
      </c>
      <c r="J1549">
        <v>0.39629406831036501</v>
      </c>
      <c r="K1549">
        <v>392.72804219890298</v>
      </c>
      <c r="L1549">
        <v>343.18830114653503</v>
      </c>
      <c r="M1549">
        <v>58.111841186964497</v>
      </c>
      <c r="N1549">
        <v>1.72940329212278</v>
      </c>
      <c r="O1549">
        <v>7.1886286846091201</v>
      </c>
      <c r="P1549">
        <v>89.805395842547497</v>
      </c>
    </row>
    <row r="1550" spans="1:17" hidden="1" x14ac:dyDescent="0.3">
      <c r="A1550" t="s">
        <v>3254</v>
      </c>
      <c r="B1550" t="s">
        <v>3255</v>
      </c>
      <c r="C1550" t="s">
        <v>10182</v>
      </c>
      <c r="D1550" t="s">
        <v>526</v>
      </c>
      <c r="E1550">
        <v>819.58407527999998</v>
      </c>
      <c r="F1550">
        <v>170.4</v>
      </c>
      <c r="G1550">
        <v>-49.620894715181798</v>
      </c>
      <c r="H1550">
        <v>-6.7877207628341303</v>
      </c>
      <c r="I1550">
        <v>-28.901211688787502</v>
      </c>
      <c r="J1550">
        <v>-0.55160231079698396</v>
      </c>
      <c r="K1550">
        <v>177.54699398704901</v>
      </c>
      <c r="L1550">
        <v>193.831602284159</v>
      </c>
      <c r="M1550">
        <v>36.814553861877599</v>
      </c>
      <c r="N1550">
        <v>0.99577448882344699</v>
      </c>
      <c r="O1550">
        <v>68.485915492957702</v>
      </c>
      <c r="P1550">
        <v>11.5183246073298</v>
      </c>
      <c r="Q1550">
        <v>7.9942018411599994E-2</v>
      </c>
    </row>
    <row r="1551" spans="1:17" hidden="1" x14ac:dyDescent="0.3">
      <c r="A1551" t="s">
        <v>3256</v>
      </c>
      <c r="B1551" t="s">
        <v>3257</v>
      </c>
      <c r="C1551" t="s">
        <v>10182</v>
      </c>
      <c r="D1551" t="s">
        <v>3258</v>
      </c>
      <c r="E1551">
        <v>817.44650000000001</v>
      </c>
      <c r="F1551">
        <v>330.95</v>
      </c>
      <c r="G1551">
        <v>-20.022415937783599</v>
      </c>
      <c r="H1551">
        <v>10.4320254590079</v>
      </c>
      <c r="I1551">
        <v>-7.2648922079148601</v>
      </c>
      <c r="J1551">
        <v>0.20059986248206199</v>
      </c>
      <c r="M1551">
        <v>44.9595484624165</v>
      </c>
      <c r="O1551">
        <v>15.6670191871884</v>
      </c>
      <c r="P1551">
        <v>16.122807017543799</v>
      </c>
    </row>
    <row r="1552" spans="1:17" hidden="1" x14ac:dyDescent="0.3">
      <c r="A1552" t="s">
        <v>3259</v>
      </c>
      <c r="B1552" t="s">
        <v>3260</v>
      </c>
      <c r="C1552" t="s">
        <v>10182</v>
      </c>
      <c r="D1552" t="s">
        <v>637</v>
      </c>
      <c r="E1552">
        <v>815.37970312499999</v>
      </c>
      <c r="F1552">
        <v>1395.75</v>
      </c>
      <c r="G1552">
        <v>-11.0307496764545</v>
      </c>
      <c r="H1552">
        <v>-14.141038727219801</v>
      </c>
      <c r="I1552">
        <v>-17.2953618706443</v>
      </c>
      <c r="J1552">
        <v>-1.7242269838876301</v>
      </c>
      <c r="K1552">
        <v>1428.03542022847</v>
      </c>
      <c r="L1552">
        <v>1353.7174155931</v>
      </c>
      <c r="M1552">
        <v>36.570817914219397</v>
      </c>
      <c r="N1552">
        <v>0.64828966678577005</v>
      </c>
      <c r="O1552">
        <v>16.5466595020598</v>
      </c>
      <c r="P1552">
        <v>23.517699115044199</v>
      </c>
      <c r="Q1552">
        <v>-5.0855845132518E-2</v>
      </c>
    </row>
    <row r="1553" spans="1:17" hidden="1" x14ac:dyDescent="0.3">
      <c r="A1553" t="s">
        <v>3261</v>
      </c>
      <c r="B1553" t="s">
        <v>3262</v>
      </c>
      <c r="C1553" t="s">
        <v>10182</v>
      </c>
      <c r="D1553" t="s">
        <v>548</v>
      </c>
      <c r="E1553">
        <v>813.98174400000005</v>
      </c>
      <c r="F1553">
        <v>313.2</v>
      </c>
      <c r="G1553">
        <v>32.380155347140501</v>
      </c>
      <c r="H1553">
        <v>9.8542183900760403</v>
      </c>
      <c r="I1553">
        <v>-20.318983566353999</v>
      </c>
      <c r="J1553">
        <v>3.2333516637721802</v>
      </c>
      <c r="K1553">
        <v>271.81673575086199</v>
      </c>
      <c r="L1553">
        <v>262.87228322652697</v>
      </c>
      <c r="M1553">
        <v>79.210613005831206</v>
      </c>
      <c r="N1553">
        <v>2.50250405349834</v>
      </c>
      <c r="O1553">
        <v>14.3039591315453</v>
      </c>
      <c r="P1553">
        <v>72.514458826769399</v>
      </c>
      <c r="Q1553">
        <v>-1.4792183047223E-2</v>
      </c>
    </row>
    <row r="1554" spans="1:17" hidden="1" x14ac:dyDescent="0.3">
      <c r="A1554" t="s">
        <v>3263</v>
      </c>
      <c r="B1554" t="s">
        <v>3264</v>
      </c>
      <c r="C1554" t="s">
        <v>10182</v>
      </c>
      <c r="D1554" t="s">
        <v>938</v>
      </c>
      <c r="E1554">
        <v>813.72799999999995</v>
      </c>
      <c r="F1554">
        <v>2542.9</v>
      </c>
      <c r="G1554">
        <v>37.684091998724199</v>
      </c>
      <c r="H1554">
        <v>-3.6335503487800098</v>
      </c>
      <c r="I1554">
        <v>33.576312059315697</v>
      </c>
      <c r="J1554">
        <v>-3.7875998801413502</v>
      </c>
      <c r="K1554">
        <v>2292.7967558279101</v>
      </c>
      <c r="L1554">
        <v>1960.1733078709699</v>
      </c>
      <c r="M1554">
        <v>59.0013705029222</v>
      </c>
      <c r="N1554">
        <v>0.64389243051482703</v>
      </c>
      <c r="O1554">
        <v>3.3465728105706001</v>
      </c>
      <c r="P1554">
        <v>74.290610006853996</v>
      </c>
      <c r="Q1554">
        <v>-5.5988583040633998E-2</v>
      </c>
    </row>
    <row r="1555" spans="1:17" hidden="1" x14ac:dyDescent="0.3">
      <c r="A1555" t="s">
        <v>3265</v>
      </c>
      <c r="B1555" t="s">
        <v>3266</v>
      </c>
      <c r="C1555" t="s">
        <v>10182</v>
      </c>
      <c r="D1555" t="s">
        <v>3267</v>
      </c>
      <c r="E1555">
        <v>810.46250805</v>
      </c>
      <c r="F1555">
        <v>324.3</v>
      </c>
      <c r="G1555">
        <v>190.074441852951</v>
      </c>
      <c r="H1555">
        <v>23.974527432172799</v>
      </c>
      <c r="I1555">
        <v>91.122054875393502</v>
      </c>
      <c r="J1555">
        <v>-20.183849059719002</v>
      </c>
      <c r="K1555">
        <v>259.52068188529802</v>
      </c>
      <c r="M1555">
        <v>46.823910982892301</v>
      </c>
      <c r="N1555">
        <v>0.94318496338977897</v>
      </c>
      <c r="O1555">
        <v>29.5097132284921</v>
      </c>
      <c r="P1555">
        <v>241.36842105263099</v>
      </c>
    </row>
    <row r="1556" spans="1:17" hidden="1" x14ac:dyDescent="0.3">
      <c r="A1556" t="s">
        <v>3268</v>
      </c>
      <c r="B1556" t="s">
        <v>3269</v>
      </c>
      <c r="C1556" t="s">
        <v>10182</v>
      </c>
      <c r="D1556" t="s">
        <v>46</v>
      </c>
      <c r="E1556">
        <v>804.201248448</v>
      </c>
      <c r="F1556">
        <v>76.77</v>
      </c>
      <c r="G1556">
        <v>257.80686007852398</v>
      </c>
      <c r="H1556">
        <v>71.409627268962595</v>
      </c>
      <c r="I1556">
        <v>45.797259394916402</v>
      </c>
      <c r="J1556">
        <v>12.3559352867544</v>
      </c>
      <c r="K1556">
        <v>58.407222729767703</v>
      </c>
      <c r="L1556">
        <v>47.169858088037202</v>
      </c>
      <c r="M1556">
        <v>68.751690365331996</v>
      </c>
      <c r="N1556">
        <v>1.99005424309045</v>
      </c>
      <c r="O1556">
        <v>10.8375667578481</v>
      </c>
      <c r="P1556">
        <v>285.778894472361</v>
      </c>
      <c r="Q1556">
        <v>9.6426189800571993E-2</v>
      </c>
    </row>
    <row r="1557" spans="1:17" hidden="1" x14ac:dyDescent="0.3">
      <c r="A1557" t="s">
        <v>3270</v>
      </c>
      <c r="B1557" t="s">
        <v>3271</v>
      </c>
      <c r="C1557" t="s">
        <v>10182</v>
      </c>
      <c r="D1557" t="s">
        <v>637</v>
      </c>
      <c r="E1557">
        <v>802.86095999999998</v>
      </c>
      <c r="F1557">
        <v>240.09</v>
      </c>
      <c r="G1557">
        <v>-16.521585143486899</v>
      </c>
      <c r="H1557">
        <v>7.2582159351983604</v>
      </c>
      <c r="I1557">
        <v>-10.4658471479448</v>
      </c>
      <c r="J1557">
        <v>2.0944058427508798</v>
      </c>
      <c r="K1557">
        <v>218.79938579379899</v>
      </c>
      <c r="L1557">
        <v>215.89006701969399</v>
      </c>
      <c r="M1557">
        <v>62.430264004761902</v>
      </c>
      <c r="N1557">
        <v>1.8537997415412899</v>
      </c>
      <c r="O1557">
        <v>13.1242450747636</v>
      </c>
      <c r="P1557">
        <v>35.644067796610102</v>
      </c>
      <c r="Q1557">
        <v>4.5061221037003003E-2</v>
      </c>
    </row>
    <row r="1558" spans="1:17" hidden="1" x14ac:dyDescent="0.3">
      <c r="A1558" t="s">
        <v>3272</v>
      </c>
      <c r="B1558" t="s">
        <v>3273</v>
      </c>
      <c r="C1558" t="s">
        <v>10182</v>
      </c>
      <c r="D1558" t="s">
        <v>193</v>
      </c>
      <c r="E1558">
        <v>801.5876227</v>
      </c>
      <c r="F1558">
        <v>1037</v>
      </c>
      <c r="G1558">
        <v>-6.7069125674857997</v>
      </c>
      <c r="H1558">
        <v>4.66089854785639</v>
      </c>
      <c r="I1558">
        <v>7.5560087921768897</v>
      </c>
      <c r="J1558">
        <v>1.4544262766299501</v>
      </c>
      <c r="K1558">
        <v>941.78212559660403</v>
      </c>
      <c r="L1558">
        <v>856.24181426818302</v>
      </c>
      <c r="M1558">
        <v>69.640035282352798</v>
      </c>
      <c r="N1558">
        <v>0.554939442497702</v>
      </c>
      <c r="O1558">
        <v>5.4435872709739597</v>
      </c>
      <c r="P1558">
        <v>61.287813982424701</v>
      </c>
      <c r="Q1558">
        <v>-4.3899441439661999E-2</v>
      </c>
    </row>
    <row r="1559" spans="1:17" hidden="1" x14ac:dyDescent="0.3">
      <c r="A1559" t="s">
        <v>3274</v>
      </c>
      <c r="B1559" t="s">
        <v>3275</v>
      </c>
      <c r="C1559" t="s">
        <v>10182</v>
      </c>
      <c r="D1559" t="s">
        <v>140</v>
      </c>
      <c r="E1559">
        <v>800.91922069999998</v>
      </c>
      <c r="F1559">
        <v>383</v>
      </c>
      <c r="G1559">
        <v>93.147710232342405</v>
      </c>
      <c r="H1559">
        <v>7.1799160033359701</v>
      </c>
      <c r="I1559">
        <v>45.479609136092002</v>
      </c>
      <c r="J1559">
        <v>-2.83247338930116</v>
      </c>
      <c r="K1559">
        <v>350.88825667387601</v>
      </c>
      <c r="L1559">
        <v>280.35885659754501</v>
      </c>
      <c r="M1559">
        <v>50.5533328425051</v>
      </c>
      <c r="N1559">
        <v>0.73018398512077598</v>
      </c>
      <c r="O1559">
        <v>9.2558746736292505</v>
      </c>
      <c r="P1559">
        <v>135.982747997535</v>
      </c>
      <c r="Q1559">
        <v>6.4015384151569002E-2</v>
      </c>
    </row>
    <row r="1560" spans="1:17" hidden="1" x14ac:dyDescent="0.3">
      <c r="A1560" t="s">
        <v>3276</v>
      </c>
      <c r="B1560" t="s">
        <v>3277</v>
      </c>
      <c r="C1560" t="s">
        <v>10182</v>
      </c>
      <c r="D1560" t="s">
        <v>153</v>
      </c>
      <c r="E1560">
        <v>800.43709999999999</v>
      </c>
      <c r="F1560">
        <v>46.51</v>
      </c>
      <c r="G1560">
        <v>668.60009882466204</v>
      </c>
      <c r="H1560">
        <v>-39.423379946397503</v>
      </c>
      <c r="I1560">
        <v>289.31237565950801</v>
      </c>
      <c r="J1560">
        <v>-7.9608498803302403</v>
      </c>
      <c r="K1560">
        <v>59.182322106298898</v>
      </c>
      <c r="L1560">
        <v>37.021485318502698</v>
      </c>
      <c r="M1560">
        <v>14.1749713935515</v>
      </c>
      <c r="N1560">
        <v>1.99314308025319</v>
      </c>
      <c r="O1560">
        <v>68.802408084282902</v>
      </c>
      <c r="P1560">
        <v>839.59595959595902</v>
      </c>
      <c r="Q1560">
        <v>0.16311783025298299</v>
      </c>
    </row>
    <row r="1561" spans="1:17" hidden="1" x14ac:dyDescent="0.3">
      <c r="A1561" t="s">
        <v>3278</v>
      </c>
      <c r="B1561" t="s">
        <v>3279</v>
      </c>
      <c r="C1561" t="s">
        <v>10182</v>
      </c>
      <c r="D1561" t="s">
        <v>46</v>
      </c>
      <c r="E1561">
        <v>799.42805180000005</v>
      </c>
      <c r="F1561">
        <v>139.9</v>
      </c>
      <c r="G1561">
        <v>332.52064937577302</v>
      </c>
      <c r="H1561">
        <v>3.2580872350696599</v>
      </c>
      <c r="I1561">
        <v>51.969912851317602</v>
      </c>
      <c r="J1561">
        <v>-0.74375392206868396</v>
      </c>
      <c r="K1561">
        <v>133.33176431605401</v>
      </c>
      <c r="L1561">
        <v>104.279892590956</v>
      </c>
      <c r="M1561">
        <v>47.812746287075598</v>
      </c>
      <c r="N1561">
        <v>1.06024921269232</v>
      </c>
      <c r="O1561">
        <v>15.067905646890599</v>
      </c>
      <c r="P1561">
        <v>369.46308724832198</v>
      </c>
      <c r="Q1561">
        <v>8.5187173179310002E-2</v>
      </c>
    </row>
    <row r="1562" spans="1:17" hidden="1" x14ac:dyDescent="0.3">
      <c r="A1562" t="s">
        <v>3280</v>
      </c>
      <c r="B1562" t="s">
        <v>3281</v>
      </c>
      <c r="C1562" t="s">
        <v>10182</v>
      </c>
      <c r="D1562" t="s">
        <v>62</v>
      </c>
      <c r="E1562">
        <v>795.19096188000003</v>
      </c>
      <c r="F1562">
        <v>134.58000000000001</v>
      </c>
      <c r="G1562">
        <v>36.668899691031903</v>
      </c>
      <c r="H1562">
        <v>10.5369990543676</v>
      </c>
      <c r="I1562">
        <v>11.3664686697695</v>
      </c>
      <c r="J1562">
        <v>-1.9580733511937101</v>
      </c>
      <c r="K1562">
        <v>119.63351441603901</v>
      </c>
      <c r="L1562">
        <v>106.485862341361</v>
      </c>
      <c r="M1562">
        <v>63.630616759918198</v>
      </c>
      <c r="N1562">
        <v>1.54174068712376</v>
      </c>
      <c r="O1562">
        <v>3.28429187100607</v>
      </c>
      <c r="P1562">
        <v>64.422724496029304</v>
      </c>
      <c r="Q1562">
        <v>6.8424750993110002E-3</v>
      </c>
    </row>
    <row r="1563" spans="1:17" hidden="1" x14ac:dyDescent="0.3">
      <c r="A1563" t="s">
        <v>3282</v>
      </c>
      <c r="B1563" t="s">
        <v>3283</v>
      </c>
      <c r="C1563" t="s">
        <v>10182</v>
      </c>
      <c r="D1563" t="s">
        <v>108</v>
      </c>
      <c r="E1563">
        <v>793.84532172000002</v>
      </c>
      <c r="F1563">
        <v>615.45000000000005</v>
      </c>
      <c r="G1563">
        <v>102.288396216411</v>
      </c>
      <c r="H1563">
        <v>-6.0021015251190901</v>
      </c>
      <c r="I1563">
        <v>75.091558129971105</v>
      </c>
      <c r="J1563">
        <v>-4.0523705097800198</v>
      </c>
      <c r="K1563">
        <v>619.69720821875001</v>
      </c>
      <c r="L1563">
        <v>483.91410960021199</v>
      </c>
      <c r="M1563">
        <v>24.722568405153499</v>
      </c>
      <c r="N1563">
        <v>0.25831062543989702</v>
      </c>
      <c r="O1563">
        <v>29.376878706637399</v>
      </c>
      <c r="P1563">
        <v>152.349716121862</v>
      </c>
      <c r="Q1563">
        <v>0.13737853606017</v>
      </c>
    </row>
    <row r="1564" spans="1:17" hidden="1" x14ac:dyDescent="0.3">
      <c r="A1564" t="s">
        <v>3284</v>
      </c>
      <c r="B1564" t="s">
        <v>3285</v>
      </c>
      <c r="C1564" t="s">
        <v>10182</v>
      </c>
      <c r="D1564" t="s">
        <v>548</v>
      </c>
      <c r="E1564">
        <v>793.52495508000004</v>
      </c>
      <c r="F1564">
        <v>250.91</v>
      </c>
      <c r="G1564">
        <v>8.9024085149218006</v>
      </c>
      <c r="H1564">
        <v>26.888275459007801</v>
      </c>
      <c r="I1564">
        <v>3.94130988985349</v>
      </c>
      <c r="J1564">
        <v>10.1281793283092</v>
      </c>
      <c r="K1564">
        <v>204.115623387287</v>
      </c>
      <c r="L1564">
        <v>194.39528496157101</v>
      </c>
      <c r="M1564">
        <v>81.3609489690852</v>
      </c>
      <c r="N1564">
        <v>2.0828335835217899</v>
      </c>
      <c r="O1564">
        <v>3.6228129608225998</v>
      </c>
      <c r="P1564">
        <v>61.720915243312902</v>
      </c>
      <c r="Q1564">
        <v>2.0770510934896E-2</v>
      </c>
    </row>
    <row r="1565" spans="1:17" hidden="1" x14ac:dyDescent="0.3">
      <c r="A1565" t="s">
        <v>3286</v>
      </c>
      <c r="B1565" t="s">
        <v>3287</v>
      </c>
      <c r="C1565" t="s">
        <v>10182</v>
      </c>
      <c r="D1565" t="s">
        <v>637</v>
      </c>
      <c r="E1565">
        <v>790.45329000000004</v>
      </c>
      <c r="F1565">
        <v>902.55</v>
      </c>
      <c r="G1565">
        <v>13.7038813267267</v>
      </c>
      <c r="H1565">
        <v>43.454561807957802</v>
      </c>
      <c r="I1565">
        <v>24.722712835874201</v>
      </c>
      <c r="J1565">
        <v>27.345718243955002</v>
      </c>
      <c r="K1565">
        <v>695.77007425025295</v>
      </c>
      <c r="L1565">
        <v>658.96277311580798</v>
      </c>
      <c r="M1565">
        <v>83.640546972554304</v>
      </c>
      <c r="N1565">
        <v>2.1799761569307399</v>
      </c>
      <c r="O1565">
        <v>7.6948645504404096</v>
      </c>
      <c r="P1565">
        <v>84.006116207950996</v>
      </c>
      <c r="Q1565">
        <v>-3.6144387585323998E-2</v>
      </c>
    </row>
    <row r="1566" spans="1:17" hidden="1" x14ac:dyDescent="0.3">
      <c r="A1566" t="s">
        <v>3288</v>
      </c>
      <c r="B1566" t="s">
        <v>3289</v>
      </c>
      <c r="C1566" t="s">
        <v>10182</v>
      </c>
      <c r="D1566" t="s">
        <v>246</v>
      </c>
      <c r="E1566">
        <v>788.49739232000002</v>
      </c>
      <c r="F1566">
        <v>162.58000000000001</v>
      </c>
      <c r="G1566">
        <v>0.60408040228050197</v>
      </c>
      <c r="H1566">
        <v>22.9483136066303</v>
      </c>
      <c r="I1566">
        <v>25.626643306022</v>
      </c>
      <c r="J1566">
        <v>-7.6807788750594801</v>
      </c>
      <c r="K1566">
        <v>142.73462823049701</v>
      </c>
      <c r="L1566">
        <v>128.138891182675</v>
      </c>
      <c r="M1566">
        <v>54.014046307765</v>
      </c>
      <c r="N1566">
        <v>1.46565692063349</v>
      </c>
      <c r="O1566">
        <v>8.30975519744125</v>
      </c>
      <c r="P1566">
        <v>51.802054154995297</v>
      </c>
    </row>
    <row r="1567" spans="1:17" hidden="1" x14ac:dyDescent="0.3">
      <c r="A1567" t="s">
        <v>3290</v>
      </c>
      <c r="B1567" t="s">
        <v>3291</v>
      </c>
      <c r="C1567" t="s">
        <v>10182</v>
      </c>
      <c r="D1567" t="s">
        <v>253</v>
      </c>
      <c r="E1567">
        <v>788.23034755000003</v>
      </c>
      <c r="F1567">
        <v>427.1</v>
      </c>
      <c r="G1567">
        <v>130.0514874587</v>
      </c>
      <c r="H1567">
        <v>-9.8677340277393194E-2</v>
      </c>
      <c r="I1567">
        <v>27.635567883271101</v>
      </c>
      <c r="J1567">
        <v>-5.7478700970904502</v>
      </c>
      <c r="K1567">
        <v>404.43828620161599</v>
      </c>
      <c r="L1567">
        <v>321.43979441953502</v>
      </c>
      <c r="M1567">
        <v>34.4462894646012</v>
      </c>
      <c r="N1567">
        <v>0.41883443431148798</v>
      </c>
      <c r="O1567">
        <v>11.671739639428599</v>
      </c>
      <c r="P1567">
        <v>188.58108108108101</v>
      </c>
      <c r="Q1567">
        <v>0.12748668645029701</v>
      </c>
    </row>
    <row r="1568" spans="1:17" hidden="1" x14ac:dyDescent="0.3">
      <c r="A1568" t="s">
        <v>3292</v>
      </c>
      <c r="B1568" t="s">
        <v>3293</v>
      </c>
      <c r="C1568" t="s">
        <v>10182</v>
      </c>
      <c r="D1568" t="s">
        <v>173</v>
      </c>
      <c r="E1568">
        <v>787.36745011200003</v>
      </c>
      <c r="F1568">
        <v>145.58000000000001</v>
      </c>
      <c r="G1568">
        <v>-37.0556736853271</v>
      </c>
      <c r="H1568">
        <v>-6.8854510732946999</v>
      </c>
      <c r="I1568">
        <v>-10.0952382039911</v>
      </c>
      <c r="J1568">
        <v>0.27265577539644598</v>
      </c>
      <c r="K1568">
        <v>142.25538265608199</v>
      </c>
      <c r="L1568">
        <v>136.11284281191999</v>
      </c>
      <c r="M1568">
        <v>65.680413818811203</v>
      </c>
      <c r="N1568">
        <v>0.76796336597836401</v>
      </c>
      <c r="O1568">
        <v>27.678939414754701</v>
      </c>
      <c r="P1568">
        <v>125.88052754072901</v>
      </c>
      <c r="Q1568">
        <v>8.9035567278750005E-2</v>
      </c>
    </row>
    <row r="1569" spans="1:17" hidden="1" x14ac:dyDescent="0.3">
      <c r="A1569" t="s">
        <v>3294</v>
      </c>
      <c r="B1569" t="s">
        <v>3295</v>
      </c>
      <c r="C1569" t="s">
        <v>10182</v>
      </c>
      <c r="D1569" t="s">
        <v>344</v>
      </c>
      <c r="E1569">
        <v>784.16415900000004</v>
      </c>
      <c r="F1569">
        <v>100.53</v>
      </c>
      <c r="G1569">
        <v>101.07832147004</v>
      </c>
      <c r="H1569">
        <v>0.77715439883597803</v>
      </c>
      <c r="I1569">
        <v>75.753935653756699</v>
      </c>
      <c r="J1569">
        <v>-1.1019589658356701</v>
      </c>
      <c r="K1569">
        <v>88.805450172785896</v>
      </c>
      <c r="L1569">
        <v>70.679972934224395</v>
      </c>
      <c r="M1569">
        <v>66.844378839429098</v>
      </c>
      <c r="N1569">
        <v>0.73217539559452904</v>
      </c>
      <c r="O1569">
        <v>5.9385258131900898</v>
      </c>
      <c r="P1569">
        <v>160.440414507772</v>
      </c>
      <c r="Q1569">
        <v>0.11197113154732299</v>
      </c>
    </row>
    <row r="1570" spans="1:17" hidden="1" x14ac:dyDescent="0.3">
      <c r="A1570" t="s">
        <v>3296</v>
      </c>
      <c r="B1570" t="s">
        <v>3297</v>
      </c>
      <c r="C1570" t="s">
        <v>10182</v>
      </c>
      <c r="E1570">
        <v>782.59559999999999</v>
      </c>
      <c r="F1570">
        <v>652</v>
      </c>
      <c r="G1570">
        <v>-14.0410302017356</v>
      </c>
      <c r="H1570">
        <v>33.911869557003399</v>
      </c>
      <c r="I1570">
        <v>32.850863112249201</v>
      </c>
      <c r="J1570">
        <v>1.01854748963273</v>
      </c>
      <c r="K1570">
        <v>485.97740544749502</v>
      </c>
      <c r="L1570">
        <v>433.58621545595201</v>
      </c>
      <c r="M1570">
        <v>81.973671695291799</v>
      </c>
      <c r="N1570">
        <v>2.09153930991019</v>
      </c>
      <c r="O1570">
        <v>0.84355828220858897</v>
      </c>
      <c r="P1570">
        <v>96.385542168674704</v>
      </c>
      <c r="Q1570">
        <v>0.118635119825884</v>
      </c>
    </row>
    <row r="1571" spans="1:17" hidden="1" x14ac:dyDescent="0.3">
      <c r="A1571" t="s">
        <v>3298</v>
      </c>
      <c r="B1571" t="s">
        <v>3299</v>
      </c>
      <c r="C1571" t="s">
        <v>10182</v>
      </c>
      <c r="D1571" t="s">
        <v>46</v>
      </c>
      <c r="E1571">
        <v>782.59500000000003</v>
      </c>
      <c r="F1571">
        <v>50.49</v>
      </c>
      <c r="G1571">
        <v>189.49353125106001</v>
      </c>
      <c r="H1571">
        <v>23.9100307430237</v>
      </c>
      <c r="I1571">
        <v>41.136661321298199</v>
      </c>
      <c r="J1571">
        <v>-10.951918380715099</v>
      </c>
      <c r="K1571">
        <v>44.908486500263599</v>
      </c>
      <c r="L1571">
        <v>33.964554416255702</v>
      </c>
      <c r="M1571">
        <v>49.388141286480497</v>
      </c>
      <c r="N1571">
        <v>0.785231254661932</v>
      </c>
      <c r="O1571">
        <v>20.816003168944299</v>
      </c>
      <c r="Q1571">
        <v>9.9011671839359994E-2</v>
      </c>
    </row>
    <row r="1572" spans="1:17" hidden="1" x14ac:dyDescent="0.3">
      <c r="A1572" t="s">
        <v>3300</v>
      </c>
      <c r="B1572" t="s">
        <v>3301</v>
      </c>
      <c r="C1572" t="s">
        <v>10182</v>
      </c>
      <c r="D1572" t="s">
        <v>548</v>
      </c>
      <c r="E1572">
        <v>782.1817575</v>
      </c>
      <c r="F1572">
        <v>1063.75</v>
      </c>
      <c r="G1572">
        <v>-12.4184293167446</v>
      </c>
      <c r="H1572">
        <v>0.74249532621933301</v>
      </c>
      <c r="I1572">
        <v>-4.9710647982273297</v>
      </c>
      <c r="J1572">
        <v>0.39210333045431101</v>
      </c>
      <c r="K1572">
        <v>937.66284158957706</v>
      </c>
      <c r="L1572">
        <v>853.50341086880496</v>
      </c>
      <c r="M1572">
        <v>67.6082969429672</v>
      </c>
      <c r="N1572">
        <v>1.6806582575172999</v>
      </c>
      <c r="O1572">
        <v>4.6298472385428902</v>
      </c>
      <c r="P1572">
        <v>45.719178082191704</v>
      </c>
      <c r="Q1572">
        <v>0.108174407648968</v>
      </c>
    </row>
    <row r="1573" spans="1:17" hidden="1" x14ac:dyDescent="0.3">
      <c r="A1573" t="s">
        <v>3302</v>
      </c>
      <c r="B1573" t="s">
        <v>3303</v>
      </c>
      <c r="C1573" t="s">
        <v>10182</v>
      </c>
      <c r="D1573" t="s">
        <v>246</v>
      </c>
      <c r="E1573">
        <v>781.98445714499996</v>
      </c>
      <c r="F1573">
        <v>415.05</v>
      </c>
      <c r="G1573">
        <v>74.553341637973801</v>
      </c>
      <c r="H1573">
        <v>19.926469903452301</v>
      </c>
      <c r="I1573">
        <v>87.310865367842695</v>
      </c>
      <c r="J1573">
        <v>-12.435499503268399</v>
      </c>
      <c r="K1573">
        <v>376.57093200214399</v>
      </c>
      <c r="M1573">
        <v>46.180592911418699</v>
      </c>
      <c r="N1573">
        <v>0.77252024165265598</v>
      </c>
      <c r="O1573">
        <v>18.0580652933381</v>
      </c>
      <c r="P1573">
        <v>112.846153846153</v>
      </c>
    </row>
    <row r="1574" spans="1:17" hidden="1" x14ac:dyDescent="0.3">
      <c r="A1574" t="s">
        <v>3304</v>
      </c>
      <c r="B1574" t="s">
        <v>3305</v>
      </c>
      <c r="C1574" t="s">
        <v>10182</v>
      </c>
      <c r="D1574" t="s">
        <v>384</v>
      </c>
      <c r="E1574">
        <v>781.41602965000004</v>
      </c>
      <c r="F1574">
        <v>319.25</v>
      </c>
      <c r="G1574">
        <v>46.461647076639302</v>
      </c>
      <c r="H1574">
        <v>19.490705672067602</v>
      </c>
      <c r="I1574">
        <v>-1.80389058956514</v>
      </c>
      <c r="J1574">
        <v>-1.0699540330773301</v>
      </c>
      <c r="K1574">
        <v>279.10554041873303</v>
      </c>
      <c r="L1574">
        <v>252.02144599571599</v>
      </c>
      <c r="M1574">
        <v>64.304534087165806</v>
      </c>
      <c r="N1574">
        <v>1.9954907751575901</v>
      </c>
      <c r="O1574">
        <v>4.8707909162098701</v>
      </c>
      <c r="P1574">
        <v>80.826961200792894</v>
      </c>
      <c r="Q1574">
        <v>0.101300334735988</v>
      </c>
    </row>
    <row r="1575" spans="1:17" hidden="1" x14ac:dyDescent="0.3">
      <c r="A1575" t="s">
        <v>3306</v>
      </c>
      <c r="B1575" t="s">
        <v>3307</v>
      </c>
      <c r="C1575" t="s">
        <v>10182</v>
      </c>
      <c r="D1575" t="s">
        <v>548</v>
      </c>
      <c r="E1575">
        <v>781.06672176999996</v>
      </c>
      <c r="F1575">
        <v>221.35</v>
      </c>
      <c r="G1575">
        <v>112.03246371806</v>
      </c>
      <c r="H1575">
        <v>15.634947359608599</v>
      </c>
      <c r="I1575">
        <v>12.200448358691499</v>
      </c>
      <c r="J1575">
        <v>-4.6845512448656397</v>
      </c>
      <c r="K1575">
        <v>194.568391410283</v>
      </c>
      <c r="L1575">
        <v>163.51583960319999</v>
      </c>
      <c r="M1575">
        <v>55.734528851571703</v>
      </c>
      <c r="N1575">
        <v>1.04025714325311</v>
      </c>
      <c r="O1575">
        <v>6.6184775242828104</v>
      </c>
      <c r="P1575">
        <v>140.59782608695599</v>
      </c>
      <c r="Q1575">
        <v>0.113769905535772</v>
      </c>
    </row>
    <row r="1576" spans="1:17" hidden="1" x14ac:dyDescent="0.3">
      <c r="A1576" t="s">
        <v>3308</v>
      </c>
      <c r="B1576" t="s">
        <v>3309</v>
      </c>
      <c r="C1576" t="s">
        <v>10182</v>
      </c>
      <c r="D1576" t="s">
        <v>130</v>
      </c>
      <c r="E1576">
        <v>780.89648744399994</v>
      </c>
      <c r="F1576">
        <v>236.76</v>
      </c>
      <c r="G1576">
        <v>-31.133527048894798</v>
      </c>
      <c r="H1576">
        <v>-4.4679745409920999</v>
      </c>
      <c r="I1576">
        <v>-18.376003319025902</v>
      </c>
      <c r="J1576">
        <v>-9.2981938410458707</v>
      </c>
      <c r="M1576">
        <v>27.562604440554999</v>
      </c>
      <c r="O1576">
        <v>15.3066396350735</v>
      </c>
      <c r="P1576">
        <v>4.73788984737888</v>
      </c>
    </row>
    <row r="1577" spans="1:17" hidden="1" x14ac:dyDescent="0.3">
      <c r="A1577" t="s">
        <v>3310</v>
      </c>
      <c r="B1577" t="s">
        <v>3311</v>
      </c>
      <c r="C1577" t="s">
        <v>10182</v>
      </c>
      <c r="D1577" t="s">
        <v>371</v>
      </c>
      <c r="E1577">
        <v>774.16779440000005</v>
      </c>
      <c r="F1577">
        <v>79.819999999999993</v>
      </c>
      <c r="G1577">
        <v>-2.28590800127576</v>
      </c>
      <c r="H1577">
        <v>12.0824084314633</v>
      </c>
      <c r="I1577">
        <v>-5.9726214466234504</v>
      </c>
      <c r="J1577">
        <v>0.168723955316888</v>
      </c>
      <c r="K1577">
        <v>72.672898431581302</v>
      </c>
      <c r="L1577">
        <v>71.870963505787699</v>
      </c>
      <c r="M1577">
        <v>63.267579170740802</v>
      </c>
      <c r="N1577">
        <v>1.8679543768531901</v>
      </c>
      <c r="O1577">
        <v>20.5838135805562</v>
      </c>
      <c r="P1577">
        <v>34.603709949409698</v>
      </c>
      <c r="Q1577">
        <v>1.8586686728389999E-2</v>
      </c>
    </row>
    <row r="1578" spans="1:17" hidden="1" x14ac:dyDescent="0.3">
      <c r="A1578" t="s">
        <v>3312</v>
      </c>
      <c r="B1578" t="s">
        <v>3313</v>
      </c>
      <c r="C1578" t="s">
        <v>10182</v>
      </c>
      <c r="D1578" t="s">
        <v>166</v>
      </c>
      <c r="E1578">
        <v>768.39933572999996</v>
      </c>
      <c r="F1578">
        <v>308.10000000000002</v>
      </c>
      <c r="G1578">
        <v>-25.522165878153999</v>
      </c>
      <c r="H1578">
        <v>-9.4505725802077798</v>
      </c>
      <c r="I1578">
        <v>-13.4039983346594</v>
      </c>
      <c r="J1578">
        <v>-2.2526072483880002</v>
      </c>
      <c r="K1578">
        <v>315.91776917813797</v>
      </c>
      <c r="L1578">
        <v>312.81428392602999</v>
      </c>
      <c r="M1578">
        <v>36.625044308379998</v>
      </c>
      <c r="N1578">
        <v>0.49619310649682202</v>
      </c>
      <c r="O1578">
        <v>23.336579032781501</v>
      </c>
      <c r="P1578">
        <v>25.626911314984699</v>
      </c>
      <c r="Q1578">
        <v>-1.2226872746821001E-2</v>
      </c>
    </row>
    <row r="1579" spans="1:17" hidden="1" x14ac:dyDescent="0.3">
      <c r="A1579" t="s">
        <v>3314</v>
      </c>
      <c r="B1579" t="s">
        <v>3315</v>
      </c>
      <c r="C1579" t="s">
        <v>10182</v>
      </c>
      <c r="D1579" t="s">
        <v>46</v>
      </c>
      <c r="E1579">
        <v>766.81292870000004</v>
      </c>
      <c r="F1579">
        <v>268.45</v>
      </c>
      <c r="G1579">
        <v>-13.138451787764501</v>
      </c>
      <c r="H1579">
        <v>-2.4991066164637901</v>
      </c>
      <c r="I1579">
        <v>-16.521817533362601</v>
      </c>
      <c r="J1579">
        <v>3.9542762179529301</v>
      </c>
      <c r="K1579">
        <v>250.92277818455599</v>
      </c>
      <c r="L1579">
        <v>249.14883406079599</v>
      </c>
      <c r="M1579">
        <v>53.081433380428201</v>
      </c>
      <c r="N1579">
        <v>1.00910904987882</v>
      </c>
      <c r="O1579">
        <v>48.463401005773797</v>
      </c>
      <c r="P1579">
        <v>49.1388888888888</v>
      </c>
      <c r="Q1579">
        <v>8.4794328524266993E-2</v>
      </c>
    </row>
    <row r="1580" spans="1:17" hidden="1" x14ac:dyDescent="0.3">
      <c r="A1580" t="s">
        <v>3316</v>
      </c>
      <c r="B1580" t="s">
        <v>3317</v>
      </c>
      <c r="C1580" t="s">
        <v>10182</v>
      </c>
      <c r="D1580" t="s">
        <v>193</v>
      </c>
      <c r="E1580">
        <v>766.06679999999994</v>
      </c>
      <c r="F1580">
        <v>136.69999999999999</v>
      </c>
      <c r="G1580">
        <v>-28.7843933834525</v>
      </c>
      <c r="H1580">
        <v>7.5692277198072402</v>
      </c>
      <c r="I1580">
        <v>-15.856965781639801</v>
      </c>
      <c r="J1580">
        <v>0.54042083096597204</v>
      </c>
      <c r="K1580">
        <v>130.92946630785701</v>
      </c>
      <c r="L1580">
        <v>130.11248466224501</v>
      </c>
      <c r="M1580">
        <v>50.813567322555897</v>
      </c>
      <c r="N1580">
        <v>1.0119382374394399</v>
      </c>
      <c r="O1580">
        <v>21.7264081931236</v>
      </c>
      <c r="P1580">
        <v>26.456984273820499</v>
      </c>
      <c r="Q1580">
        <v>4.1399351601228998E-2</v>
      </c>
    </row>
    <row r="1581" spans="1:17" hidden="1" x14ac:dyDescent="0.3">
      <c r="A1581" t="s">
        <v>3318</v>
      </c>
      <c r="B1581" t="s">
        <v>3319</v>
      </c>
      <c r="C1581" t="s">
        <v>10182</v>
      </c>
      <c r="D1581" t="s">
        <v>173</v>
      </c>
      <c r="E1581">
        <v>764.74566436499902</v>
      </c>
      <c r="F1581">
        <v>301.05</v>
      </c>
      <c r="G1581">
        <v>22.813870922821501</v>
      </c>
      <c r="H1581">
        <v>2.6057533647389999</v>
      </c>
      <c r="I1581">
        <v>30.281753104244402</v>
      </c>
      <c r="J1581">
        <v>5.5873096561276396</v>
      </c>
      <c r="K1581">
        <v>278.74911732453501</v>
      </c>
      <c r="L1581">
        <v>250.017772165503</v>
      </c>
      <c r="M1581">
        <v>73.898659178019003</v>
      </c>
      <c r="N1581">
        <v>2.31374776104045</v>
      </c>
      <c r="O1581">
        <v>7.3575817970436601</v>
      </c>
      <c r="P1581">
        <v>64.868565169769994</v>
      </c>
      <c r="Q1581">
        <v>6.5978903506758002E-2</v>
      </c>
    </row>
    <row r="1582" spans="1:17" hidden="1" x14ac:dyDescent="0.3">
      <c r="A1582" t="s">
        <v>3320</v>
      </c>
      <c r="B1582" t="s">
        <v>3321</v>
      </c>
      <c r="C1582" t="s">
        <v>10182</v>
      </c>
      <c r="D1582" t="s">
        <v>214</v>
      </c>
      <c r="E1582">
        <v>763.90528670000003</v>
      </c>
      <c r="F1582">
        <v>30.43</v>
      </c>
      <c r="G1582">
        <v>63.335144630303198</v>
      </c>
      <c r="H1582">
        <v>-13.955307080438301</v>
      </c>
      <c r="I1582">
        <v>-49.011696797416</v>
      </c>
      <c r="J1582">
        <v>-3.7806703759636302</v>
      </c>
      <c r="K1582">
        <v>32.421264911103101</v>
      </c>
      <c r="L1582">
        <v>31.830619809894898</v>
      </c>
      <c r="M1582">
        <v>31.775671459739801</v>
      </c>
      <c r="N1582">
        <v>0.93700620757240605</v>
      </c>
      <c r="O1582">
        <v>137.857377587906</v>
      </c>
      <c r="P1582">
        <v>125.909428359317</v>
      </c>
      <c r="Q1582">
        <v>0.140341067848406</v>
      </c>
    </row>
    <row r="1583" spans="1:17" hidden="1" x14ac:dyDescent="0.3">
      <c r="A1583" t="s">
        <v>3322</v>
      </c>
      <c r="B1583" t="s">
        <v>3323</v>
      </c>
      <c r="C1583" t="s">
        <v>10182</v>
      </c>
      <c r="D1583" t="s">
        <v>304</v>
      </c>
      <c r="E1583">
        <v>762.37895054499995</v>
      </c>
      <c r="F1583">
        <v>120.71</v>
      </c>
      <c r="G1583">
        <v>4904.4974253320497</v>
      </c>
      <c r="H1583">
        <v>11.226583901811599</v>
      </c>
      <c r="I1583">
        <v>178.189064585392</v>
      </c>
      <c r="J1583">
        <v>-4.6493160773758403E-2</v>
      </c>
      <c r="K1583">
        <v>49.611468804184902</v>
      </c>
      <c r="L1583">
        <v>17.6619252901646</v>
      </c>
      <c r="M1583">
        <v>99.819446836674302</v>
      </c>
      <c r="N1583">
        <v>0.31744943435035999</v>
      </c>
      <c r="O1583">
        <v>0</v>
      </c>
      <c r="P1583">
        <v>5935.5</v>
      </c>
      <c r="Q1583">
        <v>0.12098681277965</v>
      </c>
    </row>
    <row r="1584" spans="1:17" hidden="1" x14ac:dyDescent="0.3">
      <c r="A1584" t="s">
        <v>3324</v>
      </c>
      <c r="B1584" t="s">
        <v>3325</v>
      </c>
      <c r="C1584" t="s">
        <v>10182</v>
      </c>
      <c r="D1584" t="s">
        <v>1402</v>
      </c>
      <c r="E1584">
        <v>760.85531349999997</v>
      </c>
      <c r="F1584">
        <v>141.55000000000001</v>
      </c>
      <c r="G1584">
        <v>50.687095848221297</v>
      </c>
      <c r="H1584">
        <v>2.8605942391339698</v>
      </c>
      <c r="I1584">
        <v>-12.575036843640801</v>
      </c>
      <c r="J1584">
        <v>0.30000718572658802</v>
      </c>
      <c r="K1584">
        <v>143.65397057360201</v>
      </c>
      <c r="L1584">
        <v>136.53275031414299</v>
      </c>
      <c r="M1584">
        <v>48.513852929985902</v>
      </c>
      <c r="N1584">
        <v>1.65152311068237</v>
      </c>
      <c r="O1584">
        <v>33.451077357823998</v>
      </c>
      <c r="P1584">
        <v>88.482023968042597</v>
      </c>
      <c r="Q1584">
        <v>0.119701453660467</v>
      </c>
    </row>
    <row r="1585" spans="1:17" hidden="1" x14ac:dyDescent="0.3">
      <c r="A1585" t="s">
        <v>3326</v>
      </c>
      <c r="B1585" t="s">
        <v>3327</v>
      </c>
      <c r="C1585" t="s">
        <v>10182</v>
      </c>
      <c r="D1585" t="s">
        <v>89</v>
      </c>
      <c r="E1585">
        <v>755.38077952799995</v>
      </c>
      <c r="F1585">
        <v>83.92</v>
      </c>
      <c r="G1585">
        <v>10.706972257623899</v>
      </c>
      <c r="H1585">
        <v>-7.1815530007488997</v>
      </c>
      <c r="I1585">
        <v>-33.825110183474202</v>
      </c>
      <c r="J1585">
        <v>-4.6002065380165504</v>
      </c>
      <c r="K1585">
        <v>90.234757858016394</v>
      </c>
      <c r="L1585">
        <v>90.792973847179994</v>
      </c>
      <c r="M1585">
        <v>36.444397023075403</v>
      </c>
      <c r="N1585">
        <v>1.23829379641168</v>
      </c>
      <c r="O1585">
        <v>65.991420400381301</v>
      </c>
      <c r="P1585">
        <v>44.939550949913603</v>
      </c>
      <c r="Q1585">
        <v>-2.1861972521794001E-2</v>
      </c>
    </row>
    <row r="1586" spans="1:17" hidden="1" x14ac:dyDescent="0.3">
      <c r="A1586" t="s">
        <v>3328</v>
      </c>
      <c r="B1586" t="s">
        <v>3329</v>
      </c>
      <c r="C1586" t="s">
        <v>10182</v>
      </c>
      <c r="D1586" t="s">
        <v>299</v>
      </c>
      <c r="E1586">
        <v>754.65661362000003</v>
      </c>
      <c r="F1586">
        <v>533.4</v>
      </c>
      <c r="G1586">
        <v>120.659321498466</v>
      </c>
      <c r="H1586">
        <v>39.396250768582</v>
      </c>
      <c r="I1586">
        <v>65.471615728592994</v>
      </c>
      <c r="J1586">
        <v>19.677124929678499</v>
      </c>
      <c r="K1586">
        <v>348.21817806301402</v>
      </c>
      <c r="L1586">
        <v>283.89463369064902</v>
      </c>
      <c r="M1586">
        <v>93.128768752259404</v>
      </c>
      <c r="N1586">
        <v>2.76219400635987</v>
      </c>
      <c r="O1586">
        <v>4.7900262467191803</v>
      </c>
      <c r="P1586">
        <v>255.008319467554</v>
      </c>
      <c r="Q1586">
        <v>0.14124345619438</v>
      </c>
    </row>
    <row r="1587" spans="1:17" hidden="1" x14ac:dyDescent="0.3">
      <c r="A1587" t="s">
        <v>3330</v>
      </c>
      <c r="B1587" t="s">
        <v>3331</v>
      </c>
      <c r="C1587" t="s">
        <v>10182</v>
      </c>
      <c r="D1587" t="s">
        <v>548</v>
      </c>
      <c r="E1587">
        <v>754.57211765</v>
      </c>
      <c r="F1587">
        <v>411.5</v>
      </c>
      <c r="G1587">
        <v>-44.153662942764498</v>
      </c>
      <c r="H1587">
        <v>7.7847369118609899</v>
      </c>
      <c r="I1587">
        <v>-22.166245796384999</v>
      </c>
      <c r="J1587">
        <v>-1.20997410580521</v>
      </c>
      <c r="K1587">
        <v>391.789782769559</v>
      </c>
      <c r="L1587">
        <v>404.19424228538401</v>
      </c>
      <c r="M1587">
        <v>48.7625704442585</v>
      </c>
      <c r="N1587">
        <v>1.04602630074328</v>
      </c>
      <c r="O1587">
        <v>26.852976913730199</v>
      </c>
      <c r="P1587">
        <v>32.145150931278003</v>
      </c>
      <c r="Q1587">
        <v>8.1407533126515996E-2</v>
      </c>
    </row>
    <row r="1588" spans="1:17" hidden="1" x14ac:dyDescent="0.3">
      <c r="A1588" t="s">
        <v>3332</v>
      </c>
      <c r="B1588" t="s">
        <v>3333</v>
      </c>
      <c r="C1588" t="s">
        <v>10182</v>
      </c>
      <c r="D1588" t="s">
        <v>637</v>
      </c>
      <c r="E1588">
        <v>748.48303403099999</v>
      </c>
      <c r="F1588">
        <v>304.41000000000003</v>
      </c>
      <c r="G1588">
        <v>-0.17413122655271701</v>
      </c>
      <c r="H1588">
        <v>53.026083997604204</v>
      </c>
      <c r="I1588">
        <v>23.4779953850731</v>
      </c>
      <c r="J1588">
        <v>-0.18694259897600701</v>
      </c>
      <c r="K1588">
        <v>239.69665852533899</v>
      </c>
      <c r="L1588">
        <v>224.645933890782</v>
      </c>
      <c r="M1588">
        <v>62.382528168976499</v>
      </c>
      <c r="N1588">
        <v>3.6868756760233499</v>
      </c>
      <c r="O1588">
        <v>10.0128116684734</v>
      </c>
      <c r="P1588">
        <v>81.9545726240287</v>
      </c>
      <c r="Q1588">
        <v>3.2991311797755003E-2</v>
      </c>
    </row>
    <row r="1589" spans="1:17" hidden="1" x14ac:dyDescent="0.3">
      <c r="A1589" t="s">
        <v>3334</v>
      </c>
      <c r="B1589" t="s">
        <v>3335</v>
      </c>
      <c r="C1589" t="s">
        <v>10182</v>
      </c>
      <c r="D1589" t="s">
        <v>630</v>
      </c>
      <c r="E1589">
        <v>745.92</v>
      </c>
      <c r="F1589">
        <v>248.64</v>
      </c>
      <c r="G1589">
        <v>22.299984114906799</v>
      </c>
      <c r="H1589">
        <v>-4.0663616377662901</v>
      </c>
      <c r="I1589">
        <v>-23.178151212963002</v>
      </c>
      <c r="J1589">
        <v>-1.1893503036308899</v>
      </c>
      <c r="K1589">
        <v>248.244637771718</v>
      </c>
      <c r="L1589">
        <v>253.38810357213899</v>
      </c>
      <c r="M1589">
        <v>53.147060305358004</v>
      </c>
      <c r="N1589">
        <v>0.80218610718665095</v>
      </c>
      <c r="O1589">
        <v>72.820141570141502</v>
      </c>
      <c r="P1589">
        <v>49.557894736842002</v>
      </c>
      <c r="Q1589">
        <v>7.0377516466654993E-2</v>
      </c>
    </row>
    <row r="1590" spans="1:17" hidden="1" x14ac:dyDescent="0.3">
      <c r="A1590" t="s">
        <v>3336</v>
      </c>
      <c r="B1590" t="s">
        <v>3337</v>
      </c>
      <c r="C1590" t="s">
        <v>10182</v>
      </c>
      <c r="D1590" t="s">
        <v>214</v>
      </c>
      <c r="E1590">
        <v>745.81649800000002</v>
      </c>
      <c r="F1590">
        <v>158.19999999999999</v>
      </c>
      <c r="G1590">
        <v>171.16877364666399</v>
      </c>
      <c r="H1590">
        <v>25.523692125674501</v>
      </c>
      <c r="I1590">
        <v>47.469595526572803</v>
      </c>
      <c r="J1590">
        <v>-6.6033793883186602</v>
      </c>
      <c r="K1590">
        <v>130.08950881395299</v>
      </c>
      <c r="L1590">
        <v>105.178000099283</v>
      </c>
      <c r="M1590">
        <v>67.629108155110103</v>
      </c>
      <c r="N1590">
        <v>2.0417739802661701</v>
      </c>
      <c r="O1590">
        <v>11.2515802781289</v>
      </c>
      <c r="P1590">
        <v>202.19675262655201</v>
      </c>
      <c r="Q1590">
        <v>8.7025923804336006E-2</v>
      </c>
    </row>
    <row r="1591" spans="1:17" hidden="1" x14ac:dyDescent="0.3">
      <c r="A1591" t="s">
        <v>3338</v>
      </c>
      <c r="B1591" t="s">
        <v>3339</v>
      </c>
      <c r="C1591" t="s">
        <v>10182</v>
      </c>
      <c r="D1591" t="s">
        <v>67</v>
      </c>
      <c r="E1591">
        <v>744.76064640000004</v>
      </c>
      <c r="F1591">
        <v>830.85</v>
      </c>
      <c r="G1591">
        <v>41.155495367606903</v>
      </c>
      <c r="H1591">
        <v>-4.4573794976666496</v>
      </c>
      <c r="I1591">
        <v>19.699265498178299</v>
      </c>
      <c r="J1591">
        <v>-0.57658170965635303</v>
      </c>
      <c r="K1591">
        <v>804.83776320956201</v>
      </c>
      <c r="L1591">
        <v>679.11141811158802</v>
      </c>
      <c r="M1591">
        <v>52.212839945713597</v>
      </c>
      <c r="N1591">
        <v>0.41637092361873301</v>
      </c>
      <c r="O1591">
        <v>27.435758560510301</v>
      </c>
      <c r="P1591">
        <v>74.529986345972006</v>
      </c>
      <c r="Q1591">
        <v>5.0889182188199003E-2</v>
      </c>
    </row>
    <row r="1592" spans="1:17" hidden="1" x14ac:dyDescent="0.3">
      <c r="A1592" t="s">
        <v>3340</v>
      </c>
      <c r="B1592" t="s">
        <v>3341</v>
      </c>
      <c r="C1592" t="s">
        <v>10182</v>
      </c>
      <c r="D1592" t="s">
        <v>543</v>
      </c>
      <c r="E1592">
        <v>742.51800000000003</v>
      </c>
      <c r="F1592">
        <v>435.75</v>
      </c>
      <c r="G1592">
        <v>59.945939132482202</v>
      </c>
      <c r="H1592">
        <v>5.4071190919666803</v>
      </c>
      <c r="I1592">
        <v>37.182681091433999</v>
      </c>
      <c r="J1592">
        <v>0.77549187173758105</v>
      </c>
      <c r="K1592">
        <v>364.49794566351699</v>
      </c>
      <c r="L1592">
        <v>315.28999149629198</v>
      </c>
      <c r="M1592">
        <v>68.223726251600198</v>
      </c>
      <c r="N1592">
        <v>1.73031269103185</v>
      </c>
      <c r="O1592">
        <v>2.3522662076878902</v>
      </c>
      <c r="P1592">
        <v>93.709713269615406</v>
      </c>
      <c r="Q1592">
        <v>7.3703262988412996E-2</v>
      </c>
    </row>
    <row r="1593" spans="1:17" hidden="1" x14ac:dyDescent="0.3">
      <c r="A1593" t="s">
        <v>3342</v>
      </c>
      <c r="B1593" t="s">
        <v>3343</v>
      </c>
      <c r="C1593" t="s">
        <v>10182</v>
      </c>
      <c r="D1593" t="s">
        <v>299</v>
      </c>
      <c r="E1593">
        <v>740.68265528999996</v>
      </c>
      <c r="F1593">
        <v>441.95</v>
      </c>
      <c r="G1593">
        <v>21.085747365021501</v>
      </c>
      <c r="H1593">
        <v>14.0260975513762</v>
      </c>
      <c r="I1593">
        <v>-42.305410334941698</v>
      </c>
      <c r="J1593">
        <v>-3.05340560317007</v>
      </c>
      <c r="K1593">
        <v>443.39141574384098</v>
      </c>
      <c r="L1593">
        <v>494.11430960948502</v>
      </c>
      <c r="M1593">
        <v>65.374541683183494</v>
      </c>
      <c r="N1593">
        <v>1.6278196546799599</v>
      </c>
      <c r="O1593">
        <v>63.140626767733899</v>
      </c>
      <c r="P1593">
        <v>46.998170630300997</v>
      </c>
      <c r="Q1593">
        <v>0.14790109500923501</v>
      </c>
    </row>
    <row r="1594" spans="1:17" hidden="1" x14ac:dyDescent="0.3">
      <c r="A1594" t="s">
        <v>3344</v>
      </c>
      <c r="B1594" t="s">
        <v>3345</v>
      </c>
      <c r="C1594" t="s">
        <v>10182</v>
      </c>
      <c r="D1594" t="s">
        <v>299</v>
      </c>
      <c r="E1594">
        <v>739.51290642200001</v>
      </c>
      <c r="F1594">
        <v>69.62</v>
      </c>
      <c r="G1594">
        <v>-37.403288353920502</v>
      </c>
      <c r="H1594">
        <v>-10.0561003082817</v>
      </c>
      <c r="I1594">
        <v>-52.976295609855299</v>
      </c>
      <c r="J1594">
        <v>-4.8574897243476398</v>
      </c>
      <c r="K1594">
        <v>73.565589583105506</v>
      </c>
      <c r="L1594">
        <v>84.701223073751393</v>
      </c>
      <c r="M1594">
        <v>33.389160028207598</v>
      </c>
      <c r="N1594">
        <v>1.0732645393510301</v>
      </c>
      <c r="O1594">
        <v>84.429761562769301</v>
      </c>
      <c r="P1594">
        <v>16.910159529806901</v>
      </c>
      <c r="Q1594">
        <v>-6.6383827616235E-2</v>
      </c>
    </row>
    <row r="1595" spans="1:17" hidden="1" x14ac:dyDescent="0.3">
      <c r="A1595" t="s">
        <v>3346</v>
      </c>
      <c r="B1595" t="s">
        <v>3347</v>
      </c>
      <c r="C1595" t="s">
        <v>10182</v>
      </c>
      <c r="D1595" t="s">
        <v>62</v>
      </c>
      <c r="E1595">
        <v>739.47698033999995</v>
      </c>
      <c r="F1595">
        <v>1295.7</v>
      </c>
      <c r="G1595">
        <v>70.520976056695204</v>
      </c>
      <c r="H1595">
        <v>3.4195254590078901</v>
      </c>
      <c r="I1595">
        <v>5.09956570140438</v>
      </c>
      <c r="J1595">
        <v>-2.5089352707929602</v>
      </c>
      <c r="K1595">
        <v>1245.9255952205301</v>
      </c>
      <c r="L1595">
        <v>1100.36870981534</v>
      </c>
      <c r="M1595">
        <v>45.149497699972898</v>
      </c>
      <c r="N1595">
        <v>1.68556367929611</v>
      </c>
      <c r="O1595">
        <v>24.095083738519701</v>
      </c>
      <c r="P1595">
        <v>103.08777429467</v>
      </c>
      <c r="Q1595">
        <v>8.2589526430595001E-2</v>
      </c>
    </row>
    <row r="1596" spans="1:17" hidden="1" x14ac:dyDescent="0.3">
      <c r="A1596" t="s">
        <v>3348</v>
      </c>
      <c r="B1596" t="s">
        <v>3349</v>
      </c>
      <c r="C1596" t="s">
        <v>10182</v>
      </c>
      <c r="D1596" t="s">
        <v>548</v>
      </c>
      <c r="E1596">
        <v>735.86591799999997</v>
      </c>
      <c r="F1596">
        <v>810.5</v>
      </c>
      <c r="G1596">
        <v>-21.5407147722754</v>
      </c>
      <c r="H1596">
        <v>-2.5052693394070999</v>
      </c>
      <c r="I1596">
        <v>-41.905237169139099</v>
      </c>
      <c r="J1596">
        <v>-3.5048264941070801</v>
      </c>
      <c r="K1596">
        <v>843.206068192673</v>
      </c>
      <c r="L1596">
        <v>862.33001681365101</v>
      </c>
      <c r="M1596">
        <v>37.082944002292898</v>
      </c>
      <c r="N1596">
        <v>0.95062382753178598</v>
      </c>
      <c r="O1596">
        <v>46.082665021591602</v>
      </c>
      <c r="P1596">
        <v>16.234045604474399</v>
      </c>
      <c r="Q1596">
        <v>0.104134599413629</v>
      </c>
    </row>
    <row r="1597" spans="1:17" hidden="1" x14ac:dyDescent="0.3">
      <c r="A1597" t="s">
        <v>3350</v>
      </c>
      <c r="B1597" t="s">
        <v>3351</v>
      </c>
      <c r="C1597" t="s">
        <v>10182</v>
      </c>
      <c r="D1597" t="s">
        <v>548</v>
      </c>
      <c r="E1597">
        <v>734.31332850000001</v>
      </c>
      <c r="F1597">
        <v>168.25</v>
      </c>
      <c r="G1597">
        <v>-17.749384875278899</v>
      </c>
      <c r="H1597">
        <v>-1.2583060327048099</v>
      </c>
      <c r="I1597">
        <v>-7.4997238352698501</v>
      </c>
      <c r="J1597">
        <v>-2.2329210260990999</v>
      </c>
      <c r="K1597">
        <v>167.756867100036</v>
      </c>
      <c r="L1597">
        <v>164.163606395145</v>
      </c>
      <c r="M1597">
        <v>43.040484144076501</v>
      </c>
      <c r="N1597">
        <v>0.912081755903831</v>
      </c>
      <c r="O1597">
        <v>21.753343239227299</v>
      </c>
      <c r="P1597">
        <v>20.178571428571399</v>
      </c>
      <c r="Q1597">
        <v>-9.6070310143389001E-2</v>
      </c>
    </row>
    <row r="1598" spans="1:17" hidden="1" x14ac:dyDescent="0.3">
      <c r="A1598" t="s">
        <v>3352</v>
      </c>
      <c r="B1598" t="s">
        <v>3353</v>
      </c>
      <c r="C1598" t="s">
        <v>10182</v>
      </c>
      <c r="D1598" t="s">
        <v>413</v>
      </c>
      <c r="E1598">
        <v>733.68290160000004</v>
      </c>
      <c r="F1598">
        <v>70.47</v>
      </c>
      <c r="G1598">
        <v>54.227069097960801</v>
      </c>
      <c r="H1598">
        <v>-2.4533822979601099</v>
      </c>
      <c r="I1598">
        <v>-14.7245061550634</v>
      </c>
      <c r="J1598">
        <v>-4.6502147321038798</v>
      </c>
      <c r="K1598">
        <v>68.059831794255302</v>
      </c>
      <c r="L1598">
        <v>64.784993482655807</v>
      </c>
      <c r="M1598">
        <v>48.320087062179198</v>
      </c>
      <c r="N1598">
        <v>0.81123901505929497</v>
      </c>
      <c r="O1598">
        <v>19.6963246771675</v>
      </c>
      <c r="P1598">
        <v>87.420212765957402</v>
      </c>
      <c r="Q1598">
        <v>6.0535763488011998E-2</v>
      </c>
    </row>
    <row r="1599" spans="1:17" hidden="1" x14ac:dyDescent="0.3">
      <c r="A1599" t="s">
        <v>3354</v>
      </c>
      <c r="B1599" t="s">
        <v>3355</v>
      </c>
      <c r="C1599" t="s">
        <v>10182</v>
      </c>
      <c r="D1599" t="s">
        <v>416</v>
      </c>
      <c r="E1599">
        <v>731.3125</v>
      </c>
      <c r="F1599">
        <v>234.02</v>
      </c>
      <c r="G1599">
        <v>-13.1413971187117</v>
      </c>
      <c r="H1599">
        <v>-8.7710779318110692</v>
      </c>
      <c r="I1599">
        <v>-18.041518840302899</v>
      </c>
      <c r="J1599">
        <v>2.1544850517651399</v>
      </c>
      <c r="K1599">
        <v>223.97644712504999</v>
      </c>
      <c r="L1599">
        <v>223.46664486152099</v>
      </c>
      <c r="M1599">
        <v>63.6797671242619</v>
      </c>
      <c r="N1599">
        <v>0.80967561191237503</v>
      </c>
      <c r="O1599">
        <v>22.126313990257199</v>
      </c>
      <c r="P1599">
        <v>24.280403611258599</v>
      </c>
      <c r="Q1599">
        <v>-9.5913317154695005E-2</v>
      </c>
    </row>
    <row r="1600" spans="1:17" hidden="1" x14ac:dyDescent="0.3">
      <c r="A1600" t="s">
        <v>3356</v>
      </c>
      <c r="B1600" t="s">
        <v>3357</v>
      </c>
      <c r="C1600" t="s">
        <v>10182</v>
      </c>
      <c r="D1600" t="s">
        <v>62</v>
      </c>
      <c r="E1600">
        <v>729.05698319999999</v>
      </c>
      <c r="F1600">
        <v>335.2</v>
      </c>
      <c r="G1600">
        <v>11.312871245926599</v>
      </c>
      <c r="H1600">
        <v>-1.1106122045150699</v>
      </c>
      <c r="I1600">
        <v>-30.781127246714</v>
      </c>
      <c r="J1600">
        <v>3.6764241416369798</v>
      </c>
      <c r="K1600">
        <v>333.071684895489</v>
      </c>
      <c r="L1600">
        <v>344.68010170659397</v>
      </c>
      <c r="M1600">
        <v>59.628537893462102</v>
      </c>
      <c r="N1600">
        <v>2.1837732160312799</v>
      </c>
      <c r="O1600">
        <v>42.899761336515503</v>
      </c>
      <c r="P1600">
        <v>42.063996609451102</v>
      </c>
      <c r="Q1600">
        <v>5.2104181113840999E-2</v>
      </c>
    </row>
    <row r="1601" spans="1:17" hidden="1" x14ac:dyDescent="0.3">
      <c r="A1601" t="s">
        <v>3358</v>
      </c>
      <c r="B1601" t="s">
        <v>3359</v>
      </c>
      <c r="C1601" t="s">
        <v>10182</v>
      </c>
      <c r="D1601" t="s">
        <v>637</v>
      </c>
      <c r="E1601">
        <v>728.95222857600004</v>
      </c>
      <c r="F1601">
        <v>50.57</v>
      </c>
      <c r="G1601">
        <v>128.39780127190701</v>
      </c>
      <c r="H1601">
        <v>-4.34125706805197</v>
      </c>
      <c r="I1601">
        <v>65.110212219821094</v>
      </c>
      <c r="J1601">
        <v>-5.6656398829381596</v>
      </c>
      <c r="K1601">
        <v>44.253910635363901</v>
      </c>
      <c r="L1601">
        <v>35.7367238488848</v>
      </c>
      <c r="M1601">
        <v>68.106825596865207</v>
      </c>
      <c r="N1601">
        <v>0.74016133185991995</v>
      </c>
      <c r="O1601">
        <v>13.7828752224639</v>
      </c>
      <c r="P1601">
        <v>173.35135135135101</v>
      </c>
      <c r="Q1601">
        <v>7.2849295783723997E-2</v>
      </c>
    </row>
    <row r="1602" spans="1:17" hidden="1" x14ac:dyDescent="0.3">
      <c r="A1602" t="s">
        <v>3360</v>
      </c>
      <c r="B1602" t="s">
        <v>3361</v>
      </c>
      <c r="C1602" t="s">
        <v>10182</v>
      </c>
      <c r="D1602" t="s">
        <v>259</v>
      </c>
      <c r="E1602">
        <v>727.35</v>
      </c>
      <c r="F1602">
        <v>242.45</v>
      </c>
      <c r="G1602">
        <v>123.519276632887</v>
      </c>
      <c r="H1602">
        <v>-5.0849195585268996</v>
      </c>
      <c r="I1602">
        <v>-0.248080831613368</v>
      </c>
      <c r="J1602">
        <v>-1.7368747751333899</v>
      </c>
      <c r="K1602">
        <v>215.559933015696</v>
      </c>
      <c r="M1602">
        <v>63.863660776516497</v>
      </c>
      <c r="N1602">
        <v>1.3007949136729899</v>
      </c>
      <c r="O1602">
        <v>18.5991980689654</v>
      </c>
      <c r="P1602">
        <v>210.051603535552</v>
      </c>
    </row>
    <row r="1603" spans="1:17" hidden="1" x14ac:dyDescent="0.3">
      <c r="A1603" t="s">
        <v>3362</v>
      </c>
      <c r="B1603" t="s">
        <v>3363</v>
      </c>
      <c r="C1603" t="s">
        <v>10182</v>
      </c>
      <c r="E1603">
        <v>724.95360000000005</v>
      </c>
      <c r="F1603">
        <v>17.98</v>
      </c>
      <c r="G1603">
        <v>-76.023061578490697</v>
      </c>
      <c r="H1603">
        <v>-11.459910024862999</v>
      </c>
      <c r="I1603">
        <v>-48.085418661759697</v>
      </c>
      <c r="J1603">
        <v>-9.1923737352257504</v>
      </c>
      <c r="K1603">
        <v>19.855109813242201</v>
      </c>
      <c r="L1603">
        <v>23.551030115825998</v>
      </c>
      <c r="M1603">
        <v>47.545057867645603</v>
      </c>
      <c r="N1603">
        <v>2.6501527750642899</v>
      </c>
      <c r="O1603">
        <v>149.80533926584999</v>
      </c>
      <c r="P1603">
        <v>22.940170940170901</v>
      </c>
      <c r="Q1603">
        <v>0.18759747458510201</v>
      </c>
    </row>
    <row r="1604" spans="1:17" hidden="1" x14ac:dyDescent="0.3">
      <c r="A1604" t="s">
        <v>3364</v>
      </c>
      <c r="B1604" t="s">
        <v>3365</v>
      </c>
      <c r="C1604" t="s">
        <v>10182</v>
      </c>
      <c r="D1604" t="s">
        <v>1545</v>
      </c>
      <c r="E1604">
        <v>722.35064299499902</v>
      </c>
      <c r="F1604">
        <v>397.05</v>
      </c>
      <c r="G1604">
        <v>54.4528665861083</v>
      </c>
      <c r="H1604">
        <v>2.1486921256745499</v>
      </c>
      <c r="I1604">
        <v>58.776980951605303</v>
      </c>
      <c r="J1604">
        <v>-0.93856502909892703</v>
      </c>
      <c r="K1604">
        <v>379.06378431301698</v>
      </c>
      <c r="L1604">
        <v>300.96430027084699</v>
      </c>
      <c r="M1604">
        <v>53.946743550733103</v>
      </c>
      <c r="N1604">
        <v>0.80986207515546205</v>
      </c>
      <c r="O1604">
        <v>11.711371363808</v>
      </c>
      <c r="P1604">
        <v>127.14530892448499</v>
      </c>
      <c r="Q1604">
        <v>8.6799656668247002E-2</v>
      </c>
    </row>
    <row r="1605" spans="1:17" hidden="1" x14ac:dyDescent="0.3">
      <c r="A1605" t="s">
        <v>3366</v>
      </c>
      <c r="B1605" t="s">
        <v>3367</v>
      </c>
      <c r="C1605" t="s">
        <v>10182</v>
      </c>
      <c r="D1605" t="s">
        <v>1440</v>
      </c>
      <c r="E1605">
        <v>720.95984954699998</v>
      </c>
      <c r="F1605">
        <v>98.07</v>
      </c>
      <c r="G1605">
        <v>35.028377713009903</v>
      </c>
      <c r="H1605">
        <v>-11.6166518651904</v>
      </c>
      <c r="I1605">
        <v>-18.166118308852901</v>
      </c>
      <c r="J1605">
        <v>-3.34482913541718</v>
      </c>
      <c r="K1605">
        <v>101.23603225207</v>
      </c>
      <c r="L1605">
        <v>94.410636554476994</v>
      </c>
      <c r="M1605">
        <v>38.274229186404902</v>
      </c>
      <c r="N1605">
        <v>0.88478249622679095</v>
      </c>
      <c r="O1605">
        <v>30.4680330376261</v>
      </c>
      <c r="P1605">
        <v>64.271356783919501</v>
      </c>
      <c r="Q1605">
        <v>-2.0013038129288001E-2</v>
      </c>
    </row>
    <row r="1606" spans="1:17" hidden="1" x14ac:dyDescent="0.3">
      <c r="A1606" t="s">
        <v>3368</v>
      </c>
      <c r="B1606" t="s">
        <v>3369</v>
      </c>
      <c r="C1606" t="s">
        <v>10182</v>
      </c>
      <c r="D1606" t="s">
        <v>591</v>
      </c>
      <c r="E1606">
        <v>720.56941734399902</v>
      </c>
      <c r="F1606">
        <v>289.66000000000003</v>
      </c>
      <c r="G1606">
        <v>20911.210388295</v>
      </c>
      <c r="H1606">
        <v>44.004592270367098</v>
      </c>
      <c r="I1606">
        <v>8534.2387799076896</v>
      </c>
      <c r="J1606">
        <v>8.1855278766133406</v>
      </c>
      <c r="K1606">
        <v>191.33039874396201</v>
      </c>
      <c r="L1606">
        <v>84.288721720598303</v>
      </c>
      <c r="M1606">
        <v>99.9385858912039</v>
      </c>
      <c r="N1606">
        <v>0.83073860446123204</v>
      </c>
      <c r="O1606">
        <v>0</v>
      </c>
      <c r="P1606">
        <v>23072.799999999999</v>
      </c>
      <c r="Q1606">
        <v>0.224095227303829</v>
      </c>
    </row>
    <row r="1607" spans="1:17" hidden="1" x14ac:dyDescent="0.3">
      <c r="A1607" t="s">
        <v>3370</v>
      </c>
      <c r="B1607" t="s">
        <v>3371</v>
      </c>
      <c r="C1607" t="s">
        <v>10182</v>
      </c>
      <c r="D1607" t="s">
        <v>413</v>
      </c>
      <c r="E1607">
        <v>718.01740068000004</v>
      </c>
      <c r="F1607">
        <v>56.6</v>
      </c>
      <c r="G1607">
        <v>-52.7351474234923</v>
      </c>
      <c r="H1607">
        <v>-8.3395233625409197</v>
      </c>
      <c r="I1607">
        <v>-23.987507105806699</v>
      </c>
      <c r="J1607">
        <v>-3.2159846861974799</v>
      </c>
      <c r="K1607">
        <v>59.3130561239605</v>
      </c>
      <c r="L1607">
        <v>63.504349091097701</v>
      </c>
      <c r="M1607">
        <v>39.725865560088799</v>
      </c>
      <c r="N1607">
        <v>0.49344275559151501</v>
      </c>
      <c r="O1607">
        <v>73.144876325088305</v>
      </c>
      <c r="P1607">
        <v>21.4592274678111</v>
      </c>
      <c r="Q1607">
        <v>2.4420898825763E-2</v>
      </c>
    </row>
    <row r="1608" spans="1:17" hidden="1" x14ac:dyDescent="0.3">
      <c r="A1608" t="s">
        <v>3372</v>
      </c>
      <c r="B1608" t="s">
        <v>3373</v>
      </c>
      <c r="C1608" t="s">
        <v>10182</v>
      </c>
      <c r="D1608" t="s">
        <v>304</v>
      </c>
      <c r="E1608">
        <v>717.678</v>
      </c>
      <c r="F1608">
        <v>153.35</v>
      </c>
      <c r="G1608">
        <v>-9.5680172291476904</v>
      </c>
      <c r="H1608">
        <v>0.146454989209227</v>
      </c>
      <c r="I1608">
        <v>-13.456688591200599</v>
      </c>
      <c r="J1608">
        <v>2.6535397664570501</v>
      </c>
      <c r="K1608">
        <v>147.37286534101801</v>
      </c>
      <c r="L1608">
        <v>143.86182492162999</v>
      </c>
      <c r="M1608">
        <v>59.417633613181501</v>
      </c>
      <c r="N1608">
        <v>1.0802370631249401</v>
      </c>
      <c r="O1608">
        <v>14.7701336811216</v>
      </c>
      <c r="P1608">
        <v>31.913978494623599</v>
      </c>
      <c r="Q1608">
        <v>0.109669233575988</v>
      </c>
    </row>
    <row r="1609" spans="1:17" hidden="1" x14ac:dyDescent="0.3">
      <c r="A1609" t="s">
        <v>3374</v>
      </c>
      <c r="B1609" t="s">
        <v>3375</v>
      </c>
      <c r="C1609" t="s">
        <v>10182</v>
      </c>
      <c r="D1609" t="s">
        <v>371</v>
      </c>
      <c r="E1609">
        <v>717.07993859700002</v>
      </c>
      <c r="F1609">
        <v>11.99</v>
      </c>
      <c r="G1609">
        <v>-0.85910387756439699</v>
      </c>
      <c r="H1609">
        <v>-9.6360847772125595</v>
      </c>
      <c r="I1609">
        <v>-23.513569456592101</v>
      </c>
      <c r="J1609">
        <v>-3.5693114153774301</v>
      </c>
      <c r="K1609">
        <v>11.7650695300885</v>
      </c>
      <c r="L1609">
        <v>11.0998156079817</v>
      </c>
      <c r="M1609">
        <v>39.741678533112797</v>
      </c>
      <c r="N1609">
        <v>1.1314807695754101</v>
      </c>
      <c r="O1609">
        <v>32.193494578815603</v>
      </c>
      <c r="P1609">
        <v>51.772151898734101</v>
      </c>
      <c r="Q1609">
        <v>-2.3935667455138001E-2</v>
      </c>
    </row>
    <row r="1610" spans="1:17" hidden="1" x14ac:dyDescent="0.3">
      <c r="A1610" t="s">
        <v>3376</v>
      </c>
      <c r="B1610" t="s">
        <v>3377</v>
      </c>
      <c r="C1610" t="s">
        <v>10182</v>
      </c>
      <c r="D1610" t="s">
        <v>813</v>
      </c>
      <c r="E1610">
        <v>716.73629370000003</v>
      </c>
      <c r="F1610">
        <v>301</v>
      </c>
      <c r="G1610">
        <v>21.922639007271201</v>
      </c>
      <c r="H1610">
        <v>15.6977117335177</v>
      </c>
      <c r="I1610">
        <v>34.680162737140002</v>
      </c>
      <c r="J1610">
        <v>0.215158515432296</v>
      </c>
      <c r="K1610">
        <v>263.02895369818702</v>
      </c>
      <c r="M1610">
        <v>58.922400335573698</v>
      </c>
      <c r="N1610">
        <v>0.53016390544747405</v>
      </c>
      <c r="O1610">
        <v>6.1794019933554898</v>
      </c>
      <c r="P1610">
        <v>93.756034760218796</v>
      </c>
    </row>
    <row r="1611" spans="1:17" hidden="1" x14ac:dyDescent="0.3">
      <c r="A1611" t="s">
        <v>3378</v>
      </c>
      <c r="B1611" t="s">
        <v>3379</v>
      </c>
      <c r="C1611" t="s">
        <v>10182</v>
      </c>
      <c r="D1611" t="s">
        <v>173</v>
      </c>
      <c r="E1611">
        <v>713.02120893199901</v>
      </c>
      <c r="F1611">
        <v>42.26</v>
      </c>
      <c r="G1611">
        <v>-1.9320253421362499E-2</v>
      </c>
      <c r="H1611">
        <v>-20.082741380370301</v>
      </c>
      <c r="I1611">
        <v>-32.320811382349703</v>
      </c>
      <c r="J1611">
        <v>-8.0826105422635894</v>
      </c>
      <c r="K1611">
        <v>46.696328856632398</v>
      </c>
      <c r="L1611">
        <v>46.155028707666197</v>
      </c>
      <c r="M1611">
        <v>40.393358753760701</v>
      </c>
      <c r="N1611">
        <v>0.50132078137348002</v>
      </c>
      <c r="O1611">
        <v>48.367250354945497</v>
      </c>
      <c r="P1611">
        <v>32.0212433614495</v>
      </c>
      <c r="Q1611">
        <v>0.15096510869133001</v>
      </c>
    </row>
    <row r="1612" spans="1:17" hidden="1" x14ac:dyDescent="0.3">
      <c r="A1612" t="s">
        <v>3380</v>
      </c>
      <c r="B1612" t="s">
        <v>3381</v>
      </c>
      <c r="C1612" t="s">
        <v>10182</v>
      </c>
      <c r="E1612">
        <v>704.37821080000003</v>
      </c>
      <c r="F1612">
        <v>748</v>
      </c>
      <c r="G1612">
        <v>125.71040381766799</v>
      </c>
      <c r="H1612">
        <v>-5.8513078743254399</v>
      </c>
      <c r="I1612">
        <v>59.922623212761103</v>
      </c>
      <c r="J1612">
        <v>-2.2986561618965302</v>
      </c>
      <c r="K1612">
        <v>694.87555714132395</v>
      </c>
      <c r="L1612">
        <v>515.99934783105903</v>
      </c>
      <c r="M1612">
        <v>44.177690720053697</v>
      </c>
      <c r="N1612">
        <v>0.37709908069458598</v>
      </c>
      <c r="O1612">
        <v>20.320855614973201</v>
      </c>
      <c r="P1612">
        <v>169.938650306748</v>
      </c>
    </row>
    <row r="1613" spans="1:17" hidden="1" x14ac:dyDescent="0.3">
      <c r="A1613" t="s">
        <v>3382</v>
      </c>
      <c r="B1613" t="s">
        <v>3383</v>
      </c>
      <c r="C1613" t="s">
        <v>10182</v>
      </c>
      <c r="D1613" t="s">
        <v>98</v>
      </c>
      <c r="E1613">
        <v>702.1</v>
      </c>
      <c r="F1613">
        <v>59.5</v>
      </c>
      <c r="G1613">
        <v>42.807350425690501</v>
      </c>
      <c r="H1613">
        <v>-6.5504282371074796</v>
      </c>
      <c r="I1613">
        <v>1.4383461301227101</v>
      </c>
      <c r="J1613">
        <v>-3.4094681001431901</v>
      </c>
      <c r="K1613">
        <v>60.884160059118699</v>
      </c>
      <c r="L1613">
        <v>55.520929328765902</v>
      </c>
      <c r="M1613">
        <v>44.6685713890881</v>
      </c>
      <c r="N1613">
        <v>1.4404544073665</v>
      </c>
      <c r="O1613">
        <v>28.571428571428498</v>
      </c>
      <c r="P1613">
        <v>91.935483870967701</v>
      </c>
    </row>
    <row r="1614" spans="1:17" hidden="1" x14ac:dyDescent="0.3">
      <c r="A1614" t="s">
        <v>3384</v>
      </c>
      <c r="B1614" t="s">
        <v>3385</v>
      </c>
      <c r="C1614" t="s">
        <v>10182</v>
      </c>
      <c r="E1614">
        <v>699.745</v>
      </c>
      <c r="F1614">
        <v>69.8</v>
      </c>
      <c r="G1614">
        <v>955.40944803587604</v>
      </c>
      <c r="H1614">
        <v>14.508112415529601</v>
      </c>
      <c r="I1614">
        <v>76.371264282256206</v>
      </c>
      <c r="J1614">
        <v>-1.4581900780886501</v>
      </c>
      <c r="K1614">
        <v>58.075659317505398</v>
      </c>
      <c r="L1614">
        <v>41.162137761108603</v>
      </c>
      <c r="M1614">
        <v>65.475356706674205</v>
      </c>
      <c r="N1614">
        <v>2.4151128630833201</v>
      </c>
      <c r="O1614">
        <v>7.44985673352436</v>
      </c>
      <c r="P1614">
        <v>1190.2033271718999</v>
      </c>
      <c r="Q1614">
        <v>0.217731453576433</v>
      </c>
    </row>
    <row r="1615" spans="1:17" hidden="1" x14ac:dyDescent="0.3">
      <c r="A1615" t="s">
        <v>3386</v>
      </c>
      <c r="B1615" t="s">
        <v>3387</v>
      </c>
      <c r="C1615" t="s">
        <v>10182</v>
      </c>
      <c r="D1615" t="s">
        <v>637</v>
      </c>
      <c r="E1615">
        <v>697.56176000000005</v>
      </c>
      <c r="F1615">
        <v>456.4</v>
      </c>
      <c r="G1615">
        <v>301.45614807349</v>
      </c>
      <c r="H1615">
        <v>54.253803965131702</v>
      </c>
      <c r="I1615">
        <v>277.75708581406298</v>
      </c>
      <c r="J1615">
        <v>-0.84407884734413696</v>
      </c>
      <c r="K1615">
        <v>330.74369680960802</v>
      </c>
      <c r="L1615">
        <v>189.19811428674001</v>
      </c>
      <c r="M1615">
        <v>55.6742724105737</v>
      </c>
      <c r="N1615">
        <v>0.100829403154984</v>
      </c>
      <c r="O1615">
        <v>13.9351446099912</v>
      </c>
      <c r="P1615">
        <v>436.941176470588</v>
      </c>
    </row>
    <row r="1616" spans="1:17" hidden="1" x14ac:dyDescent="0.3">
      <c r="A1616" t="s">
        <v>3388</v>
      </c>
      <c r="B1616" t="s">
        <v>3389</v>
      </c>
      <c r="C1616" t="s">
        <v>10182</v>
      </c>
      <c r="D1616" t="s">
        <v>3258</v>
      </c>
      <c r="E1616">
        <v>696.98987557999999</v>
      </c>
      <c r="F1616">
        <v>761.65</v>
      </c>
      <c r="G1616">
        <v>18.027583167457699</v>
      </c>
      <c r="H1616">
        <v>-9.0691280013732491</v>
      </c>
      <c r="I1616">
        <v>18.0130207084852</v>
      </c>
      <c r="J1616">
        <v>-6.8641186197700899</v>
      </c>
      <c r="K1616">
        <v>812.68906801019796</v>
      </c>
      <c r="L1616">
        <v>735.67217180862394</v>
      </c>
      <c r="M1616">
        <v>28.762699928750799</v>
      </c>
      <c r="N1616">
        <v>0.67989596155577903</v>
      </c>
      <c r="O1616">
        <v>32.475546510864497</v>
      </c>
      <c r="P1616">
        <v>54.728288471305198</v>
      </c>
      <c r="Q1616">
        <v>5.5597075320288999E-2</v>
      </c>
    </row>
    <row r="1617" spans="1:17" hidden="1" x14ac:dyDescent="0.3">
      <c r="A1617" t="s">
        <v>3390</v>
      </c>
      <c r="B1617" t="s">
        <v>3391</v>
      </c>
      <c r="C1617" t="s">
        <v>10182</v>
      </c>
      <c r="D1617" t="s">
        <v>98</v>
      </c>
      <c r="E1617">
        <v>696.28658399999995</v>
      </c>
      <c r="F1617">
        <v>333.6</v>
      </c>
      <c r="G1617">
        <v>954.52574248416101</v>
      </c>
      <c r="H1617">
        <v>-1.6989834430692501</v>
      </c>
      <c r="I1617">
        <v>57.529049537147003</v>
      </c>
      <c r="J1617">
        <v>-0.64890279932798101</v>
      </c>
      <c r="K1617">
        <v>325.62584648370802</v>
      </c>
      <c r="L1617">
        <v>224.43352764346699</v>
      </c>
      <c r="M1617">
        <v>41.795790987225701</v>
      </c>
      <c r="N1617">
        <v>0.510759359388963</v>
      </c>
      <c r="O1617">
        <v>18.899880095923201</v>
      </c>
      <c r="P1617">
        <v>979.61165048543603</v>
      </c>
    </row>
    <row r="1618" spans="1:17" hidden="1" x14ac:dyDescent="0.3">
      <c r="A1618" t="s">
        <v>3392</v>
      </c>
      <c r="B1618" t="s">
        <v>3393</v>
      </c>
      <c r="C1618" t="s">
        <v>10182</v>
      </c>
      <c r="D1618" t="s">
        <v>1175</v>
      </c>
      <c r="E1618">
        <v>695.37190183199903</v>
      </c>
      <c r="F1618">
        <v>68.489999999999995</v>
      </c>
      <c r="G1618">
        <v>32.181600609516401</v>
      </c>
      <c r="H1618">
        <v>-7.7437809926050001</v>
      </c>
      <c r="I1618">
        <v>-39.544112220397302</v>
      </c>
      <c r="J1618">
        <v>-4.0464931607737498</v>
      </c>
      <c r="K1618">
        <v>71.478596384630706</v>
      </c>
      <c r="L1618">
        <v>75.178229782740402</v>
      </c>
      <c r="M1618">
        <v>45.2438878430073</v>
      </c>
      <c r="N1618">
        <v>1.65875455878512</v>
      </c>
      <c r="O1618">
        <v>109.811651335961</v>
      </c>
      <c r="P1618">
        <v>60.96357226792</v>
      </c>
      <c r="Q1618">
        <v>-6.8931995645379997E-3</v>
      </c>
    </row>
    <row r="1619" spans="1:17" hidden="1" x14ac:dyDescent="0.3">
      <c r="A1619" t="s">
        <v>3394</v>
      </c>
      <c r="B1619" t="s">
        <v>3395</v>
      </c>
      <c r="C1619" t="s">
        <v>10182</v>
      </c>
      <c r="D1619" t="s">
        <v>543</v>
      </c>
      <c r="E1619">
        <v>695.11346023999999</v>
      </c>
      <c r="F1619">
        <v>300.2</v>
      </c>
      <c r="G1619">
        <v>20.2542033519074</v>
      </c>
      <c r="H1619">
        <v>1.5776359086257901</v>
      </c>
      <c r="I1619">
        <v>-32.253697688318098</v>
      </c>
      <c r="J1619">
        <v>1.4841190841242</v>
      </c>
      <c r="K1619">
        <v>292.08701239114703</v>
      </c>
      <c r="L1619">
        <v>289.92029958351901</v>
      </c>
      <c r="M1619">
        <v>63.0567390637326</v>
      </c>
      <c r="N1619">
        <v>1.0374633903261901</v>
      </c>
      <c r="O1619">
        <v>44.470353097934698</v>
      </c>
      <c r="P1619">
        <v>49.353233830845703</v>
      </c>
      <c r="Q1619">
        <v>3.0946979426917001E-2</v>
      </c>
    </row>
    <row r="1620" spans="1:17" hidden="1" x14ac:dyDescent="0.3">
      <c r="A1620" t="s">
        <v>3396</v>
      </c>
      <c r="B1620" t="s">
        <v>3397</v>
      </c>
      <c r="C1620" t="s">
        <v>10182</v>
      </c>
      <c r="D1620" t="s">
        <v>130</v>
      </c>
      <c r="E1620">
        <v>693.47992269600002</v>
      </c>
      <c r="F1620">
        <v>214.94</v>
      </c>
      <c r="G1620">
        <v>213.93617401765101</v>
      </c>
      <c r="H1620">
        <v>-15.600856673436899</v>
      </c>
      <c r="I1620">
        <v>-11.8656593356742</v>
      </c>
      <c r="J1620">
        <v>-13.961815741418899</v>
      </c>
      <c r="K1620">
        <v>231.88554070716401</v>
      </c>
      <c r="L1620">
        <v>199.047696842504</v>
      </c>
      <c r="M1620">
        <v>25.674083103517798</v>
      </c>
      <c r="N1620">
        <v>1.1413465065280599</v>
      </c>
      <c r="O1620">
        <v>46.2733786172885</v>
      </c>
      <c r="P1620">
        <v>246.67741935483801</v>
      </c>
      <c r="Q1620">
        <v>0.13478067986890399</v>
      </c>
    </row>
    <row r="1621" spans="1:17" hidden="1" x14ac:dyDescent="0.3">
      <c r="A1621" t="s">
        <v>3398</v>
      </c>
      <c r="B1621" t="s">
        <v>3399</v>
      </c>
      <c r="C1621" t="s">
        <v>10182</v>
      </c>
      <c r="D1621" t="s">
        <v>75</v>
      </c>
      <c r="E1621">
        <v>693.39989519999995</v>
      </c>
      <c r="F1621">
        <v>108.4</v>
      </c>
      <c r="G1621">
        <v>-35.646964106886301</v>
      </c>
      <c r="H1621">
        <v>-4.1441427652911598</v>
      </c>
      <c r="I1621">
        <v>-10.8302569305829</v>
      </c>
      <c r="J1621">
        <v>-2.3212884291995999</v>
      </c>
      <c r="K1621">
        <v>110.450670163946</v>
      </c>
      <c r="L1621">
        <v>112.06284469591399</v>
      </c>
      <c r="M1621">
        <v>48.628371321152599</v>
      </c>
      <c r="N1621">
        <v>1.5491432034263</v>
      </c>
      <c r="O1621">
        <v>29.428044280442801</v>
      </c>
      <c r="P1621">
        <v>23.251847640704899</v>
      </c>
      <c r="Q1621">
        <v>0.174895947750181</v>
      </c>
    </row>
    <row r="1622" spans="1:17" hidden="1" x14ac:dyDescent="0.3">
      <c r="A1622" t="s">
        <v>3400</v>
      </c>
      <c r="B1622" t="s">
        <v>3401</v>
      </c>
      <c r="C1622" t="s">
        <v>10182</v>
      </c>
      <c r="D1622" t="s">
        <v>330</v>
      </c>
      <c r="E1622">
        <v>691.488628368999</v>
      </c>
      <c r="F1622">
        <v>141.19</v>
      </c>
      <c r="G1622">
        <v>111.413254477786</v>
      </c>
      <c r="H1622">
        <v>19.6600489032087</v>
      </c>
      <c r="I1622">
        <v>41.139007032940903</v>
      </c>
      <c r="J1622">
        <v>-2.9164148901811302</v>
      </c>
      <c r="K1622">
        <v>115.57077413197101</v>
      </c>
      <c r="L1622">
        <v>97.790336991637901</v>
      </c>
      <c r="M1622">
        <v>70.755340056237003</v>
      </c>
      <c r="N1622">
        <v>0.99757823032245296</v>
      </c>
      <c r="O1622">
        <v>3.76088958141511</v>
      </c>
      <c r="P1622">
        <v>142.38626609441999</v>
      </c>
      <c r="Q1622">
        <v>0.10148728682482</v>
      </c>
    </row>
    <row r="1623" spans="1:17" hidden="1" x14ac:dyDescent="0.3">
      <c r="A1623" t="s">
        <v>3402</v>
      </c>
      <c r="B1623" t="s">
        <v>3403</v>
      </c>
      <c r="C1623" t="s">
        <v>10182</v>
      </c>
      <c r="D1623" t="s">
        <v>130</v>
      </c>
      <c r="E1623">
        <v>691.08729573999994</v>
      </c>
      <c r="F1623">
        <v>445.85</v>
      </c>
      <c r="G1623">
        <v>-34.185389377984798</v>
      </c>
      <c r="H1623">
        <v>-9.7906630795519707</v>
      </c>
      <c r="I1623">
        <v>-34.239234608564203</v>
      </c>
      <c r="J1623">
        <v>-3.2677359510664998</v>
      </c>
      <c r="K1623">
        <v>466.79053266615301</v>
      </c>
      <c r="L1623">
        <v>492.34384331396598</v>
      </c>
      <c r="M1623">
        <v>35.137379401348802</v>
      </c>
      <c r="N1623">
        <v>0.63635837116860094</v>
      </c>
      <c r="O1623">
        <v>52.842884378153997</v>
      </c>
      <c r="P1623">
        <v>7.1626006489604599</v>
      </c>
      <c r="Q1623">
        <v>8.5232253126458005E-2</v>
      </c>
    </row>
    <row r="1624" spans="1:17" hidden="1" x14ac:dyDescent="0.3">
      <c r="A1624" t="s">
        <v>3404</v>
      </c>
      <c r="B1624" t="s">
        <v>3405</v>
      </c>
      <c r="C1624" t="s">
        <v>10182</v>
      </c>
      <c r="E1624">
        <v>691.06704999999999</v>
      </c>
      <c r="F1624">
        <v>475</v>
      </c>
      <c r="G1624">
        <v>45.838885089764197</v>
      </c>
      <c r="H1624">
        <v>-5.8749682779440899</v>
      </c>
      <c r="I1624">
        <v>-17.3283842714069</v>
      </c>
      <c r="J1624">
        <v>3.6856692980626802</v>
      </c>
      <c r="K1624">
        <v>466.52157881205397</v>
      </c>
      <c r="L1624">
        <v>439.303716984765</v>
      </c>
      <c r="M1624">
        <v>60.3900153229905</v>
      </c>
      <c r="N1624">
        <v>0.46472727272727199</v>
      </c>
      <c r="O1624">
        <v>20.421052631578899</v>
      </c>
      <c r="P1624">
        <v>79.245283018867894</v>
      </c>
    </row>
    <row r="1625" spans="1:17" hidden="1" x14ac:dyDescent="0.3">
      <c r="A1625" t="s">
        <v>3406</v>
      </c>
      <c r="B1625" t="s">
        <v>3407</v>
      </c>
      <c r="C1625" t="s">
        <v>10182</v>
      </c>
      <c r="D1625" t="s">
        <v>193</v>
      </c>
      <c r="E1625">
        <v>689.90236730000004</v>
      </c>
      <c r="F1625">
        <v>197.8</v>
      </c>
      <c r="G1625">
        <v>281.57527620924998</v>
      </c>
      <c r="H1625">
        <v>12.397012312645</v>
      </c>
      <c r="I1625">
        <v>7.5504036073809599</v>
      </c>
      <c r="J1625">
        <v>-3.8445700838506802</v>
      </c>
      <c r="K1625">
        <v>193.33392061226701</v>
      </c>
      <c r="L1625">
        <v>159.37297351638699</v>
      </c>
      <c r="M1625">
        <v>42.909770915198898</v>
      </c>
      <c r="N1625">
        <v>1.1386880880872701</v>
      </c>
      <c r="O1625">
        <v>11.223458038422599</v>
      </c>
      <c r="Q1625">
        <v>0.12859722435107601</v>
      </c>
    </row>
    <row r="1626" spans="1:17" hidden="1" x14ac:dyDescent="0.3">
      <c r="A1626" t="s">
        <v>3408</v>
      </c>
      <c r="B1626" t="s">
        <v>3409</v>
      </c>
      <c r="C1626" t="s">
        <v>10182</v>
      </c>
      <c r="D1626" t="s">
        <v>553</v>
      </c>
      <c r="E1626">
        <v>688.94100000000003</v>
      </c>
      <c r="F1626">
        <v>1043.8499999999999</v>
      </c>
      <c r="G1626">
        <v>72.650405694499895</v>
      </c>
      <c r="H1626">
        <v>-5.0729949528998102</v>
      </c>
      <c r="I1626">
        <v>21.164805830261901</v>
      </c>
      <c r="J1626">
        <v>-1.23154329751031</v>
      </c>
      <c r="K1626">
        <v>1028.1235449704</v>
      </c>
      <c r="L1626">
        <v>885.22027631883896</v>
      </c>
      <c r="M1626">
        <v>39.384773590551099</v>
      </c>
      <c r="N1626">
        <v>1.38102375150353</v>
      </c>
      <c r="O1626">
        <v>13.043061742587501</v>
      </c>
      <c r="P1626">
        <v>108.769999999999</v>
      </c>
      <c r="Q1626">
        <v>6.4635037946984997E-2</v>
      </c>
    </row>
    <row r="1627" spans="1:17" hidden="1" x14ac:dyDescent="0.3">
      <c r="A1627" t="s">
        <v>3410</v>
      </c>
      <c r="B1627" t="s">
        <v>3411</v>
      </c>
      <c r="C1627" t="s">
        <v>10182</v>
      </c>
      <c r="D1627" t="s">
        <v>304</v>
      </c>
      <c r="E1627">
        <v>688.01854667500004</v>
      </c>
      <c r="F1627">
        <v>392.75</v>
      </c>
      <c r="G1627">
        <v>-12.534315801439901</v>
      </c>
      <c r="H1627">
        <v>31.1498336781859</v>
      </c>
      <c r="I1627">
        <v>30.282363731497899</v>
      </c>
      <c r="J1627">
        <v>7.0789800679985397</v>
      </c>
      <c r="K1627">
        <v>337.71661035809399</v>
      </c>
      <c r="L1627">
        <v>317.38354984767102</v>
      </c>
      <c r="M1627">
        <v>66.886103632367707</v>
      </c>
      <c r="N1627">
        <v>1.4566142763588701</v>
      </c>
      <c r="O1627">
        <v>14.3048448196156</v>
      </c>
      <c r="P1627">
        <v>59.008097165991899</v>
      </c>
      <c r="Q1627">
        <v>4.1365838628970003E-2</v>
      </c>
    </row>
    <row r="1628" spans="1:17" hidden="1" x14ac:dyDescent="0.3">
      <c r="A1628" t="s">
        <v>3412</v>
      </c>
      <c r="B1628" t="s">
        <v>3413</v>
      </c>
      <c r="C1628" t="s">
        <v>10182</v>
      </c>
      <c r="D1628" t="s">
        <v>140</v>
      </c>
      <c r="E1628">
        <v>687.72612152099998</v>
      </c>
      <c r="F1628">
        <v>26.41</v>
      </c>
      <c r="G1628">
        <v>112.842019926652</v>
      </c>
      <c r="H1628">
        <v>-8.8432980160383199</v>
      </c>
      <c r="I1628">
        <v>54.296221406826497</v>
      </c>
      <c r="J1628">
        <v>-7.1867873839528098</v>
      </c>
      <c r="K1628">
        <v>27.224271372349101</v>
      </c>
      <c r="L1628">
        <v>23.587263535344</v>
      </c>
      <c r="M1628">
        <v>53.903725040077802</v>
      </c>
      <c r="N1628">
        <v>1.2755144740453901</v>
      </c>
      <c r="O1628">
        <v>64.521014767133593</v>
      </c>
      <c r="P1628">
        <v>182.45989304812801</v>
      </c>
      <c r="Q1628">
        <v>0.11890768720093001</v>
      </c>
    </row>
    <row r="1629" spans="1:17" hidden="1" x14ac:dyDescent="0.3">
      <c r="A1629" t="s">
        <v>3414</v>
      </c>
      <c r="B1629" t="s">
        <v>3415</v>
      </c>
      <c r="C1629" t="s">
        <v>10182</v>
      </c>
      <c r="D1629" t="s">
        <v>938</v>
      </c>
      <c r="E1629">
        <v>684.00927000000001</v>
      </c>
      <c r="F1629">
        <v>460.55</v>
      </c>
      <c r="G1629">
        <v>-15.7435528255872</v>
      </c>
      <c r="H1629">
        <v>-3.6369172722696401</v>
      </c>
      <c r="I1629">
        <v>-33.6355179749524</v>
      </c>
      <c r="J1629">
        <v>-2.32940333785931</v>
      </c>
      <c r="K1629">
        <v>461.43707548770902</v>
      </c>
      <c r="L1629">
        <v>459.408731891804</v>
      </c>
      <c r="M1629">
        <v>27.7449860613611</v>
      </c>
      <c r="N1629">
        <v>0.82084705822827697</v>
      </c>
      <c r="O1629">
        <v>29.8230376723482</v>
      </c>
      <c r="P1629">
        <v>19.313471502590598</v>
      </c>
      <c r="Q1629">
        <v>6.5553681229453001E-2</v>
      </c>
    </row>
    <row r="1630" spans="1:17" hidden="1" x14ac:dyDescent="0.3">
      <c r="A1630" t="s">
        <v>3416</v>
      </c>
      <c r="B1630" t="s">
        <v>3417</v>
      </c>
      <c r="C1630" t="s">
        <v>10182</v>
      </c>
      <c r="E1630">
        <v>682.33657260999996</v>
      </c>
      <c r="F1630">
        <v>708.7</v>
      </c>
      <c r="G1630">
        <v>264.41670260603303</v>
      </c>
      <c r="H1630">
        <v>40.932025459007797</v>
      </c>
      <c r="I1630">
        <v>20.015219836903</v>
      </c>
      <c r="J1630">
        <v>13.5951975963166</v>
      </c>
      <c r="K1630">
        <v>574.40315926814299</v>
      </c>
      <c r="L1630">
        <v>477.74999757509897</v>
      </c>
      <c r="M1630">
        <v>70.056357923348898</v>
      </c>
      <c r="N1630">
        <v>1.87700534759358</v>
      </c>
      <c r="O1630">
        <v>9.2140539015098</v>
      </c>
      <c r="P1630">
        <v>375.63758389261699</v>
      </c>
    </row>
    <row r="1631" spans="1:17" hidden="1" x14ac:dyDescent="0.3">
      <c r="A1631" t="s">
        <v>3418</v>
      </c>
      <c r="B1631" t="s">
        <v>3419</v>
      </c>
      <c r="C1631" t="s">
        <v>10182</v>
      </c>
      <c r="D1631" t="s">
        <v>108</v>
      </c>
      <c r="E1631">
        <v>680.59500000000003</v>
      </c>
      <c r="F1631">
        <v>133.44999999999999</v>
      </c>
      <c r="G1631">
        <v>-27.899760815128499</v>
      </c>
      <c r="H1631">
        <v>-2.09954843734526</v>
      </c>
      <c r="I1631">
        <v>-23.6572879258919</v>
      </c>
      <c r="J1631">
        <v>-1.8137980208621201</v>
      </c>
      <c r="K1631">
        <v>132.885501048143</v>
      </c>
      <c r="L1631">
        <v>138.001877447326</v>
      </c>
      <c r="M1631">
        <v>45.446541346249802</v>
      </c>
      <c r="N1631">
        <v>0.87187437855832906</v>
      </c>
      <c r="O1631">
        <v>29.786436867740701</v>
      </c>
      <c r="P1631">
        <v>13.093220338983</v>
      </c>
      <c r="Q1631">
        <v>-9.2987035983831998E-2</v>
      </c>
    </row>
    <row r="1632" spans="1:17" hidden="1" x14ac:dyDescent="0.3">
      <c r="A1632" t="s">
        <v>3420</v>
      </c>
      <c r="B1632" t="s">
        <v>3421</v>
      </c>
      <c r="C1632" t="s">
        <v>10182</v>
      </c>
      <c r="D1632" t="s">
        <v>299</v>
      </c>
      <c r="E1632">
        <v>680.4021338</v>
      </c>
      <c r="F1632">
        <v>3.98</v>
      </c>
      <c r="G1632">
        <v>64.437901522533707</v>
      </c>
      <c r="H1632">
        <v>-2.4614192710692202</v>
      </c>
      <c r="I1632">
        <v>-22.8901820242159</v>
      </c>
      <c r="J1632">
        <v>-6.85400489786295</v>
      </c>
      <c r="K1632">
        <v>4.01678219242664</v>
      </c>
      <c r="L1632">
        <v>3.8665185677187699</v>
      </c>
      <c r="M1632">
        <v>42.4145367500929</v>
      </c>
      <c r="N1632">
        <v>1.0705703954763199</v>
      </c>
      <c r="O1632">
        <v>67.085427135678401</v>
      </c>
      <c r="P1632">
        <v>89.523809523809504</v>
      </c>
      <c r="Q1632">
        <v>6.2389520348623002E-2</v>
      </c>
    </row>
    <row r="1633" spans="1:17" hidden="1" x14ac:dyDescent="0.3">
      <c r="A1633" t="s">
        <v>3422</v>
      </c>
      <c r="B1633" t="s">
        <v>3423</v>
      </c>
      <c r="C1633" t="s">
        <v>10182</v>
      </c>
      <c r="D1633" t="s">
        <v>1402</v>
      </c>
      <c r="E1633">
        <v>679.91977336000002</v>
      </c>
      <c r="F1633">
        <v>1133.2</v>
      </c>
      <c r="G1633">
        <v>11.510041854076199</v>
      </c>
      <c r="H1633">
        <v>8.3879660530672897</v>
      </c>
      <c r="I1633">
        <v>-15.1622535104208</v>
      </c>
      <c r="J1633">
        <v>6.1313466902504397</v>
      </c>
      <c r="K1633">
        <v>1043.93474085922</v>
      </c>
      <c r="L1633">
        <v>992.97677344192698</v>
      </c>
      <c r="M1633">
        <v>73.859873932289105</v>
      </c>
      <c r="N1633">
        <v>1.4011589419514301</v>
      </c>
      <c r="O1633">
        <v>10.0423579244616</v>
      </c>
      <c r="P1633">
        <v>46.219354838709599</v>
      </c>
      <c r="Q1633">
        <v>-3.094064992019E-3</v>
      </c>
    </row>
    <row r="1634" spans="1:17" hidden="1" x14ac:dyDescent="0.3">
      <c r="A1634" t="s">
        <v>3424</v>
      </c>
      <c r="B1634" t="s">
        <v>3425</v>
      </c>
      <c r="C1634" t="s">
        <v>10182</v>
      </c>
      <c r="D1634" t="s">
        <v>548</v>
      </c>
      <c r="E1634">
        <v>677.414407192</v>
      </c>
      <c r="F1634">
        <v>3.83</v>
      </c>
      <c r="G1634">
        <v>-3.4986064139741599</v>
      </c>
      <c r="H1634">
        <v>-2.9264626046525799</v>
      </c>
      <c r="I1634">
        <v>-22.2107372125833</v>
      </c>
      <c r="J1634">
        <v>-1.84136495564554</v>
      </c>
      <c r="K1634">
        <v>3.8763803595435</v>
      </c>
      <c r="L1634">
        <v>3.8298148747421799</v>
      </c>
      <c r="M1634">
        <v>42.669231746076797</v>
      </c>
      <c r="N1634">
        <v>1.26037594385723</v>
      </c>
      <c r="O1634">
        <v>47.519582245430797</v>
      </c>
      <c r="P1634">
        <v>36.785714285714199</v>
      </c>
      <c r="Q1634">
        <v>7.4057526822810998E-2</v>
      </c>
    </row>
    <row r="1635" spans="1:17" hidden="1" x14ac:dyDescent="0.3">
      <c r="A1635" t="s">
        <v>3426</v>
      </c>
      <c r="B1635" t="s">
        <v>3427</v>
      </c>
      <c r="C1635" t="s">
        <v>10182</v>
      </c>
      <c r="D1635" t="s">
        <v>711</v>
      </c>
      <c r="E1635">
        <v>676.62342616799901</v>
      </c>
      <c r="F1635">
        <v>883.94</v>
      </c>
      <c r="G1635">
        <v>-1.86465228587483</v>
      </c>
      <c r="H1635">
        <v>-0.123789224608404</v>
      </c>
      <c r="I1635">
        <v>-0.174606437238292</v>
      </c>
      <c r="J1635">
        <v>0.36373519968022999</v>
      </c>
      <c r="K1635">
        <v>844.01175246177002</v>
      </c>
      <c r="L1635">
        <v>791.65614752596298</v>
      </c>
      <c r="M1635">
        <v>64.306050640641899</v>
      </c>
      <c r="N1635">
        <v>1.3960379621594401</v>
      </c>
      <c r="O1635">
        <v>0.54415458062764199</v>
      </c>
      <c r="P1635">
        <v>30.9560141631727</v>
      </c>
      <c r="Q1635">
        <v>2.0547319375944E-2</v>
      </c>
    </row>
    <row r="1636" spans="1:17" hidden="1" x14ac:dyDescent="0.3">
      <c r="A1636" t="s">
        <v>3428</v>
      </c>
      <c r="B1636" t="s">
        <v>3429</v>
      </c>
      <c r="C1636" t="s">
        <v>10182</v>
      </c>
      <c r="D1636" t="s">
        <v>905</v>
      </c>
      <c r="E1636">
        <v>676.54028545000006</v>
      </c>
      <c r="F1636">
        <v>362.75</v>
      </c>
      <c r="G1636">
        <v>-38.168452628087699</v>
      </c>
      <c r="H1636">
        <v>3.38956803808331</v>
      </c>
      <c r="I1636">
        <v>-10.831462055402399</v>
      </c>
      <c r="J1636">
        <v>-1.92702413422508</v>
      </c>
      <c r="K1636">
        <v>332.38725932822001</v>
      </c>
      <c r="L1636">
        <v>330.19005536665799</v>
      </c>
      <c r="M1636">
        <v>61.963899677543502</v>
      </c>
      <c r="N1636">
        <v>0.74637232495111705</v>
      </c>
      <c r="O1636">
        <v>19.310820124052299</v>
      </c>
      <c r="P1636">
        <v>52.415966386554601</v>
      </c>
      <c r="Q1636">
        <v>5.1314539930702001E-2</v>
      </c>
    </row>
    <row r="1637" spans="1:17" hidden="1" x14ac:dyDescent="0.3">
      <c r="A1637" t="s">
        <v>3430</v>
      </c>
      <c r="B1637" t="s">
        <v>3431</v>
      </c>
      <c r="C1637" t="s">
        <v>10182</v>
      </c>
      <c r="D1637" t="s">
        <v>140</v>
      </c>
      <c r="E1637">
        <v>676.32358504000001</v>
      </c>
      <c r="F1637">
        <v>47.98</v>
      </c>
      <c r="G1637">
        <v>230.32149940613101</v>
      </c>
      <c r="H1637">
        <v>12.116171800471299</v>
      </c>
      <c r="I1637">
        <v>153.48879024382799</v>
      </c>
      <c r="J1637">
        <v>-8.5249620602952891</v>
      </c>
      <c r="K1637">
        <v>41.7267235548223</v>
      </c>
      <c r="L1637">
        <v>29.494820156113899</v>
      </c>
      <c r="M1637">
        <v>57.493651571844602</v>
      </c>
      <c r="N1637">
        <v>2.8590529308345598</v>
      </c>
      <c r="O1637">
        <v>10.4835348061692</v>
      </c>
      <c r="P1637">
        <v>273.385214007782</v>
      </c>
      <c r="Q1637">
        <v>3.3063860684820999E-2</v>
      </c>
    </row>
    <row r="1638" spans="1:17" hidden="1" x14ac:dyDescent="0.3">
      <c r="A1638" t="s">
        <v>3432</v>
      </c>
      <c r="B1638" t="s">
        <v>3433</v>
      </c>
      <c r="C1638" t="s">
        <v>10182</v>
      </c>
      <c r="D1638" t="s">
        <v>62</v>
      </c>
      <c r="E1638">
        <v>671.88586611999995</v>
      </c>
      <c r="F1638">
        <v>29.96</v>
      </c>
      <c r="G1638">
        <v>15.9023272928418</v>
      </c>
      <c r="H1638">
        <v>-10.9109547979648</v>
      </c>
      <c r="I1638">
        <v>-23.689331016969</v>
      </c>
      <c r="J1638">
        <v>-5.8193638232343199</v>
      </c>
      <c r="K1638">
        <v>32.340276459925398</v>
      </c>
      <c r="L1638">
        <v>31.237182190885399</v>
      </c>
      <c r="M1638">
        <v>29.201009133800301</v>
      </c>
      <c r="N1638">
        <v>1.77625572346195</v>
      </c>
      <c r="O1638">
        <v>52.5367156208277</v>
      </c>
      <c r="P1638">
        <v>45.4368932038834</v>
      </c>
      <c r="Q1638">
        <v>-4.0399774959150002E-2</v>
      </c>
    </row>
    <row r="1639" spans="1:17" hidden="1" x14ac:dyDescent="0.3">
      <c r="A1639" t="s">
        <v>3434</v>
      </c>
      <c r="B1639" t="s">
        <v>3435</v>
      </c>
      <c r="C1639" t="s">
        <v>10182</v>
      </c>
      <c r="E1639">
        <v>670.50248999999997</v>
      </c>
      <c r="F1639">
        <v>1166.7</v>
      </c>
      <c r="G1639">
        <v>2.5268893736217</v>
      </c>
      <c r="H1639">
        <v>23.090409036383701</v>
      </c>
      <c r="I1639">
        <v>15.2844131034905</v>
      </c>
      <c r="J1639">
        <v>27.561890416602001</v>
      </c>
      <c r="O1639">
        <v>0</v>
      </c>
      <c r="P1639">
        <v>33.9879414298019</v>
      </c>
    </row>
    <row r="1640" spans="1:17" hidden="1" x14ac:dyDescent="0.3">
      <c r="A1640" t="s">
        <v>3436</v>
      </c>
      <c r="B1640" t="s">
        <v>3437</v>
      </c>
      <c r="C1640" t="s">
        <v>10182</v>
      </c>
      <c r="D1640" t="s">
        <v>344</v>
      </c>
      <c r="E1640">
        <v>669.96156240000005</v>
      </c>
      <c r="F1640">
        <v>182.13</v>
      </c>
      <c r="G1640">
        <v>-22.564095448503402</v>
      </c>
      <c r="H1640">
        <v>8.5889436980016001</v>
      </c>
      <c r="I1640">
        <v>-15.6307468941836</v>
      </c>
      <c r="J1640">
        <v>-5.2441737090078</v>
      </c>
      <c r="K1640">
        <v>165.93421885784699</v>
      </c>
      <c r="L1640">
        <v>176.29387178234401</v>
      </c>
      <c r="M1640">
        <v>60.292989766289402</v>
      </c>
      <c r="N1640">
        <v>2.1329513368806801</v>
      </c>
      <c r="O1640">
        <v>31.417119639817699</v>
      </c>
      <c r="P1640">
        <v>35.513392857142797</v>
      </c>
    </row>
    <row r="1641" spans="1:17" hidden="1" x14ac:dyDescent="0.3">
      <c r="A1641" t="s">
        <v>3438</v>
      </c>
      <c r="B1641" t="s">
        <v>3439</v>
      </c>
      <c r="C1641" t="s">
        <v>10182</v>
      </c>
      <c r="D1641" t="s">
        <v>56</v>
      </c>
      <c r="E1641">
        <v>669.37901194400001</v>
      </c>
      <c r="F1641">
        <v>32.08</v>
      </c>
      <c r="G1641">
        <v>98.468098967365293</v>
      </c>
      <c r="H1641">
        <v>-17.698111889116699</v>
      </c>
      <c r="I1641">
        <v>78.0573724051509</v>
      </c>
      <c r="J1641">
        <v>0.31991905296669099</v>
      </c>
      <c r="K1641">
        <v>33.035929430363304</v>
      </c>
      <c r="L1641">
        <v>25.212864676140601</v>
      </c>
      <c r="M1641">
        <v>39.786669309021001</v>
      </c>
      <c r="N1641">
        <v>0.24863767554535901</v>
      </c>
      <c r="O1641">
        <v>51.4962593516209</v>
      </c>
      <c r="P1641">
        <v>153.596837944664</v>
      </c>
      <c r="Q1641">
        <v>0.102881443927587</v>
      </c>
    </row>
    <row r="1642" spans="1:17" hidden="1" x14ac:dyDescent="0.3">
      <c r="A1642" t="s">
        <v>3440</v>
      </c>
      <c r="B1642" t="s">
        <v>3441</v>
      </c>
      <c r="C1642" t="s">
        <v>10182</v>
      </c>
      <c r="D1642" t="s">
        <v>89</v>
      </c>
      <c r="E1642">
        <v>665.00487999999996</v>
      </c>
      <c r="F1642">
        <v>596</v>
      </c>
      <c r="G1642">
        <v>44.5938073012153</v>
      </c>
      <c r="H1642">
        <v>-16.3056799931679</v>
      </c>
      <c r="I1642">
        <v>-34.020671750056202</v>
      </c>
      <c r="J1642">
        <v>-0.997712672968884</v>
      </c>
      <c r="K1642">
        <v>666.63755568357203</v>
      </c>
      <c r="L1642">
        <v>644.505435673477</v>
      </c>
      <c r="M1642">
        <v>34.561524252658202</v>
      </c>
      <c r="N1642">
        <v>1.9716302797891301</v>
      </c>
      <c r="O1642">
        <v>62.097315436241601</v>
      </c>
      <c r="P1642">
        <v>82.123758594346796</v>
      </c>
      <c r="Q1642">
        <v>0.22253964448908001</v>
      </c>
    </row>
    <row r="1643" spans="1:17" hidden="1" x14ac:dyDescent="0.3">
      <c r="A1643" t="s">
        <v>3442</v>
      </c>
      <c r="B1643" t="s">
        <v>3443</v>
      </c>
      <c r="C1643" t="s">
        <v>10182</v>
      </c>
      <c r="D1643" t="s">
        <v>214</v>
      </c>
      <c r="E1643">
        <v>664.21531049999999</v>
      </c>
      <c r="F1643">
        <v>644.35</v>
      </c>
      <c r="G1643">
        <v>86.407527447301902</v>
      </c>
      <c r="H1643">
        <v>52.287251112214499</v>
      </c>
      <c r="I1643">
        <v>-2.5022380297161102</v>
      </c>
      <c r="J1643">
        <v>-0.18264019957566099</v>
      </c>
      <c r="K1643">
        <v>569.18949128280497</v>
      </c>
      <c r="L1643">
        <v>500.31206740348802</v>
      </c>
      <c r="M1643">
        <v>50.890854475666899</v>
      </c>
      <c r="N1643">
        <v>1.00098127511997</v>
      </c>
      <c r="O1643">
        <v>17.762085822922302</v>
      </c>
      <c r="P1643">
        <v>119.166666666666</v>
      </c>
      <c r="Q1643">
        <v>0.23530243852590799</v>
      </c>
    </row>
    <row r="1644" spans="1:17" hidden="1" x14ac:dyDescent="0.3">
      <c r="A1644" t="s">
        <v>3444</v>
      </c>
      <c r="B1644" t="s">
        <v>3445</v>
      </c>
      <c r="C1644" t="s">
        <v>10182</v>
      </c>
      <c r="D1644" t="s">
        <v>384</v>
      </c>
      <c r="E1644">
        <v>662.24111925</v>
      </c>
      <c r="F1644">
        <v>457.25</v>
      </c>
      <c r="G1644">
        <v>123.75762941369</v>
      </c>
      <c r="H1644">
        <v>8.93790781194906</v>
      </c>
      <c r="I1644">
        <v>93.965322022299304</v>
      </c>
      <c r="J1644">
        <v>-3.1446719340624298</v>
      </c>
      <c r="K1644">
        <v>428.22135399202301</v>
      </c>
      <c r="M1644">
        <v>44.204637662207602</v>
      </c>
      <c r="N1644">
        <v>0.92294670846394899</v>
      </c>
      <c r="O1644">
        <v>11.711317659923401</v>
      </c>
      <c r="P1644">
        <v>190.133248730964</v>
      </c>
    </row>
    <row r="1645" spans="1:17" hidden="1" x14ac:dyDescent="0.3">
      <c r="A1645" t="s">
        <v>3446</v>
      </c>
      <c r="B1645" t="s">
        <v>3447</v>
      </c>
      <c r="C1645" t="s">
        <v>10182</v>
      </c>
      <c r="D1645" t="s">
        <v>62</v>
      </c>
      <c r="E1645">
        <v>661.74350000000004</v>
      </c>
      <c r="F1645">
        <v>152.30000000000001</v>
      </c>
      <c r="G1645">
        <v>-34.187668669732901</v>
      </c>
      <c r="H1645">
        <v>-13.174193280571901</v>
      </c>
      <c r="I1645">
        <v>-25.1004346723232</v>
      </c>
      <c r="J1645">
        <v>-2.8150031345084101</v>
      </c>
      <c r="K1645">
        <v>145.800191491269</v>
      </c>
      <c r="M1645">
        <v>77.466571893080896</v>
      </c>
      <c r="N1645">
        <v>1.09641660567475</v>
      </c>
      <c r="O1645">
        <v>41.135915955351201</v>
      </c>
      <c r="P1645">
        <v>17.7880897138437</v>
      </c>
    </row>
    <row r="1646" spans="1:17" hidden="1" x14ac:dyDescent="0.3">
      <c r="A1646" t="s">
        <v>3448</v>
      </c>
      <c r="B1646" t="s">
        <v>3449</v>
      </c>
      <c r="C1646" t="s">
        <v>10182</v>
      </c>
      <c r="D1646" t="s">
        <v>46</v>
      </c>
      <c r="E1646">
        <v>660.01831336400005</v>
      </c>
      <c r="F1646">
        <v>173.96</v>
      </c>
      <c r="G1646">
        <v>165.020912048025</v>
      </c>
      <c r="H1646">
        <v>41.6766424362335</v>
      </c>
      <c r="I1646">
        <v>16.961842410124099</v>
      </c>
      <c r="J1646">
        <v>22.7569851000958</v>
      </c>
      <c r="K1646">
        <v>132.50675678271301</v>
      </c>
      <c r="L1646">
        <v>111.67432122192901</v>
      </c>
      <c r="M1646">
        <v>79.533340042403097</v>
      </c>
      <c r="N1646">
        <v>3.68002656156784</v>
      </c>
      <c r="O1646">
        <v>6.2888020234536697</v>
      </c>
      <c r="P1646">
        <v>207.349823321554</v>
      </c>
      <c r="Q1646">
        <v>8.7102921554749996E-2</v>
      </c>
    </row>
    <row r="1647" spans="1:17" hidden="1" x14ac:dyDescent="0.3">
      <c r="A1647" t="s">
        <v>3450</v>
      </c>
      <c r="B1647" t="s">
        <v>3451</v>
      </c>
      <c r="C1647" t="s">
        <v>10182</v>
      </c>
      <c r="D1647" t="s">
        <v>1227</v>
      </c>
      <c r="E1647">
        <v>659.77259149999998</v>
      </c>
      <c r="F1647">
        <v>2197.85</v>
      </c>
      <c r="G1647">
        <v>160.31209225843</v>
      </c>
      <c r="H1647">
        <v>71.0034556675799</v>
      </c>
      <c r="I1647">
        <v>98.294519418099497</v>
      </c>
      <c r="J1647">
        <v>49.135325021044402</v>
      </c>
      <c r="K1647">
        <v>1474.3035069564</v>
      </c>
      <c r="L1647">
        <v>1183.7375184308401</v>
      </c>
      <c r="M1647">
        <v>75.384136172218803</v>
      </c>
      <c r="N1647">
        <v>2.5303516912659498</v>
      </c>
      <c r="O1647">
        <v>8.6516368268990202</v>
      </c>
      <c r="P1647">
        <v>233.03280551556901</v>
      </c>
      <c r="Q1647">
        <v>0.11647224148761801</v>
      </c>
    </row>
    <row r="1648" spans="1:17" hidden="1" x14ac:dyDescent="0.3">
      <c r="A1648" t="s">
        <v>3452</v>
      </c>
      <c r="B1648" t="s">
        <v>3453</v>
      </c>
      <c r="C1648" t="s">
        <v>10182</v>
      </c>
      <c r="D1648" t="s">
        <v>299</v>
      </c>
      <c r="E1648">
        <v>658.64710716000002</v>
      </c>
      <c r="F1648">
        <v>256.2</v>
      </c>
      <c r="G1648">
        <v>538.16132447104906</v>
      </c>
      <c r="H1648">
        <v>38.246123949873599</v>
      </c>
      <c r="I1648">
        <v>287.984115728593</v>
      </c>
      <c r="J1648">
        <v>-4.1578848455196402</v>
      </c>
      <c r="K1648">
        <v>229.03439804076001</v>
      </c>
      <c r="L1648">
        <v>160.812034131193</v>
      </c>
      <c r="M1648">
        <v>51.362865198654603</v>
      </c>
      <c r="N1648">
        <v>1.75234052911227</v>
      </c>
      <c r="O1648">
        <v>19.047619047619001</v>
      </c>
      <c r="P1648">
        <v>562.87192755497995</v>
      </c>
      <c r="Q1648">
        <v>0.15189515457814701</v>
      </c>
    </row>
    <row r="1649" spans="1:17" hidden="1" x14ac:dyDescent="0.3">
      <c r="A1649" t="s">
        <v>3454</v>
      </c>
      <c r="B1649" t="s">
        <v>3455</v>
      </c>
      <c r="C1649" t="s">
        <v>10182</v>
      </c>
      <c r="D1649" t="s">
        <v>637</v>
      </c>
      <c r="E1649">
        <v>657.904</v>
      </c>
      <c r="F1649">
        <v>126.52</v>
      </c>
      <c r="G1649">
        <v>0.67949955339621504</v>
      </c>
      <c r="H1649">
        <v>-4.7252945314234802</v>
      </c>
      <c r="I1649">
        <v>4.4413434627878097</v>
      </c>
      <c r="J1649">
        <v>-6.5323334058608102</v>
      </c>
      <c r="K1649">
        <v>119.746158580466</v>
      </c>
      <c r="L1649">
        <v>107.15169569193201</v>
      </c>
      <c r="M1649">
        <v>41.783181778689901</v>
      </c>
      <c r="N1649">
        <v>0.78375707975202902</v>
      </c>
      <c r="O1649">
        <v>15.5548529876699</v>
      </c>
      <c r="P1649">
        <v>44.925544100801801</v>
      </c>
      <c r="Q1649">
        <v>7.6303861658627001E-2</v>
      </c>
    </row>
    <row r="1650" spans="1:17" hidden="1" x14ac:dyDescent="0.3">
      <c r="A1650" t="s">
        <v>3456</v>
      </c>
      <c r="B1650" t="s">
        <v>3457</v>
      </c>
      <c r="C1650" t="s">
        <v>10182</v>
      </c>
      <c r="D1650" t="s">
        <v>543</v>
      </c>
      <c r="E1650">
        <v>657.09489761999998</v>
      </c>
      <c r="F1650">
        <v>359.1</v>
      </c>
      <c r="G1650">
        <v>38.475923016715598</v>
      </c>
      <c r="H1650">
        <v>3.6388051200248501</v>
      </c>
      <c r="I1650">
        <v>-10.5426699856926</v>
      </c>
      <c r="J1650">
        <v>-2.7819313752538699</v>
      </c>
      <c r="K1650">
        <v>347.26064953002401</v>
      </c>
      <c r="L1650">
        <v>334.568501389419</v>
      </c>
      <c r="M1650">
        <v>53.801282025496803</v>
      </c>
      <c r="N1650">
        <v>0.99907662549197795</v>
      </c>
      <c r="O1650">
        <v>18.309663046505101</v>
      </c>
      <c r="P1650">
        <v>66.906809202881703</v>
      </c>
      <c r="Q1650">
        <v>1.5087258402639999E-3</v>
      </c>
    </row>
    <row r="1651" spans="1:17" hidden="1" x14ac:dyDescent="0.3">
      <c r="A1651" t="s">
        <v>3458</v>
      </c>
      <c r="B1651" t="s">
        <v>3459</v>
      </c>
      <c r="C1651" t="s">
        <v>10182</v>
      </c>
      <c r="D1651" t="s">
        <v>163</v>
      </c>
      <c r="E1651">
        <v>656.94382114500002</v>
      </c>
      <c r="F1651">
        <v>95.71</v>
      </c>
      <c r="G1651">
        <v>4.8371689218011698</v>
      </c>
      <c r="H1651">
        <v>0.87209638099370501</v>
      </c>
      <c r="I1651">
        <v>25.4499266690921</v>
      </c>
      <c r="J1651">
        <v>9.8772578350154703</v>
      </c>
      <c r="K1651">
        <v>85.932233809058403</v>
      </c>
      <c r="L1651">
        <v>78.515333494313793</v>
      </c>
      <c r="M1651">
        <v>68.560190202836594</v>
      </c>
      <c r="N1651">
        <v>1.6502800604427099</v>
      </c>
      <c r="O1651">
        <v>11.273639118169401</v>
      </c>
      <c r="P1651">
        <v>66.8390470656595</v>
      </c>
      <c r="Q1651">
        <v>0.121464106369004</v>
      </c>
    </row>
    <row r="1652" spans="1:17" hidden="1" x14ac:dyDescent="0.3">
      <c r="A1652" t="s">
        <v>3460</v>
      </c>
      <c r="B1652" t="s">
        <v>3461</v>
      </c>
      <c r="C1652" t="s">
        <v>10182</v>
      </c>
      <c r="D1652" t="s">
        <v>416</v>
      </c>
      <c r="E1652">
        <v>654.95875000000001</v>
      </c>
      <c r="F1652">
        <v>248.75</v>
      </c>
      <c r="G1652">
        <v>-14.1358633982427</v>
      </c>
      <c r="H1652">
        <v>-4.2155551861533898</v>
      </c>
      <c r="I1652">
        <v>-47.751541073068303</v>
      </c>
      <c r="J1652">
        <v>-5.9655551880052098</v>
      </c>
      <c r="K1652">
        <v>260.96585226250198</v>
      </c>
      <c r="L1652">
        <v>286.65839260100103</v>
      </c>
      <c r="M1652">
        <v>32.265018954381297</v>
      </c>
      <c r="N1652">
        <v>0.47274177698301201</v>
      </c>
      <c r="O1652">
        <v>125.286432160804</v>
      </c>
      <c r="P1652">
        <v>15.697674418604599</v>
      </c>
      <c r="Q1652">
        <v>8.5226395289201007E-2</v>
      </c>
    </row>
    <row r="1653" spans="1:17" hidden="1" x14ac:dyDescent="0.3">
      <c r="A1653" t="s">
        <v>3462</v>
      </c>
      <c r="B1653" t="s">
        <v>3463</v>
      </c>
      <c r="C1653" t="s">
        <v>10182</v>
      </c>
      <c r="D1653" t="s">
        <v>246</v>
      </c>
      <c r="E1653">
        <v>654.32157391999999</v>
      </c>
      <c r="F1653">
        <v>3133.7</v>
      </c>
      <c r="G1653">
        <v>11.0731187204274</v>
      </c>
      <c r="H1653">
        <v>-8.48547337052708</v>
      </c>
      <c r="I1653">
        <v>12.373659143702801</v>
      </c>
      <c r="J1653">
        <v>0.246882233548013</v>
      </c>
      <c r="K1653">
        <v>3158.7576605282102</v>
      </c>
      <c r="L1653">
        <v>2775.78545813441</v>
      </c>
      <c r="M1653">
        <v>32.289996328275002</v>
      </c>
      <c r="N1653">
        <v>0.332568023057007</v>
      </c>
      <c r="O1653">
        <v>39.515588601333803</v>
      </c>
      <c r="P1653">
        <v>50.9489402697495</v>
      </c>
      <c r="Q1653">
        <v>1.911282668364E-3</v>
      </c>
    </row>
    <row r="1654" spans="1:17" hidden="1" x14ac:dyDescent="0.3">
      <c r="A1654" t="s">
        <v>3464</v>
      </c>
      <c r="B1654" t="s">
        <v>3465</v>
      </c>
      <c r="C1654" t="s">
        <v>10182</v>
      </c>
      <c r="D1654" t="s">
        <v>304</v>
      </c>
      <c r="E1654">
        <v>653.44775649999997</v>
      </c>
      <c r="F1654">
        <v>70.69</v>
      </c>
      <c r="G1654">
        <v>27.181189467760301</v>
      </c>
      <c r="H1654">
        <v>-4.2763256426267802</v>
      </c>
      <c r="I1654">
        <v>9.8669484857235705</v>
      </c>
      <c r="J1654">
        <v>-0.70855824036243098</v>
      </c>
      <c r="K1654">
        <v>72.776263937927794</v>
      </c>
      <c r="L1654">
        <v>67.270015117268301</v>
      </c>
      <c r="M1654">
        <v>47.367674773198402</v>
      </c>
      <c r="N1654">
        <v>0.65568065360761096</v>
      </c>
      <c r="O1654">
        <v>29.650587070306901</v>
      </c>
      <c r="P1654">
        <v>79.872773536895593</v>
      </c>
      <c r="Q1654">
        <v>5.7507717263029001E-2</v>
      </c>
    </row>
    <row r="1655" spans="1:17" hidden="1" x14ac:dyDescent="0.3">
      <c r="A1655" t="s">
        <v>3466</v>
      </c>
      <c r="B1655" t="s">
        <v>3467</v>
      </c>
      <c r="C1655" t="s">
        <v>10182</v>
      </c>
      <c r="D1655" t="s">
        <v>21</v>
      </c>
      <c r="E1655">
        <v>652.68137475200001</v>
      </c>
      <c r="F1655">
        <v>38.56</v>
      </c>
      <c r="G1655">
        <v>-8.4141984702621198</v>
      </c>
      <c r="H1655">
        <v>0.69917924212726901</v>
      </c>
      <c r="I1655">
        <v>-38.245771399168603</v>
      </c>
      <c r="J1655">
        <v>-1.93136325756437</v>
      </c>
      <c r="K1655">
        <v>38.230183389604903</v>
      </c>
      <c r="L1655">
        <v>40.990172018593697</v>
      </c>
      <c r="M1655">
        <v>53.219487604715198</v>
      </c>
      <c r="N1655">
        <v>1.5965356239592501</v>
      </c>
      <c r="O1655">
        <v>65.7157676348547</v>
      </c>
      <c r="P1655">
        <v>27.471074380165199</v>
      </c>
      <c r="Q1655">
        <v>2.535616113572E-2</v>
      </c>
    </row>
    <row r="1656" spans="1:17" hidden="1" x14ac:dyDescent="0.3">
      <c r="A1656" t="s">
        <v>3468</v>
      </c>
      <c r="B1656" t="s">
        <v>3469</v>
      </c>
      <c r="C1656" t="s">
        <v>10182</v>
      </c>
      <c r="D1656" t="s">
        <v>1634</v>
      </c>
      <c r="E1656">
        <v>651.53970000000004</v>
      </c>
      <c r="F1656">
        <v>62.2</v>
      </c>
      <c r="G1656">
        <v>-1.3048134739125601</v>
      </c>
      <c r="H1656">
        <v>-2.7146958524675102</v>
      </c>
      <c r="I1656">
        <v>5.0301062946308104</v>
      </c>
      <c r="J1656">
        <v>0.52030845865944197</v>
      </c>
      <c r="K1656">
        <v>61.069640330158997</v>
      </c>
      <c r="L1656">
        <v>56.837014240390403</v>
      </c>
      <c r="M1656">
        <v>63.305866194264297</v>
      </c>
      <c r="N1656">
        <v>0.34021557989818801</v>
      </c>
      <c r="O1656">
        <v>3.7781350482314999</v>
      </c>
      <c r="P1656">
        <v>29.179646936656201</v>
      </c>
      <c r="Q1656">
        <v>-3.0371808196612001E-2</v>
      </c>
    </row>
    <row r="1657" spans="1:17" hidden="1" x14ac:dyDescent="0.3">
      <c r="A1657" t="s">
        <v>3470</v>
      </c>
      <c r="B1657" t="s">
        <v>3471</v>
      </c>
      <c r="C1657" t="s">
        <v>10182</v>
      </c>
      <c r="D1657" t="s">
        <v>763</v>
      </c>
      <c r="E1657">
        <v>650.28914250000003</v>
      </c>
      <c r="F1657">
        <v>117.79</v>
      </c>
      <c r="G1657">
        <v>-10.682256097623799</v>
      </c>
      <c r="H1657">
        <v>-7.7120146163474796</v>
      </c>
      <c r="I1657">
        <v>24.065779693391502</v>
      </c>
      <c r="J1657">
        <v>-7.2456394421725401</v>
      </c>
      <c r="K1657">
        <v>119.273217737691</v>
      </c>
      <c r="L1657">
        <v>109.22054812695001</v>
      </c>
      <c r="M1657">
        <v>47.783424818847401</v>
      </c>
      <c r="N1657">
        <v>0.33943907504429299</v>
      </c>
      <c r="O1657">
        <v>28.576279820018598</v>
      </c>
      <c r="P1657">
        <v>47.255906988373503</v>
      </c>
      <c r="Q1657">
        <v>-2.3411143404389999E-2</v>
      </c>
    </row>
    <row r="1658" spans="1:17" hidden="1" x14ac:dyDescent="0.3">
      <c r="A1658" t="s">
        <v>3472</v>
      </c>
      <c r="B1658" t="s">
        <v>3473</v>
      </c>
      <c r="C1658" t="s">
        <v>10182</v>
      </c>
      <c r="E1658">
        <v>649.64520000000005</v>
      </c>
      <c r="F1658">
        <v>1086</v>
      </c>
      <c r="G1658">
        <v>267.68081894266601</v>
      </c>
      <c r="H1658">
        <v>40.296366047996301</v>
      </c>
      <c r="I1658">
        <v>13.9506854960349</v>
      </c>
      <c r="J1658">
        <v>-11.579990755517301</v>
      </c>
      <c r="K1658">
        <v>947.94087271482499</v>
      </c>
      <c r="L1658">
        <v>734.06381424390395</v>
      </c>
      <c r="M1658">
        <v>39.859783618253097</v>
      </c>
      <c r="N1658">
        <v>1.3556759114535999</v>
      </c>
      <c r="O1658">
        <v>21.731123388581899</v>
      </c>
      <c r="P1658">
        <v>336.14457831325302</v>
      </c>
    </row>
    <row r="1659" spans="1:17" hidden="1" x14ac:dyDescent="0.3">
      <c r="A1659" t="s">
        <v>3474</v>
      </c>
      <c r="B1659" t="s">
        <v>3475</v>
      </c>
      <c r="C1659" t="s">
        <v>10182</v>
      </c>
      <c r="E1659">
        <v>649.33749999999998</v>
      </c>
      <c r="F1659">
        <v>717.5</v>
      </c>
      <c r="G1659">
        <v>78.193707492080193</v>
      </c>
      <c r="H1659">
        <v>19.137197872801</v>
      </c>
      <c r="I1659">
        <v>15.340654874500499</v>
      </c>
      <c r="J1659">
        <v>4.1976928857378697</v>
      </c>
      <c r="K1659">
        <v>648.02282774424202</v>
      </c>
      <c r="L1659">
        <v>596.86945811778196</v>
      </c>
      <c r="M1659">
        <v>71.802719179690001</v>
      </c>
      <c r="N1659">
        <v>1.1160667903524999</v>
      </c>
      <c r="O1659">
        <v>21.1149825783972</v>
      </c>
      <c r="P1659">
        <v>106.53425446171499</v>
      </c>
    </row>
    <row r="1660" spans="1:17" hidden="1" x14ac:dyDescent="0.3">
      <c r="A1660" t="s">
        <v>3476</v>
      </c>
      <c r="B1660" t="s">
        <v>3477</v>
      </c>
      <c r="C1660" t="s">
        <v>10182</v>
      </c>
      <c r="E1660">
        <v>648.83630000000005</v>
      </c>
      <c r="F1660">
        <v>1129</v>
      </c>
      <c r="G1660">
        <v>-27.249682204886799</v>
      </c>
      <c r="H1660">
        <v>18.891264944734601</v>
      </c>
      <c r="I1660">
        <v>-5.6024779519854402</v>
      </c>
      <c r="J1660">
        <v>1.08297112494053</v>
      </c>
      <c r="K1660">
        <v>973.32424345706295</v>
      </c>
      <c r="L1660">
        <v>996.19036589257303</v>
      </c>
      <c r="M1660">
        <v>69.834475300281298</v>
      </c>
      <c r="N1660">
        <v>1.9107291206542301</v>
      </c>
      <c r="O1660">
        <v>63.136001383160497</v>
      </c>
      <c r="P1660">
        <v>40.948813982521798</v>
      </c>
      <c r="Q1660">
        <v>-6.8472934467437005E-2</v>
      </c>
    </row>
    <row r="1661" spans="1:17" hidden="1" x14ac:dyDescent="0.3">
      <c r="A1661" t="s">
        <v>3478</v>
      </c>
      <c r="B1661" t="s">
        <v>3479</v>
      </c>
      <c r="C1661" t="s">
        <v>10182</v>
      </c>
      <c r="D1661" t="s">
        <v>253</v>
      </c>
      <c r="E1661">
        <v>648.66086015600001</v>
      </c>
      <c r="F1661">
        <v>200.66</v>
      </c>
      <c r="G1661">
        <v>22.729929936109102</v>
      </c>
      <c r="H1661">
        <v>-8.2287682385329699</v>
      </c>
      <c r="I1661">
        <v>-49.316922503468398</v>
      </c>
      <c r="J1661">
        <v>-2.0998565627938E-2</v>
      </c>
      <c r="K1661">
        <v>210.01632100598599</v>
      </c>
      <c r="L1661">
        <v>217.80217694950699</v>
      </c>
      <c r="M1661">
        <v>63.565722680972499</v>
      </c>
      <c r="N1661">
        <v>0.72836772360900304</v>
      </c>
      <c r="O1661">
        <v>72.904415429083997</v>
      </c>
      <c r="P1661">
        <v>60.527999999999999</v>
      </c>
      <c r="Q1661">
        <v>3.5151458428437997E-2</v>
      </c>
    </row>
    <row r="1662" spans="1:17" hidden="1" x14ac:dyDescent="0.3">
      <c r="A1662" t="s">
        <v>3480</v>
      </c>
      <c r="B1662" t="s">
        <v>3481</v>
      </c>
      <c r="C1662" t="s">
        <v>10182</v>
      </c>
      <c r="D1662" t="s">
        <v>2852</v>
      </c>
      <c r="E1662">
        <v>646.08552438000004</v>
      </c>
      <c r="F1662">
        <v>16.02</v>
      </c>
      <c r="G1662">
        <v>-9.2075296228973595</v>
      </c>
      <c r="H1662">
        <v>-89.134880126755803</v>
      </c>
      <c r="I1662">
        <v>-33.798972506700999</v>
      </c>
      <c r="J1662">
        <v>-3.9377840810949398</v>
      </c>
      <c r="K1662">
        <v>20.169544499044999</v>
      </c>
      <c r="L1662">
        <v>19.004427979638798</v>
      </c>
      <c r="M1662">
        <v>47.444251500083901</v>
      </c>
      <c r="N1662">
        <v>0.85585135710994598</v>
      </c>
      <c r="O1662">
        <v>548.56429463171003</v>
      </c>
      <c r="P1662">
        <v>39.912663755458503</v>
      </c>
      <c r="Q1662">
        <v>-7.9290260681850994E-2</v>
      </c>
    </row>
    <row r="1663" spans="1:17" hidden="1" x14ac:dyDescent="0.3">
      <c r="A1663" t="s">
        <v>3482</v>
      </c>
      <c r="B1663" t="s">
        <v>3483</v>
      </c>
      <c r="C1663" t="s">
        <v>10182</v>
      </c>
      <c r="D1663" t="s">
        <v>246</v>
      </c>
      <c r="E1663">
        <v>645.28560000000004</v>
      </c>
      <c r="F1663">
        <v>1611.2</v>
      </c>
      <c r="G1663">
        <v>58.935564216187501</v>
      </c>
      <c r="H1663">
        <v>-0.28326755776212997</v>
      </c>
      <c r="I1663">
        <v>-0.209808021450411</v>
      </c>
      <c r="J1663">
        <v>-1.59577917214211</v>
      </c>
      <c r="K1663">
        <v>1407.71181683546</v>
      </c>
      <c r="L1663">
        <v>1308.0139896829201</v>
      </c>
      <c r="M1663">
        <v>82.160713377745793</v>
      </c>
      <c r="N1663">
        <v>2.2041512929095699</v>
      </c>
      <c r="O1663">
        <v>3.0877606752730902</v>
      </c>
      <c r="P1663">
        <v>90.674556213017695</v>
      </c>
      <c r="Q1663">
        <v>9.1311806344249E-2</v>
      </c>
    </row>
    <row r="1664" spans="1:17" hidden="1" x14ac:dyDescent="0.3">
      <c r="A1664" t="s">
        <v>3484</v>
      </c>
      <c r="B1664" t="s">
        <v>3485</v>
      </c>
      <c r="C1664" t="s">
        <v>10182</v>
      </c>
      <c r="D1664" t="s">
        <v>413</v>
      </c>
      <c r="E1664">
        <v>645.11032169999999</v>
      </c>
      <c r="F1664">
        <v>67.8</v>
      </c>
      <c r="G1664">
        <v>-17.8922321119476</v>
      </c>
      <c r="H1664">
        <v>-12.230196914612399</v>
      </c>
      <c r="I1664">
        <v>-33.362626060365699</v>
      </c>
      <c r="J1664">
        <v>0.38351870162245399</v>
      </c>
      <c r="K1664">
        <v>70.340865127466003</v>
      </c>
      <c r="L1664">
        <v>70.907896970802796</v>
      </c>
      <c r="M1664">
        <v>47.186836424326202</v>
      </c>
      <c r="N1664">
        <v>0.88966198546569297</v>
      </c>
      <c r="O1664">
        <v>44.528023598819999</v>
      </c>
      <c r="P1664">
        <v>20.855614973262</v>
      </c>
      <c r="Q1664">
        <v>-1.0072917598865999E-2</v>
      </c>
    </row>
    <row r="1665" spans="1:17" hidden="1" x14ac:dyDescent="0.3">
      <c r="A1665" t="s">
        <v>3486</v>
      </c>
      <c r="B1665" t="s">
        <v>3487</v>
      </c>
      <c r="C1665" t="s">
        <v>10182</v>
      </c>
      <c r="D1665" t="s">
        <v>384</v>
      </c>
      <c r="E1665">
        <v>644.02978659999997</v>
      </c>
      <c r="F1665">
        <v>471.55</v>
      </c>
      <c r="G1665">
        <v>49.918731078330801</v>
      </c>
      <c r="H1665">
        <v>-18.9941650171825</v>
      </c>
      <c r="I1665">
        <v>-8.1644788152549399</v>
      </c>
      <c r="J1665">
        <v>-8.3857806977748801</v>
      </c>
      <c r="K1665">
        <v>502.30222566337699</v>
      </c>
      <c r="L1665">
        <v>443.21937695020699</v>
      </c>
      <c r="M1665">
        <v>44.4733964535097</v>
      </c>
      <c r="N1665">
        <v>0.67963892386085401</v>
      </c>
      <c r="O1665">
        <v>41.745308026720302</v>
      </c>
      <c r="P1665">
        <v>98.005458744488706</v>
      </c>
      <c r="Q1665">
        <v>0.219146497722186</v>
      </c>
    </row>
    <row r="1666" spans="1:17" hidden="1" x14ac:dyDescent="0.3">
      <c r="A1666" t="s">
        <v>3488</v>
      </c>
      <c r="B1666" t="s">
        <v>3489</v>
      </c>
      <c r="C1666" t="s">
        <v>10182</v>
      </c>
      <c r="D1666" t="s">
        <v>553</v>
      </c>
      <c r="E1666">
        <v>643.18701320000002</v>
      </c>
      <c r="F1666">
        <v>23.72</v>
      </c>
      <c r="G1666">
        <v>69.340321506920901</v>
      </c>
      <c r="H1666">
        <v>7.5631958223868399</v>
      </c>
      <c r="I1666">
        <v>-6.9061620491847</v>
      </c>
      <c r="J1666">
        <v>-0.256577194387206</v>
      </c>
      <c r="K1666">
        <v>20.933205464675702</v>
      </c>
      <c r="L1666">
        <v>17.637537220276101</v>
      </c>
      <c r="M1666">
        <v>57.457565625547801</v>
      </c>
      <c r="N1666">
        <v>3.1690633292775399</v>
      </c>
      <c r="O1666">
        <v>11.2984822934232</v>
      </c>
      <c r="P1666">
        <v>145.80310880829001</v>
      </c>
      <c r="Q1666">
        <v>2.9265716728549998E-3</v>
      </c>
    </row>
    <row r="1667" spans="1:17" hidden="1" x14ac:dyDescent="0.3">
      <c r="A1667" t="s">
        <v>3490</v>
      </c>
      <c r="B1667" t="s">
        <v>3491</v>
      </c>
      <c r="C1667" t="s">
        <v>10182</v>
      </c>
      <c r="D1667" t="s">
        <v>21</v>
      </c>
      <c r="E1667">
        <v>642.45187799999997</v>
      </c>
      <c r="F1667">
        <v>613.04999999999995</v>
      </c>
      <c r="G1667">
        <v>76.244141259807904</v>
      </c>
      <c r="H1667">
        <v>17.461690530778199</v>
      </c>
      <c r="I1667">
        <v>89.001664989676797</v>
      </c>
      <c r="J1667">
        <v>10.236491698635</v>
      </c>
      <c r="K1667">
        <v>525.22652325353101</v>
      </c>
      <c r="M1667">
        <v>67.148846552495002</v>
      </c>
      <c r="N1667">
        <v>0.55126722710084597</v>
      </c>
      <c r="O1667">
        <v>23.970312372563399</v>
      </c>
      <c r="P1667">
        <v>134.79509766372999</v>
      </c>
    </row>
    <row r="1668" spans="1:17" hidden="1" x14ac:dyDescent="0.3">
      <c r="A1668" t="s">
        <v>3492</v>
      </c>
      <c r="B1668" t="s">
        <v>3493</v>
      </c>
      <c r="C1668" t="s">
        <v>10182</v>
      </c>
      <c r="D1668" t="s">
        <v>637</v>
      </c>
      <c r="E1668">
        <v>641.82000000000005</v>
      </c>
      <c r="F1668">
        <v>534.85</v>
      </c>
      <c r="G1668">
        <v>171.72319299761401</v>
      </c>
      <c r="H1668">
        <v>13.647004466170101</v>
      </c>
      <c r="I1668">
        <v>56.1017842059982</v>
      </c>
      <c r="J1668">
        <v>-5.3695365960166601</v>
      </c>
      <c r="K1668">
        <v>440.17769341822901</v>
      </c>
      <c r="L1668">
        <v>341.88018375802699</v>
      </c>
      <c r="M1668">
        <v>63.713992406874802</v>
      </c>
      <c r="N1668">
        <v>0.80579549720282595</v>
      </c>
      <c r="O1668">
        <v>4.4218005048144198</v>
      </c>
      <c r="P1668">
        <v>260.28965981812001</v>
      </c>
      <c r="Q1668">
        <v>5.5534915371398E-2</v>
      </c>
    </row>
    <row r="1669" spans="1:17" hidden="1" x14ac:dyDescent="0.3">
      <c r="A1669" t="s">
        <v>3494</v>
      </c>
      <c r="B1669" t="s">
        <v>3495</v>
      </c>
      <c r="C1669" t="s">
        <v>10182</v>
      </c>
      <c r="D1669" t="s">
        <v>163</v>
      </c>
      <c r="E1669">
        <v>640.33320255000001</v>
      </c>
      <c r="F1669">
        <v>97.71</v>
      </c>
      <c r="G1669">
        <v>-60.803013264433602</v>
      </c>
      <c r="H1669">
        <v>-6.7132660876296404</v>
      </c>
      <c r="I1669">
        <v>-40.403467083331797</v>
      </c>
      <c r="J1669">
        <v>0.167247297241502</v>
      </c>
      <c r="K1669">
        <v>102.474075907683</v>
      </c>
      <c r="L1669">
        <v>115.440553079249</v>
      </c>
      <c r="M1669">
        <v>43.188164068718102</v>
      </c>
      <c r="N1669">
        <v>1.0259040312079699</v>
      </c>
      <c r="O1669">
        <v>59.604953433630101</v>
      </c>
      <c r="P1669">
        <v>7.25576289791438</v>
      </c>
      <c r="Q1669">
        <v>2.1232067991357E-2</v>
      </c>
    </row>
    <row r="1670" spans="1:17" hidden="1" x14ac:dyDescent="0.3">
      <c r="A1670" t="s">
        <v>3496</v>
      </c>
      <c r="B1670" t="s">
        <v>3497</v>
      </c>
      <c r="C1670" t="s">
        <v>10182</v>
      </c>
      <c r="D1670" t="s">
        <v>543</v>
      </c>
      <c r="E1670">
        <v>640.15120079999997</v>
      </c>
      <c r="F1670">
        <v>46.32</v>
      </c>
      <c r="G1670">
        <v>-30.265027755625798</v>
      </c>
      <c r="H1670">
        <v>-1.37782215124378</v>
      </c>
      <c r="I1670">
        <v>-33.216514074993597</v>
      </c>
      <c r="J1670">
        <v>-5.1049416198598196</v>
      </c>
      <c r="K1670">
        <v>45.157699321858502</v>
      </c>
      <c r="L1670">
        <v>46.5349968487524</v>
      </c>
      <c r="M1670">
        <v>57.7203462180942</v>
      </c>
      <c r="N1670">
        <v>2.4703235576763101</v>
      </c>
      <c r="O1670">
        <v>37.305699481865197</v>
      </c>
      <c r="P1670">
        <v>17.1175726927939</v>
      </c>
      <c r="Q1670">
        <v>0.134044540896051</v>
      </c>
    </row>
    <row r="1671" spans="1:17" hidden="1" x14ac:dyDescent="0.3">
      <c r="A1671" t="s">
        <v>3498</v>
      </c>
      <c r="B1671" t="s">
        <v>3499</v>
      </c>
      <c r="C1671" t="s">
        <v>10182</v>
      </c>
      <c r="D1671" t="s">
        <v>193</v>
      </c>
      <c r="E1671">
        <v>639.16009499999996</v>
      </c>
      <c r="F1671">
        <v>159.81</v>
      </c>
      <c r="G1671">
        <v>-14.106741334609</v>
      </c>
      <c r="H1671">
        <v>-3.5080636138813199</v>
      </c>
      <c r="I1671">
        <v>-18.377766987456301</v>
      </c>
      <c r="J1671">
        <v>0.98242960727945305</v>
      </c>
      <c r="K1671">
        <v>160.50402631931499</v>
      </c>
      <c r="L1671">
        <v>155.696918382403</v>
      </c>
      <c r="M1671">
        <v>50.661617898203403</v>
      </c>
      <c r="N1671">
        <v>0.90944717340983505</v>
      </c>
      <c r="O1671">
        <v>32.594956510856598</v>
      </c>
      <c r="P1671">
        <v>26.431962025316398</v>
      </c>
      <c r="Q1671">
        <v>-3.1104681673625002E-2</v>
      </c>
    </row>
    <row r="1672" spans="1:17" hidden="1" x14ac:dyDescent="0.3">
      <c r="A1672" t="s">
        <v>3500</v>
      </c>
      <c r="B1672" t="s">
        <v>2523</v>
      </c>
      <c r="C1672" t="s">
        <v>10182</v>
      </c>
      <c r="D1672" t="s">
        <v>259</v>
      </c>
      <c r="E1672">
        <v>638.81507999999997</v>
      </c>
      <c r="F1672">
        <v>1593.85</v>
      </c>
      <c r="G1672">
        <v>593.83605862028503</v>
      </c>
      <c r="H1672">
        <v>34.803748648742001</v>
      </c>
      <c r="I1672">
        <v>99.803112367975501</v>
      </c>
      <c r="J1672">
        <v>-18.975502707949602</v>
      </c>
      <c r="K1672">
        <v>1324.03132252091</v>
      </c>
      <c r="L1672">
        <v>863.94554632750101</v>
      </c>
      <c r="M1672">
        <v>53.107315348690697</v>
      </c>
      <c r="N1672">
        <v>0.94039373943393101</v>
      </c>
      <c r="O1672">
        <v>18.458449665903299</v>
      </c>
      <c r="P1672">
        <v>696.92499999999995</v>
      </c>
    </row>
    <row r="1673" spans="1:17" hidden="1" x14ac:dyDescent="0.3">
      <c r="A1673" t="s">
        <v>3501</v>
      </c>
      <c r="B1673" t="s">
        <v>3502</v>
      </c>
      <c r="C1673" t="s">
        <v>10182</v>
      </c>
      <c r="D1673" t="s">
        <v>360</v>
      </c>
      <c r="E1673">
        <v>634.73792616000003</v>
      </c>
      <c r="F1673">
        <v>20.84</v>
      </c>
      <c r="G1673">
        <v>47.860150090010499</v>
      </c>
      <c r="H1673">
        <v>7.4279714049538397</v>
      </c>
      <c r="I1673">
        <v>-8.3882346454717602</v>
      </c>
      <c r="J1673">
        <v>-4.0780038187904202</v>
      </c>
      <c r="K1673">
        <v>20.535181051493701</v>
      </c>
      <c r="L1673">
        <v>18.7090703329273</v>
      </c>
      <c r="M1673">
        <v>56.532785151152602</v>
      </c>
      <c r="N1673">
        <v>2.3302319303374199</v>
      </c>
      <c r="O1673">
        <v>37.955854126679398</v>
      </c>
      <c r="P1673">
        <v>113.743589743589</v>
      </c>
      <c r="Q1673">
        <v>7.2388056107247994E-2</v>
      </c>
    </row>
    <row r="1674" spans="1:17" hidden="1" x14ac:dyDescent="0.3">
      <c r="A1674" t="s">
        <v>3503</v>
      </c>
      <c r="B1674" t="s">
        <v>3504</v>
      </c>
      <c r="C1674" t="s">
        <v>10182</v>
      </c>
      <c r="D1674" t="s">
        <v>413</v>
      </c>
      <c r="E1674">
        <v>634.63903470000002</v>
      </c>
      <c r="F1674">
        <v>598.95000000000005</v>
      </c>
      <c r="G1674">
        <v>62.437573526588999</v>
      </c>
      <c r="H1674">
        <v>18.9126364184872</v>
      </c>
      <c r="I1674">
        <v>27.596858106819901</v>
      </c>
      <c r="J1674">
        <v>-1.6861116985017199</v>
      </c>
      <c r="K1674">
        <v>528.65777348078598</v>
      </c>
      <c r="L1674">
        <v>459.02564360065401</v>
      </c>
      <c r="M1674">
        <v>65.298673888207404</v>
      </c>
      <c r="N1674">
        <v>1.9571304859918699</v>
      </c>
      <c r="O1674">
        <v>5.1757241839886303</v>
      </c>
      <c r="P1674">
        <v>98.920624377283204</v>
      </c>
      <c r="Q1674">
        <v>5.0317963605520002E-2</v>
      </c>
    </row>
    <row r="1675" spans="1:17" hidden="1" x14ac:dyDescent="0.3">
      <c r="A1675" t="s">
        <v>3505</v>
      </c>
      <c r="B1675" t="s">
        <v>3506</v>
      </c>
      <c r="C1675" t="s">
        <v>10182</v>
      </c>
      <c r="D1675" t="s">
        <v>130</v>
      </c>
      <c r="E1675">
        <v>633.89029000000005</v>
      </c>
      <c r="F1675">
        <v>550</v>
      </c>
      <c r="G1675">
        <v>-15.085908001275699</v>
      </c>
      <c r="H1675">
        <v>-12.8513078743254</v>
      </c>
      <c r="I1675">
        <v>-6.5591535021761498</v>
      </c>
      <c r="J1675">
        <v>-4.6493160773758403E-2</v>
      </c>
      <c r="K1675">
        <v>554.11779666643201</v>
      </c>
      <c r="L1675">
        <v>523.04076430305304</v>
      </c>
      <c r="M1675">
        <v>60.720766881890903</v>
      </c>
      <c r="N1675">
        <v>4.6072374227713997</v>
      </c>
      <c r="O1675">
        <v>12.363636363636299</v>
      </c>
      <c r="P1675">
        <v>23.595505617977501</v>
      </c>
    </row>
    <row r="1676" spans="1:17" hidden="1" x14ac:dyDescent="0.3">
      <c r="A1676" t="s">
        <v>3507</v>
      </c>
      <c r="B1676" t="s">
        <v>3508</v>
      </c>
      <c r="C1676" t="s">
        <v>10182</v>
      </c>
      <c r="D1676" t="s">
        <v>548</v>
      </c>
      <c r="E1676">
        <v>632.85476421499902</v>
      </c>
      <c r="F1676">
        <v>718.1</v>
      </c>
      <c r="G1676">
        <v>-89.566065429940807</v>
      </c>
      <c r="H1676">
        <v>0.54781493269210002</v>
      </c>
      <c r="I1676">
        <v>-12.7651260391712</v>
      </c>
      <c r="J1676">
        <v>3.65480554052494</v>
      </c>
      <c r="K1676">
        <v>682.37831498215405</v>
      </c>
      <c r="L1676">
        <v>661.798001111188</v>
      </c>
      <c r="M1676">
        <v>60.1364966047324</v>
      </c>
      <c r="N1676">
        <v>0.60497043590588695</v>
      </c>
      <c r="O1676">
        <v>12.7976604929675</v>
      </c>
      <c r="P1676">
        <v>31.0042871476785</v>
      </c>
      <c r="Q1676">
        <v>-8.9115019907001006E-2</v>
      </c>
    </row>
    <row r="1677" spans="1:17" hidden="1" x14ac:dyDescent="0.3">
      <c r="A1677" t="s">
        <v>3509</v>
      </c>
      <c r="B1677" t="s">
        <v>3510</v>
      </c>
      <c r="C1677" t="s">
        <v>10182</v>
      </c>
      <c r="E1677">
        <v>632.53872000000001</v>
      </c>
      <c r="F1677">
        <v>280.5</v>
      </c>
      <c r="G1677">
        <v>62.389028504538899</v>
      </c>
      <c r="H1677">
        <v>74.429393880060502</v>
      </c>
      <c r="I1677">
        <v>75.146552234407807</v>
      </c>
      <c r="J1677">
        <v>27.230771625849599</v>
      </c>
      <c r="M1677">
        <v>100</v>
      </c>
      <c r="O1677">
        <v>0</v>
      </c>
      <c r="P1677">
        <v>96.842105263157805</v>
      </c>
    </row>
    <row r="1678" spans="1:17" hidden="1" x14ac:dyDescent="0.3">
      <c r="A1678" t="s">
        <v>3511</v>
      </c>
      <c r="B1678" t="s">
        <v>3512</v>
      </c>
      <c r="C1678" t="s">
        <v>10182</v>
      </c>
      <c r="D1678" t="s">
        <v>140</v>
      </c>
      <c r="E1678">
        <v>632.45043108000004</v>
      </c>
      <c r="F1678">
        <v>335.4</v>
      </c>
      <c r="G1678">
        <v>117.430360979201</v>
      </c>
      <c r="H1678">
        <v>-8.9207523187698907</v>
      </c>
      <c r="I1678">
        <v>-25.482190589376799</v>
      </c>
      <c r="J1678">
        <v>-1.1243891078849899</v>
      </c>
      <c r="K1678">
        <v>354.93477872236099</v>
      </c>
      <c r="L1678">
        <v>305.77282537348498</v>
      </c>
      <c r="M1678">
        <v>33.8428658934371</v>
      </c>
      <c r="N1678">
        <v>0.84149671422890604</v>
      </c>
      <c r="O1678">
        <v>35.360763267739998</v>
      </c>
      <c r="P1678">
        <v>204.90909090909</v>
      </c>
      <c r="Q1678">
        <v>0.226643171411886</v>
      </c>
    </row>
    <row r="1679" spans="1:17" hidden="1" x14ac:dyDescent="0.3">
      <c r="A1679" t="s">
        <v>3513</v>
      </c>
      <c r="B1679" t="s">
        <v>3514</v>
      </c>
      <c r="C1679" t="s">
        <v>10182</v>
      </c>
      <c r="D1679" t="s">
        <v>62</v>
      </c>
      <c r="E1679">
        <v>630.23784999999998</v>
      </c>
      <c r="F1679">
        <v>299.5</v>
      </c>
      <c r="G1679">
        <v>-30.006542921910601</v>
      </c>
      <c r="H1679">
        <v>0.74518335374473099</v>
      </c>
      <c r="I1679">
        <v>-20.089394434634499</v>
      </c>
      <c r="J1679">
        <v>6.9957603603529996</v>
      </c>
      <c r="K1679">
        <v>284.10423865581402</v>
      </c>
      <c r="M1679">
        <v>63.730659886464103</v>
      </c>
      <c r="N1679">
        <v>1.0718615960262301</v>
      </c>
      <c r="O1679">
        <v>21.535893155258702</v>
      </c>
      <c r="P1679">
        <v>33.705357142857103</v>
      </c>
    </row>
    <row r="1680" spans="1:17" hidden="1" x14ac:dyDescent="0.3">
      <c r="A1680" t="s">
        <v>3515</v>
      </c>
      <c r="B1680" t="s">
        <v>3516</v>
      </c>
      <c r="C1680" t="s">
        <v>10182</v>
      </c>
      <c r="D1680" t="s">
        <v>246</v>
      </c>
      <c r="E1680">
        <v>626.10509366999997</v>
      </c>
      <c r="F1680">
        <v>1589.7</v>
      </c>
      <c r="G1680">
        <v>246.630789934934</v>
      </c>
      <c r="H1680">
        <v>1.31756922558614</v>
      </c>
      <c r="I1680">
        <v>14.522876501015601</v>
      </c>
      <c r="J1680">
        <v>-1.83110854538914</v>
      </c>
      <c r="K1680">
        <v>1470.99217121675</v>
      </c>
      <c r="L1680">
        <v>1169.61891902158</v>
      </c>
      <c r="M1680">
        <v>53.452928106390097</v>
      </c>
      <c r="N1680">
        <v>0.57098769330207999</v>
      </c>
      <c r="O1680">
        <v>4.9883625841353698</v>
      </c>
      <c r="P1680">
        <v>278.40990240418898</v>
      </c>
      <c r="Q1680">
        <v>0.17030310496199899</v>
      </c>
    </row>
    <row r="1681" spans="1:17" hidden="1" x14ac:dyDescent="0.3">
      <c r="A1681" t="s">
        <v>3517</v>
      </c>
      <c r="B1681" t="s">
        <v>3518</v>
      </c>
      <c r="C1681" t="s">
        <v>10182</v>
      </c>
      <c r="D1681" t="s">
        <v>163</v>
      </c>
      <c r="E1681">
        <v>624.15770640000005</v>
      </c>
      <c r="F1681">
        <v>52.17</v>
      </c>
      <c r="G1681">
        <v>8.0008266926017892</v>
      </c>
      <c r="H1681">
        <v>0.493049712365279</v>
      </c>
      <c r="I1681">
        <v>-20.721711751652698</v>
      </c>
      <c r="J1681">
        <v>2.6991432385202101</v>
      </c>
      <c r="K1681">
        <v>50.6806723034613</v>
      </c>
      <c r="L1681">
        <v>48.5672918268491</v>
      </c>
      <c r="M1681">
        <v>49.129946882031199</v>
      </c>
      <c r="N1681">
        <v>2.04312380551423</v>
      </c>
      <c r="O1681">
        <v>38.6812344259152</v>
      </c>
      <c r="P1681">
        <v>70.490196078431296</v>
      </c>
      <c r="Q1681">
        <v>3.4403754747046003E-2</v>
      </c>
    </row>
    <row r="1682" spans="1:17" hidden="1" x14ac:dyDescent="0.3">
      <c r="A1682" t="s">
        <v>3519</v>
      </c>
      <c r="B1682" t="s">
        <v>3520</v>
      </c>
      <c r="C1682" t="s">
        <v>10182</v>
      </c>
      <c r="D1682" t="s">
        <v>122</v>
      </c>
      <c r="E1682">
        <v>623.85749999999996</v>
      </c>
      <c r="F1682">
        <v>594.15</v>
      </c>
      <c r="G1682">
        <v>27.612627079680198</v>
      </c>
      <c r="H1682">
        <v>8.3512237712441806</v>
      </c>
      <c r="I1682">
        <v>59.540287987777297</v>
      </c>
      <c r="J1682">
        <v>5.6088030690287498</v>
      </c>
      <c r="K1682">
        <v>523.86092670963603</v>
      </c>
      <c r="L1682">
        <v>453.81524422168502</v>
      </c>
      <c r="M1682">
        <v>63.720929559376501</v>
      </c>
      <c r="N1682">
        <v>0.52745173930608502</v>
      </c>
      <c r="O1682">
        <v>5.4868299251030903</v>
      </c>
      <c r="P1682">
        <v>86.692851531814597</v>
      </c>
    </row>
    <row r="1683" spans="1:17" hidden="1" x14ac:dyDescent="0.3">
      <c r="A1683" t="s">
        <v>3521</v>
      </c>
      <c r="B1683" t="s">
        <v>3522</v>
      </c>
      <c r="C1683" t="s">
        <v>10182</v>
      </c>
      <c r="D1683" t="s">
        <v>46</v>
      </c>
      <c r="E1683">
        <v>623.02499999999998</v>
      </c>
      <c r="F1683">
        <v>168.75</v>
      </c>
      <c r="G1683">
        <v>78.325374544529396</v>
      </c>
      <c r="H1683">
        <v>-14.3500438801037</v>
      </c>
      <c r="I1683">
        <v>-9.5886582440096593</v>
      </c>
      <c r="J1683">
        <v>0.34554543994999098</v>
      </c>
      <c r="K1683">
        <v>168.99276296001401</v>
      </c>
      <c r="L1683">
        <v>140.993877845952</v>
      </c>
      <c r="M1683">
        <v>45.5985339172029</v>
      </c>
      <c r="N1683">
        <v>0.85639531977166905</v>
      </c>
      <c r="O1683">
        <v>29.244444444444401</v>
      </c>
      <c r="P1683">
        <v>107.055214723926</v>
      </c>
      <c r="Q1683">
        <v>9.0822706416349999E-2</v>
      </c>
    </row>
    <row r="1684" spans="1:17" hidden="1" x14ac:dyDescent="0.3">
      <c r="A1684" t="s">
        <v>3523</v>
      </c>
      <c r="B1684" t="s">
        <v>3524</v>
      </c>
      <c r="C1684" t="s">
        <v>10182</v>
      </c>
      <c r="D1684" t="s">
        <v>613</v>
      </c>
      <c r="E1684">
        <v>621.45969630000002</v>
      </c>
      <c r="F1684">
        <v>439.35</v>
      </c>
      <c r="G1684">
        <v>388.77374112153097</v>
      </c>
      <c r="H1684">
        <v>1.15477006632525</v>
      </c>
      <c r="I1684">
        <v>141.41114792610901</v>
      </c>
      <c r="J1684">
        <v>-8.3600077921459004</v>
      </c>
      <c r="K1684">
        <v>409.921785876201</v>
      </c>
      <c r="L1684">
        <v>271.97823393860801</v>
      </c>
      <c r="M1684">
        <v>43.778871128255702</v>
      </c>
      <c r="N1684">
        <v>0.85902825535479499</v>
      </c>
      <c r="O1684">
        <v>15.557072948674101</v>
      </c>
      <c r="P1684">
        <v>452.989301447451</v>
      </c>
      <c r="Q1684">
        <v>0.19503425666312099</v>
      </c>
    </row>
    <row r="1685" spans="1:17" hidden="1" x14ac:dyDescent="0.3">
      <c r="A1685" t="s">
        <v>3525</v>
      </c>
      <c r="B1685" t="s">
        <v>3526</v>
      </c>
      <c r="C1685" t="s">
        <v>10182</v>
      </c>
      <c r="D1685" t="s">
        <v>938</v>
      </c>
      <c r="E1685">
        <v>621.19903505000002</v>
      </c>
      <c r="F1685">
        <v>342.1</v>
      </c>
      <c r="G1685">
        <v>39.464356548988803</v>
      </c>
      <c r="H1685">
        <v>34.692149831689498</v>
      </c>
      <c r="I1685">
        <v>52.221880278857597</v>
      </c>
      <c r="J1685">
        <v>-16.908625034633499</v>
      </c>
      <c r="M1685">
        <v>54.466480051361899</v>
      </c>
      <c r="O1685">
        <v>16.720257234726599</v>
      </c>
      <c r="P1685">
        <v>72.7777777777777</v>
      </c>
    </row>
    <row r="1686" spans="1:17" hidden="1" x14ac:dyDescent="0.3">
      <c r="A1686" t="s">
        <v>3527</v>
      </c>
      <c r="B1686" t="s">
        <v>3528</v>
      </c>
      <c r="C1686" t="s">
        <v>10182</v>
      </c>
      <c r="D1686" t="s">
        <v>243</v>
      </c>
      <c r="E1686">
        <v>620.68993</v>
      </c>
      <c r="F1686">
        <v>135.1</v>
      </c>
      <c r="G1686">
        <v>-19.7036927126642</v>
      </c>
      <c r="H1686">
        <v>11.3631294929781</v>
      </c>
      <c r="I1686">
        <v>-4.16185104482566</v>
      </c>
      <c r="J1686">
        <v>7.9899280585453099</v>
      </c>
      <c r="K1686">
        <v>123.87963993443699</v>
      </c>
      <c r="L1686">
        <v>124.05497909920901</v>
      </c>
      <c r="M1686">
        <v>62.810278199400301</v>
      </c>
      <c r="N1686">
        <v>2.1867371423368702</v>
      </c>
      <c r="O1686">
        <v>13.175425610658699</v>
      </c>
      <c r="P1686">
        <v>35.099999999999902</v>
      </c>
      <c r="Q1686">
        <v>3.3331082189649003E-2</v>
      </c>
    </row>
    <row r="1687" spans="1:17" hidden="1" x14ac:dyDescent="0.3">
      <c r="A1687" t="s">
        <v>3529</v>
      </c>
      <c r="B1687" t="s">
        <v>3530</v>
      </c>
      <c r="C1687" t="s">
        <v>10182</v>
      </c>
      <c r="D1687" t="s">
        <v>384</v>
      </c>
      <c r="E1687">
        <v>617.98275852500001</v>
      </c>
      <c r="F1687">
        <v>39.35</v>
      </c>
      <c r="G1687">
        <v>44.526160964241498</v>
      </c>
      <c r="H1687">
        <v>-3.16733894777175</v>
      </c>
      <c r="I1687">
        <v>-12.455287824706399</v>
      </c>
      <c r="J1687">
        <v>-1.3361501120247199</v>
      </c>
      <c r="K1687">
        <v>38.4242935610283</v>
      </c>
      <c r="L1687">
        <v>35.737984246846402</v>
      </c>
      <c r="M1687">
        <v>54.852330633231801</v>
      </c>
      <c r="N1687">
        <v>0.36993292971346098</v>
      </c>
      <c r="O1687">
        <v>25.285895806861401</v>
      </c>
      <c r="P1687">
        <v>83.449883449883401</v>
      </c>
      <c r="Q1687">
        <v>1.8127712102143999E-2</v>
      </c>
    </row>
    <row r="1688" spans="1:17" hidden="1" x14ac:dyDescent="0.3">
      <c r="A1688" t="s">
        <v>3531</v>
      </c>
      <c r="B1688" t="s">
        <v>3532</v>
      </c>
      <c r="C1688" t="s">
        <v>10182</v>
      </c>
      <c r="D1688" t="s">
        <v>986</v>
      </c>
      <c r="E1688">
        <v>617.94852249999997</v>
      </c>
      <c r="F1688">
        <v>54.5</v>
      </c>
      <c r="G1688">
        <v>95.561865278076397</v>
      </c>
      <c r="H1688">
        <v>12.423323090315799</v>
      </c>
      <c r="I1688">
        <v>38.641144814465598</v>
      </c>
      <c r="J1688">
        <v>0.64071588378399402</v>
      </c>
      <c r="K1688">
        <v>41.956114399714302</v>
      </c>
      <c r="L1688">
        <v>37.637053259537701</v>
      </c>
      <c r="M1688">
        <v>81.359341249317296</v>
      </c>
      <c r="N1688">
        <v>1.9512114717586</v>
      </c>
      <c r="O1688">
        <v>0</v>
      </c>
      <c r="P1688">
        <v>124.742268041237</v>
      </c>
      <c r="Q1688">
        <v>6.0230746897254002E-2</v>
      </c>
    </row>
    <row r="1689" spans="1:17" hidden="1" x14ac:dyDescent="0.3">
      <c r="A1689" t="s">
        <v>3533</v>
      </c>
      <c r="B1689" t="s">
        <v>3534</v>
      </c>
      <c r="C1689" t="s">
        <v>10182</v>
      </c>
      <c r="D1689" t="s">
        <v>400</v>
      </c>
      <c r="E1689">
        <v>617.67108199999996</v>
      </c>
      <c r="F1689">
        <v>46.66</v>
      </c>
      <c r="G1689">
        <v>0.68228606880509401</v>
      </c>
      <c r="H1689">
        <v>6.1777187860310896</v>
      </c>
      <c r="I1689">
        <v>-11.4418977849204</v>
      </c>
      <c r="J1689">
        <v>0.23217779313835801</v>
      </c>
      <c r="K1689">
        <v>44.004851908190403</v>
      </c>
      <c r="L1689">
        <v>42.103788476215499</v>
      </c>
      <c r="M1689">
        <v>65.228996875841204</v>
      </c>
      <c r="N1689">
        <v>1.7059904054406101</v>
      </c>
      <c r="O1689">
        <v>15.945135019288401</v>
      </c>
      <c r="P1689">
        <v>45.358255451713298</v>
      </c>
      <c r="Q1689">
        <v>4.2183120616505997E-2</v>
      </c>
    </row>
    <row r="1690" spans="1:17" hidden="1" x14ac:dyDescent="0.3">
      <c r="A1690" t="s">
        <v>3535</v>
      </c>
      <c r="B1690" t="s">
        <v>3536</v>
      </c>
      <c r="C1690" t="s">
        <v>10182</v>
      </c>
      <c r="D1690" t="s">
        <v>1440</v>
      </c>
      <c r="E1690">
        <v>616.63302186199996</v>
      </c>
      <c r="F1690">
        <v>26.66</v>
      </c>
      <c r="G1690">
        <v>7.2217843064165503</v>
      </c>
      <c r="H1690">
        <v>-5.4151708026743401</v>
      </c>
      <c r="I1690">
        <v>-32.627337933589203</v>
      </c>
      <c r="J1690">
        <v>-6.63564044759545</v>
      </c>
      <c r="K1690">
        <v>27.0587963276548</v>
      </c>
      <c r="L1690">
        <v>26.656938783801799</v>
      </c>
      <c r="M1690">
        <v>40.4005455580618</v>
      </c>
      <c r="N1690">
        <v>0.96933173596348199</v>
      </c>
      <c r="O1690">
        <v>38.4096024006001</v>
      </c>
      <c r="P1690">
        <v>34.646464646464601</v>
      </c>
      <c r="Q1690">
        <v>-1.6982117778832E-2</v>
      </c>
    </row>
    <row r="1691" spans="1:17" hidden="1" x14ac:dyDescent="0.3">
      <c r="A1691" t="s">
        <v>3537</v>
      </c>
      <c r="B1691" t="s">
        <v>3538</v>
      </c>
      <c r="C1691" t="s">
        <v>10182</v>
      </c>
      <c r="D1691" t="s">
        <v>637</v>
      </c>
      <c r="E1691">
        <v>615.06584473599901</v>
      </c>
      <c r="F1691">
        <v>121.24</v>
      </c>
      <c r="G1691">
        <v>31.656173446688001</v>
      </c>
      <c r="H1691">
        <v>20.144330228952999</v>
      </c>
      <c r="I1691">
        <v>32.695539173569102</v>
      </c>
      <c r="J1691">
        <v>7.5890421467433198</v>
      </c>
      <c r="K1691">
        <v>99.433915899736306</v>
      </c>
      <c r="L1691">
        <v>86.790428244802797</v>
      </c>
      <c r="M1691">
        <v>76.918439518180307</v>
      </c>
      <c r="N1691">
        <v>2.6508546887845501</v>
      </c>
      <c r="O1691">
        <v>3.3404816892114799</v>
      </c>
      <c r="P1691">
        <v>91.987331749801996</v>
      </c>
      <c r="Q1691">
        <v>2.4606241841885999E-2</v>
      </c>
    </row>
    <row r="1692" spans="1:17" hidden="1" x14ac:dyDescent="0.3">
      <c r="A1692" t="s">
        <v>3539</v>
      </c>
      <c r="B1692" t="s">
        <v>3540</v>
      </c>
      <c r="C1692" t="s">
        <v>10182</v>
      </c>
      <c r="D1692" t="s">
        <v>253</v>
      </c>
      <c r="E1692">
        <v>614.85209062499996</v>
      </c>
      <c r="F1692">
        <v>472.35</v>
      </c>
      <c r="G1692">
        <v>187.108407927342</v>
      </c>
      <c r="H1692">
        <v>67.343969146564604</v>
      </c>
      <c r="I1692">
        <v>18.029004993116299</v>
      </c>
      <c r="J1692">
        <v>13.503674866110501</v>
      </c>
      <c r="K1692">
        <v>328.084088207332</v>
      </c>
      <c r="L1692">
        <v>273.72921770637203</v>
      </c>
      <c r="M1692">
        <v>88.923085517653504</v>
      </c>
      <c r="N1692">
        <v>3.6140925581985601</v>
      </c>
      <c r="O1692">
        <v>5.1550756854027604</v>
      </c>
      <c r="P1692">
        <v>247.316176470588</v>
      </c>
      <c r="Q1692">
        <v>0.113888799887023</v>
      </c>
    </row>
    <row r="1693" spans="1:17" hidden="1" x14ac:dyDescent="0.3">
      <c r="A1693" t="s">
        <v>3541</v>
      </c>
      <c r="B1693" t="s">
        <v>3542</v>
      </c>
      <c r="C1693" t="s">
        <v>10182</v>
      </c>
      <c r="D1693" t="s">
        <v>299</v>
      </c>
      <c r="E1693">
        <v>613.48381029999996</v>
      </c>
      <c r="F1693">
        <v>545.5</v>
      </c>
      <c r="G1693">
        <v>-26.674584530792998</v>
      </c>
      <c r="H1693">
        <v>-13.9513078743254</v>
      </c>
      <c r="I1693">
        <v>-10.561923784976001</v>
      </c>
      <c r="J1693">
        <v>-0.33092292497232101</v>
      </c>
      <c r="K1693">
        <v>552.00613765410401</v>
      </c>
      <c r="L1693">
        <v>524.07168849741902</v>
      </c>
      <c r="M1693">
        <v>42.617851420098603</v>
      </c>
      <c r="N1693">
        <v>1.0605306010637801</v>
      </c>
      <c r="O1693">
        <v>56.0379898414972</v>
      </c>
      <c r="P1693">
        <v>33.2112332112332</v>
      </c>
      <c r="Q1693">
        <v>0.124720037740344</v>
      </c>
    </row>
    <row r="1694" spans="1:17" hidden="1" x14ac:dyDescent="0.3">
      <c r="A1694" t="s">
        <v>3543</v>
      </c>
      <c r="B1694" t="s">
        <v>3544</v>
      </c>
      <c r="C1694" t="s">
        <v>10182</v>
      </c>
      <c r="D1694" t="s">
        <v>371</v>
      </c>
      <c r="E1694">
        <v>611.95468877400003</v>
      </c>
      <c r="F1694">
        <v>67.98</v>
      </c>
      <c r="G1694">
        <v>-7.3716222869900303</v>
      </c>
      <c r="H1694">
        <v>-4.4885020977265597</v>
      </c>
      <c r="I1694">
        <v>5.3859014428787901</v>
      </c>
      <c r="J1694">
        <v>5.4555273552349304</v>
      </c>
      <c r="K1694">
        <v>60.300765340196598</v>
      </c>
      <c r="M1694">
        <v>59.8644638123493</v>
      </c>
      <c r="N1694">
        <v>1.86642339690012</v>
      </c>
      <c r="O1694">
        <v>13.562812591938799</v>
      </c>
      <c r="P1694">
        <v>51.066666666666599</v>
      </c>
    </row>
    <row r="1695" spans="1:17" hidden="1" x14ac:dyDescent="0.3">
      <c r="A1695" t="s">
        <v>3545</v>
      </c>
      <c r="B1695" t="s">
        <v>3546</v>
      </c>
      <c r="C1695" t="s">
        <v>10182</v>
      </c>
      <c r="D1695" t="s">
        <v>214</v>
      </c>
      <c r="E1695">
        <v>611.6</v>
      </c>
      <c r="F1695">
        <v>556</v>
      </c>
      <c r="G1695">
        <v>73.060920223955804</v>
      </c>
      <c r="H1695">
        <v>-10.940533463551001</v>
      </c>
      <c r="I1695">
        <v>67.200191769923407</v>
      </c>
      <c r="J1695">
        <v>-3.0056412054664801</v>
      </c>
      <c r="K1695">
        <v>528.98199639645702</v>
      </c>
      <c r="L1695">
        <v>387.89475461519498</v>
      </c>
      <c r="M1695">
        <v>39.048149782446103</v>
      </c>
      <c r="N1695">
        <v>0.27415864208139001</v>
      </c>
      <c r="O1695">
        <v>12.041366906474799</v>
      </c>
      <c r="P1695">
        <v>144.66446644664401</v>
      </c>
      <c r="Q1695">
        <v>0.237417691974528</v>
      </c>
    </row>
    <row r="1696" spans="1:17" hidden="1" x14ac:dyDescent="0.3">
      <c r="A1696" t="s">
        <v>3547</v>
      </c>
      <c r="B1696" t="s">
        <v>3548</v>
      </c>
      <c r="C1696" t="s">
        <v>10182</v>
      </c>
      <c r="E1696">
        <v>610.32388500000002</v>
      </c>
      <c r="F1696">
        <v>530</v>
      </c>
      <c r="G1696">
        <v>64.793605567080107</v>
      </c>
      <c r="H1696">
        <v>-6.2905003903274102</v>
      </c>
      <c r="I1696">
        <v>28.572851937552201</v>
      </c>
      <c r="J1696">
        <v>-1.5279746422552301</v>
      </c>
      <c r="K1696">
        <v>517.02786195855697</v>
      </c>
      <c r="L1696">
        <v>400.90228813326399</v>
      </c>
      <c r="M1696">
        <v>52.208498942060203</v>
      </c>
      <c r="N1696">
        <v>0.55452529731908795</v>
      </c>
      <c r="O1696">
        <v>16.415094339622598</v>
      </c>
      <c r="P1696">
        <v>186.02266594711199</v>
      </c>
      <c r="Q1696">
        <v>0.204062588013012</v>
      </c>
    </row>
    <row r="1697" spans="1:17" hidden="1" x14ac:dyDescent="0.3">
      <c r="A1697" t="s">
        <v>3549</v>
      </c>
      <c r="B1697" t="s">
        <v>3550</v>
      </c>
      <c r="C1697" t="s">
        <v>10182</v>
      </c>
      <c r="D1697" t="s">
        <v>243</v>
      </c>
      <c r="E1697">
        <v>608.49058000000002</v>
      </c>
      <c r="F1697">
        <v>189.62</v>
      </c>
      <c r="G1697">
        <v>23.635660626175198</v>
      </c>
      <c r="H1697">
        <v>11.6834817696875</v>
      </c>
      <c r="I1697">
        <v>-23.886220092302398</v>
      </c>
      <c r="J1697">
        <v>-6.24751196955118</v>
      </c>
      <c r="K1697">
        <v>177.813772816235</v>
      </c>
      <c r="L1697">
        <v>171.83489047459699</v>
      </c>
      <c r="M1697">
        <v>50.708555753432599</v>
      </c>
      <c r="N1697">
        <v>3.2207477045087001</v>
      </c>
      <c r="O1697">
        <v>25.514186267271299</v>
      </c>
      <c r="P1697">
        <v>54.288039056143198</v>
      </c>
      <c r="Q1697">
        <v>1.8541351283146001E-2</v>
      </c>
    </row>
    <row r="1698" spans="1:17" hidden="1" x14ac:dyDescent="0.3">
      <c r="A1698" t="s">
        <v>3551</v>
      </c>
      <c r="B1698" t="s">
        <v>3552</v>
      </c>
      <c r="C1698" t="s">
        <v>10182</v>
      </c>
      <c r="D1698" t="s">
        <v>330</v>
      </c>
      <c r="E1698">
        <v>607.43658660000006</v>
      </c>
      <c r="F1698">
        <v>289.7</v>
      </c>
      <c r="G1698">
        <v>174.810572329987</v>
      </c>
      <c r="H1698">
        <v>12.057948024041099</v>
      </c>
      <c r="I1698">
        <v>-19.831577119427301</v>
      </c>
      <c r="J1698">
        <v>-8.5460183269655801</v>
      </c>
      <c r="K1698">
        <v>272.96318807815197</v>
      </c>
      <c r="M1698">
        <v>45.250345420984701</v>
      </c>
      <c r="N1698">
        <v>0.92951146245059302</v>
      </c>
      <c r="O1698">
        <v>22.540559199171501</v>
      </c>
      <c r="P1698">
        <v>228.64435621100299</v>
      </c>
    </row>
    <row r="1699" spans="1:17" hidden="1" x14ac:dyDescent="0.3">
      <c r="A1699" t="s">
        <v>3553</v>
      </c>
      <c r="B1699" t="s">
        <v>3554</v>
      </c>
      <c r="C1699" t="s">
        <v>10182</v>
      </c>
      <c r="D1699" t="s">
        <v>637</v>
      </c>
      <c r="E1699">
        <v>605.52125120000005</v>
      </c>
      <c r="F1699">
        <v>67.3</v>
      </c>
      <c r="G1699">
        <v>115.099673726061</v>
      </c>
      <c r="H1699">
        <v>8.2703905542937495</v>
      </c>
      <c r="I1699">
        <v>45.727040810791202</v>
      </c>
      <c r="J1699">
        <v>-0.45977729361508801</v>
      </c>
      <c r="K1699">
        <v>63.819219600379697</v>
      </c>
      <c r="L1699">
        <v>53.476305038219401</v>
      </c>
      <c r="M1699">
        <v>60.055218172469303</v>
      </c>
      <c r="N1699">
        <v>0.65879511651493405</v>
      </c>
      <c r="O1699">
        <v>12.8974739970282</v>
      </c>
      <c r="P1699">
        <v>152.43810952738099</v>
      </c>
      <c r="Q1699">
        <v>0.116989942948643</v>
      </c>
    </row>
    <row r="1700" spans="1:17" hidden="1" x14ac:dyDescent="0.3">
      <c r="A1700" t="s">
        <v>3555</v>
      </c>
      <c r="B1700" t="s">
        <v>3556</v>
      </c>
      <c r="C1700" t="s">
        <v>10182</v>
      </c>
      <c r="E1700">
        <v>605.19622389599999</v>
      </c>
      <c r="F1700">
        <v>44.23</v>
      </c>
      <c r="G1700">
        <v>306.21900576377402</v>
      </c>
      <c r="H1700">
        <v>5.0186108248615398</v>
      </c>
      <c r="I1700">
        <v>-5.4926354791363901</v>
      </c>
      <c r="J1700">
        <v>-6.4839931607737604</v>
      </c>
      <c r="K1700">
        <v>46.363600696993998</v>
      </c>
      <c r="L1700">
        <v>39.404262278977903</v>
      </c>
      <c r="M1700">
        <v>35.028723705884303</v>
      </c>
      <c r="N1700">
        <v>0.79019567900878895</v>
      </c>
      <c r="O1700">
        <v>28.645715577662202</v>
      </c>
      <c r="P1700">
        <v>331.793036121054</v>
      </c>
      <c r="Q1700">
        <v>0.29449403308508498</v>
      </c>
    </row>
    <row r="1701" spans="1:17" hidden="1" x14ac:dyDescent="0.3">
      <c r="A1701" t="s">
        <v>3557</v>
      </c>
      <c r="B1701" t="s">
        <v>3558</v>
      </c>
      <c r="C1701" t="s">
        <v>10182</v>
      </c>
      <c r="D1701" t="s">
        <v>193</v>
      </c>
      <c r="E1701">
        <v>602.96249999999998</v>
      </c>
      <c r="F1701">
        <v>229.7</v>
      </c>
      <c r="G1701">
        <v>52.5174610645741</v>
      </c>
      <c r="H1701">
        <v>29.903834925754399</v>
      </c>
      <c r="I1701">
        <v>45.054281024927398</v>
      </c>
      <c r="J1701">
        <v>-11.7197215072304</v>
      </c>
      <c r="K1701">
        <v>189.18576645162301</v>
      </c>
      <c r="L1701">
        <v>157.36474143194701</v>
      </c>
      <c r="M1701">
        <v>57.694139151439302</v>
      </c>
      <c r="N1701">
        <v>3.0740895502257102</v>
      </c>
      <c r="O1701">
        <v>14.801915542011301</v>
      </c>
      <c r="P1701">
        <v>86.747967479674799</v>
      </c>
      <c r="Q1701">
        <v>6.5095190146170004E-2</v>
      </c>
    </row>
    <row r="1702" spans="1:17" hidden="1" x14ac:dyDescent="0.3">
      <c r="A1702" t="s">
        <v>3559</v>
      </c>
      <c r="B1702" t="s">
        <v>3560</v>
      </c>
      <c r="C1702" t="s">
        <v>10182</v>
      </c>
      <c r="D1702" t="s">
        <v>938</v>
      </c>
      <c r="E1702">
        <v>600.47381819999998</v>
      </c>
      <c r="F1702">
        <v>240.2</v>
      </c>
      <c r="G1702">
        <v>79.165792678996297</v>
      </c>
      <c r="H1702">
        <v>89.402764204679301</v>
      </c>
      <c r="I1702">
        <v>50.6848495256748</v>
      </c>
      <c r="J1702">
        <v>-2.6363655998924198</v>
      </c>
      <c r="K1702">
        <v>175.96108800207199</v>
      </c>
      <c r="L1702">
        <v>147.149058131488</v>
      </c>
      <c r="M1702">
        <v>57.467120308476197</v>
      </c>
      <c r="N1702">
        <v>3.02986696230598</v>
      </c>
      <c r="O1702">
        <v>23.563696919233902</v>
      </c>
      <c r="P1702">
        <v>114.464285714285</v>
      </c>
      <c r="Q1702">
        <v>5.0436620157943E-2</v>
      </c>
    </row>
    <row r="1703" spans="1:17" hidden="1" x14ac:dyDescent="0.3">
      <c r="A1703" t="s">
        <v>3561</v>
      </c>
      <c r="B1703" t="s">
        <v>3562</v>
      </c>
      <c r="C1703" t="s">
        <v>10182</v>
      </c>
      <c r="D1703" t="s">
        <v>46</v>
      </c>
      <c r="E1703">
        <v>599.98377898000001</v>
      </c>
      <c r="F1703">
        <v>243.8</v>
      </c>
      <c r="G1703">
        <v>192.98323746512901</v>
      </c>
      <c r="H1703">
        <v>38.740452425299999</v>
      </c>
      <c r="I1703">
        <v>-57.908741414264</v>
      </c>
      <c r="J1703">
        <v>8.9511559095404092</v>
      </c>
      <c r="K1703">
        <v>224.16985425470199</v>
      </c>
      <c r="M1703">
        <v>61.941690054516101</v>
      </c>
      <c r="N1703">
        <v>1.69734705733394</v>
      </c>
      <c r="O1703">
        <v>90.914684167350202</v>
      </c>
      <c r="P1703">
        <v>233.972602739726</v>
      </c>
    </row>
    <row r="1704" spans="1:17" hidden="1" x14ac:dyDescent="0.3">
      <c r="A1704" t="s">
        <v>3563</v>
      </c>
      <c r="B1704" t="s">
        <v>3564</v>
      </c>
      <c r="C1704" t="s">
        <v>10182</v>
      </c>
      <c r="D1704" t="s">
        <v>711</v>
      </c>
      <c r="E1704">
        <v>599.22049201000004</v>
      </c>
      <c r="F1704">
        <v>78.430000000000007</v>
      </c>
      <c r="G1704">
        <v>43.363404713500799</v>
      </c>
      <c r="H1704">
        <v>2.17130632739322</v>
      </c>
      <c r="I1704">
        <v>23.293265391397799</v>
      </c>
      <c r="J1704">
        <v>1.92471679902392</v>
      </c>
      <c r="K1704">
        <v>73.297559716075199</v>
      </c>
      <c r="L1704">
        <v>62.767209138449097</v>
      </c>
      <c r="M1704">
        <v>47.3837917882664</v>
      </c>
      <c r="N1704">
        <v>1.1646875799997201</v>
      </c>
      <c r="O1704">
        <v>1.6192783373708901</v>
      </c>
      <c r="P1704">
        <v>74.871794871794805</v>
      </c>
      <c r="Q1704">
        <v>1.14306047313E-3</v>
      </c>
    </row>
    <row r="1705" spans="1:17" hidden="1" x14ac:dyDescent="0.3">
      <c r="A1705" t="s">
        <v>3565</v>
      </c>
      <c r="B1705" t="s">
        <v>3566</v>
      </c>
      <c r="C1705" t="s">
        <v>10182</v>
      </c>
      <c r="D1705" t="s">
        <v>337</v>
      </c>
      <c r="E1705">
        <v>599.12488251000002</v>
      </c>
      <c r="F1705">
        <v>540.1</v>
      </c>
      <c r="G1705">
        <v>7.5384701081769796</v>
      </c>
      <c r="H1705">
        <v>17.804562418718898</v>
      </c>
      <c r="I1705">
        <v>-44.305714246218002</v>
      </c>
      <c r="J1705">
        <v>4.57705896277837</v>
      </c>
      <c r="K1705">
        <v>505.929325958243</v>
      </c>
      <c r="L1705">
        <v>530.15693228247198</v>
      </c>
      <c r="M1705">
        <v>65.468770925898099</v>
      </c>
      <c r="N1705">
        <v>0.97501957593158395</v>
      </c>
      <c r="O1705">
        <v>58.442880947972498</v>
      </c>
      <c r="P1705">
        <v>45.775978407557297</v>
      </c>
      <c r="Q1705">
        <v>0.26954909593139897</v>
      </c>
    </row>
    <row r="1706" spans="1:17" hidden="1" x14ac:dyDescent="0.3">
      <c r="A1706" t="s">
        <v>3567</v>
      </c>
      <c r="B1706" t="s">
        <v>3568</v>
      </c>
      <c r="C1706" t="s">
        <v>10182</v>
      </c>
      <c r="D1706" t="s">
        <v>416</v>
      </c>
      <c r="E1706">
        <v>598.63685696000005</v>
      </c>
      <c r="F1706">
        <v>119.48</v>
      </c>
      <c r="G1706">
        <v>72.565043198062497</v>
      </c>
      <c r="H1706">
        <v>8.3729119465282196</v>
      </c>
      <c r="I1706">
        <v>-6.8738388168614604</v>
      </c>
      <c r="J1706">
        <v>7.8109760032280597</v>
      </c>
      <c r="K1706">
        <v>109.600818845436</v>
      </c>
      <c r="L1706">
        <v>97.1339065422289</v>
      </c>
      <c r="M1706">
        <v>59.100725247360899</v>
      </c>
      <c r="N1706">
        <v>2.5883878724904998</v>
      </c>
      <c r="O1706">
        <v>14.6551724137931</v>
      </c>
      <c r="P1706">
        <v>106.355785837651</v>
      </c>
    </row>
    <row r="1707" spans="1:17" hidden="1" x14ac:dyDescent="0.3">
      <c r="A1707" t="s">
        <v>3569</v>
      </c>
      <c r="B1707" t="s">
        <v>3570</v>
      </c>
      <c r="C1707" t="s">
        <v>10182</v>
      </c>
      <c r="D1707" t="s">
        <v>140</v>
      </c>
      <c r="E1707">
        <v>598.28439663199902</v>
      </c>
      <c r="F1707">
        <v>44.57</v>
      </c>
      <c r="G1707">
        <v>23.233559552800699</v>
      </c>
      <c r="H1707">
        <v>-6.8440662680054896</v>
      </c>
      <c r="I1707">
        <v>4.9610894128035996</v>
      </c>
      <c r="J1707">
        <v>-0.56057451973666395</v>
      </c>
      <c r="K1707">
        <v>44.869142329902999</v>
      </c>
      <c r="L1707">
        <v>41.306722927318198</v>
      </c>
      <c r="M1707">
        <v>44.871817860065498</v>
      </c>
      <c r="N1707">
        <v>0.69909585143438102</v>
      </c>
      <c r="O1707">
        <v>32.376037693515798</v>
      </c>
      <c r="P1707">
        <v>71.094049904030697</v>
      </c>
      <c r="Q1707">
        <v>7.5166860543499997E-2</v>
      </c>
    </row>
    <row r="1708" spans="1:17" hidden="1" x14ac:dyDescent="0.3">
      <c r="A1708" t="s">
        <v>3571</v>
      </c>
      <c r="B1708" t="s">
        <v>3572</v>
      </c>
      <c r="C1708" t="s">
        <v>10182</v>
      </c>
      <c r="D1708" t="s">
        <v>62</v>
      </c>
      <c r="E1708">
        <v>596.88689699999998</v>
      </c>
      <c r="F1708">
        <v>469.45</v>
      </c>
      <c r="G1708">
        <v>-61.119427554348299</v>
      </c>
      <c r="H1708">
        <v>-8.7886574376291993</v>
      </c>
      <c r="I1708">
        <v>-30.364176501873899</v>
      </c>
      <c r="J1708">
        <v>-10.781391198480501</v>
      </c>
      <c r="K1708">
        <v>481.29252984582001</v>
      </c>
      <c r="L1708">
        <v>537.37892123998495</v>
      </c>
      <c r="M1708">
        <v>44.885179979431499</v>
      </c>
      <c r="N1708">
        <v>1.3896849340586099</v>
      </c>
      <c r="O1708">
        <v>79.997869847694105</v>
      </c>
      <c r="P1708">
        <v>32.072021381347597</v>
      </c>
      <c r="Q1708">
        <v>-1.6085404850118001E-2</v>
      </c>
    </row>
    <row r="1709" spans="1:17" hidden="1" x14ac:dyDescent="0.3">
      <c r="A1709" t="s">
        <v>3573</v>
      </c>
      <c r="B1709" t="s">
        <v>3574</v>
      </c>
      <c r="C1709" t="s">
        <v>10182</v>
      </c>
      <c r="D1709" t="s">
        <v>700</v>
      </c>
      <c r="E1709">
        <v>596.01792892000003</v>
      </c>
      <c r="F1709">
        <v>23.18</v>
      </c>
      <c r="G1709">
        <v>12.0738553123337</v>
      </c>
      <c r="H1709">
        <v>0.67620021628944704</v>
      </c>
      <c r="I1709">
        <v>1.0212489804268099</v>
      </c>
      <c r="J1709">
        <v>-1.09672147127602</v>
      </c>
      <c r="K1709">
        <v>21.2268641706113</v>
      </c>
      <c r="L1709">
        <v>20.402785754977799</v>
      </c>
      <c r="M1709">
        <v>70.914942388593303</v>
      </c>
      <c r="N1709">
        <v>2.11617467066888</v>
      </c>
      <c r="O1709">
        <v>22.9508196721311</v>
      </c>
      <c r="P1709">
        <v>51.009771986970598</v>
      </c>
      <c r="Q1709">
        <v>5.3803196951430002E-2</v>
      </c>
    </row>
    <row r="1710" spans="1:17" hidden="1" x14ac:dyDescent="0.3">
      <c r="A1710" t="s">
        <v>3575</v>
      </c>
      <c r="B1710" t="s">
        <v>3576</v>
      </c>
      <c r="C1710" t="s">
        <v>10182</v>
      </c>
      <c r="D1710" t="s">
        <v>193</v>
      </c>
      <c r="E1710">
        <v>595.53576120000002</v>
      </c>
      <c r="F1710">
        <v>766.55</v>
      </c>
      <c r="G1710">
        <v>-5.5931859894901201</v>
      </c>
      <c r="H1710">
        <v>-1.87035303188851</v>
      </c>
      <c r="I1710">
        <v>-12.2495918825592</v>
      </c>
      <c r="J1710">
        <v>1.0670674632677399</v>
      </c>
      <c r="K1710">
        <v>693.254666678474</v>
      </c>
      <c r="L1710">
        <v>542.79544946107296</v>
      </c>
      <c r="M1710">
        <v>72.794479082948499</v>
      </c>
      <c r="N1710">
        <v>1</v>
      </c>
      <c r="Q1710">
        <v>-5.0546889445763001E-2</v>
      </c>
    </row>
    <row r="1711" spans="1:17" hidden="1" x14ac:dyDescent="0.3">
      <c r="A1711" t="s">
        <v>3577</v>
      </c>
      <c r="B1711" t="s">
        <v>3578</v>
      </c>
      <c r="C1711" t="s">
        <v>10182</v>
      </c>
      <c r="D1711" t="s">
        <v>548</v>
      </c>
      <c r="E1711">
        <v>594.76875210000003</v>
      </c>
      <c r="F1711">
        <v>622.6</v>
      </c>
      <c r="G1711">
        <v>-21.474658209297001</v>
      </c>
      <c r="H1711">
        <v>22.954993020081101</v>
      </c>
      <c r="I1711">
        <v>2.5106824075564602</v>
      </c>
      <c r="J1711">
        <v>-0.82579490640966802</v>
      </c>
      <c r="K1711">
        <v>554.73418421434201</v>
      </c>
      <c r="L1711">
        <v>533.48689674840296</v>
      </c>
      <c r="M1711">
        <v>67.714912680402307</v>
      </c>
      <c r="N1711">
        <v>3.4321828454983998</v>
      </c>
      <c r="O1711">
        <v>11.3716672020558</v>
      </c>
      <c r="P1711">
        <v>39.565119928267201</v>
      </c>
    </row>
    <row r="1712" spans="1:17" hidden="1" x14ac:dyDescent="0.3">
      <c r="A1712" t="s">
        <v>3579</v>
      </c>
      <c r="B1712" t="s">
        <v>3580</v>
      </c>
      <c r="C1712" t="s">
        <v>10182</v>
      </c>
      <c r="D1712" t="s">
        <v>481</v>
      </c>
      <c r="E1712">
        <v>593.80470398499995</v>
      </c>
      <c r="F1712">
        <v>486.35</v>
      </c>
      <c r="G1712">
        <v>112.679919424781</v>
      </c>
      <c r="H1712">
        <v>4.4699772662368096</v>
      </c>
      <c r="I1712">
        <v>44.888360516050597</v>
      </c>
      <c r="J1712">
        <v>-3.7612350447545899</v>
      </c>
      <c r="K1712">
        <v>438.71217616857501</v>
      </c>
      <c r="L1712">
        <v>357.41961491701198</v>
      </c>
      <c r="M1712">
        <v>64.404764733546997</v>
      </c>
      <c r="N1712">
        <v>0.93247834761744597</v>
      </c>
      <c r="O1712">
        <v>4.6571399198108203</v>
      </c>
      <c r="P1712">
        <v>162.89189189189099</v>
      </c>
      <c r="Q1712">
        <v>5.8271567533324999E-2</v>
      </c>
    </row>
    <row r="1713" spans="1:17" hidden="1" x14ac:dyDescent="0.3">
      <c r="A1713" t="s">
        <v>3581</v>
      </c>
      <c r="B1713" t="s">
        <v>3582</v>
      </c>
      <c r="C1713" t="s">
        <v>10182</v>
      </c>
      <c r="D1713" t="s">
        <v>46</v>
      </c>
      <c r="E1713">
        <v>591.82027200000005</v>
      </c>
      <c r="F1713">
        <v>493.2</v>
      </c>
      <c r="G1713">
        <v>250.68552057015199</v>
      </c>
      <c r="H1713">
        <v>28.736082537910999</v>
      </c>
      <c r="I1713">
        <v>263.44304430002097</v>
      </c>
      <c r="J1713">
        <v>-21.959921591663999</v>
      </c>
      <c r="K1713">
        <v>357.56516752741197</v>
      </c>
      <c r="M1713">
        <v>47.865255073883503</v>
      </c>
      <c r="O1713">
        <v>23.661800486617999</v>
      </c>
      <c r="P1713">
        <v>300.97560975609701</v>
      </c>
    </row>
    <row r="1714" spans="1:17" hidden="1" x14ac:dyDescent="0.3">
      <c r="A1714" t="s">
        <v>3583</v>
      </c>
      <c r="B1714" t="s">
        <v>3584</v>
      </c>
      <c r="C1714" t="s">
        <v>10182</v>
      </c>
      <c r="D1714" t="s">
        <v>193</v>
      </c>
      <c r="E1714">
        <v>591.37783999999999</v>
      </c>
      <c r="F1714">
        <v>485.5</v>
      </c>
      <c r="G1714">
        <v>30.772839992303702</v>
      </c>
      <c r="H1714">
        <v>-20.340704567824901</v>
      </c>
      <c r="I1714">
        <v>-27.2499649250475</v>
      </c>
      <c r="J1714">
        <v>-5.43612250214938</v>
      </c>
      <c r="K1714">
        <v>522.70435741551205</v>
      </c>
      <c r="L1714">
        <v>473.157814337297</v>
      </c>
      <c r="M1714">
        <v>35.882797688851703</v>
      </c>
      <c r="N1714">
        <v>1.8185859118254399</v>
      </c>
      <c r="O1714">
        <v>31.997940267765099</v>
      </c>
      <c r="P1714">
        <v>80.081602373887193</v>
      </c>
      <c r="Q1714">
        <v>0.14929365213566501</v>
      </c>
    </row>
    <row r="1715" spans="1:17" hidden="1" x14ac:dyDescent="0.3">
      <c r="A1715" t="s">
        <v>3585</v>
      </c>
      <c r="B1715" t="s">
        <v>3586</v>
      </c>
      <c r="C1715" t="s">
        <v>10182</v>
      </c>
      <c r="D1715" t="s">
        <v>1742</v>
      </c>
      <c r="E1715">
        <v>590.6952</v>
      </c>
      <c r="F1715">
        <v>435</v>
      </c>
      <c r="G1715">
        <v>-31.8583040578552</v>
      </c>
      <c r="H1715">
        <v>7.0204869974694297</v>
      </c>
      <c r="I1715">
        <v>-15.6187355386368</v>
      </c>
      <c r="J1715">
        <v>-8.4675457923527002</v>
      </c>
      <c r="K1715">
        <v>420.91960433837397</v>
      </c>
      <c r="L1715">
        <v>427.06384686172402</v>
      </c>
      <c r="M1715">
        <v>56.352413184640703</v>
      </c>
      <c r="N1715">
        <v>2.45934472681266</v>
      </c>
      <c r="O1715">
        <v>36.425287356321803</v>
      </c>
      <c r="P1715">
        <v>38.468884290943798</v>
      </c>
    </row>
    <row r="1716" spans="1:17" hidden="1" x14ac:dyDescent="0.3">
      <c r="A1716" t="s">
        <v>3587</v>
      </c>
      <c r="B1716" t="s">
        <v>3588</v>
      </c>
      <c r="C1716" t="s">
        <v>10182</v>
      </c>
      <c r="D1716" t="s">
        <v>1811</v>
      </c>
      <c r="E1716">
        <v>590.27200000000005</v>
      </c>
      <c r="F1716">
        <v>184.46</v>
      </c>
      <c r="G1716">
        <v>25.7399301017496</v>
      </c>
      <c r="H1716">
        <v>-3.0171407444384699</v>
      </c>
      <c r="I1716">
        <v>-20.9889438158486</v>
      </c>
      <c r="J1716">
        <v>7.4917871690259901</v>
      </c>
      <c r="K1716">
        <v>175.60122358682301</v>
      </c>
      <c r="L1716">
        <v>170.26291110423901</v>
      </c>
      <c r="M1716">
        <v>77.883653596027997</v>
      </c>
      <c r="N1716">
        <v>1.3231733529810401</v>
      </c>
      <c r="O1716">
        <v>28.4831399761465</v>
      </c>
      <c r="P1716">
        <v>60.1215277777777</v>
      </c>
      <c r="Q1716">
        <v>0.101180079939363</v>
      </c>
    </row>
    <row r="1717" spans="1:17" hidden="1" x14ac:dyDescent="0.3">
      <c r="A1717" t="s">
        <v>3589</v>
      </c>
      <c r="B1717" t="s">
        <v>3590</v>
      </c>
      <c r="C1717" t="s">
        <v>10182</v>
      </c>
      <c r="D1717" t="s">
        <v>637</v>
      </c>
      <c r="E1717">
        <v>590.10182529799999</v>
      </c>
      <c r="F1717">
        <v>136.58000000000001</v>
      </c>
      <c r="G1717">
        <v>-14.5779843929864</v>
      </c>
      <c r="H1717">
        <v>6.0258836819165804</v>
      </c>
      <c r="I1717">
        <v>-12.416167738853799</v>
      </c>
      <c r="J1717">
        <v>-4.3128969906808203</v>
      </c>
      <c r="K1717">
        <v>130.29632014015201</v>
      </c>
      <c r="L1717">
        <v>127.86603737882101</v>
      </c>
      <c r="M1717">
        <v>50.695109701553697</v>
      </c>
      <c r="N1717">
        <v>2.1843914697034101</v>
      </c>
      <c r="O1717">
        <v>18.538585444428101</v>
      </c>
      <c r="P1717">
        <v>29.3371212121212</v>
      </c>
      <c r="Q1717">
        <v>1.1278495024084E-2</v>
      </c>
    </row>
    <row r="1718" spans="1:17" hidden="1" x14ac:dyDescent="0.3">
      <c r="A1718" t="s">
        <v>3591</v>
      </c>
      <c r="B1718" t="s">
        <v>3592</v>
      </c>
      <c r="C1718" t="s">
        <v>10182</v>
      </c>
      <c r="E1718">
        <v>588.02118905500004</v>
      </c>
      <c r="F1718">
        <v>203.65</v>
      </c>
      <c r="G1718">
        <v>21.3195556939075</v>
      </c>
      <c r="H1718">
        <v>18.135342104815098</v>
      </c>
      <c r="I1718">
        <v>10.0206694984939</v>
      </c>
      <c r="J1718">
        <v>13.906995211319201</v>
      </c>
      <c r="K1718">
        <v>172.738342120185</v>
      </c>
      <c r="L1718">
        <v>166.458993935454</v>
      </c>
      <c r="M1718">
        <v>75.677213162220895</v>
      </c>
      <c r="N1718">
        <v>2.8326234310172298</v>
      </c>
      <c r="O1718">
        <v>7.5619936164988903</v>
      </c>
      <c r="P1718">
        <v>50.4062038404726</v>
      </c>
      <c r="Q1718">
        <v>-6.1724704655126E-2</v>
      </c>
    </row>
    <row r="1719" spans="1:17" hidden="1" x14ac:dyDescent="0.3">
      <c r="A1719" t="s">
        <v>3593</v>
      </c>
      <c r="B1719" t="s">
        <v>3594</v>
      </c>
      <c r="C1719" t="s">
        <v>10182</v>
      </c>
      <c r="D1719" t="s">
        <v>637</v>
      </c>
      <c r="E1719">
        <v>586.26880000000006</v>
      </c>
      <c r="F1719">
        <v>829</v>
      </c>
      <c r="G1719">
        <v>166.80053888517099</v>
      </c>
      <c r="H1719">
        <v>86.178618086057497</v>
      </c>
      <c r="I1719">
        <v>191.33461939159599</v>
      </c>
      <c r="J1719">
        <v>29.071617075446699</v>
      </c>
      <c r="K1719">
        <v>571.50250848333303</v>
      </c>
      <c r="M1719">
        <v>83.916119636570997</v>
      </c>
      <c r="N1719">
        <v>0.84393289114319103</v>
      </c>
      <c r="O1719">
        <v>0.72376357056693696</v>
      </c>
      <c r="P1719">
        <v>218.84615384615299</v>
      </c>
    </row>
    <row r="1720" spans="1:17" hidden="1" x14ac:dyDescent="0.3">
      <c r="A1720" t="s">
        <v>3595</v>
      </c>
      <c r="B1720" t="s">
        <v>3596</v>
      </c>
      <c r="C1720" t="s">
        <v>10182</v>
      </c>
      <c r="D1720" t="s">
        <v>637</v>
      </c>
      <c r="E1720">
        <v>586.12174224799901</v>
      </c>
      <c r="F1720">
        <v>171.22</v>
      </c>
      <c r="G1720">
        <v>-21.910252683408899</v>
      </c>
      <c r="H1720">
        <v>9.5181905903623694</v>
      </c>
      <c r="I1720">
        <v>-9.3079269910218407</v>
      </c>
      <c r="J1720">
        <v>5.7859430370604503</v>
      </c>
      <c r="K1720">
        <v>153.650113819219</v>
      </c>
      <c r="L1720">
        <v>150.637176174497</v>
      </c>
      <c r="M1720">
        <v>69.439630107439996</v>
      </c>
      <c r="N1720">
        <v>2.2636901524995499</v>
      </c>
      <c r="O1720">
        <v>5.1279056185025098</v>
      </c>
      <c r="P1720">
        <v>28.688462983840601</v>
      </c>
      <c r="Q1720">
        <v>4.5460540360298E-2</v>
      </c>
    </row>
    <row r="1721" spans="1:17" hidden="1" x14ac:dyDescent="0.3">
      <c r="A1721" t="s">
        <v>3597</v>
      </c>
      <c r="B1721" t="s">
        <v>3598</v>
      </c>
      <c r="C1721" t="s">
        <v>10182</v>
      </c>
      <c r="D1721" t="s">
        <v>78</v>
      </c>
      <c r="E1721">
        <v>582.94219157999999</v>
      </c>
      <c r="F1721">
        <v>198.45</v>
      </c>
      <c r="G1721">
        <v>-14.436340117250101</v>
      </c>
      <c r="H1721">
        <v>-1.2005142235317801</v>
      </c>
      <c r="I1721">
        <v>-19.421080900620399</v>
      </c>
      <c r="J1721">
        <v>-6.1621717991698297</v>
      </c>
      <c r="K1721">
        <v>191.86992339577699</v>
      </c>
      <c r="L1721">
        <v>194.538667394501</v>
      </c>
      <c r="M1721">
        <v>49.178475926373302</v>
      </c>
      <c r="N1721">
        <v>1.56222071255113</v>
      </c>
      <c r="O1721">
        <v>16.880826404635901</v>
      </c>
      <c r="P1721">
        <v>28.613091380427701</v>
      </c>
      <c r="Q1721">
        <v>-0.112084437907618</v>
      </c>
    </row>
    <row r="1722" spans="1:17" hidden="1" x14ac:dyDescent="0.3">
      <c r="A1722" t="s">
        <v>3599</v>
      </c>
      <c r="B1722" t="s">
        <v>3600</v>
      </c>
      <c r="C1722" t="s">
        <v>10182</v>
      </c>
      <c r="D1722" t="s">
        <v>548</v>
      </c>
      <c r="E1722">
        <v>582.31017599999996</v>
      </c>
      <c r="F1722">
        <v>156.94</v>
      </c>
      <c r="G1722">
        <v>-26.5797568589207</v>
      </c>
      <c r="H1722">
        <v>-0.28936535698153099</v>
      </c>
      <c r="I1722">
        <v>-13.8222331290519</v>
      </c>
      <c r="J1722">
        <v>1.10772293412846</v>
      </c>
      <c r="M1722">
        <v>50.357473022152803</v>
      </c>
      <c r="O1722">
        <v>10.768446540078999</v>
      </c>
      <c r="P1722">
        <v>9.1528724440116793</v>
      </c>
    </row>
    <row r="1723" spans="1:17" hidden="1" x14ac:dyDescent="0.3">
      <c r="A1723" t="s">
        <v>3601</v>
      </c>
      <c r="B1723" t="s">
        <v>3602</v>
      </c>
      <c r="C1723" t="s">
        <v>10182</v>
      </c>
      <c r="D1723" t="s">
        <v>726</v>
      </c>
      <c r="E1723">
        <v>582.25060952000001</v>
      </c>
      <c r="F1723">
        <v>398.95</v>
      </c>
      <c r="G1723">
        <v>-50.003570558911903</v>
      </c>
      <c r="H1723">
        <v>3.1335612024164301</v>
      </c>
      <c r="I1723">
        <v>-13.1610961779443</v>
      </c>
      <c r="J1723">
        <v>-7.8024032574314903</v>
      </c>
      <c r="K1723">
        <v>384.24745484243198</v>
      </c>
      <c r="L1723">
        <v>399.81222114648801</v>
      </c>
      <c r="M1723">
        <v>46.271463684187701</v>
      </c>
      <c r="N1723">
        <v>1.3526104441517499</v>
      </c>
      <c r="O1723">
        <v>38.613861386138602</v>
      </c>
      <c r="P1723">
        <v>32.102649006622499</v>
      </c>
      <c r="Q1723">
        <v>9.07379637833E-4</v>
      </c>
    </row>
    <row r="1724" spans="1:17" hidden="1" x14ac:dyDescent="0.3">
      <c r="A1724" t="s">
        <v>3603</v>
      </c>
      <c r="B1724" t="s">
        <v>3604</v>
      </c>
      <c r="C1724" t="s">
        <v>10182</v>
      </c>
      <c r="D1724" t="s">
        <v>127</v>
      </c>
      <c r="E1724">
        <v>581.61340800000005</v>
      </c>
      <c r="F1724">
        <v>376.8</v>
      </c>
      <c r="G1724">
        <v>6.3865274488289101</v>
      </c>
      <c r="H1724">
        <v>15.142931882222699</v>
      </c>
      <c r="I1724">
        <v>84.691223571730305</v>
      </c>
      <c r="J1724">
        <v>-5.9439290582096502</v>
      </c>
      <c r="K1724">
        <v>300.98262747835599</v>
      </c>
      <c r="L1724">
        <v>235.740576305377</v>
      </c>
      <c r="M1724">
        <v>64.163358573727805</v>
      </c>
      <c r="N1724">
        <v>1.35374697824335</v>
      </c>
      <c r="O1724">
        <v>6.3428874734607197</v>
      </c>
      <c r="P1724">
        <v>186.539923954372</v>
      </c>
    </row>
    <row r="1725" spans="1:17" hidden="1" x14ac:dyDescent="0.3">
      <c r="A1725" t="s">
        <v>3605</v>
      </c>
      <c r="B1725" t="s">
        <v>3606</v>
      </c>
      <c r="C1725" t="s">
        <v>10182</v>
      </c>
      <c r="D1725" t="s">
        <v>304</v>
      </c>
      <c r="E1725">
        <v>577.44389999999999</v>
      </c>
      <c r="F1725">
        <v>112.54</v>
      </c>
      <c r="G1725">
        <v>66.292365936036404</v>
      </c>
      <c r="H1725">
        <v>-13.181908967221601</v>
      </c>
      <c r="I1725">
        <v>-13.738809150951299</v>
      </c>
      <c r="J1725">
        <v>-5.3977205454675401</v>
      </c>
      <c r="K1725">
        <v>117.23814587615</v>
      </c>
      <c r="L1725">
        <v>109.27390921977</v>
      </c>
      <c r="M1725">
        <v>30.295547247743102</v>
      </c>
      <c r="N1725">
        <v>0.83148123692750697</v>
      </c>
      <c r="O1725">
        <v>55.322551981517599</v>
      </c>
      <c r="P1725">
        <v>100.964285714285</v>
      </c>
      <c r="Q1725">
        <v>0.117058043461772</v>
      </c>
    </row>
    <row r="1726" spans="1:17" hidden="1" x14ac:dyDescent="0.3">
      <c r="A1726" t="s">
        <v>3607</v>
      </c>
      <c r="B1726" t="s">
        <v>3608</v>
      </c>
      <c r="C1726" t="s">
        <v>10182</v>
      </c>
      <c r="D1726" t="s">
        <v>46</v>
      </c>
      <c r="E1726">
        <v>577.26400000000001</v>
      </c>
      <c r="F1726">
        <v>264.8</v>
      </c>
      <c r="G1726">
        <v>211.16806025269199</v>
      </c>
      <c r="H1726">
        <v>34.785508046072501</v>
      </c>
      <c r="I1726">
        <v>223.92558398256099</v>
      </c>
      <c r="J1726">
        <v>10.098434375458099</v>
      </c>
      <c r="M1726">
        <v>73.196798177692799</v>
      </c>
      <c r="O1726">
        <v>6.8731117824773298</v>
      </c>
      <c r="P1726">
        <v>253.06666666666601</v>
      </c>
    </row>
    <row r="1727" spans="1:17" hidden="1" x14ac:dyDescent="0.3">
      <c r="A1727" t="s">
        <v>3609</v>
      </c>
      <c r="B1727" t="s">
        <v>3610</v>
      </c>
      <c r="C1727" t="s">
        <v>10182</v>
      </c>
      <c r="D1727" t="s">
        <v>46</v>
      </c>
      <c r="E1727">
        <v>576.224605</v>
      </c>
      <c r="F1727">
        <v>570.35</v>
      </c>
      <c r="G1727">
        <v>910.03205933084701</v>
      </c>
      <c r="H1727">
        <v>18.723550882736699</v>
      </c>
      <c r="I1727">
        <v>-6.6101266254384301</v>
      </c>
      <c r="J1727">
        <v>1.11872423053059</v>
      </c>
      <c r="K1727">
        <v>550.65373095006998</v>
      </c>
      <c r="L1727">
        <v>455.92418138701902</v>
      </c>
      <c r="M1727">
        <v>48.9033310351277</v>
      </c>
      <c r="N1727">
        <v>1.01975239392603</v>
      </c>
      <c r="O1727">
        <v>30.446217235031099</v>
      </c>
      <c r="P1727">
        <v>1029.40594059405</v>
      </c>
    </row>
    <row r="1728" spans="1:17" hidden="1" x14ac:dyDescent="0.3">
      <c r="A1728" t="s">
        <v>3611</v>
      </c>
      <c r="B1728" t="s">
        <v>3612</v>
      </c>
      <c r="C1728" t="s">
        <v>10182</v>
      </c>
      <c r="E1728">
        <v>574.52670000000001</v>
      </c>
      <c r="F1728">
        <v>132.9</v>
      </c>
      <c r="G1728">
        <v>-2.5974287386029302</v>
      </c>
      <c r="H1728">
        <v>3.4146189649676102</v>
      </c>
      <c r="I1728">
        <v>-10.2546515525129</v>
      </c>
      <c r="J1728">
        <v>0.33576983616813699</v>
      </c>
      <c r="K1728">
        <v>122.33573434006</v>
      </c>
      <c r="L1728">
        <v>115.189126333126</v>
      </c>
      <c r="M1728">
        <v>62.3313539800981</v>
      </c>
      <c r="N1728">
        <v>1.6670404766212901</v>
      </c>
      <c r="O1728">
        <v>19.6388261851015</v>
      </c>
      <c r="P1728">
        <v>59.543817527010802</v>
      </c>
      <c r="Q1728">
        <v>0.119097654294788</v>
      </c>
    </row>
    <row r="1729" spans="1:17" hidden="1" x14ac:dyDescent="0.3">
      <c r="A1729" t="s">
        <v>3613</v>
      </c>
      <c r="B1729" t="s">
        <v>3614</v>
      </c>
      <c r="C1729" t="s">
        <v>10182</v>
      </c>
      <c r="D1729" t="s">
        <v>46</v>
      </c>
      <c r="E1729">
        <v>573.47040000000004</v>
      </c>
      <c r="F1729">
        <v>322.89999999999998</v>
      </c>
      <c r="G1729">
        <v>146.37268804748399</v>
      </c>
      <c r="H1729">
        <v>5.1669729502564303</v>
      </c>
      <c r="I1729">
        <v>159.130211777353</v>
      </c>
      <c r="J1729">
        <v>-7.5268081214036799</v>
      </c>
      <c r="K1729">
        <v>318.17924154425998</v>
      </c>
      <c r="M1729">
        <v>35.389618395486401</v>
      </c>
      <c r="N1729">
        <v>1.19039745429587</v>
      </c>
      <c r="O1729">
        <v>53.855682873954699</v>
      </c>
      <c r="P1729">
        <v>236.354166666666</v>
      </c>
    </row>
    <row r="1730" spans="1:17" hidden="1" x14ac:dyDescent="0.3">
      <c r="A1730" t="s">
        <v>3615</v>
      </c>
      <c r="B1730" t="s">
        <v>3616</v>
      </c>
      <c r="C1730" t="s">
        <v>10182</v>
      </c>
      <c r="D1730" t="s">
        <v>62</v>
      </c>
      <c r="E1730">
        <v>573.37828724999997</v>
      </c>
      <c r="F1730">
        <v>182.85</v>
      </c>
      <c r="G1730">
        <v>93.990489164520596</v>
      </c>
      <c r="H1730">
        <v>-8.1758692778342006</v>
      </c>
      <c r="I1730">
        <v>17.560741799086799</v>
      </c>
      <c r="J1730">
        <v>-3.6790280383731102</v>
      </c>
      <c r="K1730">
        <v>175.33820924341299</v>
      </c>
      <c r="L1730">
        <v>145.512274799864</v>
      </c>
      <c r="M1730">
        <v>55.357912815970103</v>
      </c>
      <c r="N1730">
        <v>0.50901983215987001</v>
      </c>
      <c r="O1730">
        <v>19.590700309727499</v>
      </c>
      <c r="P1730">
        <v>123.394536713286</v>
      </c>
      <c r="Q1730">
        <v>0.121337134685049</v>
      </c>
    </row>
    <row r="1731" spans="1:17" hidden="1" x14ac:dyDescent="0.3">
      <c r="A1731" t="s">
        <v>3617</v>
      </c>
      <c r="B1731" t="s">
        <v>3618</v>
      </c>
      <c r="C1731" t="s">
        <v>10182</v>
      </c>
      <c r="E1731">
        <v>573.29999999999995</v>
      </c>
      <c r="F1731">
        <v>147</v>
      </c>
      <c r="G1731">
        <v>243.058344440497</v>
      </c>
      <c r="H1731">
        <v>-19.3598236894106</v>
      </c>
      <c r="I1731">
        <v>51.059411660570397</v>
      </c>
      <c r="J1731">
        <v>-7.88059454326224</v>
      </c>
      <c r="K1731">
        <v>183.218578443121</v>
      </c>
      <c r="L1731">
        <v>148.06012869588699</v>
      </c>
      <c r="M1731">
        <v>47.425228235391998</v>
      </c>
      <c r="N1731">
        <v>0.71027080177687496</v>
      </c>
      <c r="O1731">
        <v>181.15646258503401</v>
      </c>
      <c r="P1731">
        <v>293.99624765478399</v>
      </c>
      <c r="Q1731">
        <v>0.213067224905475</v>
      </c>
    </row>
    <row r="1732" spans="1:17" hidden="1" x14ac:dyDescent="0.3">
      <c r="A1732" t="s">
        <v>3619</v>
      </c>
      <c r="B1732" t="s">
        <v>3620</v>
      </c>
      <c r="C1732" t="s">
        <v>10182</v>
      </c>
      <c r="D1732" t="s">
        <v>62</v>
      </c>
      <c r="E1732">
        <v>572.26032304799901</v>
      </c>
      <c r="F1732">
        <v>174.76</v>
      </c>
      <c r="G1732">
        <v>211.31447698428701</v>
      </c>
      <c r="H1732">
        <v>6.4346286187972401</v>
      </c>
      <c r="I1732">
        <v>20.065555122532398</v>
      </c>
      <c r="J1732">
        <v>-0.381822502091125</v>
      </c>
      <c r="K1732">
        <v>155.51888056869299</v>
      </c>
      <c r="L1732">
        <v>131.00411189606601</v>
      </c>
      <c r="M1732">
        <v>78.364304486429603</v>
      </c>
      <c r="N1732">
        <v>1.6034141688778301</v>
      </c>
      <c r="O1732">
        <v>2.62645914396888</v>
      </c>
      <c r="P1732">
        <v>275.02145922746701</v>
      </c>
      <c r="Q1732">
        <v>6.0920544909909002E-2</v>
      </c>
    </row>
    <row r="1733" spans="1:17" hidden="1" x14ac:dyDescent="0.3">
      <c r="A1733" t="s">
        <v>3621</v>
      </c>
      <c r="B1733" t="s">
        <v>3622</v>
      </c>
      <c r="C1733" t="s">
        <v>10182</v>
      </c>
      <c r="D1733" t="s">
        <v>304</v>
      </c>
      <c r="E1733">
        <v>569.89576199999999</v>
      </c>
      <c r="F1733">
        <v>435</v>
      </c>
      <c r="G1733">
        <v>-20.013444233159799</v>
      </c>
      <c r="H1733">
        <v>-1.77034119996232</v>
      </c>
      <c r="I1733">
        <v>-21.675055106042699</v>
      </c>
      <c r="J1733">
        <v>-2.67231372970154</v>
      </c>
      <c r="K1733">
        <v>445.48515374910698</v>
      </c>
      <c r="L1733">
        <v>446.80516522367702</v>
      </c>
      <c r="M1733">
        <v>36.688041240504504</v>
      </c>
      <c r="N1733">
        <v>1.5426225071130999</v>
      </c>
      <c r="O1733">
        <v>25.057471264367798</v>
      </c>
      <c r="P1733">
        <v>10.941086457536301</v>
      </c>
      <c r="Q1733">
        <v>-4.6807564467828001E-2</v>
      </c>
    </row>
    <row r="1734" spans="1:17" hidden="1" x14ac:dyDescent="0.3">
      <c r="A1734" t="s">
        <v>3623</v>
      </c>
      <c r="B1734" t="s">
        <v>3624</v>
      </c>
      <c r="C1734" t="s">
        <v>10182</v>
      </c>
      <c r="D1734" t="s">
        <v>246</v>
      </c>
      <c r="E1734">
        <v>565.13157825999997</v>
      </c>
      <c r="F1734">
        <v>506.05</v>
      </c>
      <c r="G1734">
        <v>160.414797217342</v>
      </c>
      <c r="H1734">
        <v>-23.445571265988001</v>
      </c>
      <c r="I1734">
        <v>71.790225879584497</v>
      </c>
      <c r="J1734">
        <v>-4.6194334479997599</v>
      </c>
      <c r="K1734">
        <v>551.21302966225699</v>
      </c>
      <c r="L1734">
        <v>425.06290247749098</v>
      </c>
      <c r="M1734">
        <v>13.9048898866236</v>
      </c>
      <c r="N1734">
        <v>0.44535844168296301</v>
      </c>
      <c r="O1734">
        <v>32.200375456970598</v>
      </c>
      <c r="P1734">
        <v>190.749784544671</v>
      </c>
      <c r="Q1734">
        <v>0.10591033810638199</v>
      </c>
    </row>
    <row r="1735" spans="1:17" hidden="1" x14ac:dyDescent="0.3">
      <c r="A1735" t="s">
        <v>3625</v>
      </c>
      <c r="B1735" t="s">
        <v>3626</v>
      </c>
      <c r="C1735" t="s">
        <v>10182</v>
      </c>
      <c r="D1735" t="s">
        <v>130</v>
      </c>
      <c r="E1735">
        <v>564.53399999999999</v>
      </c>
      <c r="F1735">
        <v>2858.4</v>
      </c>
      <c r="G1735">
        <v>147.81842654140101</v>
      </c>
      <c r="H1735">
        <v>21.2949145503508</v>
      </c>
      <c r="I1735">
        <v>-23.543032736206801</v>
      </c>
      <c r="J1735">
        <v>7.7620570250998497</v>
      </c>
      <c r="K1735">
        <v>2669.34647906072</v>
      </c>
      <c r="L1735">
        <v>2575.3538195143501</v>
      </c>
      <c r="M1735">
        <v>58.521582971296297</v>
      </c>
      <c r="N1735">
        <v>0.910930572002974</v>
      </c>
      <c r="O1735">
        <v>39.8999440246291</v>
      </c>
      <c r="P1735">
        <v>180.22155776677599</v>
      </c>
      <c r="Q1735">
        <v>0.120048987719515</v>
      </c>
    </row>
    <row r="1736" spans="1:17" hidden="1" x14ac:dyDescent="0.3">
      <c r="A1736" t="s">
        <v>3627</v>
      </c>
      <c r="B1736" t="s">
        <v>3628</v>
      </c>
      <c r="C1736" t="s">
        <v>10182</v>
      </c>
      <c r="D1736" t="s">
        <v>49</v>
      </c>
      <c r="E1736">
        <v>562.51977325200005</v>
      </c>
      <c r="F1736">
        <v>48.12</v>
      </c>
      <c r="G1736">
        <v>-28.9420518574196</v>
      </c>
      <c r="H1736">
        <v>-15.408883631901199</v>
      </c>
      <c r="I1736">
        <v>-54.071725675765201</v>
      </c>
      <c r="J1736">
        <v>1.2556978272378001</v>
      </c>
      <c r="K1736">
        <v>55.362591650734998</v>
      </c>
      <c r="L1736">
        <v>63.132139297841697</v>
      </c>
      <c r="M1736">
        <v>40.973987482604699</v>
      </c>
      <c r="N1736">
        <v>2.07920605660992</v>
      </c>
      <c r="O1736">
        <v>81.005818786367399</v>
      </c>
      <c r="P1736">
        <v>20.149812734082399</v>
      </c>
      <c r="Q1736">
        <v>-6.5250160073799995E-2</v>
      </c>
    </row>
    <row r="1737" spans="1:17" hidden="1" x14ac:dyDescent="0.3">
      <c r="A1737" t="s">
        <v>3629</v>
      </c>
      <c r="B1737" t="s">
        <v>3630</v>
      </c>
      <c r="C1737" t="s">
        <v>10182</v>
      </c>
      <c r="D1737" t="s">
        <v>1224</v>
      </c>
      <c r="E1737">
        <v>561.68422975999999</v>
      </c>
      <c r="F1737">
        <v>320.3</v>
      </c>
      <c r="G1737">
        <v>874.29006703772598</v>
      </c>
      <c r="H1737">
        <v>46.4221541081914</v>
      </c>
      <c r="I1737">
        <v>157.51154833179399</v>
      </c>
      <c r="J1737">
        <v>21.463166269618501</v>
      </c>
      <c r="K1737">
        <v>235.10967852187801</v>
      </c>
      <c r="L1737">
        <v>165.64320797890599</v>
      </c>
      <c r="M1737">
        <v>87.730872588561496</v>
      </c>
      <c r="N1737">
        <v>1.08387096774193</v>
      </c>
      <c r="O1737">
        <v>0</v>
      </c>
      <c r="P1737">
        <v>1048.0286738351199</v>
      </c>
      <c r="Q1737">
        <v>0.148155033716074</v>
      </c>
    </row>
    <row r="1738" spans="1:17" hidden="1" x14ac:dyDescent="0.3">
      <c r="A1738" t="s">
        <v>3631</v>
      </c>
      <c r="B1738" t="s">
        <v>3632</v>
      </c>
      <c r="C1738" t="s">
        <v>10182</v>
      </c>
      <c r="D1738" t="s">
        <v>193</v>
      </c>
      <c r="E1738">
        <v>560.01900000000001</v>
      </c>
      <c r="F1738">
        <v>178.35</v>
      </c>
      <c r="G1738">
        <v>1.67315383241295</v>
      </c>
      <c r="H1738">
        <v>15.5153587923412</v>
      </c>
      <c r="I1738">
        <v>-17.687896078252201</v>
      </c>
      <c r="J1738">
        <v>14.6350355016466</v>
      </c>
      <c r="K1738">
        <v>157.166211553295</v>
      </c>
      <c r="L1738">
        <v>149.98483880077501</v>
      </c>
      <c r="M1738">
        <v>83.008459170981894</v>
      </c>
      <c r="N1738">
        <v>2.3772655294693101</v>
      </c>
      <c r="O1738">
        <v>14.493972525932101</v>
      </c>
      <c r="P1738">
        <v>53.749999999999901</v>
      </c>
      <c r="Q1738">
        <v>6.1591681654171997E-2</v>
      </c>
    </row>
    <row r="1739" spans="1:17" hidden="1" x14ac:dyDescent="0.3">
      <c r="A1739" t="s">
        <v>3633</v>
      </c>
      <c r="B1739" t="s">
        <v>3634</v>
      </c>
      <c r="C1739" t="s">
        <v>10182</v>
      </c>
      <c r="D1739" t="s">
        <v>246</v>
      </c>
      <c r="E1739">
        <v>559.61865</v>
      </c>
      <c r="F1739">
        <v>396.05</v>
      </c>
      <c r="G1739">
        <v>65.139836475189199</v>
      </c>
      <c r="H1739">
        <v>16.7306389909362</v>
      </c>
      <c r="I1739">
        <v>7.1617349019223902</v>
      </c>
      <c r="J1739">
        <v>-3.12439056419363</v>
      </c>
      <c r="K1739">
        <v>356.18122380438302</v>
      </c>
      <c r="L1739">
        <v>316.44799390611502</v>
      </c>
      <c r="M1739">
        <v>62.814727261052703</v>
      </c>
      <c r="N1739">
        <v>2.59991370548371</v>
      </c>
      <c r="O1739">
        <v>10.3143542482009</v>
      </c>
      <c r="P1739">
        <v>114.081081081081</v>
      </c>
      <c r="Q1739">
        <v>6.0322542574187003E-2</v>
      </c>
    </row>
    <row r="1740" spans="1:17" hidden="1" x14ac:dyDescent="0.3">
      <c r="A1740" t="s">
        <v>3635</v>
      </c>
      <c r="B1740" t="s">
        <v>3636</v>
      </c>
      <c r="C1740" t="s">
        <v>10182</v>
      </c>
      <c r="D1740" t="s">
        <v>108</v>
      </c>
      <c r="E1740">
        <v>558.64441999999997</v>
      </c>
      <c r="F1740">
        <v>1818.8</v>
      </c>
      <c r="G1740">
        <v>44.120529806892399</v>
      </c>
      <c r="H1740">
        <v>17.941757002631999</v>
      </c>
      <c r="I1740">
        <v>8.7836516866420098</v>
      </c>
      <c r="J1740">
        <v>16.8995090824565</v>
      </c>
      <c r="K1740">
        <v>1654.9807601740799</v>
      </c>
      <c r="L1740">
        <v>1451.0901332569499</v>
      </c>
      <c r="M1740">
        <v>74.445549363696699</v>
      </c>
      <c r="N1740">
        <v>1.2778469520665401</v>
      </c>
      <c r="O1740">
        <v>18.154827358698</v>
      </c>
      <c r="P1740">
        <v>85.5918367346938</v>
      </c>
      <c r="Q1740">
        <v>9.0702003304793999E-2</v>
      </c>
    </row>
    <row r="1741" spans="1:17" hidden="1" x14ac:dyDescent="0.3">
      <c r="A1741" t="s">
        <v>3637</v>
      </c>
      <c r="B1741" t="s">
        <v>3638</v>
      </c>
      <c r="C1741" t="s">
        <v>10182</v>
      </c>
      <c r="D1741" t="s">
        <v>62</v>
      </c>
      <c r="E1741">
        <v>555.51476270399996</v>
      </c>
      <c r="F1741">
        <v>72.489999999999995</v>
      </c>
      <c r="G1741">
        <v>116.95081987852301</v>
      </c>
      <c r="H1741">
        <v>52.156083108675197</v>
      </c>
      <c r="I1741">
        <v>63.362357366983701</v>
      </c>
      <c r="J1741">
        <v>28.801063367307901</v>
      </c>
      <c r="K1741">
        <v>50.309832527836697</v>
      </c>
      <c r="L1741">
        <v>45.7181067897356</v>
      </c>
      <c r="M1741">
        <v>87.533546617632695</v>
      </c>
      <c r="N1741">
        <v>3.3958586025545601</v>
      </c>
      <c r="O1741">
        <v>7.1871982342392098</v>
      </c>
      <c r="P1741">
        <v>178.27255278310901</v>
      </c>
      <c r="Q1741">
        <v>6.8906465026081998E-2</v>
      </c>
    </row>
    <row r="1742" spans="1:17" hidden="1" x14ac:dyDescent="0.3">
      <c r="A1742" t="s">
        <v>3639</v>
      </c>
      <c r="B1742" t="s">
        <v>3640</v>
      </c>
      <c r="C1742" t="s">
        <v>10182</v>
      </c>
      <c r="D1742" t="s">
        <v>140</v>
      </c>
      <c r="E1742">
        <v>555.29117292000001</v>
      </c>
      <c r="F1742">
        <v>12.76</v>
      </c>
      <c r="G1742">
        <v>41.711477619639197</v>
      </c>
      <c r="H1742">
        <v>-14.087003028939501</v>
      </c>
      <c r="I1742">
        <v>-1.85219379521645</v>
      </c>
      <c r="J1742">
        <v>-7.31241076377</v>
      </c>
      <c r="K1742">
        <v>13.2550193913192</v>
      </c>
      <c r="L1742">
        <v>12.525564709496001</v>
      </c>
      <c r="M1742">
        <v>46.044534731382299</v>
      </c>
      <c r="N1742">
        <v>1.2635331070682201</v>
      </c>
      <c r="O1742">
        <v>35.188087774294601</v>
      </c>
      <c r="P1742">
        <v>79.7183098591549</v>
      </c>
      <c r="Q1742">
        <v>-6.7285656558379999E-3</v>
      </c>
    </row>
    <row r="1743" spans="1:17" hidden="1" x14ac:dyDescent="0.3">
      <c r="A1743" t="s">
        <v>3641</v>
      </c>
      <c r="B1743" t="s">
        <v>3642</v>
      </c>
      <c r="C1743" t="s">
        <v>10182</v>
      </c>
      <c r="D1743" t="s">
        <v>548</v>
      </c>
      <c r="E1743">
        <v>554.77424910100001</v>
      </c>
      <c r="F1743">
        <v>126.97</v>
      </c>
      <c r="G1743">
        <v>-5.8652507242804504</v>
      </c>
      <c r="H1743">
        <v>10.1483404154837</v>
      </c>
      <c r="I1743">
        <v>-24.124146688912901</v>
      </c>
      <c r="J1743">
        <v>0.57074316358391597</v>
      </c>
      <c r="K1743">
        <v>122.71866506069701</v>
      </c>
      <c r="L1743">
        <v>123.54235738823</v>
      </c>
      <c r="M1743">
        <v>47.715059233232402</v>
      </c>
      <c r="N1743">
        <v>1.26702380631903</v>
      </c>
      <c r="O1743">
        <v>23.651256202252501</v>
      </c>
      <c r="P1743">
        <v>26.97</v>
      </c>
      <c r="Q1743">
        <v>-3.0312472589654998E-2</v>
      </c>
    </row>
    <row r="1744" spans="1:17" hidden="1" x14ac:dyDescent="0.3">
      <c r="A1744" t="s">
        <v>3643</v>
      </c>
      <c r="B1744" t="s">
        <v>3644</v>
      </c>
      <c r="C1744" t="s">
        <v>10182</v>
      </c>
      <c r="D1744" t="s">
        <v>304</v>
      </c>
      <c r="E1744">
        <v>551.68122754499996</v>
      </c>
      <c r="F1744">
        <v>207.93</v>
      </c>
      <c r="G1744">
        <v>-40.937789830494602</v>
      </c>
      <c r="H1744">
        <v>-11.702996567423799</v>
      </c>
      <c r="I1744">
        <v>-39.561980071931799</v>
      </c>
      <c r="J1744">
        <v>-8.8584386271230393</v>
      </c>
      <c r="K1744">
        <v>239.68328730725099</v>
      </c>
      <c r="L1744">
        <v>246.434849054068</v>
      </c>
      <c r="M1744">
        <v>20.433202035166602</v>
      </c>
      <c r="N1744">
        <v>0.68319639945216604</v>
      </c>
      <c r="O1744">
        <v>78.906362718222397</v>
      </c>
      <c r="P1744">
        <v>11.371183717193301</v>
      </c>
      <c r="Q1744">
        <v>0.12680507721406101</v>
      </c>
    </row>
    <row r="1745" spans="1:17" hidden="1" x14ac:dyDescent="0.3">
      <c r="A1745" t="s">
        <v>3645</v>
      </c>
      <c r="B1745" t="s">
        <v>3646</v>
      </c>
      <c r="C1745" t="s">
        <v>10182</v>
      </c>
      <c r="D1745" t="s">
        <v>637</v>
      </c>
      <c r="E1745">
        <v>551.23523090399999</v>
      </c>
      <c r="F1745">
        <v>21.13</v>
      </c>
      <c r="G1745">
        <v>-18.771442592470699</v>
      </c>
      <c r="H1745">
        <v>-6.9547561501875101</v>
      </c>
      <c r="I1745">
        <v>-45.672232851848499</v>
      </c>
      <c r="J1745">
        <v>-1.9420086485222501</v>
      </c>
      <c r="K1745">
        <v>21.784952778555699</v>
      </c>
      <c r="L1745">
        <v>23.2256037705037</v>
      </c>
      <c r="M1745">
        <v>35.982249770910798</v>
      </c>
      <c r="N1745">
        <v>0.63983732486480904</v>
      </c>
      <c r="O1745">
        <v>67.534311405584404</v>
      </c>
      <c r="P1745">
        <v>10.918635170603601</v>
      </c>
      <c r="Q1745">
        <v>4.4150943313245997E-2</v>
      </c>
    </row>
    <row r="1746" spans="1:17" hidden="1" x14ac:dyDescent="0.3">
      <c r="A1746" t="s">
        <v>3647</v>
      </c>
      <c r="B1746" t="s">
        <v>3648</v>
      </c>
      <c r="C1746" t="s">
        <v>10182</v>
      </c>
      <c r="D1746" t="s">
        <v>21</v>
      </c>
      <c r="E1746">
        <v>548.95446979999997</v>
      </c>
      <c r="F1746">
        <v>374</v>
      </c>
      <c r="G1746">
        <v>46.789091998724203</v>
      </c>
      <c r="H1746">
        <v>2.0526306463277799</v>
      </c>
      <c r="I1746">
        <v>12.9437644474006</v>
      </c>
      <c r="J1746">
        <v>-0.369943295544644</v>
      </c>
      <c r="K1746">
        <v>348.74574447564601</v>
      </c>
      <c r="L1746">
        <v>303.46529811988302</v>
      </c>
      <c r="M1746">
        <v>60.347553909879103</v>
      </c>
      <c r="N1746">
        <v>0.74005428100860604</v>
      </c>
      <c r="O1746">
        <v>13.636363636363599</v>
      </c>
      <c r="P1746">
        <v>100.37503348513199</v>
      </c>
    </row>
    <row r="1747" spans="1:17" hidden="1" x14ac:dyDescent="0.3">
      <c r="A1747" t="s">
        <v>3649</v>
      </c>
      <c r="B1747" t="s">
        <v>3650</v>
      </c>
      <c r="C1747" t="s">
        <v>10182</v>
      </c>
      <c r="D1747" t="s">
        <v>282</v>
      </c>
      <c r="E1747">
        <v>544.18231354499903</v>
      </c>
      <c r="F1747">
        <v>580.95000000000005</v>
      </c>
      <c r="G1747">
        <v>-22.281094693896499</v>
      </c>
      <c r="H1747">
        <v>16.8631817759243</v>
      </c>
      <c r="I1747">
        <v>2.4158385214036602</v>
      </c>
      <c r="J1747">
        <v>13.7902374346675</v>
      </c>
      <c r="K1747">
        <v>482.98212082507501</v>
      </c>
      <c r="L1747">
        <v>478.669519524723</v>
      </c>
      <c r="M1747">
        <v>69.316455391157206</v>
      </c>
      <c r="N1747">
        <v>4.5159435351650901</v>
      </c>
      <c r="O1747">
        <v>12.5225923057061</v>
      </c>
      <c r="P1747">
        <v>49.729381443298898</v>
      </c>
      <c r="Q1747">
        <v>-3.2115352841337999E-2</v>
      </c>
    </row>
    <row r="1748" spans="1:17" hidden="1" x14ac:dyDescent="0.3">
      <c r="A1748" t="s">
        <v>3651</v>
      </c>
      <c r="B1748" t="s">
        <v>3652</v>
      </c>
      <c r="C1748" t="s">
        <v>10182</v>
      </c>
      <c r="D1748" t="s">
        <v>21</v>
      </c>
      <c r="E1748">
        <v>542.537961344</v>
      </c>
      <c r="F1748">
        <v>16.48</v>
      </c>
      <c r="G1748">
        <v>-5.6656181462032897</v>
      </c>
      <c r="H1748">
        <v>-10.2729602959778</v>
      </c>
      <c r="I1748">
        <v>-37.589155246463598</v>
      </c>
      <c r="J1748">
        <v>-3.3213469619433602</v>
      </c>
      <c r="K1748">
        <v>17.3279506534933</v>
      </c>
      <c r="L1748">
        <v>17.708636253291299</v>
      </c>
      <c r="M1748">
        <v>25.9132274917255</v>
      </c>
      <c r="N1748">
        <v>0.91375731557137496</v>
      </c>
      <c r="O1748">
        <v>60.194174757281502</v>
      </c>
      <c r="P1748">
        <v>21.623616236162299</v>
      </c>
      <c r="Q1748">
        <v>-7.6636800381779998E-3</v>
      </c>
    </row>
    <row r="1749" spans="1:17" hidden="1" x14ac:dyDescent="0.3">
      <c r="A1749" t="s">
        <v>3653</v>
      </c>
      <c r="B1749" t="s">
        <v>3654</v>
      </c>
      <c r="C1749" t="s">
        <v>10182</v>
      </c>
      <c r="D1749" t="s">
        <v>62</v>
      </c>
      <c r="E1749">
        <v>541.81332711000005</v>
      </c>
      <c r="F1749">
        <v>336.9</v>
      </c>
      <c r="G1749">
        <v>52.229881472408401</v>
      </c>
      <c r="H1749">
        <v>-1.41349692905181</v>
      </c>
      <c r="I1749">
        <v>-30.3874867887363</v>
      </c>
      <c r="J1749">
        <v>-2.4620885838561102</v>
      </c>
      <c r="K1749">
        <v>341.95413006001002</v>
      </c>
      <c r="L1749">
        <v>329.26710532992303</v>
      </c>
      <c r="M1749">
        <v>44.434213280158701</v>
      </c>
      <c r="N1749">
        <v>1.3167511797892399</v>
      </c>
      <c r="O1749">
        <v>39.507272187592697</v>
      </c>
      <c r="Q1749">
        <v>6.0937089533181998E-2</v>
      </c>
    </row>
    <row r="1750" spans="1:17" hidden="1" x14ac:dyDescent="0.3">
      <c r="A1750" t="s">
        <v>3655</v>
      </c>
      <c r="B1750" t="s">
        <v>3656</v>
      </c>
      <c r="C1750" t="s">
        <v>10182</v>
      </c>
      <c r="D1750" t="s">
        <v>413</v>
      </c>
      <c r="E1750">
        <v>540.90269298999999</v>
      </c>
      <c r="F1750">
        <v>2201.65</v>
      </c>
      <c r="G1750">
        <v>21.818075451049499</v>
      </c>
      <c r="H1750">
        <v>15.086162009658301</v>
      </c>
      <c r="I1750">
        <v>2.9412492364464802</v>
      </c>
      <c r="J1750">
        <v>-17.3080316223122</v>
      </c>
      <c r="K1750">
        <v>2004.71150183174</v>
      </c>
      <c r="L1750">
        <v>1853.4271191912101</v>
      </c>
      <c r="M1750">
        <v>48.675755239204697</v>
      </c>
      <c r="N1750">
        <v>2.71360318513603</v>
      </c>
      <c r="O1750">
        <v>26.2235141825448</v>
      </c>
      <c r="P1750">
        <v>51.310951513693603</v>
      </c>
      <c r="Q1750">
        <v>-5.0457655306540998E-2</v>
      </c>
    </row>
    <row r="1751" spans="1:17" hidden="1" x14ac:dyDescent="0.3">
      <c r="A1751" t="s">
        <v>3657</v>
      </c>
      <c r="B1751" t="s">
        <v>3658</v>
      </c>
      <c r="C1751" t="s">
        <v>10182</v>
      </c>
      <c r="E1751">
        <v>538.28108399999996</v>
      </c>
      <c r="F1751">
        <v>36.299999999999997</v>
      </c>
      <c r="G1751">
        <v>863.74547309379295</v>
      </c>
      <c r="H1751">
        <v>10.196740173722601</v>
      </c>
      <c r="I1751">
        <v>127.11752601883001</v>
      </c>
      <c r="J1751">
        <v>-20.1301751691419</v>
      </c>
      <c r="K1751">
        <v>36.289664943996399</v>
      </c>
      <c r="L1751">
        <v>24.253016612140399</v>
      </c>
      <c r="M1751">
        <v>32.529183193217499</v>
      </c>
      <c r="N1751">
        <v>2.8759780813471498</v>
      </c>
      <c r="O1751">
        <v>33.746556473829202</v>
      </c>
      <c r="P1751">
        <v>888.83138109506899</v>
      </c>
      <c r="Q1751">
        <v>0.207563236782696</v>
      </c>
    </row>
    <row r="1752" spans="1:17" hidden="1" x14ac:dyDescent="0.3">
      <c r="A1752" t="s">
        <v>3659</v>
      </c>
      <c r="B1752" t="s">
        <v>3660</v>
      </c>
      <c r="C1752" t="s">
        <v>10182</v>
      </c>
      <c r="E1752">
        <v>536.92662128999996</v>
      </c>
      <c r="F1752">
        <v>40.380000000000003</v>
      </c>
      <c r="G1752">
        <v>-25.505143512989601</v>
      </c>
      <c r="H1752">
        <v>-9.1042629570677498</v>
      </c>
      <c r="I1752">
        <v>-23.736896776891701</v>
      </c>
      <c r="J1752">
        <v>-3.9054736276627402</v>
      </c>
      <c r="K1752">
        <v>41.141129139393399</v>
      </c>
      <c r="L1752">
        <v>41.782569033037603</v>
      </c>
      <c r="M1752">
        <v>36.614361287732599</v>
      </c>
      <c r="N1752">
        <v>0.58280542644150901</v>
      </c>
      <c r="O1752">
        <v>28.9747399702823</v>
      </c>
      <c r="P1752">
        <v>22.363636363636299</v>
      </c>
      <c r="Q1752">
        <v>2.4667611730050001E-3</v>
      </c>
    </row>
    <row r="1753" spans="1:17" hidden="1" x14ac:dyDescent="0.3">
      <c r="A1753" t="s">
        <v>3661</v>
      </c>
      <c r="B1753" t="s">
        <v>3662</v>
      </c>
      <c r="C1753" t="s">
        <v>10182</v>
      </c>
      <c r="D1753" t="s">
        <v>330</v>
      </c>
      <c r="E1753">
        <v>536.907724186</v>
      </c>
      <c r="F1753">
        <v>87.74</v>
      </c>
      <c r="G1753">
        <v>-10.137656985947499</v>
      </c>
      <c r="H1753">
        <v>-0.30620983510975502</v>
      </c>
      <c r="I1753">
        <v>-27.841143058118501</v>
      </c>
      <c r="J1753">
        <v>-0.85276415741429401</v>
      </c>
      <c r="K1753">
        <v>87.830651425386904</v>
      </c>
      <c r="L1753">
        <v>91.533364051752002</v>
      </c>
      <c r="M1753">
        <v>43.059329474336998</v>
      </c>
      <c r="N1753">
        <v>1.44552646334785</v>
      </c>
      <c r="O1753">
        <v>53.179849555504902</v>
      </c>
      <c r="P1753">
        <v>21.7765440666203</v>
      </c>
      <c r="Q1753">
        <v>1.7822323812259001E-2</v>
      </c>
    </row>
    <row r="1754" spans="1:17" hidden="1" x14ac:dyDescent="0.3">
      <c r="A1754" t="s">
        <v>3663</v>
      </c>
      <c r="B1754" t="s">
        <v>3664</v>
      </c>
      <c r="C1754" t="s">
        <v>10182</v>
      </c>
      <c r="D1754" t="s">
        <v>62</v>
      </c>
      <c r="E1754">
        <v>536.76356702399903</v>
      </c>
      <c r="F1754">
        <v>110.16</v>
      </c>
      <c r="G1754">
        <v>-22.590762370207798</v>
      </c>
      <c r="H1754">
        <v>-4.5747765858657203</v>
      </c>
      <c r="I1754">
        <v>-15.9504315155014</v>
      </c>
      <c r="J1754">
        <v>-8.6438957581763596</v>
      </c>
      <c r="K1754">
        <v>107.677692146873</v>
      </c>
      <c r="L1754">
        <v>107.75012726258799</v>
      </c>
      <c r="M1754">
        <v>54.529615159304697</v>
      </c>
      <c r="N1754">
        <v>0.84046234455971403</v>
      </c>
      <c r="O1754">
        <v>38.616557734204697</v>
      </c>
      <c r="P1754">
        <v>23.083798882681499</v>
      </c>
    </row>
    <row r="1755" spans="1:17" hidden="1" x14ac:dyDescent="0.3">
      <c r="A1755" t="s">
        <v>3665</v>
      </c>
      <c r="B1755" t="s">
        <v>3666</v>
      </c>
      <c r="C1755" t="s">
        <v>10182</v>
      </c>
      <c r="D1755" t="s">
        <v>548</v>
      </c>
      <c r="E1755">
        <v>535.78062124500002</v>
      </c>
      <c r="F1755">
        <v>719.05</v>
      </c>
      <c r="G1755">
        <v>57.113509203842597</v>
      </c>
      <c r="H1755">
        <v>26.063691350119999</v>
      </c>
      <c r="I1755">
        <v>65.588230846742206</v>
      </c>
      <c r="J1755">
        <v>7.14220049850812</v>
      </c>
      <c r="K1755">
        <v>605.95776891704099</v>
      </c>
      <c r="L1755">
        <v>519.32248701533501</v>
      </c>
      <c r="M1755">
        <v>86.486300530643803</v>
      </c>
      <c r="N1755">
        <v>1.3969061706263599</v>
      </c>
      <c r="O1755">
        <v>7.0857381266949497</v>
      </c>
      <c r="P1755">
        <v>120.12857798867201</v>
      </c>
      <c r="Q1755">
        <v>4.3737450970301003E-2</v>
      </c>
    </row>
    <row r="1756" spans="1:17" hidden="1" x14ac:dyDescent="0.3">
      <c r="A1756" t="s">
        <v>3667</v>
      </c>
      <c r="B1756" t="s">
        <v>3668</v>
      </c>
      <c r="C1756" t="s">
        <v>10182</v>
      </c>
      <c r="D1756" t="s">
        <v>130</v>
      </c>
      <c r="E1756">
        <v>535.43466620799995</v>
      </c>
      <c r="F1756">
        <v>53.36</v>
      </c>
      <c r="G1756">
        <v>85.9900413658128</v>
      </c>
      <c r="H1756">
        <v>22.856727129652199</v>
      </c>
      <c r="I1756">
        <v>57.014681422023699</v>
      </c>
      <c r="J1756">
        <v>-4.65775321439307</v>
      </c>
      <c r="K1756">
        <v>46.901715205860597</v>
      </c>
      <c r="L1756">
        <v>39.009710953868797</v>
      </c>
      <c r="M1756">
        <v>57.789205797526002</v>
      </c>
      <c r="N1756">
        <v>1.5779102716160101</v>
      </c>
      <c r="O1756">
        <v>8.6956521739130306</v>
      </c>
      <c r="P1756">
        <v>131.47164081986699</v>
      </c>
      <c r="Q1756">
        <v>0.14190104239416701</v>
      </c>
    </row>
    <row r="1757" spans="1:17" hidden="1" x14ac:dyDescent="0.3">
      <c r="A1757" t="s">
        <v>3669</v>
      </c>
      <c r="B1757" t="s">
        <v>3670</v>
      </c>
      <c r="C1757" t="s">
        <v>10182</v>
      </c>
      <c r="D1757" t="s">
        <v>130</v>
      </c>
      <c r="E1757">
        <v>535.22280000000001</v>
      </c>
      <c r="F1757">
        <v>20.100000000000001</v>
      </c>
      <c r="G1757">
        <v>258.99052511974298</v>
      </c>
      <c r="H1757">
        <v>-3.5651159652649298</v>
      </c>
      <c r="I1757">
        <v>49.117398861123199</v>
      </c>
      <c r="J1757">
        <v>-7.0243120147478804</v>
      </c>
      <c r="K1757">
        <v>20.019244958923501</v>
      </c>
      <c r="L1757">
        <v>15.6762301252004</v>
      </c>
      <c r="M1757">
        <v>49.107643406404797</v>
      </c>
      <c r="N1757">
        <v>1.0875245362978401</v>
      </c>
      <c r="O1757">
        <v>21.890547263681501</v>
      </c>
      <c r="P1757">
        <v>302</v>
      </c>
      <c r="Q1757">
        <v>0.15593109690418799</v>
      </c>
    </row>
    <row r="1758" spans="1:17" hidden="1" x14ac:dyDescent="0.3">
      <c r="A1758" t="s">
        <v>3671</v>
      </c>
      <c r="B1758" t="s">
        <v>3672</v>
      </c>
      <c r="C1758" t="s">
        <v>10182</v>
      </c>
      <c r="D1758" t="s">
        <v>214</v>
      </c>
      <c r="E1758">
        <v>533.47919999999999</v>
      </c>
      <c r="F1758">
        <v>893.6</v>
      </c>
      <c r="G1758">
        <v>513.19980628443795</v>
      </c>
      <c r="H1758">
        <v>32.575743575900397</v>
      </c>
      <c r="I1758">
        <v>225.325120357348</v>
      </c>
      <c r="J1758">
        <v>-10.0326168987516</v>
      </c>
      <c r="K1758">
        <v>738.12632203348596</v>
      </c>
      <c r="L1758">
        <v>432.04437452749602</v>
      </c>
      <c r="M1758">
        <v>42.766011780331297</v>
      </c>
      <c r="N1758">
        <v>0.86611790340152495</v>
      </c>
      <c r="O1758">
        <v>22.778648164726899</v>
      </c>
      <c r="P1758">
        <v>583.44168260038202</v>
      </c>
    </row>
    <row r="1759" spans="1:17" hidden="1" x14ac:dyDescent="0.3">
      <c r="A1759" t="s">
        <v>3673</v>
      </c>
      <c r="B1759" t="s">
        <v>3674</v>
      </c>
      <c r="C1759" t="s">
        <v>10182</v>
      </c>
      <c r="D1759" t="s">
        <v>122</v>
      </c>
      <c r="E1759">
        <v>532.27340000000004</v>
      </c>
      <c r="F1759">
        <v>302.60000000000002</v>
      </c>
      <c r="G1759">
        <v>-27.267902505882098</v>
      </c>
      <c r="H1759">
        <v>4.3962345742893998</v>
      </c>
      <c r="I1759">
        <v>-16.916118781890901</v>
      </c>
      <c r="J1759">
        <v>-1.56164467592527</v>
      </c>
      <c r="K1759">
        <v>329.554839830167</v>
      </c>
      <c r="L1759">
        <v>323.36548531879498</v>
      </c>
      <c r="M1759">
        <v>26.391373476002801</v>
      </c>
      <c r="N1759">
        <v>1.18445595854922</v>
      </c>
      <c r="O1759">
        <v>41.110376734963602</v>
      </c>
      <c r="P1759">
        <v>20.2463739320484</v>
      </c>
    </row>
    <row r="1760" spans="1:17" hidden="1" x14ac:dyDescent="0.3">
      <c r="A1760" t="s">
        <v>3675</v>
      </c>
      <c r="B1760" t="s">
        <v>3676</v>
      </c>
      <c r="C1760" t="s">
        <v>10182</v>
      </c>
      <c r="D1760" t="s">
        <v>726</v>
      </c>
      <c r="E1760">
        <v>531.46883118000005</v>
      </c>
      <c r="F1760">
        <v>73.959999999999994</v>
      </c>
      <c r="G1760">
        <v>282.40720494638202</v>
      </c>
      <c r="H1760">
        <v>-0.92115312735764698</v>
      </c>
      <c r="I1760">
        <v>96.009643897607106</v>
      </c>
      <c r="J1760">
        <v>-5.1786264430410798</v>
      </c>
      <c r="K1760">
        <v>74.539215646517505</v>
      </c>
      <c r="L1760">
        <v>55.429430724913701</v>
      </c>
      <c r="M1760">
        <v>30.842224018313601</v>
      </c>
      <c r="N1760">
        <v>0.99468261839463701</v>
      </c>
      <c r="O1760">
        <v>20.200108166576499</v>
      </c>
      <c r="P1760">
        <v>335.05882352941097</v>
      </c>
      <c r="Q1760">
        <v>8.506519307622E-2</v>
      </c>
    </row>
    <row r="1761" spans="1:17" hidden="1" x14ac:dyDescent="0.3">
      <c r="A1761" t="s">
        <v>3677</v>
      </c>
      <c r="B1761" t="s">
        <v>3678</v>
      </c>
      <c r="C1761" t="s">
        <v>10182</v>
      </c>
      <c r="D1761" t="s">
        <v>548</v>
      </c>
      <c r="E1761">
        <v>531.13402571999995</v>
      </c>
      <c r="F1761">
        <v>450.6</v>
      </c>
      <c r="G1761">
        <v>71.897698556101304</v>
      </c>
      <c r="H1761">
        <v>15.242025459007801</v>
      </c>
      <c r="I1761">
        <v>28.682412161076201</v>
      </c>
      <c r="J1761">
        <v>-5.2396533887661496</v>
      </c>
      <c r="K1761">
        <v>405.38699834297802</v>
      </c>
      <c r="L1761">
        <v>337.349867519334</v>
      </c>
      <c r="M1761">
        <v>55.3245129762674</v>
      </c>
      <c r="N1761">
        <v>1.4452530087989199</v>
      </c>
      <c r="O1761">
        <v>10.075454948956899</v>
      </c>
      <c r="P1761">
        <v>106.36592626517</v>
      </c>
      <c r="Q1761">
        <v>-4.7433292480780001E-3</v>
      </c>
    </row>
    <row r="1762" spans="1:17" hidden="1" x14ac:dyDescent="0.3">
      <c r="A1762" t="s">
        <v>3679</v>
      </c>
      <c r="B1762" t="s">
        <v>3680</v>
      </c>
      <c r="C1762" t="s">
        <v>10182</v>
      </c>
      <c r="D1762" t="s">
        <v>21</v>
      </c>
      <c r="E1762">
        <v>530.74548005700001</v>
      </c>
      <c r="F1762">
        <v>170.49</v>
      </c>
      <c r="G1762">
        <v>10.3848905684501</v>
      </c>
      <c r="H1762">
        <v>6.0456807571073501</v>
      </c>
      <c r="I1762">
        <v>-26.026182297223102</v>
      </c>
      <c r="J1762">
        <v>-7.2162838597190504</v>
      </c>
      <c r="K1762">
        <v>163.53086099740599</v>
      </c>
      <c r="L1762">
        <v>158.995671439706</v>
      </c>
      <c r="M1762">
        <v>45.505335842069996</v>
      </c>
      <c r="N1762">
        <v>1.66980857667626</v>
      </c>
      <c r="O1762">
        <v>26.3417209220482</v>
      </c>
      <c r="P1762">
        <v>43.148614609571801</v>
      </c>
      <c r="Q1762">
        <v>-2.8916079349039E-2</v>
      </c>
    </row>
    <row r="1763" spans="1:17" hidden="1" x14ac:dyDescent="0.3">
      <c r="A1763" t="s">
        <v>3681</v>
      </c>
      <c r="B1763" t="s">
        <v>3682</v>
      </c>
      <c r="C1763" t="s">
        <v>10182</v>
      </c>
      <c r="D1763" t="s">
        <v>246</v>
      </c>
      <c r="E1763">
        <v>530.25</v>
      </c>
      <c r="F1763">
        <v>151.5</v>
      </c>
      <c r="G1763">
        <v>3.4673376499758399</v>
      </c>
      <c r="H1763">
        <v>1.4263444958777201</v>
      </c>
      <c r="I1763">
        <v>-13.9836909900047</v>
      </c>
      <c r="J1763">
        <v>-3.9372781437088999</v>
      </c>
      <c r="K1763">
        <v>141.55635855052199</v>
      </c>
      <c r="L1763">
        <v>135.84906882113401</v>
      </c>
      <c r="M1763">
        <v>68.244671478776695</v>
      </c>
      <c r="N1763">
        <v>1.0852368293642101</v>
      </c>
      <c r="O1763">
        <v>12.013201320132</v>
      </c>
      <c r="P1763">
        <v>47.732813261823502</v>
      </c>
      <c r="Q1763">
        <v>6.5032862775415007E-2</v>
      </c>
    </row>
    <row r="1764" spans="1:17" hidden="1" x14ac:dyDescent="0.3">
      <c r="A1764" t="s">
        <v>3683</v>
      </c>
      <c r="B1764" t="s">
        <v>3684</v>
      </c>
      <c r="C1764" t="s">
        <v>10182</v>
      </c>
      <c r="D1764" t="s">
        <v>3685</v>
      </c>
      <c r="E1764">
        <v>529.08000000000004</v>
      </c>
      <c r="F1764">
        <v>132.27000000000001</v>
      </c>
      <c r="G1764">
        <v>0.88552057015282404</v>
      </c>
      <c r="H1764">
        <v>-2.4164120409921002</v>
      </c>
      <c r="I1764">
        <v>-49.656031748308102</v>
      </c>
      <c r="J1764">
        <v>-1.9676939112428</v>
      </c>
      <c r="K1764">
        <v>135.32430394018101</v>
      </c>
      <c r="M1764">
        <v>48.382639307362901</v>
      </c>
      <c r="N1764">
        <v>0.48793859469237799</v>
      </c>
      <c r="O1764">
        <v>93.052090421108304</v>
      </c>
      <c r="P1764">
        <v>37.78125</v>
      </c>
    </row>
    <row r="1765" spans="1:17" hidden="1" x14ac:dyDescent="0.3">
      <c r="A1765" t="s">
        <v>3686</v>
      </c>
      <c r="B1765" t="s">
        <v>3687</v>
      </c>
      <c r="C1765" t="s">
        <v>10182</v>
      </c>
      <c r="D1765" t="s">
        <v>253</v>
      </c>
      <c r="E1765">
        <v>529.01141553000002</v>
      </c>
      <c r="F1765">
        <v>315.89999999999998</v>
      </c>
      <c r="G1765">
        <v>-14.307464887503199</v>
      </c>
      <c r="H1765">
        <v>8.4084168414136293</v>
      </c>
      <c r="I1765">
        <v>-12.5809892603554</v>
      </c>
      <c r="J1765">
        <v>-4.4392580186548898</v>
      </c>
      <c r="K1765">
        <v>302.667092199308</v>
      </c>
      <c r="L1765">
        <v>299.72085859606</v>
      </c>
      <c r="M1765">
        <v>51.028728609300899</v>
      </c>
      <c r="N1765">
        <v>2.1241296264548102</v>
      </c>
      <c r="O1765">
        <v>13.580246913580201</v>
      </c>
      <c r="P1765">
        <v>19.886148007590101</v>
      </c>
      <c r="Q1765">
        <v>2.8896397929295999E-2</v>
      </c>
    </row>
    <row r="1766" spans="1:17" hidden="1" x14ac:dyDescent="0.3">
      <c r="A1766" t="s">
        <v>3688</v>
      </c>
      <c r="B1766" t="s">
        <v>3689</v>
      </c>
      <c r="C1766" t="s">
        <v>10182</v>
      </c>
      <c r="D1766" t="s">
        <v>62</v>
      </c>
      <c r="E1766">
        <v>528.39703564000001</v>
      </c>
      <c r="F1766">
        <v>395.3</v>
      </c>
      <c r="G1766">
        <v>12.8415169812783</v>
      </c>
      <c r="H1766">
        <v>10.844476171777</v>
      </c>
      <c r="I1766">
        <v>-15.878463568710799</v>
      </c>
      <c r="J1766">
        <v>2.4460964377172099</v>
      </c>
      <c r="K1766">
        <v>347.46259961247603</v>
      </c>
      <c r="L1766">
        <v>324.91254083942601</v>
      </c>
      <c r="M1766">
        <v>77.096535284403998</v>
      </c>
      <c r="N1766">
        <v>1.1149313849207401</v>
      </c>
      <c r="O1766">
        <v>8.7781431823931104</v>
      </c>
      <c r="P1766">
        <v>78.063063063062998</v>
      </c>
      <c r="Q1766">
        <v>-2.2657148552632001E-2</v>
      </c>
    </row>
    <row r="1767" spans="1:17" hidden="1" x14ac:dyDescent="0.3">
      <c r="A1767" t="s">
        <v>3690</v>
      </c>
      <c r="B1767" t="s">
        <v>3691</v>
      </c>
      <c r="C1767" t="s">
        <v>10182</v>
      </c>
      <c r="D1767" t="s">
        <v>21</v>
      </c>
      <c r="E1767">
        <v>525.91398907500002</v>
      </c>
      <c r="F1767">
        <v>132.75</v>
      </c>
      <c r="G1767">
        <v>48.443503763430101</v>
      </c>
      <c r="H1767">
        <v>44.898547700486802</v>
      </c>
      <c r="I1767">
        <v>15.3158464978238</v>
      </c>
      <c r="J1767">
        <v>11.388233250255899</v>
      </c>
      <c r="K1767">
        <v>109.601298083511</v>
      </c>
      <c r="L1767">
        <v>87.473133880283697</v>
      </c>
      <c r="M1767">
        <v>91.300251732191199</v>
      </c>
      <c r="N1767">
        <v>0.86470482238568802</v>
      </c>
      <c r="O1767">
        <v>1.6949152542372801</v>
      </c>
      <c r="P1767">
        <v>132.486865148861</v>
      </c>
      <c r="Q1767">
        <v>5.7945093103415002E-2</v>
      </c>
    </row>
    <row r="1768" spans="1:17" hidden="1" x14ac:dyDescent="0.3">
      <c r="A1768" t="s">
        <v>3692</v>
      </c>
      <c r="B1768" t="s">
        <v>3693</v>
      </c>
      <c r="C1768" t="s">
        <v>10182</v>
      </c>
      <c r="D1768" t="s">
        <v>214</v>
      </c>
      <c r="E1768">
        <v>524.47148000000004</v>
      </c>
      <c r="F1768">
        <v>297.05</v>
      </c>
      <c r="G1768">
        <v>75.175018287047706</v>
      </c>
      <c r="H1768">
        <v>36.114183040317997</v>
      </c>
      <c r="I1768">
        <v>9.3635452656680496</v>
      </c>
      <c r="J1768">
        <v>-16.826108232608899</v>
      </c>
      <c r="K1768">
        <v>265.340914176605</v>
      </c>
      <c r="M1768">
        <v>48.1818094339353</v>
      </c>
      <c r="N1768">
        <v>1.2636437787335</v>
      </c>
      <c r="O1768">
        <v>24.221511530045401</v>
      </c>
      <c r="P1768">
        <v>103.458904109589</v>
      </c>
    </row>
    <row r="1769" spans="1:17" hidden="1" x14ac:dyDescent="0.3">
      <c r="A1769" t="s">
        <v>3694</v>
      </c>
      <c r="B1769" t="s">
        <v>3695</v>
      </c>
      <c r="C1769" t="s">
        <v>10182</v>
      </c>
      <c r="D1769" t="s">
        <v>143</v>
      </c>
      <c r="E1769">
        <v>523.19402081999999</v>
      </c>
      <c r="F1769">
        <v>64.14</v>
      </c>
      <c r="G1769">
        <v>-51.883442810680002</v>
      </c>
      <c r="H1769">
        <v>-18.741082110713201</v>
      </c>
      <c r="I1769">
        <v>-39.9356077477048</v>
      </c>
      <c r="J1769">
        <v>-6.4242290645279096</v>
      </c>
      <c r="K1769">
        <v>73.183022380448804</v>
      </c>
      <c r="L1769">
        <v>76.934783114266295</v>
      </c>
      <c r="M1769">
        <v>28.8604790309255</v>
      </c>
      <c r="N1769">
        <v>2.8436351038518501</v>
      </c>
      <c r="O1769">
        <v>72.903024633613896</v>
      </c>
      <c r="P1769">
        <v>1.97138314785374</v>
      </c>
      <c r="Q1769">
        <v>6.2393710216495001E-2</v>
      </c>
    </row>
    <row r="1770" spans="1:17" hidden="1" x14ac:dyDescent="0.3">
      <c r="A1770" t="s">
        <v>3696</v>
      </c>
      <c r="B1770" t="s">
        <v>3697</v>
      </c>
      <c r="C1770" t="s">
        <v>10182</v>
      </c>
      <c r="D1770" t="s">
        <v>46</v>
      </c>
      <c r="E1770">
        <v>522.94779840000001</v>
      </c>
      <c r="F1770">
        <v>30.48</v>
      </c>
      <c r="G1770">
        <v>144.96060362663101</v>
      </c>
      <c r="H1770">
        <v>0.28346950232919799</v>
      </c>
      <c r="I1770">
        <v>21.649637706615</v>
      </c>
      <c r="J1770">
        <v>1.45700334272274</v>
      </c>
      <c r="K1770">
        <v>28.863794527703298</v>
      </c>
      <c r="L1770">
        <v>25.132169559007099</v>
      </c>
      <c r="M1770">
        <v>58.630568714737997</v>
      </c>
      <c r="N1770">
        <v>0.673654555395236</v>
      </c>
      <c r="O1770">
        <v>32.217847769028801</v>
      </c>
      <c r="P1770">
        <v>204.8</v>
      </c>
      <c r="Q1770">
        <v>-6.3018168273227995E-2</v>
      </c>
    </row>
    <row r="1771" spans="1:17" hidden="1" x14ac:dyDescent="0.3">
      <c r="A1771" t="s">
        <v>3698</v>
      </c>
      <c r="B1771" t="s">
        <v>3699</v>
      </c>
      <c r="C1771" t="s">
        <v>10182</v>
      </c>
      <c r="D1771" t="s">
        <v>413</v>
      </c>
      <c r="E1771">
        <v>519.35495638500004</v>
      </c>
      <c r="F1771">
        <v>190.35</v>
      </c>
      <c r="G1771">
        <v>10.684420101434601</v>
      </c>
      <c r="H1771">
        <v>10.922754942290499</v>
      </c>
      <c r="I1771">
        <v>6.9385330218261503</v>
      </c>
      <c r="J1771">
        <v>0.16458863342149499</v>
      </c>
      <c r="K1771">
        <v>178.21457423908299</v>
      </c>
      <c r="L1771">
        <v>167.29775392631501</v>
      </c>
      <c r="M1771">
        <v>59.402219251484297</v>
      </c>
      <c r="N1771">
        <v>1.20525307929563</v>
      </c>
      <c r="O1771">
        <v>7.6963488311005896</v>
      </c>
      <c r="P1771">
        <v>43.120300751879597</v>
      </c>
      <c r="Q1771">
        <v>-8.8925787293449993E-3</v>
      </c>
    </row>
    <row r="1772" spans="1:17" hidden="1" x14ac:dyDescent="0.3">
      <c r="A1772" t="s">
        <v>3700</v>
      </c>
      <c r="B1772" t="s">
        <v>3701</v>
      </c>
      <c r="C1772" t="s">
        <v>10182</v>
      </c>
      <c r="D1772" t="s">
        <v>1018</v>
      </c>
      <c r="E1772">
        <v>518.97889999999995</v>
      </c>
      <c r="F1772">
        <v>60.58</v>
      </c>
      <c r="G1772">
        <v>72.243082226737201</v>
      </c>
      <c r="H1772">
        <v>10.872501649484001</v>
      </c>
      <c r="I1772">
        <v>-17.746026738229698</v>
      </c>
      <c r="J1772">
        <v>11.0890782940051</v>
      </c>
      <c r="K1772">
        <v>55.176719149692701</v>
      </c>
      <c r="L1772">
        <v>54.590459745390497</v>
      </c>
      <c r="M1772">
        <v>79.0516524071936</v>
      </c>
      <c r="N1772">
        <v>1.6182930708885199</v>
      </c>
      <c r="O1772">
        <v>62.594915813799901</v>
      </c>
      <c r="P1772">
        <v>103.97306397306301</v>
      </c>
      <c r="Q1772">
        <v>4.9035399901824997E-2</v>
      </c>
    </row>
    <row r="1773" spans="1:17" hidden="1" x14ac:dyDescent="0.3">
      <c r="A1773" t="s">
        <v>3702</v>
      </c>
      <c r="B1773" t="s">
        <v>3703</v>
      </c>
      <c r="C1773" t="s">
        <v>10182</v>
      </c>
      <c r="D1773" t="s">
        <v>62</v>
      </c>
      <c r="E1773">
        <v>518.13544712999999</v>
      </c>
      <c r="F1773">
        <v>499.35</v>
      </c>
      <c r="G1773">
        <v>17.716258475349001</v>
      </c>
      <c r="H1773">
        <v>-15.8159439479158</v>
      </c>
      <c r="I1773">
        <v>4.0702171271944696</v>
      </c>
      <c r="J1773">
        <v>0.105006687726393</v>
      </c>
      <c r="K1773">
        <v>509.561131585564</v>
      </c>
      <c r="L1773">
        <v>458.09485673453901</v>
      </c>
      <c r="M1773">
        <v>43.913581786200098</v>
      </c>
      <c r="N1773">
        <v>0.97051113084835094</v>
      </c>
      <c r="O1773">
        <v>18.153599679583401</v>
      </c>
      <c r="P1773">
        <v>61.758989310009703</v>
      </c>
      <c r="Q1773">
        <v>8.5729699898463005E-2</v>
      </c>
    </row>
    <row r="1774" spans="1:17" hidden="1" x14ac:dyDescent="0.3">
      <c r="A1774" t="s">
        <v>3704</v>
      </c>
      <c r="B1774" t="s">
        <v>3705</v>
      </c>
      <c r="C1774" t="s">
        <v>10182</v>
      </c>
      <c r="D1774" t="s">
        <v>75</v>
      </c>
      <c r="E1774">
        <v>517.67168228999901</v>
      </c>
      <c r="F1774">
        <v>173.46</v>
      </c>
      <c r="G1774">
        <v>43.649500559035502</v>
      </c>
      <c r="H1774">
        <v>32.834672041949503</v>
      </c>
      <c r="I1774">
        <v>-2.7862308138761298</v>
      </c>
      <c r="J1774">
        <v>24.1056065676195</v>
      </c>
      <c r="K1774">
        <v>141.30689489032599</v>
      </c>
      <c r="L1774">
        <v>132.95776291335599</v>
      </c>
      <c r="M1774">
        <v>66.097669059719905</v>
      </c>
      <c r="N1774">
        <v>4.14549400818502</v>
      </c>
      <c r="O1774">
        <v>12.360198316614699</v>
      </c>
      <c r="P1774">
        <v>71.572700296735903</v>
      </c>
      <c r="Q1774">
        <v>3.4608186118986001E-2</v>
      </c>
    </row>
    <row r="1775" spans="1:17" hidden="1" x14ac:dyDescent="0.3">
      <c r="A1775" t="s">
        <v>3706</v>
      </c>
      <c r="B1775" t="s">
        <v>3707</v>
      </c>
      <c r="C1775" t="s">
        <v>10182</v>
      </c>
      <c r="D1775" t="s">
        <v>49</v>
      </c>
      <c r="E1775">
        <v>517.38750000000005</v>
      </c>
      <c r="F1775">
        <v>369.4</v>
      </c>
      <c r="G1775">
        <v>41.048564676934198</v>
      </c>
      <c r="H1775">
        <v>13.8313844333668</v>
      </c>
      <c r="I1775">
        <v>21.5849744380365</v>
      </c>
      <c r="J1775">
        <v>-9.7653195666417201</v>
      </c>
      <c r="K1775">
        <v>320.56960698488899</v>
      </c>
      <c r="L1775">
        <v>280.85281360391099</v>
      </c>
      <c r="M1775">
        <v>76.798572332425394</v>
      </c>
      <c r="N1775">
        <v>3.2048483961231402</v>
      </c>
      <c r="O1775">
        <v>12.2495939361126</v>
      </c>
      <c r="P1775">
        <v>71.574547143520604</v>
      </c>
    </row>
    <row r="1776" spans="1:17" hidden="1" x14ac:dyDescent="0.3">
      <c r="A1776" t="s">
        <v>3708</v>
      </c>
      <c r="B1776" t="s">
        <v>3709</v>
      </c>
      <c r="C1776" t="s">
        <v>10182</v>
      </c>
      <c r="D1776" t="s">
        <v>1175</v>
      </c>
      <c r="E1776">
        <v>516.73340949199996</v>
      </c>
      <c r="F1776">
        <v>133.88</v>
      </c>
      <c r="G1776">
        <v>38.381735466367701</v>
      </c>
      <c r="H1776">
        <v>3.5336836222731902</v>
      </c>
      <c r="I1776">
        <v>-16.494454421728999</v>
      </c>
      <c r="J1776">
        <v>-0.55298952721286698</v>
      </c>
      <c r="K1776">
        <v>131.198999718311</v>
      </c>
      <c r="L1776">
        <v>125.24079368337399</v>
      </c>
      <c r="M1776">
        <v>53.014995910656801</v>
      </c>
      <c r="N1776">
        <v>0.91880832598778195</v>
      </c>
      <c r="O1776">
        <v>29.855094114132001</v>
      </c>
      <c r="P1776">
        <v>70.656469088591393</v>
      </c>
      <c r="Q1776">
        <v>4.39614413884E-4</v>
      </c>
    </row>
    <row r="1777" spans="1:17" hidden="1" x14ac:dyDescent="0.3">
      <c r="A1777" t="s">
        <v>3710</v>
      </c>
      <c r="B1777" t="s">
        <v>3711</v>
      </c>
      <c r="C1777" t="s">
        <v>10182</v>
      </c>
      <c r="D1777" t="s">
        <v>304</v>
      </c>
      <c r="E1777">
        <v>516.40472750000004</v>
      </c>
      <c r="F1777">
        <v>645.95000000000005</v>
      </c>
      <c r="G1777">
        <v>85.939900558018493</v>
      </c>
      <c r="H1777">
        <v>-2.3361563591739101</v>
      </c>
      <c r="I1777">
        <v>-20.924676899113098</v>
      </c>
      <c r="J1777">
        <v>2.64453673955847</v>
      </c>
      <c r="K1777">
        <v>615.65722888289599</v>
      </c>
      <c r="L1777">
        <v>547.06905348621899</v>
      </c>
      <c r="M1777">
        <v>71.848272646034303</v>
      </c>
      <c r="N1777">
        <v>0.717979022566405</v>
      </c>
      <c r="O1777">
        <v>20.9071909590525</v>
      </c>
      <c r="P1777">
        <v>122.587870434183</v>
      </c>
      <c r="Q1777">
        <v>0.17898790945357401</v>
      </c>
    </row>
    <row r="1778" spans="1:17" hidden="1" x14ac:dyDescent="0.3">
      <c r="A1778" t="s">
        <v>3712</v>
      </c>
      <c r="B1778" t="s">
        <v>3713</v>
      </c>
      <c r="C1778" t="s">
        <v>10182</v>
      </c>
      <c r="D1778" t="s">
        <v>21</v>
      </c>
      <c r="E1778">
        <v>514.546035975</v>
      </c>
      <c r="F1778">
        <v>69.75</v>
      </c>
      <c r="G1778">
        <v>108.191683971968</v>
      </c>
      <c r="H1778">
        <v>-3.5032006266509699</v>
      </c>
      <c r="I1778">
        <v>-8.4564557531641906</v>
      </c>
      <c r="J1778">
        <v>-4.5335821970373402</v>
      </c>
      <c r="K1778">
        <v>69.632427733811795</v>
      </c>
      <c r="L1778">
        <v>64.553561465294095</v>
      </c>
      <c r="M1778">
        <v>52.686448583959702</v>
      </c>
      <c r="N1778">
        <v>1.45812552003594</v>
      </c>
      <c r="O1778">
        <v>53.763440860214999</v>
      </c>
      <c r="P1778">
        <v>142.1875</v>
      </c>
      <c r="Q1778">
        <v>0.11705427914548</v>
      </c>
    </row>
    <row r="1779" spans="1:17" hidden="1" x14ac:dyDescent="0.3">
      <c r="A1779" t="s">
        <v>3714</v>
      </c>
      <c r="B1779" t="s">
        <v>3715</v>
      </c>
      <c r="C1779" t="s">
        <v>10182</v>
      </c>
      <c r="D1779" t="s">
        <v>246</v>
      </c>
      <c r="E1779">
        <v>514.44734300000005</v>
      </c>
      <c r="F1779">
        <v>81.17</v>
      </c>
      <c r="G1779">
        <v>-18.6334489848823</v>
      </c>
      <c r="H1779">
        <v>-4.72847478863945</v>
      </c>
      <c r="I1779">
        <v>-26.931224881612</v>
      </c>
      <c r="J1779">
        <v>-3.1252664620365298</v>
      </c>
      <c r="K1779">
        <v>83.136688602985899</v>
      </c>
      <c r="L1779">
        <v>83.487964225907803</v>
      </c>
      <c r="M1779">
        <v>40.237825769105797</v>
      </c>
      <c r="N1779">
        <v>0.68631429521167697</v>
      </c>
      <c r="O1779">
        <v>53.689786867069103</v>
      </c>
      <c r="P1779">
        <v>16.791366906474799</v>
      </c>
      <c r="Q1779">
        <v>7.1334423008860004E-3</v>
      </c>
    </row>
    <row r="1780" spans="1:17" hidden="1" x14ac:dyDescent="0.3">
      <c r="A1780" t="s">
        <v>3716</v>
      </c>
      <c r="B1780" t="s">
        <v>3717</v>
      </c>
      <c r="C1780" t="s">
        <v>10182</v>
      </c>
      <c r="D1780" t="s">
        <v>193</v>
      </c>
      <c r="E1780">
        <v>512.91109089600002</v>
      </c>
      <c r="F1780">
        <v>131.63999999999999</v>
      </c>
      <c r="G1780">
        <v>66.949102939643197</v>
      </c>
      <c r="H1780">
        <v>1.8610577170724001</v>
      </c>
      <c r="I1780">
        <v>-17.006154003485101</v>
      </c>
      <c r="J1780">
        <v>-0.114674978955579</v>
      </c>
      <c r="K1780">
        <v>125.499649271273</v>
      </c>
      <c r="L1780">
        <v>118.366769106861</v>
      </c>
      <c r="M1780">
        <v>52.534966237514404</v>
      </c>
      <c r="N1780">
        <v>3.0738593374082899</v>
      </c>
      <c r="O1780">
        <v>25.569735642661801</v>
      </c>
      <c r="P1780">
        <v>92.879120879120805</v>
      </c>
      <c r="Q1780">
        <v>8.6408740423619998E-2</v>
      </c>
    </row>
    <row r="1781" spans="1:17" hidden="1" x14ac:dyDescent="0.3">
      <c r="A1781" t="s">
        <v>3718</v>
      </c>
      <c r="B1781" t="s">
        <v>3719</v>
      </c>
      <c r="C1781" t="s">
        <v>10182</v>
      </c>
      <c r="D1781" t="s">
        <v>21</v>
      </c>
      <c r="E1781">
        <v>512.851383672</v>
      </c>
      <c r="F1781">
        <v>12.12</v>
      </c>
      <c r="G1781">
        <v>-80.932902536794799</v>
      </c>
      <c r="H1781">
        <v>7.1516843459019501</v>
      </c>
      <c r="I1781">
        <v>-63.887137269008797</v>
      </c>
      <c r="J1781">
        <v>9.0763138567700903</v>
      </c>
      <c r="K1781">
        <v>12.512528060697999</v>
      </c>
      <c r="L1781">
        <v>17.933892947115801</v>
      </c>
      <c r="M1781">
        <v>60.079693596789298</v>
      </c>
      <c r="N1781">
        <v>1.1509445898509501</v>
      </c>
      <c r="O1781">
        <v>141.58415841584099</v>
      </c>
      <c r="P1781">
        <v>26.910994764397799</v>
      </c>
      <c r="Q1781">
        <v>0.14492341039065601</v>
      </c>
    </row>
    <row r="1782" spans="1:17" hidden="1" x14ac:dyDescent="0.3">
      <c r="A1782" t="s">
        <v>3720</v>
      </c>
      <c r="B1782" t="s">
        <v>3721</v>
      </c>
      <c r="C1782" t="s">
        <v>10182</v>
      </c>
      <c r="D1782" t="s">
        <v>1402</v>
      </c>
      <c r="E1782">
        <v>512.26821900000004</v>
      </c>
      <c r="F1782">
        <v>249.75</v>
      </c>
      <c r="G1782">
        <v>-19.505692402036601</v>
      </c>
      <c r="H1782">
        <v>-5.9249531549171701</v>
      </c>
      <c r="I1782">
        <v>-20.474761616018899</v>
      </c>
      <c r="J1782">
        <v>-1.3066083022850801</v>
      </c>
      <c r="K1782">
        <v>252.065510907153</v>
      </c>
      <c r="L1782">
        <v>255.99681642544601</v>
      </c>
      <c r="M1782">
        <v>53.816855286651602</v>
      </c>
      <c r="N1782">
        <v>0.95661821142899395</v>
      </c>
      <c r="O1782">
        <v>25.845845845845801</v>
      </c>
      <c r="P1782">
        <v>10.508849557522099</v>
      </c>
      <c r="Q1782">
        <v>0.10224175766440501</v>
      </c>
    </row>
    <row r="1783" spans="1:17" hidden="1" x14ac:dyDescent="0.3">
      <c r="A1783" t="s">
        <v>3722</v>
      </c>
      <c r="B1783" t="s">
        <v>3723</v>
      </c>
      <c r="C1783" t="s">
        <v>10182</v>
      </c>
      <c r="D1783" t="s">
        <v>140</v>
      </c>
      <c r="E1783">
        <v>510.48040320000001</v>
      </c>
      <c r="F1783">
        <v>12.96</v>
      </c>
      <c r="G1783">
        <v>90.914091998724203</v>
      </c>
      <c r="H1783">
        <v>4.7740608572379699</v>
      </c>
      <c r="I1783">
        <v>24.092668360171999</v>
      </c>
      <c r="J1783">
        <v>-1.00880270367673</v>
      </c>
      <c r="K1783">
        <v>11.818146458847799</v>
      </c>
      <c r="L1783">
        <v>10.226618055012</v>
      </c>
      <c r="M1783">
        <v>64.722910098296495</v>
      </c>
      <c r="N1783">
        <v>1.76222778858411</v>
      </c>
      <c r="O1783">
        <v>11.882716049382701</v>
      </c>
      <c r="P1783">
        <v>164.48979591836701</v>
      </c>
      <c r="Q1783">
        <v>5.8703349951811999E-2</v>
      </c>
    </row>
    <row r="1784" spans="1:17" hidden="1" x14ac:dyDescent="0.3">
      <c r="A1784" t="s">
        <v>3724</v>
      </c>
      <c r="B1784" t="s">
        <v>3725</v>
      </c>
      <c r="C1784" t="s">
        <v>10182</v>
      </c>
      <c r="D1784" t="s">
        <v>246</v>
      </c>
      <c r="E1784">
        <v>509.25499476499903</v>
      </c>
      <c r="F1784">
        <v>1558.15</v>
      </c>
      <c r="G1784">
        <v>-6.5954137046978003</v>
      </c>
      <c r="H1784">
        <v>9.5393396162471102</v>
      </c>
      <c r="I1784">
        <v>-6.9738738265709005E-2</v>
      </c>
      <c r="J1784">
        <v>-4.6435080861468903</v>
      </c>
      <c r="K1784">
        <v>1546.46316729726</v>
      </c>
      <c r="L1784">
        <v>1481.6013040278301</v>
      </c>
      <c r="M1784">
        <v>44.7162616537776</v>
      </c>
      <c r="N1784">
        <v>1.64598865027261</v>
      </c>
      <c r="O1784">
        <v>24.185733080897201</v>
      </c>
      <c r="P1784">
        <v>24.751801441152899</v>
      </c>
      <c r="Q1784">
        <v>0.18738012734843501</v>
      </c>
    </row>
    <row r="1785" spans="1:17" hidden="1" x14ac:dyDescent="0.3">
      <c r="A1785" t="s">
        <v>3726</v>
      </c>
      <c r="B1785" t="s">
        <v>3727</v>
      </c>
      <c r="C1785" t="s">
        <v>10182</v>
      </c>
      <c r="D1785" t="s">
        <v>413</v>
      </c>
      <c r="E1785">
        <v>508.88667101999999</v>
      </c>
      <c r="F1785">
        <v>309.39999999999998</v>
      </c>
      <c r="G1785">
        <v>-48.088697755270097</v>
      </c>
      <c r="H1785">
        <v>-2.0715429567167498</v>
      </c>
      <c r="I1785">
        <v>-33.500358793699903</v>
      </c>
      <c r="J1785">
        <v>-5.4817836139741898</v>
      </c>
      <c r="K1785">
        <v>305.51729772899802</v>
      </c>
      <c r="L1785">
        <v>325.485871122422</v>
      </c>
      <c r="M1785">
        <v>48.8911868295435</v>
      </c>
      <c r="N1785">
        <v>1.01170914920874</v>
      </c>
      <c r="O1785">
        <v>48.674854557207503</v>
      </c>
      <c r="P1785">
        <v>18.091603053435101</v>
      </c>
      <c r="Q1785">
        <v>-4.9936757292062997E-2</v>
      </c>
    </row>
    <row r="1786" spans="1:17" hidden="1" x14ac:dyDescent="0.3">
      <c r="A1786" t="s">
        <v>3728</v>
      </c>
      <c r="B1786" t="s">
        <v>3729</v>
      </c>
      <c r="C1786" t="s">
        <v>10182</v>
      </c>
      <c r="E1786">
        <v>508.58865730399998</v>
      </c>
      <c r="F1786">
        <v>25.87</v>
      </c>
      <c r="G1786">
        <v>77.498273674526899</v>
      </c>
      <c r="H1786">
        <v>-5.6350777767393998</v>
      </c>
      <c r="I1786">
        <v>7.9412577555572703</v>
      </c>
      <c r="J1786">
        <v>-1.6940027393178101</v>
      </c>
      <c r="K1786">
        <v>26.3667528841479</v>
      </c>
      <c r="L1786">
        <v>24.156326204279001</v>
      </c>
      <c r="M1786">
        <v>47.390521005327201</v>
      </c>
      <c r="N1786">
        <v>0.79337103968158296</v>
      </c>
      <c r="O1786">
        <v>24.661770390413501</v>
      </c>
      <c r="P1786">
        <v>106.79456434852101</v>
      </c>
      <c r="Q1786">
        <v>0.16166672799991699</v>
      </c>
    </row>
    <row r="1787" spans="1:17" hidden="1" x14ac:dyDescent="0.3">
      <c r="A1787" t="s">
        <v>3730</v>
      </c>
      <c r="B1787" t="s">
        <v>3731</v>
      </c>
      <c r="C1787" t="s">
        <v>10182</v>
      </c>
      <c r="D1787" t="s">
        <v>122</v>
      </c>
      <c r="E1787">
        <v>508.32921479999999</v>
      </c>
      <c r="F1787">
        <v>228</v>
      </c>
      <c r="G1787">
        <v>-43.657336572704303</v>
      </c>
      <c r="H1787">
        <v>-3.9445294593864499</v>
      </c>
      <c r="I1787">
        <v>-21.1648496852413</v>
      </c>
      <c r="J1787">
        <v>0.838462591438631</v>
      </c>
      <c r="K1787">
        <v>239.97000405115199</v>
      </c>
      <c r="L1787">
        <v>255.33996666637</v>
      </c>
      <c r="M1787">
        <v>53.008674847637401</v>
      </c>
      <c r="N1787">
        <v>1.18459069020866</v>
      </c>
      <c r="O1787">
        <v>35.855263157894697</v>
      </c>
      <c r="P1787">
        <v>6.0465116279069697</v>
      </c>
      <c r="Q1787">
        <v>0.16873846260096101</v>
      </c>
    </row>
    <row r="1788" spans="1:17" hidden="1" x14ac:dyDescent="0.3">
      <c r="A1788" t="s">
        <v>3732</v>
      </c>
      <c r="B1788" t="s">
        <v>3733</v>
      </c>
      <c r="C1788" t="s">
        <v>10182</v>
      </c>
      <c r="D1788" t="s">
        <v>637</v>
      </c>
      <c r="E1788">
        <v>508.26155399999999</v>
      </c>
      <c r="F1788">
        <v>279</v>
      </c>
      <c r="G1788">
        <v>190.52495172723101</v>
      </c>
      <c r="H1788">
        <v>31.620639320394002</v>
      </c>
      <c r="I1788">
        <v>157.75874060758599</v>
      </c>
      <c r="J1788">
        <v>-10.4699459295034</v>
      </c>
      <c r="K1788">
        <v>239.67579474514699</v>
      </c>
      <c r="L1788">
        <v>169.961426624929</v>
      </c>
      <c r="M1788">
        <v>52.412834295353697</v>
      </c>
      <c r="N1788">
        <v>2.2432275628151901</v>
      </c>
      <c r="O1788">
        <v>13.4408602150537</v>
      </c>
      <c r="P1788">
        <v>231.747919143876</v>
      </c>
      <c r="Q1788">
        <v>0.21754719531029301</v>
      </c>
    </row>
    <row r="1789" spans="1:17" hidden="1" x14ac:dyDescent="0.3">
      <c r="A1789" t="s">
        <v>3734</v>
      </c>
      <c r="B1789" t="s">
        <v>3735</v>
      </c>
      <c r="C1789" t="s">
        <v>10182</v>
      </c>
      <c r="D1789" t="s">
        <v>75</v>
      </c>
      <c r="E1789">
        <v>508.21114607999999</v>
      </c>
      <c r="F1789">
        <v>712.8</v>
      </c>
      <c r="G1789">
        <v>74.270825322734794</v>
      </c>
      <c r="H1789">
        <v>19.641317494406099</v>
      </c>
      <c r="I1789">
        <v>1.9939894254655599</v>
      </c>
      <c r="J1789">
        <v>18.650630358684701</v>
      </c>
      <c r="K1789">
        <v>588.649561210294</v>
      </c>
      <c r="L1789">
        <v>531.10824191415304</v>
      </c>
      <c r="M1789">
        <v>92.031714012914094</v>
      </c>
      <c r="N1789">
        <v>2.4847582628024401</v>
      </c>
      <c r="O1789">
        <v>3.1144781144781102</v>
      </c>
      <c r="P1789">
        <v>114.214876033057</v>
      </c>
      <c r="Q1789">
        <v>5.8227320142462999E-2</v>
      </c>
    </row>
    <row r="1790" spans="1:17" hidden="1" x14ac:dyDescent="0.3">
      <c r="A1790" t="s">
        <v>3736</v>
      </c>
      <c r="B1790" t="s">
        <v>3737</v>
      </c>
      <c r="C1790" t="s">
        <v>10182</v>
      </c>
      <c r="D1790" t="s">
        <v>630</v>
      </c>
      <c r="E1790">
        <v>507.64739300000002</v>
      </c>
      <c r="F1790">
        <v>665.5</v>
      </c>
      <c r="G1790">
        <v>275.81770645655502</v>
      </c>
      <c r="H1790">
        <v>1.0393082197726899</v>
      </c>
      <c r="I1790">
        <v>108.988542898529</v>
      </c>
      <c r="J1790">
        <v>-0.14212358596135399</v>
      </c>
      <c r="K1790">
        <v>598.21590393811903</v>
      </c>
      <c r="L1790">
        <v>442.83615140522198</v>
      </c>
      <c r="M1790">
        <v>51.713407928419699</v>
      </c>
      <c r="N1790">
        <v>0.46988711549296203</v>
      </c>
      <c r="O1790">
        <v>6.2509391435011201</v>
      </c>
      <c r="P1790">
        <v>315.9375</v>
      </c>
      <c r="Q1790">
        <v>0.17132652862618</v>
      </c>
    </row>
    <row r="1791" spans="1:17" hidden="1" x14ac:dyDescent="0.3">
      <c r="A1791" t="s">
        <v>3738</v>
      </c>
      <c r="B1791" t="s">
        <v>3739</v>
      </c>
      <c r="C1791" t="s">
        <v>10182</v>
      </c>
      <c r="D1791" t="s">
        <v>243</v>
      </c>
      <c r="E1791">
        <v>505.08343115999998</v>
      </c>
      <c r="F1791">
        <v>95.56</v>
      </c>
      <c r="G1791">
        <v>-43.060156928314299</v>
      </c>
      <c r="H1791">
        <v>-7.15753764778822</v>
      </c>
      <c r="I1791">
        <v>-4.7521149930099797</v>
      </c>
      <c r="J1791">
        <v>-0.57346154267084903</v>
      </c>
      <c r="K1791">
        <v>98.399651984594598</v>
      </c>
      <c r="L1791">
        <v>101.22425370740299</v>
      </c>
      <c r="M1791">
        <v>41.2031338286017</v>
      </c>
      <c r="N1791">
        <v>0.74162210141054596</v>
      </c>
      <c r="O1791">
        <v>38.604018417747902</v>
      </c>
      <c r="P1791">
        <v>24.120015586439798</v>
      </c>
      <c r="Q1791">
        <v>0.16617238350942701</v>
      </c>
    </row>
    <row r="1792" spans="1:17" hidden="1" x14ac:dyDescent="0.3">
      <c r="A1792" t="s">
        <v>3740</v>
      </c>
      <c r="B1792" t="s">
        <v>3741</v>
      </c>
      <c r="C1792" t="s">
        <v>10182</v>
      </c>
      <c r="D1792" t="s">
        <v>243</v>
      </c>
      <c r="E1792">
        <v>504.87917920000001</v>
      </c>
      <c r="F1792">
        <v>30.64</v>
      </c>
      <c r="G1792">
        <v>40.461727811709203</v>
      </c>
      <c r="H1792">
        <v>21.336134415609902</v>
      </c>
      <c r="I1792">
        <v>26.865255705878699</v>
      </c>
      <c r="J1792">
        <v>23.301923128818999</v>
      </c>
      <c r="K1792">
        <v>22.576819034015902</v>
      </c>
      <c r="L1792">
        <v>20.785351611631299</v>
      </c>
      <c r="M1792">
        <v>83.595522160059105</v>
      </c>
      <c r="N1792">
        <v>3.08954953252519</v>
      </c>
      <c r="O1792">
        <v>4.4386422976501096</v>
      </c>
      <c r="P1792">
        <v>145.37693055284299</v>
      </c>
      <c r="Q1792">
        <v>8.5558754588214006E-2</v>
      </c>
    </row>
    <row r="1793" spans="1:17" hidden="1" x14ac:dyDescent="0.3">
      <c r="A1793" t="s">
        <v>3742</v>
      </c>
      <c r="B1793" t="s">
        <v>3743</v>
      </c>
      <c r="C1793" t="s">
        <v>10182</v>
      </c>
      <c r="D1793" t="s">
        <v>986</v>
      </c>
      <c r="E1793">
        <v>503.13368059999999</v>
      </c>
      <c r="F1793">
        <v>60.7</v>
      </c>
      <c r="G1793">
        <v>26.097155510554799</v>
      </c>
      <c r="H1793">
        <v>-4.0313565361259203</v>
      </c>
      <c r="I1793">
        <v>-1.0543237764481601</v>
      </c>
      <c r="J1793">
        <v>-1.9966373018624399</v>
      </c>
      <c r="K1793">
        <v>58.812202059018901</v>
      </c>
      <c r="L1793">
        <v>55.636833283031798</v>
      </c>
      <c r="M1793">
        <v>61.6495557245076</v>
      </c>
      <c r="N1793">
        <v>1.0342950800461601</v>
      </c>
      <c r="O1793">
        <v>18.121911037891199</v>
      </c>
      <c r="P1793">
        <v>51.75</v>
      </c>
      <c r="Q1793">
        <v>3.5759217679424998E-2</v>
      </c>
    </row>
    <row r="1794" spans="1:17" hidden="1" x14ac:dyDescent="0.3">
      <c r="A1794" t="s">
        <v>3744</v>
      </c>
      <c r="B1794" t="s">
        <v>3745</v>
      </c>
      <c r="C1794" t="s">
        <v>10182</v>
      </c>
      <c r="D1794" t="s">
        <v>21</v>
      </c>
      <c r="E1794">
        <v>502.13404800000001</v>
      </c>
      <c r="F1794">
        <v>72</v>
      </c>
      <c r="G1794">
        <v>16.329825165113402</v>
      </c>
      <c r="H1794">
        <v>-12.8513078743254</v>
      </c>
      <c r="I1794">
        <v>13.9874052022772</v>
      </c>
      <c r="J1794">
        <v>-1.2618881641498401</v>
      </c>
      <c r="K1794">
        <v>75.230818433997499</v>
      </c>
      <c r="L1794">
        <v>66.085211775814699</v>
      </c>
      <c r="M1794">
        <v>41.342642491177301</v>
      </c>
      <c r="N1794">
        <v>2.3048780487804801</v>
      </c>
      <c r="O1794">
        <v>25.625</v>
      </c>
      <c r="P1794">
        <v>94.331983805668003</v>
      </c>
      <c r="Q1794">
        <v>0.218197198881914</v>
      </c>
    </row>
    <row r="1795" spans="1:17" hidden="1" x14ac:dyDescent="0.3">
      <c r="A1795" t="s">
        <v>3746</v>
      </c>
      <c r="B1795" t="s">
        <v>3747</v>
      </c>
      <c r="C1795" t="s">
        <v>10182</v>
      </c>
      <c r="D1795" t="s">
        <v>46</v>
      </c>
      <c r="E1795">
        <v>502.01190400000002</v>
      </c>
      <c r="F1795">
        <v>435.2</v>
      </c>
      <c r="G1795">
        <v>-11.5307873228674</v>
      </c>
      <c r="H1795">
        <v>11.8925792427133</v>
      </c>
      <c r="I1795">
        <v>1.2267364070014199</v>
      </c>
      <c r="J1795">
        <v>-14.292541857911701</v>
      </c>
      <c r="M1795">
        <v>46.359579239348498</v>
      </c>
      <c r="O1795">
        <v>36.029411764705799</v>
      </c>
      <c r="P1795">
        <v>42.688524590163901</v>
      </c>
    </row>
    <row r="1796" spans="1:17" hidden="1" x14ac:dyDescent="0.3">
      <c r="A1796" t="s">
        <v>3748</v>
      </c>
      <c r="B1796" t="s">
        <v>3749</v>
      </c>
      <c r="C1796" t="s">
        <v>10182</v>
      </c>
      <c r="D1796" t="s">
        <v>1440</v>
      </c>
      <c r="E1796">
        <v>501.63048750000002</v>
      </c>
      <c r="F1796">
        <v>48.314999999999998</v>
      </c>
      <c r="G1796">
        <v>142.216996563039</v>
      </c>
      <c r="H1796">
        <v>54.204101674513801</v>
      </c>
      <c r="I1796">
        <v>265.87122433915999</v>
      </c>
      <c r="J1796">
        <v>8.1739122597660394</v>
      </c>
      <c r="K1796">
        <v>35.187421812453799</v>
      </c>
      <c r="L1796">
        <v>23.953615040449499</v>
      </c>
      <c r="M1796">
        <v>97.118397557337502</v>
      </c>
      <c r="N1796">
        <v>2.7521551807117501</v>
      </c>
      <c r="O1796">
        <v>0</v>
      </c>
      <c r="P1796">
        <v>408.57894736842098</v>
      </c>
    </row>
    <row r="1797" spans="1:17" hidden="1" x14ac:dyDescent="0.3">
      <c r="A1797" t="s">
        <v>3750</v>
      </c>
      <c r="B1797" t="s">
        <v>3751</v>
      </c>
      <c r="C1797" t="s">
        <v>10182</v>
      </c>
      <c r="D1797" t="s">
        <v>1545</v>
      </c>
      <c r="E1797">
        <v>499.39005892699998</v>
      </c>
      <c r="F1797">
        <v>92.39</v>
      </c>
      <c r="G1797">
        <v>10.582227094172101</v>
      </c>
      <c r="H1797">
        <v>6.9787457929375298</v>
      </c>
      <c r="I1797">
        <v>-21.705529931044001</v>
      </c>
      <c r="J1797">
        <v>12.253807139526501</v>
      </c>
      <c r="K1797">
        <v>85.155248948960306</v>
      </c>
      <c r="L1797">
        <v>83.840096874512</v>
      </c>
      <c r="M1797">
        <v>60.975813375902199</v>
      </c>
      <c r="N1797">
        <v>2.1621590224323901</v>
      </c>
      <c r="O1797">
        <v>23.389977270267298</v>
      </c>
      <c r="P1797">
        <v>44.811912225705299</v>
      </c>
      <c r="Q1797">
        <v>8.3252887754015001E-2</v>
      </c>
    </row>
    <row r="1798" spans="1:17" hidden="1" x14ac:dyDescent="0.3">
      <c r="A1798" t="s">
        <v>3752</v>
      </c>
      <c r="B1798" t="s">
        <v>3753</v>
      </c>
      <c r="C1798" t="s">
        <v>10182</v>
      </c>
      <c r="D1798" t="s">
        <v>130</v>
      </c>
      <c r="E1798">
        <v>499.03073999999998</v>
      </c>
      <c r="F1798">
        <v>95.49</v>
      </c>
      <c r="G1798">
        <v>70.470102647915198</v>
      </c>
      <c r="H1798">
        <v>-1.63597345344453</v>
      </c>
      <c r="I1798">
        <v>-7.1052437755391598</v>
      </c>
      <c r="J1798">
        <v>2.11333405304913</v>
      </c>
      <c r="K1798">
        <v>94.342577789877097</v>
      </c>
      <c r="L1798">
        <v>87.624310001203</v>
      </c>
      <c r="M1798">
        <v>61.769168657271003</v>
      </c>
      <c r="N1798">
        <v>1.0145542258319999</v>
      </c>
      <c r="O1798">
        <v>32.474604670646102</v>
      </c>
      <c r="P1798">
        <v>557.011146277693</v>
      </c>
      <c r="Q1798">
        <v>0.13125954772312601</v>
      </c>
    </row>
    <row r="1799" spans="1:17" hidden="1" x14ac:dyDescent="0.3">
      <c r="A1799" t="s">
        <v>3754</v>
      </c>
      <c r="B1799" t="s">
        <v>3755</v>
      </c>
      <c r="C1799" t="s">
        <v>10182</v>
      </c>
      <c r="D1799" t="s">
        <v>591</v>
      </c>
      <c r="E1799">
        <v>497.589402239999</v>
      </c>
      <c r="F1799">
        <v>95.85</v>
      </c>
      <c r="G1799">
        <v>84.651509941831407</v>
      </c>
      <c r="H1799">
        <v>-23.081332087400501</v>
      </c>
      <c r="I1799">
        <v>33.673138957839001</v>
      </c>
      <c r="J1799">
        <v>4.1244752472378101</v>
      </c>
      <c r="K1799">
        <v>104.396681596815</v>
      </c>
      <c r="L1799">
        <v>79.976150054131494</v>
      </c>
      <c r="M1799">
        <v>35.721998860299301</v>
      </c>
      <c r="N1799">
        <v>2.07918006652364</v>
      </c>
      <c r="O1799">
        <v>46.374543557642099</v>
      </c>
      <c r="P1799">
        <v>124.736225087924</v>
      </c>
      <c r="Q1799">
        <v>5.2277628320962999E-2</v>
      </c>
    </row>
    <row r="1800" spans="1:17" hidden="1" x14ac:dyDescent="0.3">
      <c r="A1800" t="s">
        <v>3756</v>
      </c>
      <c r="B1800" t="s">
        <v>3757</v>
      </c>
      <c r="C1800" t="s">
        <v>10182</v>
      </c>
      <c r="D1800" t="s">
        <v>173</v>
      </c>
      <c r="E1800">
        <v>497.47250000000003</v>
      </c>
      <c r="F1800">
        <v>203.05</v>
      </c>
      <c r="G1800">
        <v>55.082681173524598</v>
      </c>
      <c r="H1800">
        <v>6.1772126247832899</v>
      </c>
      <c r="I1800">
        <v>-2.2741837294014902</v>
      </c>
      <c r="J1800">
        <v>0.60996198145818603</v>
      </c>
      <c r="K1800">
        <v>193.88064992843599</v>
      </c>
      <c r="L1800">
        <v>175.004872025488</v>
      </c>
      <c r="M1800">
        <v>50.832497253257799</v>
      </c>
      <c r="N1800">
        <v>1.3225962201682899</v>
      </c>
      <c r="O1800">
        <v>13.272592957399601</v>
      </c>
      <c r="P1800">
        <v>80.328596802841901</v>
      </c>
      <c r="Q1800">
        <v>0.10401620008359</v>
      </c>
    </row>
    <row r="1801" spans="1:17" hidden="1" x14ac:dyDescent="0.3">
      <c r="A1801" t="s">
        <v>3758</v>
      </c>
      <c r="B1801" t="s">
        <v>3759</v>
      </c>
      <c r="C1801" t="s">
        <v>10182</v>
      </c>
      <c r="D1801" t="s">
        <v>371</v>
      </c>
      <c r="E1801">
        <v>496.31782199999998</v>
      </c>
      <c r="F1801">
        <v>600.6</v>
      </c>
      <c r="G1801">
        <v>113.19844465956599</v>
      </c>
      <c r="H1801">
        <v>5.9040438076317301</v>
      </c>
      <c r="I1801">
        <v>5.1139309417334804</v>
      </c>
      <c r="J1801">
        <v>-0.58363885121256498</v>
      </c>
      <c r="K1801">
        <v>562.348315950646</v>
      </c>
      <c r="L1801">
        <v>483.68751524705499</v>
      </c>
      <c r="M1801">
        <v>56.933828871674201</v>
      </c>
      <c r="N1801">
        <v>0.98483517921091102</v>
      </c>
      <c r="O1801">
        <v>7.3926073926073803</v>
      </c>
      <c r="P1801">
        <v>140</v>
      </c>
      <c r="Q1801">
        <v>4.1837394473408999E-2</v>
      </c>
    </row>
    <row r="1802" spans="1:17" hidden="1" x14ac:dyDescent="0.3">
      <c r="A1802" t="s">
        <v>3760</v>
      </c>
      <c r="B1802" t="s">
        <v>3761</v>
      </c>
      <c r="C1802" t="s">
        <v>10182</v>
      </c>
      <c r="D1802" t="s">
        <v>29</v>
      </c>
      <c r="E1802">
        <v>493.96572900000001</v>
      </c>
      <c r="F1802">
        <v>1.8</v>
      </c>
      <c r="G1802">
        <v>8.2474253320575706</v>
      </c>
      <c r="H1802">
        <v>0.133188249705571</v>
      </c>
      <c r="I1802">
        <v>-17.5915421661437</v>
      </c>
      <c r="J1802">
        <v>-4.6493160773758403E-2</v>
      </c>
      <c r="K1802">
        <v>1.7411717895268899</v>
      </c>
      <c r="L1802">
        <v>1.73416002528478</v>
      </c>
      <c r="M1802">
        <v>23.5104084817429</v>
      </c>
      <c r="N1802">
        <v>0.85613349631775604</v>
      </c>
      <c r="O1802">
        <v>27.7777777777777</v>
      </c>
      <c r="P1802">
        <v>50</v>
      </c>
      <c r="Q1802">
        <v>-5.0057355211842E-2</v>
      </c>
    </row>
    <row r="1803" spans="1:17" hidden="1" x14ac:dyDescent="0.3">
      <c r="A1803" t="s">
        <v>3762</v>
      </c>
      <c r="B1803" t="s">
        <v>3763</v>
      </c>
      <c r="C1803" t="s">
        <v>10182</v>
      </c>
      <c r="D1803" t="s">
        <v>986</v>
      </c>
      <c r="E1803">
        <v>493.22349939999998</v>
      </c>
      <c r="F1803">
        <v>41.5</v>
      </c>
      <c r="G1803">
        <v>42.590859675491899</v>
      </c>
      <c r="H1803">
        <v>8.6177418205307106</v>
      </c>
      <c r="I1803">
        <v>32.019441815549598</v>
      </c>
      <c r="J1803">
        <v>-2.0600849050475998</v>
      </c>
      <c r="K1803">
        <v>37.272022858969102</v>
      </c>
      <c r="L1803">
        <v>33.2924016978968</v>
      </c>
      <c r="M1803">
        <v>63.802617864244503</v>
      </c>
      <c r="N1803">
        <v>1.2349789936237301</v>
      </c>
      <c r="O1803">
        <v>12.6506024096385</v>
      </c>
      <c r="P1803">
        <v>73.640167364016705</v>
      </c>
      <c r="Q1803">
        <v>6.5993863990975996E-2</v>
      </c>
    </row>
    <row r="1804" spans="1:17" hidden="1" x14ac:dyDescent="0.3">
      <c r="A1804" t="s">
        <v>3764</v>
      </c>
      <c r="B1804" t="s">
        <v>3765</v>
      </c>
      <c r="C1804" t="s">
        <v>10182</v>
      </c>
      <c r="D1804" t="s">
        <v>637</v>
      </c>
      <c r="E1804">
        <v>492.71901861999999</v>
      </c>
      <c r="F1804">
        <v>263.8</v>
      </c>
      <c r="G1804">
        <v>40.930454490857599</v>
      </c>
      <c r="H1804">
        <v>19.860601114955799</v>
      </c>
      <c r="I1804">
        <v>28.215036080217999</v>
      </c>
      <c r="J1804">
        <v>-3.4774715256981201</v>
      </c>
      <c r="K1804">
        <v>224.55780260622001</v>
      </c>
      <c r="L1804">
        <v>197.64592970340701</v>
      </c>
      <c r="M1804">
        <v>60.297660476769302</v>
      </c>
      <c r="N1804">
        <v>2.3505907867315998</v>
      </c>
      <c r="O1804">
        <v>12.888551933282701</v>
      </c>
      <c r="P1804">
        <v>89.715929521754703</v>
      </c>
      <c r="Q1804">
        <v>4.8222690780004997E-2</v>
      </c>
    </row>
    <row r="1805" spans="1:17" hidden="1" x14ac:dyDescent="0.3">
      <c r="A1805" t="s">
        <v>3766</v>
      </c>
      <c r="B1805" t="s">
        <v>3767</v>
      </c>
      <c r="C1805" t="s">
        <v>10182</v>
      </c>
      <c r="D1805" t="s">
        <v>1811</v>
      </c>
      <c r="E1805">
        <v>490.68594916799998</v>
      </c>
      <c r="F1805">
        <v>241.68</v>
      </c>
      <c r="G1805">
        <v>-8.5012480881064292</v>
      </c>
      <c r="H1805">
        <v>-5.5311716461432301</v>
      </c>
      <c r="I1805">
        <v>-31.444850134860701</v>
      </c>
      <c r="J1805">
        <v>-0.64498837281205201</v>
      </c>
      <c r="K1805">
        <v>238.75833488232499</v>
      </c>
      <c r="L1805">
        <v>248.44574649901301</v>
      </c>
      <c r="M1805">
        <v>65.256915691726704</v>
      </c>
      <c r="N1805">
        <v>0.91108501672825903</v>
      </c>
      <c r="O1805">
        <v>31.9927176431645</v>
      </c>
      <c r="P1805">
        <v>23.9384615384615</v>
      </c>
      <c r="Q1805">
        <v>-4.2917761332748001E-2</v>
      </c>
    </row>
    <row r="1806" spans="1:17" hidden="1" x14ac:dyDescent="0.3">
      <c r="A1806" t="s">
        <v>3768</v>
      </c>
      <c r="B1806" t="s">
        <v>3769</v>
      </c>
      <c r="C1806" t="s">
        <v>10182</v>
      </c>
      <c r="D1806" t="s">
        <v>193</v>
      </c>
      <c r="E1806">
        <v>489.49999910999998</v>
      </c>
      <c r="F1806">
        <v>40.049999999999997</v>
      </c>
      <c r="G1806">
        <v>25.121248307575399</v>
      </c>
      <c r="H1806">
        <v>-12.2458782892567</v>
      </c>
      <c r="I1806">
        <v>-16.285218803781</v>
      </c>
      <c r="J1806">
        <v>-9.6618474056956394E-2</v>
      </c>
      <c r="K1806">
        <v>39.892991722784998</v>
      </c>
      <c r="L1806">
        <v>37.737970883461102</v>
      </c>
      <c r="M1806">
        <v>45.365225859806799</v>
      </c>
      <c r="N1806">
        <v>0.74418934668459802</v>
      </c>
      <c r="O1806">
        <v>24.2197253433208</v>
      </c>
      <c r="P1806">
        <v>58.613861386138602</v>
      </c>
      <c r="Q1806">
        <v>4.8143648547624998E-2</v>
      </c>
    </row>
    <row r="1807" spans="1:17" hidden="1" x14ac:dyDescent="0.3">
      <c r="A1807" t="s">
        <v>3770</v>
      </c>
      <c r="B1807" t="s">
        <v>3771</v>
      </c>
      <c r="C1807" t="s">
        <v>10182</v>
      </c>
      <c r="D1807" t="s">
        <v>986</v>
      </c>
      <c r="E1807">
        <v>489.24998419999997</v>
      </c>
      <c r="F1807">
        <v>569</v>
      </c>
      <c r="G1807">
        <v>25.264204298895901</v>
      </c>
      <c r="H1807">
        <v>10.335930580661</v>
      </c>
      <c r="I1807">
        <v>23.115557647183799</v>
      </c>
      <c r="J1807">
        <v>-4.6774894707368597</v>
      </c>
      <c r="K1807">
        <v>471.533720306438</v>
      </c>
      <c r="L1807">
        <v>434.33686707761899</v>
      </c>
      <c r="M1807">
        <v>77.698435715732302</v>
      </c>
      <c r="N1807">
        <v>1.8395588799368301</v>
      </c>
      <c r="O1807">
        <v>1.9332161687170399</v>
      </c>
      <c r="P1807">
        <v>56.641431520990999</v>
      </c>
      <c r="Q1807">
        <v>5.1325491825616999E-2</v>
      </c>
    </row>
    <row r="1808" spans="1:17" hidden="1" x14ac:dyDescent="0.3">
      <c r="A1808" t="s">
        <v>3772</v>
      </c>
      <c r="B1808" t="s">
        <v>3773</v>
      </c>
      <c r="C1808" t="s">
        <v>10182</v>
      </c>
      <c r="D1808" t="s">
        <v>330</v>
      </c>
      <c r="E1808">
        <v>489.15764704200001</v>
      </c>
      <c r="F1808">
        <v>21.18</v>
      </c>
      <c r="G1808">
        <v>-27.256808694116302</v>
      </c>
      <c r="H1808">
        <v>-6.1728208766894896</v>
      </c>
      <c r="I1808">
        <v>19.224410759648901</v>
      </c>
      <c r="J1808">
        <v>1.9142911529517399</v>
      </c>
      <c r="K1808">
        <v>21.334740275327501</v>
      </c>
      <c r="L1808">
        <v>20.664478394278401</v>
      </c>
      <c r="M1808">
        <v>56.9195618899222</v>
      </c>
      <c r="N1808">
        <v>0.66913038182044005</v>
      </c>
      <c r="O1808">
        <v>43.767705382436198</v>
      </c>
      <c r="P1808">
        <v>36.645161290322498</v>
      </c>
      <c r="Q1808">
        <v>7.9603129232270007E-3</v>
      </c>
    </row>
    <row r="1809" spans="1:17" hidden="1" x14ac:dyDescent="0.3">
      <c r="A1809" t="s">
        <v>3774</v>
      </c>
      <c r="B1809" t="s">
        <v>3775</v>
      </c>
      <c r="C1809" t="s">
        <v>10182</v>
      </c>
      <c r="D1809" t="s">
        <v>98</v>
      </c>
      <c r="E1809">
        <v>488.31391500000001</v>
      </c>
      <c r="F1809">
        <v>998</v>
      </c>
      <c r="G1809">
        <v>7.6268579561710501</v>
      </c>
      <c r="H1809">
        <v>-2.4729847659409798</v>
      </c>
      <c r="I1809">
        <v>10.1256034586544</v>
      </c>
      <c r="J1809">
        <v>-4.6493160773758403E-2</v>
      </c>
      <c r="K1809">
        <v>954.426875988706</v>
      </c>
      <c r="L1809">
        <v>837.14350753567498</v>
      </c>
      <c r="M1809">
        <v>56.896694089121702</v>
      </c>
      <c r="N1809">
        <v>3.7706683560342098</v>
      </c>
      <c r="O1809">
        <v>2.7054108216432802</v>
      </c>
      <c r="P1809">
        <v>48.955223880597003</v>
      </c>
      <c r="Q1809">
        <v>0.14865624088753901</v>
      </c>
    </row>
    <row r="1810" spans="1:17" hidden="1" x14ac:dyDescent="0.3">
      <c r="A1810" t="s">
        <v>3776</v>
      </c>
      <c r="B1810" t="s">
        <v>3777</v>
      </c>
      <c r="C1810" t="s">
        <v>10182</v>
      </c>
      <c r="D1810" t="s">
        <v>299</v>
      </c>
      <c r="E1810">
        <v>488.17834800000003</v>
      </c>
      <c r="F1810">
        <v>204.9</v>
      </c>
      <c r="G1810">
        <v>11.150794126383801</v>
      </c>
      <c r="H1810">
        <v>-2.5279247897483201</v>
      </c>
      <c r="I1810">
        <v>23.908317856252602</v>
      </c>
      <c r="J1810">
        <v>-6.8646749789555699</v>
      </c>
      <c r="K1810">
        <v>223.24884279199301</v>
      </c>
      <c r="M1810">
        <v>40.417403360505901</v>
      </c>
      <c r="N1810">
        <v>0.33835850669706402</v>
      </c>
      <c r="O1810">
        <v>54.221571498291802</v>
      </c>
      <c r="P1810">
        <v>50.4405286343612</v>
      </c>
    </row>
    <row r="1811" spans="1:17" hidden="1" x14ac:dyDescent="0.3">
      <c r="A1811" t="s">
        <v>3778</v>
      </c>
      <c r="B1811" t="s">
        <v>3779</v>
      </c>
      <c r="C1811" t="s">
        <v>10182</v>
      </c>
      <c r="D1811" t="s">
        <v>21</v>
      </c>
      <c r="E1811">
        <v>485.61794659999998</v>
      </c>
      <c r="F1811">
        <v>261.2</v>
      </c>
      <c r="G1811">
        <v>116.76594385057599</v>
      </c>
      <c r="H1811">
        <v>-13.593198833607699</v>
      </c>
      <c r="I1811">
        <v>-22.2283497767535</v>
      </c>
      <c r="J1811">
        <v>-3.1714931607737502</v>
      </c>
      <c r="K1811">
        <v>259.78607075116997</v>
      </c>
      <c r="L1811">
        <v>237.89818267116499</v>
      </c>
      <c r="M1811">
        <v>50.223997133933302</v>
      </c>
      <c r="N1811">
        <v>1.01877492818615</v>
      </c>
      <c r="O1811">
        <v>28.407350689127099</v>
      </c>
      <c r="P1811">
        <v>146.41509433962199</v>
      </c>
    </row>
    <row r="1812" spans="1:17" hidden="1" x14ac:dyDescent="0.3">
      <c r="A1812" t="s">
        <v>3780</v>
      </c>
      <c r="B1812" t="s">
        <v>3781</v>
      </c>
      <c r="C1812" t="s">
        <v>10182</v>
      </c>
      <c r="D1812" t="s">
        <v>637</v>
      </c>
      <c r="E1812">
        <v>485.47738958599899</v>
      </c>
      <c r="F1812">
        <v>60.41</v>
      </c>
      <c r="G1812">
        <v>-13.731069291598301</v>
      </c>
      <c r="H1812">
        <v>1.6399668964524301</v>
      </c>
      <c r="I1812">
        <v>-24.586917314253601</v>
      </c>
      <c r="J1812">
        <v>6.3569219939754404</v>
      </c>
      <c r="K1812">
        <v>56.887838949765197</v>
      </c>
      <c r="L1812">
        <v>57.313923418637401</v>
      </c>
      <c r="M1812">
        <v>63.436559232870898</v>
      </c>
      <c r="N1812">
        <v>2.07893549045821</v>
      </c>
      <c r="O1812">
        <v>23.986095017381199</v>
      </c>
      <c r="P1812">
        <v>21.0621242484969</v>
      </c>
      <c r="Q1812">
        <v>-2.7567724316077E-2</v>
      </c>
    </row>
    <row r="1813" spans="1:17" hidden="1" x14ac:dyDescent="0.3">
      <c r="A1813" t="s">
        <v>3782</v>
      </c>
      <c r="B1813" t="s">
        <v>3783</v>
      </c>
      <c r="C1813" t="s">
        <v>10182</v>
      </c>
      <c r="D1813" t="s">
        <v>140</v>
      </c>
      <c r="E1813">
        <v>485.31550474199997</v>
      </c>
      <c r="F1813">
        <v>141.63</v>
      </c>
      <c r="G1813">
        <v>35.674591431187302</v>
      </c>
      <c r="H1813">
        <v>2.7762551597777998</v>
      </c>
      <c r="I1813">
        <v>-11.667403461172301</v>
      </c>
      <c r="J1813">
        <v>0.54134819647009902</v>
      </c>
      <c r="K1813">
        <v>129.59634349978799</v>
      </c>
      <c r="L1813">
        <v>124.449028114806</v>
      </c>
      <c r="M1813">
        <v>71.1106539208904</v>
      </c>
      <c r="N1813">
        <v>0.98201031112147597</v>
      </c>
      <c r="O1813">
        <v>30.5514368424768</v>
      </c>
      <c r="Q1813">
        <v>8.6956724325109994E-2</v>
      </c>
    </row>
    <row r="1814" spans="1:17" hidden="1" x14ac:dyDescent="0.3">
      <c r="A1814" t="s">
        <v>3784</v>
      </c>
      <c r="B1814" t="s">
        <v>3785</v>
      </c>
      <c r="C1814" t="s">
        <v>10182</v>
      </c>
      <c r="D1814" t="s">
        <v>1091</v>
      </c>
      <c r="E1814">
        <v>484.68532881499902</v>
      </c>
      <c r="F1814">
        <v>231.37</v>
      </c>
      <c r="G1814">
        <v>73.942048987971503</v>
      </c>
      <c r="H1814">
        <v>4.5492076726376602</v>
      </c>
      <c r="I1814">
        <v>38.795064454915703</v>
      </c>
      <c r="J1814">
        <v>2.6990334066350599</v>
      </c>
      <c r="K1814">
        <v>207.66397023146899</v>
      </c>
      <c r="L1814">
        <v>175.95231612246999</v>
      </c>
      <c r="M1814">
        <v>64.806168315389698</v>
      </c>
      <c r="N1814">
        <v>2.1850645251107799</v>
      </c>
      <c r="O1814">
        <v>9.7376496520724398</v>
      </c>
      <c r="P1814">
        <v>136.091836734693</v>
      </c>
      <c r="Q1814">
        <v>9.9350333360053E-2</v>
      </c>
    </row>
    <row r="1815" spans="1:17" hidden="1" x14ac:dyDescent="0.3">
      <c r="A1815" t="s">
        <v>3786</v>
      </c>
      <c r="B1815" t="s">
        <v>3787</v>
      </c>
      <c r="C1815" t="s">
        <v>10182</v>
      </c>
      <c r="E1815">
        <v>483.29912812499998</v>
      </c>
      <c r="F1815">
        <v>444.95</v>
      </c>
      <c r="G1815">
        <v>177.80721657326399</v>
      </c>
      <c r="H1815">
        <v>36.388275459007801</v>
      </c>
      <c r="I1815">
        <v>89.646195846613907</v>
      </c>
      <c r="J1815">
        <v>-2.0247540303389799</v>
      </c>
      <c r="K1815">
        <v>363.32135963117798</v>
      </c>
      <c r="L1815">
        <v>266.68247548366799</v>
      </c>
      <c r="M1815">
        <v>64.938756241189395</v>
      </c>
      <c r="N1815">
        <v>0.542167589947809</v>
      </c>
      <c r="O1815">
        <v>5.1803573435217496</v>
      </c>
      <c r="P1815">
        <v>213.234776487152</v>
      </c>
      <c r="Q1815">
        <v>0.347590022285855</v>
      </c>
    </row>
    <row r="1816" spans="1:17" hidden="1" x14ac:dyDescent="0.3">
      <c r="A1816" t="s">
        <v>3788</v>
      </c>
      <c r="B1816" t="s">
        <v>3789</v>
      </c>
      <c r="C1816" t="s">
        <v>10182</v>
      </c>
      <c r="D1816" t="s">
        <v>711</v>
      </c>
      <c r="E1816">
        <v>481.92970355999898</v>
      </c>
      <c r="F1816">
        <v>27.86</v>
      </c>
      <c r="G1816">
        <v>1.6080437949952799</v>
      </c>
      <c r="H1816">
        <v>0.84586641924795103</v>
      </c>
      <c r="I1816">
        <v>1.0157979905947001</v>
      </c>
      <c r="J1816">
        <v>0.81526626471995201</v>
      </c>
      <c r="K1816">
        <v>26.702386489326202</v>
      </c>
      <c r="L1816">
        <v>24.857158420944199</v>
      </c>
      <c r="M1816">
        <v>56.344784633490001</v>
      </c>
      <c r="N1816">
        <v>1.1562912375057499</v>
      </c>
      <c r="O1816">
        <v>7.7171572146446499</v>
      </c>
      <c r="P1816">
        <v>39.299999999999997</v>
      </c>
      <c r="Q1816">
        <v>3.3094991646369998E-3</v>
      </c>
    </row>
    <row r="1817" spans="1:17" hidden="1" x14ac:dyDescent="0.3">
      <c r="A1817" t="s">
        <v>3790</v>
      </c>
      <c r="B1817" t="s">
        <v>3791</v>
      </c>
      <c r="C1817" t="s">
        <v>10182</v>
      </c>
      <c r="D1817" t="s">
        <v>148</v>
      </c>
      <c r="E1817">
        <v>481.75552152</v>
      </c>
      <c r="F1817">
        <v>193.2</v>
      </c>
      <c r="G1817">
        <v>86.292647797411306</v>
      </c>
      <c r="H1817">
        <v>1.22728291158241</v>
      </c>
      <c r="I1817">
        <v>80.006110502112193</v>
      </c>
      <c r="J1817">
        <v>21.929124219657599</v>
      </c>
      <c r="K1817">
        <v>172.715472433667</v>
      </c>
      <c r="L1817">
        <v>144.407600383409</v>
      </c>
      <c r="M1817">
        <v>76.451647099485996</v>
      </c>
      <c r="N1817">
        <v>1.76221855905405</v>
      </c>
      <c r="O1817">
        <v>8.5662525879917304</v>
      </c>
      <c r="P1817">
        <v>145.80152671755701</v>
      </c>
    </row>
    <row r="1818" spans="1:17" hidden="1" x14ac:dyDescent="0.3">
      <c r="A1818" t="s">
        <v>3792</v>
      </c>
      <c r="B1818" t="s">
        <v>3793</v>
      </c>
      <c r="C1818" t="s">
        <v>10182</v>
      </c>
      <c r="D1818" t="s">
        <v>637</v>
      </c>
      <c r="E1818">
        <v>481.26150000000001</v>
      </c>
      <c r="F1818">
        <v>419.4</v>
      </c>
      <c r="G1818">
        <v>105.353652438284</v>
      </c>
      <c r="H1818">
        <v>24.148692125674501</v>
      </c>
      <c r="I1818">
        <v>81.211071196982502</v>
      </c>
      <c r="J1818">
        <v>14.6467173577227</v>
      </c>
      <c r="K1818">
        <v>327.94857840767202</v>
      </c>
      <c r="L1818">
        <v>260.52825080736199</v>
      </c>
      <c r="M1818">
        <v>82.054216879146594</v>
      </c>
      <c r="N1818">
        <v>2.0176359984581298</v>
      </c>
      <c r="O1818">
        <v>0.381497377205541</v>
      </c>
      <c r="P1818">
        <v>186.86730506155899</v>
      </c>
      <c r="Q1818">
        <v>0.100439190493211</v>
      </c>
    </row>
    <row r="1819" spans="1:17" hidden="1" x14ac:dyDescent="0.3">
      <c r="A1819" t="s">
        <v>3794</v>
      </c>
      <c r="B1819" t="s">
        <v>3795</v>
      </c>
      <c r="C1819" t="s">
        <v>10182</v>
      </c>
      <c r="D1819" t="s">
        <v>878</v>
      </c>
      <c r="E1819">
        <v>481.21350000000001</v>
      </c>
      <c r="F1819">
        <v>1513.25</v>
      </c>
      <c r="G1819">
        <v>-21.0442314035026</v>
      </c>
      <c r="H1819">
        <v>2.0207553962025901</v>
      </c>
      <c r="I1819">
        <v>-14.030290796464501</v>
      </c>
      <c r="J1819">
        <v>7.46759134626849</v>
      </c>
      <c r="K1819">
        <v>1462.75443889492</v>
      </c>
      <c r="L1819">
        <v>1450.3308857443899</v>
      </c>
      <c r="M1819">
        <v>64.794654447846796</v>
      </c>
      <c r="N1819">
        <v>0.86757704101338695</v>
      </c>
      <c r="O1819">
        <v>18.949281348091802</v>
      </c>
      <c r="P1819">
        <v>17.260751646648501</v>
      </c>
      <c r="Q1819">
        <v>0.15279488502945601</v>
      </c>
    </row>
    <row r="1820" spans="1:17" hidden="1" x14ac:dyDescent="0.3">
      <c r="A1820" t="s">
        <v>3796</v>
      </c>
      <c r="B1820" t="s">
        <v>3797</v>
      </c>
      <c r="C1820" t="s">
        <v>10182</v>
      </c>
      <c r="D1820" t="s">
        <v>637</v>
      </c>
      <c r="E1820">
        <v>480.62155291800002</v>
      </c>
      <c r="F1820">
        <v>181.59</v>
      </c>
      <c r="G1820">
        <v>-25.365973899134001</v>
      </c>
      <c r="H1820">
        <v>-8.4528679481275297</v>
      </c>
      <c r="I1820">
        <v>-20.731915166741</v>
      </c>
      <c r="J1820">
        <v>-3.49989699421725</v>
      </c>
      <c r="K1820">
        <v>174.82284316650799</v>
      </c>
      <c r="L1820">
        <v>172.708617428368</v>
      </c>
      <c r="M1820">
        <v>59.290429271519301</v>
      </c>
      <c r="N1820">
        <v>0.71134950572007005</v>
      </c>
      <c r="O1820">
        <v>26.3285423206123</v>
      </c>
      <c r="P1820">
        <v>33.915929203539797</v>
      </c>
      <c r="Q1820">
        <v>8.0455924632885006E-2</v>
      </c>
    </row>
    <row r="1821" spans="1:17" hidden="1" x14ac:dyDescent="0.3">
      <c r="A1821" t="s">
        <v>3798</v>
      </c>
      <c r="B1821" t="s">
        <v>3799</v>
      </c>
      <c r="C1821" t="s">
        <v>10182</v>
      </c>
      <c r="D1821" t="s">
        <v>130</v>
      </c>
      <c r="E1821">
        <v>479.08612239499899</v>
      </c>
      <c r="F1821">
        <v>252.65</v>
      </c>
      <c r="G1821">
        <v>-68.469661502676303</v>
      </c>
      <c r="H1821">
        <v>-2.90507131518565</v>
      </c>
      <c r="I1821">
        <v>-55.712137772807402</v>
      </c>
      <c r="J1821">
        <v>-3.4762689798961901</v>
      </c>
      <c r="K1821">
        <v>264.26693650012101</v>
      </c>
      <c r="M1821">
        <v>36.398451070063501</v>
      </c>
      <c r="N1821">
        <v>0.46729236883733</v>
      </c>
      <c r="O1821">
        <v>76.627745893528498</v>
      </c>
      <c r="P1821">
        <v>13.960306720793801</v>
      </c>
    </row>
    <row r="1822" spans="1:17" hidden="1" x14ac:dyDescent="0.3">
      <c r="A1822" t="s">
        <v>3800</v>
      </c>
      <c r="B1822" t="s">
        <v>3801</v>
      </c>
      <c r="C1822" t="s">
        <v>10182</v>
      </c>
      <c r="D1822" t="s">
        <v>986</v>
      </c>
      <c r="E1822">
        <v>478.82953222399999</v>
      </c>
      <c r="F1822">
        <v>122.41</v>
      </c>
      <c r="G1822">
        <v>0.33417396593735998</v>
      </c>
      <c r="H1822">
        <v>11.932030346115599</v>
      </c>
      <c r="I1822">
        <v>15.3815792132044</v>
      </c>
      <c r="J1822">
        <v>-3.5690455941691699</v>
      </c>
      <c r="K1822">
        <v>111.489514705749</v>
      </c>
      <c r="L1822">
        <v>101.879517019628</v>
      </c>
      <c r="M1822">
        <v>53.722181721251602</v>
      </c>
      <c r="N1822">
        <v>1.2534810033769099</v>
      </c>
      <c r="O1822">
        <v>11.1837268197042</v>
      </c>
      <c r="P1822">
        <v>46.7745803357314</v>
      </c>
      <c r="Q1822">
        <v>9.6241374648139994E-3</v>
      </c>
    </row>
    <row r="1823" spans="1:17" hidden="1" x14ac:dyDescent="0.3">
      <c r="A1823" t="s">
        <v>3802</v>
      </c>
      <c r="B1823" t="s">
        <v>3803</v>
      </c>
      <c r="C1823" t="s">
        <v>10182</v>
      </c>
      <c r="D1823" t="s">
        <v>548</v>
      </c>
      <c r="E1823">
        <v>477.2777691</v>
      </c>
      <c r="F1823">
        <v>390.5</v>
      </c>
      <c r="G1823">
        <v>-38.596428488540397</v>
      </c>
      <c r="H1823">
        <v>6.9331470319793498</v>
      </c>
      <c r="I1823">
        <v>-25.8389047586715</v>
      </c>
      <c r="J1823">
        <v>-10.213903875059399</v>
      </c>
      <c r="M1823">
        <v>32.893004952294</v>
      </c>
      <c r="O1823">
        <v>40.051216389244502</v>
      </c>
      <c r="P1823">
        <v>44.362292051756</v>
      </c>
    </row>
    <row r="1824" spans="1:17" hidden="1" x14ac:dyDescent="0.3">
      <c r="A1824" t="s">
        <v>3804</v>
      </c>
      <c r="B1824" t="s">
        <v>3805</v>
      </c>
      <c r="C1824" t="s">
        <v>10182</v>
      </c>
      <c r="D1824" t="s">
        <v>299</v>
      </c>
      <c r="E1824">
        <v>476.64569936499998</v>
      </c>
      <c r="F1824">
        <v>322.85000000000002</v>
      </c>
      <c r="G1824">
        <v>102.033332237908</v>
      </c>
      <c r="H1824">
        <v>42.3918310934259</v>
      </c>
      <c r="I1824">
        <v>-0.227689826962473</v>
      </c>
      <c r="J1824">
        <v>-5.0323688669884401</v>
      </c>
      <c r="K1824">
        <v>278.972759727393</v>
      </c>
      <c r="L1824">
        <v>250.56475751173599</v>
      </c>
      <c r="M1824">
        <v>52.8087128357894</v>
      </c>
      <c r="N1824">
        <v>2.98625395741331</v>
      </c>
      <c r="O1824">
        <v>13.938361468174</v>
      </c>
      <c r="P1824">
        <v>142.74436090225501</v>
      </c>
      <c r="Q1824">
        <v>8.1771819873902002E-2</v>
      </c>
    </row>
    <row r="1825" spans="1:17" hidden="1" x14ac:dyDescent="0.3">
      <c r="A1825" t="s">
        <v>3806</v>
      </c>
      <c r="B1825" t="s">
        <v>3807</v>
      </c>
      <c r="C1825" t="s">
        <v>10182</v>
      </c>
      <c r="D1825" t="s">
        <v>193</v>
      </c>
      <c r="E1825">
        <v>476.35411199999999</v>
      </c>
      <c r="F1825">
        <v>205.95</v>
      </c>
      <c r="G1825">
        <v>-19.5517035431666</v>
      </c>
      <c r="H1825">
        <v>16.6242233245977</v>
      </c>
      <c r="I1825">
        <v>-6.79417981329778</v>
      </c>
      <c r="J1825">
        <v>-12.728405842686399</v>
      </c>
      <c r="K1825">
        <v>196.91884224994001</v>
      </c>
      <c r="M1825">
        <v>44.657010168064602</v>
      </c>
      <c r="N1825">
        <v>0.82815661926476503</v>
      </c>
      <c r="O1825">
        <v>27.045399368778799</v>
      </c>
      <c r="P1825">
        <v>57.093821510297403</v>
      </c>
    </row>
    <row r="1826" spans="1:17" hidden="1" x14ac:dyDescent="0.3">
      <c r="A1826" t="s">
        <v>3808</v>
      </c>
      <c r="B1826" t="s">
        <v>3809</v>
      </c>
      <c r="C1826" t="s">
        <v>10182</v>
      </c>
      <c r="D1826" t="s">
        <v>21</v>
      </c>
      <c r="E1826">
        <v>475.67631783000002</v>
      </c>
      <c r="F1826">
        <v>137.55000000000001</v>
      </c>
      <c r="G1826">
        <v>3.4654938678831302</v>
      </c>
      <c r="H1826">
        <v>8.7367040594960805</v>
      </c>
      <c r="I1826">
        <v>-29.963114810328999</v>
      </c>
      <c r="J1826">
        <v>-3.3195994846097601</v>
      </c>
      <c r="K1826">
        <v>132.867779762721</v>
      </c>
      <c r="L1826">
        <v>124.40120476303299</v>
      </c>
      <c r="M1826">
        <v>45.959332180724601</v>
      </c>
      <c r="N1826">
        <v>1.3760347278460301</v>
      </c>
      <c r="O1826">
        <v>26.2813522355506</v>
      </c>
      <c r="P1826">
        <v>74.445149017121096</v>
      </c>
      <c r="Q1826">
        <v>0.17048540330341799</v>
      </c>
    </row>
    <row r="1827" spans="1:17" hidden="1" x14ac:dyDescent="0.3">
      <c r="A1827" t="s">
        <v>3810</v>
      </c>
      <c r="B1827" t="s">
        <v>3811</v>
      </c>
      <c r="C1827" t="s">
        <v>10182</v>
      </c>
      <c r="D1827" t="s">
        <v>344</v>
      </c>
      <c r="E1827">
        <v>474.91959445999998</v>
      </c>
      <c r="F1827">
        <v>133.4</v>
      </c>
      <c r="G1827">
        <v>-24.0763168856775</v>
      </c>
      <c r="H1827">
        <v>-10.737401515136</v>
      </c>
      <c r="I1827">
        <v>16.7475712196429</v>
      </c>
      <c r="J1827">
        <v>-0.67588968058125298</v>
      </c>
      <c r="K1827">
        <v>136.91126201806199</v>
      </c>
      <c r="L1827">
        <v>124.665296568464</v>
      </c>
      <c r="M1827">
        <v>43.990820423275899</v>
      </c>
      <c r="N1827">
        <v>0.47822344794850602</v>
      </c>
      <c r="O1827">
        <v>28.973013493253301</v>
      </c>
      <c r="P1827">
        <v>34.747474747474698</v>
      </c>
      <c r="Q1827">
        <v>0.15163061279769299</v>
      </c>
    </row>
    <row r="1828" spans="1:17" hidden="1" x14ac:dyDescent="0.3">
      <c r="A1828" t="s">
        <v>3812</v>
      </c>
      <c r="B1828" t="s">
        <v>3813</v>
      </c>
      <c r="C1828" t="s">
        <v>10182</v>
      </c>
      <c r="D1828" t="s">
        <v>938</v>
      </c>
      <c r="E1828">
        <v>474.87195200000002</v>
      </c>
      <c r="F1828">
        <v>249.88</v>
      </c>
      <c r="G1828">
        <v>-11.1415395562233</v>
      </c>
      <c r="H1828">
        <v>19.541386874088001</v>
      </c>
      <c r="I1828">
        <v>4.9586375544555299</v>
      </c>
      <c r="J1828">
        <v>-0.49557094746181102</v>
      </c>
      <c r="K1828">
        <v>214.831289204385</v>
      </c>
      <c r="L1828">
        <v>202.79749465879701</v>
      </c>
      <c r="M1828">
        <v>65.730262830452503</v>
      </c>
      <c r="N1828">
        <v>3.28801429123099</v>
      </c>
      <c r="O1828">
        <v>5.7747718905074503</v>
      </c>
      <c r="P1828">
        <v>49.494466048459401</v>
      </c>
      <c r="Q1828">
        <v>-7.7568658897855997E-2</v>
      </c>
    </row>
    <row r="1829" spans="1:17" hidden="1" x14ac:dyDescent="0.3">
      <c r="A1829" t="s">
        <v>3814</v>
      </c>
      <c r="B1829" t="s">
        <v>3815</v>
      </c>
      <c r="C1829" t="s">
        <v>10182</v>
      </c>
      <c r="D1829" t="s">
        <v>253</v>
      </c>
      <c r="E1829">
        <v>474.22007159999998</v>
      </c>
      <c r="F1829">
        <v>210.32</v>
      </c>
      <c r="G1829">
        <v>74.648185066150603</v>
      </c>
      <c r="H1829">
        <v>25.371663717744799</v>
      </c>
      <c r="I1829">
        <v>-14.6414358273753</v>
      </c>
      <c r="J1829">
        <v>10.8697372057183</v>
      </c>
      <c r="K1829">
        <v>178.18204455553601</v>
      </c>
      <c r="L1829">
        <v>173.84937599595099</v>
      </c>
      <c r="M1829">
        <v>80.532214555108993</v>
      </c>
      <c r="N1829">
        <v>1.34557335901511</v>
      </c>
      <c r="O1829">
        <v>33.130467858501298</v>
      </c>
      <c r="P1829">
        <v>114.612244897959</v>
      </c>
      <c r="Q1829">
        <v>9.1391009410700996E-2</v>
      </c>
    </row>
    <row r="1830" spans="1:17" hidden="1" x14ac:dyDescent="0.3">
      <c r="A1830" t="s">
        <v>3816</v>
      </c>
      <c r="B1830" t="s">
        <v>3817</v>
      </c>
      <c r="C1830" t="s">
        <v>10182</v>
      </c>
      <c r="D1830" t="s">
        <v>1545</v>
      </c>
      <c r="E1830">
        <v>474.18956226</v>
      </c>
      <c r="F1830">
        <v>298.05</v>
      </c>
      <c r="G1830">
        <v>-23.880475064094</v>
      </c>
      <c r="H1830">
        <v>-7.3530096547658602E-2</v>
      </c>
      <c r="I1830">
        <v>-11.122951334225201</v>
      </c>
      <c r="J1830">
        <v>-4.3265249825716801</v>
      </c>
      <c r="K1830">
        <v>299.99636848670201</v>
      </c>
      <c r="M1830">
        <v>39.733111977896797</v>
      </c>
      <c r="N1830">
        <v>0.65590149559718902</v>
      </c>
      <c r="O1830">
        <v>22.127159872504599</v>
      </c>
      <c r="P1830">
        <v>58.96</v>
      </c>
    </row>
    <row r="1831" spans="1:17" hidden="1" x14ac:dyDescent="0.3">
      <c r="A1831" t="s">
        <v>3818</v>
      </c>
      <c r="B1831" t="s">
        <v>3819</v>
      </c>
      <c r="C1831" t="s">
        <v>10182</v>
      </c>
      <c r="D1831" t="s">
        <v>49</v>
      </c>
      <c r="E1831">
        <v>473.18035564799902</v>
      </c>
      <c r="F1831">
        <v>110.88</v>
      </c>
      <c r="G1831">
        <v>-41.936301702063098</v>
      </c>
      <c r="H1831">
        <v>-15.6439587929606</v>
      </c>
      <c r="I1831">
        <v>-29.1787779721943</v>
      </c>
      <c r="J1831">
        <v>-0.161537408561365</v>
      </c>
      <c r="M1831">
        <v>25.507960873480101</v>
      </c>
      <c r="O1831">
        <v>20.851370851370799</v>
      </c>
      <c r="P1831">
        <v>6.2577862961188302</v>
      </c>
    </row>
    <row r="1832" spans="1:17" hidden="1" x14ac:dyDescent="0.3">
      <c r="A1832" t="s">
        <v>3820</v>
      </c>
      <c r="B1832" t="s">
        <v>3821</v>
      </c>
      <c r="C1832" t="s">
        <v>10182</v>
      </c>
      <c r="D1832" t="s">
        <v>246</v>
      </c>
      <c r="E1832">
        <v>470.54574415000002</v>
      </c>
      <c r="F1832">
        <v>16.21</v>
      </c>
      <c r="G1832">
        <v>13.165691145845701</v>
      </c>
      <c r="H1832">
        <v>30.466051018113301</v>
      </c>
      <c r="I1832">
        <v>-4.9062504079211697</v>
      </c>
      <c r="J1832">
        <v>28.961140427012399</v>
      </c>
      <c r="K1832">
        <v>14.045747439146901</v>
      </c>
      <c r="L1832">
        <v>13.84521035128</v>
      </c>
      <c r="M1832">
        <v>69.523106062693003</v>
      </c>
      <c r="N1832">
        <v>1.95856254806525</v>
      </c>
      <c r="O1832">
        <v>32.634176434299803</v>
      </c>
      <c r="P1832">
        <v>67.113402061855595</v>
      </c>
      <c r="Q1832">
        <v>0.14495837287789401</v>
      </c>
    </row>
    <row r="1833" spans="1:17" hidden="1" x14ac:dyDescent="0.3">
      <c r="A1833" t="s">
        <v>3822</v>
      </c>
      <c r="B1833" t="s">
        <v>3823</v>
      </c>
      <c r="C1833" t="s">
        <v>10182</v>
      </c>
      <c r="D1833" t="s">
        <v>548</v>
      </c>
      <c r="E1833">
        <v>470.23899170999999</v>
      </c>
      <c r="F1833">
        <v>512.29999999999995</v>
      </c>
      <c r="G1833">
        <v>-14.807143605624001</v>
      </c>
      <c r="H1833">
        <v>6.3436104298565104</v>
      </c>
      <c r="I1833">
        <v>-10.752097962296199</v>
      </c>
      <c r="J1833">
        <v>-3.5427337622775199</v>
      </c>
      <c r="K1833">
        <v>497.69798206046897</v>
      </c>
      <c r="L1833">
        <v>468.67230377846403</v>
      </c>
      <c r="M1833">
        <v>39.8284131110426</v>
      </c>
      <c r="N1833">
        <v>1.1801244618017399</v>
      </c>
      <c r="O1833">
        <v>13.019715010735901</v>
      </c>
      <c r="P1833">
        <v>24.799025578562699</v>
      </c>
      <c r="Q1833">
        <v>-3.7155669400565E-2</v>
      </c>
    </row>
    <row r="1834" spans="1:17" hidden="1" x14ac:dyDescent="0.3">
      <c r="A1834" t="s">
        <v>3824</v>
      </c>
      <c r="B1834" t="s">
        <v>3825</v>
      </c>
      <c r="C1834" t="s">
        <v>10182</v>
      </c>
      <c r="D1834" t="s">
        <v>214</v>
      </c>
      <c r="E1834">
        <v>469.04329999999999</v>
      </c>
      <c r="F1834">
        <v>1478</v>
      </c>
      <c r="G1834">
        <v>501.291444092299</v>
      </c>
      <c r="H1834">
        <v>47.0404398508079</v>
      </c>
      <c r="I1834">
        <v>296.52362126109603</v>
      </c>
      <c r="J1834">
        <v>8.1914847337452894</v>
      </c>
      <c r="K1834">
        <v>1009.20792619982</v>
      </c>
      <c r="L1834">
        <v>580.593668405975</v>
      </c>
      <c r="M1834">
        <v>99.468324460027503</v>
      </c>
      <c r="N1834">
        <v>0.36525399689986199</v>
      </c>
      <c r="O1834">
        <v>0</v>
      </c>
      <c r="P1834">
        <v>610.57692307692298</v>
      </c>
      <c r="Q1834">
        <v>0.242187098612582</v>
      </c>
    </row>
    <row r="1835" spans="1:17" hidden="1" x14ac:dyDescent="0.3">
      <c r="A1835" t="s">
        <v>3826</v>
      </c>
      <c r="B1835" t="s">
        <v>3827</v>
      </c>
      <c r="C1835" t="s">
        <v>10182</v>
      </c>
      <c r="D1835" t="s">
        <v>46</v>
      </c>
      <c r="E1835">
        <v>468.70411760000002</v>
      </c>
      <c r="F1835">
        <v>204.28</v>
      </c>
      <c r="G1835">
        <v>-34.6965274703023</v>
      </c>
      <c r="H1835">
        <v>2.3947104113442799</v>
      </c>
      <c r="I1835">
        <v>-21.9390037404334</v>
      </c>
      <c r="J1835">
        <v>3.35282810619456</v>
      </c>
      <c r="K1835">
        <v>185.22755211380999</v>
      </c>
      <c r="M1835">
        <v>82.583690945878502</v>
      </c>
      <c r="N1835">
        <v>1.5695484710629599</v>
      </c>
      <c r="O1835">
        <v>16.164088505972099</v>
      </c>
      <c r="P1835">
        <v>43.003150157507797</v>
      </c>
    </row>
    <row r="1836" spans="1:17" hidden="1" x14ac:dyDescent="0.3">
      <c r="A1836" t="s">
        <v>3828</v>
      </c>
      <c r="B1836" t="s">
        <v>3829</v>
      </c>
      <c r="C1836" t="s">
        <v>10182</v>
      </c>
      <c r="D1836" t="s">
        <v>413</v>
      </c>
      <c r="E1836">
        <v>467.41557435299899</v>
      </c>
      <c r="F1836">
        <v>24.57</v>
      </c>
      <c r="G1836">
        <v>-37.335908001275698</v>
      </c>
      <c r="H1836">
        <v>-14.9701613460328</v>
      </c>
      <c r="I1836">
        <v>-21.8311467023461</v>
      </c>
      <c r="J1836">
        <v>-5.44978211927023</v>
      </c>
      <c r="K1836">
        <v>25.5076237340344</v>
      </c>
      <c r="L1836">
        <v>25.583877030640899</v>
      </c>
      <c r="M1836">
        <v>44.3979496157665</v>
      </c>
      <c r="N1836">
        <v>1.33131691235986</v>
      </c>
      <c r="O1836">
        <v>48.392348392348303</v>
      </c>
      <c r="P1836">
        <v>10.0313479623824</v>
      </c>
      <c r="Q1836">
        <v>0.114413695459604</v>
      </c>
    </row>
    <row r="1837" spans="1:17" hidden="1" x14ac:dyDescent="0.3">
      <c r="A1837" t="s">
        <v>3830</v>
      </c>
      <c r="B1837" t="s">
        <v>3831</v>
      </c>
      <c r="C1837" t="s">
        <v>10182</v>
      </c>
      <c r="D1837" t="s">
        <v>21</v>
      </c>
      <c r="E1837">
        <v>466.48783722799999</v>
      </c>
      <c r="F1837">
        <v>240.94</v>
      </c>
      <c r="G1837">
        <v>186.60878798837399</v>
      </c>
      <c r="H1837">
        <v>3.21441982520507</v>
      </c>
      <c r="I1837">
        <v>69.994733397908206</v>
      </c>
      <c r="J1837">
        <v>1.39464560409074</v>
      </c>
      <c r="K1837">
        <v>205.58569518611</v>
      </c>
      <c r="L1837">
        <v>156.24927990020601</v>
      </c>
      <c r="M1837">
        <v>67.924781784528307</v>
      </c>
      <c r="N1837">
        <v>0.50556114872941404</v>
      </c>
      <c r="O1837">
        <v>10.1934091475055</v>
      </c>
      <c r="P1837">
        <v>219.76111479761099</v>
      </c>
      <c r="Q1837">
        <v>5.5645505979808003E-2</v>
      </c>
    </row>
    <row r="1838" spans="1:17" hidden="1" x14ac:dyDescent="0.3">
      <c r="A1838" t="s">
        <v>3832</v>
      </c>
      <c r="B1838" t="s">
        <v>3833</v>
      </c>
      <c r="C1838" t="s">
        <v>10182</v>
      </c>
      <c r="D1838" t="s">
        <v>299</v>
      </c>
      <c r="E1838">
        <v>465.27068630000002</v>
      </c>
      <c r="F1838">
        <v>362.95</v>
      </c>
      <c r="G1838">
        <v>128.90289535771601</v>
      </c>
      <c r="H1838">
        <v>14.7927198330575</v>
      </c>
      <c r="I1838">
        <v>23.582493841306</v>
      </c>
      <c r="J1838">
        <v>-4.7299862097682102</v>
      </c>
      <c r="K1838">
        <v>340.57138691896699</v>
      </c>
      <c r="L1838">
        <v>285.339215270453</v>
      </c>
      <c r="M1838">
        <v>54.684624241131203</v>
      </c>
      <c r="N1838">
        <v>0.70940569033188805</v>
      </c>
      <c r="O1838">
        <v>9.0921614547458205</v>
      </c>
      <c r="P1838">
        <v>162.91198840999601</v>
      </c>
      <c r="Q1838">
        <v>0.105721457177561</v>
      </c>
    </row>
    <row r="1839" spans="1:17" hidden="1" x14ac:dyDescent="0.3">
      <c r="A1839" t="s">
        <v>3834</v>
      </c>
      <c r="B1839" t="s">
        <v>3835</v>
      </c>
      <c r="C1839" t="s">
        <v>10182</v>
      </c>
      <c r="D1839" t="s">
        <v>637</v>
      </c>
      <c r="E1839">
        <v>465.19375000000002</v>
      </c>
      <c r="F1839">
        <v>120.05</v>
      </c>
      <c r="G1839">
        <v>-40.244918601982398</v>
      </c>
      <c r="H1839">
        <v>-6.5919746471556601E-2</v>
      </c>
      <c r="I1839">
        <v>-16.249952898857899</v>
      </c>
      <c r="J1839">
        <v>1.87497718174921</v>
      </c>
      <c r="K1839">
        <v>117.491319890181</v>
      </c>
      <c r="L1839">
        <v>120.99582671211699</v>
      </c>
      <c r="M1839">
        <v>57.082954538061102</v>
      </c>
      <c r="N1839">
        <v>3.6196065101024599</v>
      </c>
      <c r="O1839">
        <v>28.7796751353602</v>
      </c>
      <c r="P1839">
        <v>18.567901234567898</v>
      </c>
      <c r="Q1839">
        <v>0.12985059646418301</v>
      </c>
    </row>
    <row r="1840" spans="1:17" hidden="1" x14ac:dyDescent="0.3">
      <c r="A1840" t="s">
        <v>3836</v>
      </c>
      <c r="B1840" t="s">
        <v>3837</v>
      </c>
      <c r="C1840" t="s">
        <v>10182</v>
      </c>
      <c r="D1840" t="s">
        <v>246</v>
      </c>
      <c r="E1840">
        <v>464.17186627500001</v>
      </c>
      <c r="F1840">
        <v>949.35</v>
      </c>
      <c r="G1840">
        <v>92.754844637549297</v>
      </c>
      <c r="H1840">
        <v>-0.464286171668089</v>
      </c>
      <c r="I1840">
        <v>32.246351127968701</v>
      </c>
      <c r="J1840">
        <v>-3.9164931607737601</v>
      </c>
      <c r="K1840">
        <v>945.572080344254</v>
      </c>
      <c r="L1840">
        <v>757.81358649752406</v>
      </c>
      <c r="M1840">
        <v>39.8614423776271</v>
      </c>
      <c r="N1840">
        <v>0.58209526095140895</v>
      </c>
      <c r="O1840">
        <v>20.1664296624005</v>
      </c>
      <c r="P1840">
        <v>159.989045597699</v>
      </c>
      <c r="Q1840">
        <v>0.134394929737987</v>
      </c>
    </row>
    <row r="1841" spans="1:17" hidden="1" x14ac:dyDescent="0.3">
      <c r="A1841" t="s">
        <v>3838</v>
      </c>
      <c r="B1841" t="s">
        <v>3839</v>
      </c>
      <c r="C1841" t="s">
        <v>10182</v>
      </c>
      <c r="D1841" t="s">
        <v>413</v>
      </c>
      <c r="E1841">
        <v>462.43843014599997</v>
      </c>
      <c r="F1841">
        <v>4.26</v>
      </c>
      <c r="G1841">
        <v>8.3216401740909696</v>
      </c>
      <c r="H1841">
        <v>-15.3287853518029</v>
      </c>
      <c r="I1841">
        <v>-21.035235214536801</v>
      </c>
      <c r="J1841">
        <v>-4.7131598274404203</v>
      </c>
      <c r="K1841">
        <v>4.4185602811401896</v>
      </c>
      <c r="L1841">
        <v>4.3089269820650804</v>
      </c>
      <c r="M1841">
        <v>40.524111011253503</v>
      </c>
      <c r="N1841">
        <v>1.1510806183792801</v>
      </c>
      <c r="O1841">
        <v>63.6150234741784</v>
      </c>
      <c r="P1841">
        <v>58.392000660506</v>
      </c>
      <c r="Q1841">
        <v>6.3425955292984004E-2</v>
      </c>
    </row>
    <row r="1842" spans="1:17" hidden="1" x14ac:dyDescent="0.3">
      <c r="A1842" t="s">
        <v>3840</v>
      </c>
      <c r="B1842" t="s">
        <v>3841</v>
      </c>
      <c r="C1842" t="s">
        <v>10182</v>
      </c>
      <c r="E1842">
        <v>462.18438574999999</v>
      </c>
      <c r="F1842">
        <v>241.25</v>
      </c>
      <c r="G1842">
        <v>219.236436321068</v>
      </c>
      <c r="H1842">
        <v>-20.927073342867399</v>
      </c>
      <c r="I1842">
        <v>-9.2080594156685098</v>
      </c>
      <c r="J1842">
        <v>-0.33646830576133702</v>
      </c>
      <c r="K1842">
        <v>262.73602839913798</v>
      </c>
      <c r="L1842">
        <v>235.91513420087301</v>
      </c>
      <c r="M1842">
        <v>47.360664564502798</v>
      </c>
      <c r="N1842">
        <v>1.40145707846942</v>
      </c>
      <c r="O1842">
        <v>51.461139896372998</v>
      </c>
      <c r="P1842">
        <v>257.40740740740699</v>
      </c>
    </row>
    <row r="1843" spans="1:17" hidden="1" x14ac:dyDescent="0.3">
      <c r="A1843" t="s">
        <v>3842</v>
      </c>
      <c r="B1843" t="s">
        <v>3843</v>
      </c>
      <c r="C1843" t="s">
        <v>10182</v>
      </c>
      <c r="D1843" t="s">
        <v>160</v>
      </c>
      <c r="E1843">
        <v>461.20537497999999</v>
      </c>
      <c r="F1843">
        <v>40.6</v>
      </c>
      <c r="G1843">
        <v>-33.784461950107797</v>
      </c>
      <c r="H1843">
        <v>-11.876891019547401</v>
      </c>
      <c r="I1843">
        <v>-41.964432798270003</v>
      </c>
      <c r="J1843">
        <v>-3.4590608237532798</v>
      </c>
      <c r="K1843">
        <v>44.283148498896999</v>
      </c>
      <c r="L1843">
        <v>50.931608498411698</v>
      </c>
      <c r="M1843">
        <v>10.1693939779146</v>
      </c>
      <c r="N1843">
        <v>1.09813233181425</v>
      </c>
      <c r="O1843">
        <v>84.729064039408797</v>
      </c>
      <c r="P1843">
        <v>13.566433566433499</v>
      </c>
      <c r="Q1843">
        <v>-6.4723126304090994E-2</v>
      </c>
    </row>
    <row r="1844" spans="1:17" hidden="1" x14ac:dyDescent="0.3">
      <c r="A1844" t="s">
        <v>3844</v>
      </c>
      <c r="B1844" t="s">
        <v>3845</v>
      </c>
      <c r="C1844" t="s">
        <v>10182</v>
      </c>
      <c r="D1844" t="s">
        <v>130</v>
      </c>
      <c r="E1844">
        <v>459.60236250000003</v>
      </c>
      <c r="F1844">
        <v>157.80000000000001</v>
      </c>
      <c r="G1844">
        <v>633.56793815257004</v>
      </c>
      <c r="H1844">
        <v>-16.417153907932299</v>
      </c>
      <c r="I1844">
        <v>114.42833364783399</v>
      </c>
      <c r="J1844">
        <v>-6.6924558936930003</v>
      </c>
      <c r="K1844">
        <v>161.68115846887599</v>
      </c>
      <c r="L1844">
        <v>113.316634928292</v>
      </c>
      <c r="M1844">
        <v>41.962013406190003</v>
      </c>
      <c r="N1844">
        <v>1.1597261733549999</v>
      </c>
      <c r="O1844">
        <v>34.822560202788303</v>
      </c>
      <c r="P1844">
        <v>776.66666666666595</v>
      </c>
      <c r="Q1844">
        <v>0.16458982613154399</v>
      </c>
    </row>
    <row r="1845" spans="1:17" hidden="1" x14ac:dyDescent="0.3">
      <c r="A1845" t="s">
        <v>3846</v>
      </c>
      <c r="B1845" t="s">
        <v>3847</v>
      </c>
      <c r="C1845" t="s">
        <v>10182</v>
      </c>
      <c r="D1845" t="s">
        <v>243</v>
      </c>
      <c r="E1845">
        <v>457.356680689999</v>
      </c>
      <c r="F1845">
        <v>369.95</v>
      </c>
      <c r="G1845">
        <v>4.3351170118429998</v>
      </c>
      <c r="H1845">
        <v>9.7831512973093504E-2</v>
      </c>
      <c r="I1845">
        <v>-15.164891165694501</v>
      </c>
      <c r="J1845">
        <v>-1.87168596283031</v>
      </c>
      <c r="K1845">
        <v>373.47758748197202</v>
      </c>
      <c r="L1845">
        <v>358.811102497131</v>
      </c>
      <c r="M1845">
        <v>44.0812101225386</v>
      </c>
      <c r="N1845">
        <v>0.70088693035122596</v>
      </c>
      <c r="O1845">
        <v>32.125962967968597</v>
      </c>
      <c r="P1845">
        <v>45.363457760314297</v>
      </c>
      <c r="Q1845">
        <v>-2.4252400942327001E-2</v>
      </c>
    </row>
    <row r="1846" spans="1:17" hidden="1" x14ac:dyDescent="0.3">
      <c r="A1846" t="s">
        <v>3848</v>
      </c>
      <c r="B1846" t="s">
        <v>3849</v>
      </c>
      <c r="C1846" t="s">
        <v>10182</v>
      </c>
      <c r="E1846">
        <v>456.76227888599999</v>
      </c>
      <c r="F1846">
        <v>33.42</v>
      </c>
      <c r="G1846">
        <v>612.02114372490098</v>
      </c>
      <c r="H1846">
        <v>34.928833969646199</v>
      </c>
      <c r="I1846">
        <v>450.29787835485502</v>
      </c>
      <c r="J1846">
        <v>8.1410274730988199</v>
      </c>
      <c r="K1846">
        <v>24.580768435115999</v>
      </c>
      <c r="L1846">
        <v>14.279096746082001</v>
      </c>
      <c r="M1846">
        <v>90.551799047093297</v>
      </c>
      <c r="N1846">
        <v>1.2257904165115101</v>
      </c>
      <c r="O1846">
        <v>0</v>
      </c>
      <c r="P1846">
        <v>1188.1906413460999</v>
      </c>
      <c r="Q1846">
        <v>0.16491069595787999</v>
      </c>
    </row>
    <row r="1847" spans="1:17" hidden="1" x14ac:dyDescent="0.3">
      <c r="A1847" t="s">
        <v>3850</v>
      </c>
      <c r="B1847" t="s">
        <v>3851</v>
      </c>
      <c r="C1847" t="s">
        <v>10182</v>
      </c>
      <c r="D1847" t="s">
        <v>193</v>
      </c>
      <c r="E1847">
        <v>454.35899999999998</v>
      </c>
      <c r="F1847">
        <v>89.09</v>
      </c>
      <c r="G1847">
        <v>34.469647554279803</v>
      </c>
      <c r="H1847">
        <v>-3.7799252620094701</v>
      </c>
      <c r="I1847">
        <v>-9.9849035132219601</v>
      </c>
      <c r="J1847">
        <v>-1.7962163058457301</v>
      </c>
      <c r="K1847">
        <v>91.104366889826494</v>
      </c>
      <c r="L1847">
        <v>86.158020763133393</v>
      </c>
      <c r="M1847">
        <v>40.413638854766297</v>
      </c>
      <c r="N1847">
        <v>1.01245939057957</v>
      </c>
      <c r="O1847">
        <v>41.317768548658599</v>
      </c>
      <c r="P1847">
        <v>81.816326530612201</v>
      </c>
      <c r="Q1847">
        <v>0.102925902541739</v>
      </c>
    </row>
    <row r="1848" spans="1:17" hidden="1" x14ac:dyDescent="0.3">
      <c r="A1848" t="s">
        <v>3852</v>
      </c>
      <c r="B1848" t="s">
        <v>3853</v>
      </c>
      <c r="C1848" t="s">
        <v>10182</v>
      </c>
      <c r="D1848" t="s">
        <v>75</v>
      </c>
      <c r="E1848">
        <v>453.56657899999999</v>
      </c>
      <c r="F1848">
        <v>126.65</v>
      </c>
      <c r="G1848">
        <v>261.03935421029098</v>
      </c>
      <c r="H1848">
        <v>6.6686196619064297</v>
      </c>
      <c r="I1848">
        <v>200.079114495243</v>
      </c>
      <c r="J1848">
        <v>4.0671624795994301</v>
      </c>
      <c r="K1848">
        <v>109.648202033182</v>
      </c>
      <c r="L1848">
        <v>69.9526584702988</v>
      </c>
      <c r="M1848">
        <v>76.547905518136503</v>
      </c>
      <c r="N1848">
        <v>0.673076434392754</v>
      </c>
      <c r="O1848">
        <v>6.1981839715752098</v>
      </c>
      <c r="P1848">
        <v>279.53251423434199</v>
      </c>
      <c r="Q1848">
        <v>0.11898035568295499</v>
      </c>
    </row>
    <row r="1849" spans="1:17" hidden="1" x14ac:dyDescent="0.3">
      <c r="A1849" t="s">
        <v>3854</v>
      </c>
      <c r="B1849" t="s">
        <v>3855</v>
      </c>
      <c r="C1849" t="s">
        <v>10182</v>
      </c>
      <c r="D1849" t="s">
        <v>163</v>
      </c>
      <c r="E1849">
        <v>453.04120499999999</v>
      </c>
      <c r="F1849">
        <v>60</v>
      </c>
      <c r="G1849">
        <v>222.74017895524599</v>
      </c>
      <c r="H1849">
        <v>-18.8118813510279</v>
      </c>
      <c r="I1849">
        <v>84.392927204002902</v>
      </c>
      <c r="J1849">
        <v>-4.3984931607737501</v>
      </c>
      <c r="K1849">
        <v>58.827168426086502</v>
      </c>
      <c r="L1849">
        <v>42.481970198177997</v>
      </c>
      <c r="M1849">
        <v>41.366760056561802</v>
      </c>
      <c r="N1849">
        <v>0.15421091391460201</v>
      </c>
      <c r="O1849">
        <v>21.45</v>
      </c>
      <c r="P1849">
        <v>289.61038961038901</v>
      </c>
      <c r="Q1849">
        <v>0.114581548868461</v>
      </c>
    </row>
    <row r="1850" spans="1:17" hidden="1" x14ac:dyDescent="0.3">
      <c r="A1850" t="s">
        <v>3856</v>
      </c>
      <c r="B1850" t="s">
        <v>3857</v>
      </c>
      <c r="C1850" t="s">
        <v>10182</v>
      </c>
      <c r="D1850" t="s">
        <v>938</v>
      </c>
      <c r="E1850">
        <v>452.89563870000001</v>
      </c>
      <c r="F1850">
        <v>245.4</v>
      </c>
      <c r="G1850">
        <v>56.894069751783199</v>
      </c>
      <c r="H1850">
        <v>26.8224134660625</v>
      </c>
      <c r="I1850">
        <v>30.845478038978101</v>
      </c>
      <c r="J1850">
        <v>2.8979359241032001</v>
      </c>
      <c r="K1850">
        <v>195.94045898189901</v>
      </c>
      <c r="L1850">
        <v>173.56214344491099</v>
      </c>
      <c r="M1850">
        <v>71.716597335559797</v>
      </c>
      <c r="N1850">
        <v>2.8923980099804001</v>
      </c>
      <c r="O1850">
        <v>5.3096984515077397</v>
      </c>
      <c r="P1850">
        <v>90.011614401858296</v>
      </c>
      <c r="Q1850">
        <v>-7.374861006919E-3</v>
      </c>
    </row>
    <row r="1851" spans="1:17" hidden="1" x14ac:dyDescent="0.3">
      <c r="A1851" t="s">
        <v>3858</v>
      </c>
      <c r="B1851" t="s">
        <v>3859</v>
      </c>
      <c r="C1851" t="s">
        <v>10182</v>
      </c>
      <c r="E1851">
        <v>452.75268640000002</v>
      </c>
      <c r="F1851">
        <v>236.95</v>
      </c>
      <c r="G1851">
        <v>85.349260737622998</v>
      </c>
      <c r="H1851">
        <v>51.927208183260298</v>
      </c>
      <c r="I1851">
        <v>65.3619044425038</v>
      </c>
      <c r="J1851">
        <v>-15.0464931607737</v>
      </c>
      <c r="K1851">
        <v>181.325849651282</v>
      </c>
      <c r="L1851">
        <v>152.23710556721099</v>
      </c>
      <c r="M1851">
        <v>61.489823856011299</v>
      </c>
      <c r="N1851">
        <v>2.5936600764068198</v>
      </c>
      <c r="O1851">
        <v>16.902300063304502</v>
      </c>
      <c r="P1851">
        <v>114.43438914027099</v>
      </c>
      <c r="Q1851">
        <v>0.116399239425826</v>
      </c>
    </row>
    <row r="1852" spans="1:17" hidden="1" x14ac:dyDescent="0.3">
      <c r="A1852" t="s">
        <v>3860</v>
      </c>
      <c r="B1852" t="s">
        <v>3861</v>
      </c>
      <c r="C1852" t="s">
        <v>10182</v>
      </c>
      <c r="D1852" t="s">
        <v>243</v>
      </c>
      <c r="E1852">
        <v>452.48265680200001</v>
      </c>
      <c r="F1852">
        <v>83.38</v>
      </c>
      <c r="G1852">
        <v>-12.5319123209301</v>
      </c>
      <c r="H1852">
        <v>7.7252687022511299</v>
      </c>
      <c r="I1852">
        <v>-12.698798896810199</v>
      </c>
      <c r="J1852">
        <v>-8.4698669204209391</v>
      </c>
      <c r="K1852">
        <v>79.672869211618107</v>
      </c>
      <c r="L1852">
        <v>78.321691277497493</v>
      </c>
      <c r="M1852">
        <v>47.905428044636103</v>
      </c>
      <c r="N1852">
        <v>1.8047478289479599</v>
      </c>
      <c r="O1852">
        <v>17.174382345886301</v>
      </c>
      <c r="P1852">
        <v>26.3333333333333</v>
      </c>
      <c r="Q1852">
        <v>-5.9670035994466998E-2</v>
      </c>
    </row>
    <row r="1853" spans="1:17" hidden="1" x14ac:dyDescent="0.3">
      <c r="A1853" t="s">
        <v>3862</v>
      </c>
      <c r="B1853" t="s">
        <v>3863</v>
      </c>
      <c r="C1853" t="s">
        <v>10182</v>
      </c>
      <c r="D1853" t="s">
        <v>548</v>
      </c>
      <c r="E1853">
        <v>448.96215000000001</v>
      </c>
      <c r="F1853">
        <v>423.15</v>
      </c>
      <c r="G1853">
        <v>9.2900843772571093</v>
      </c>
      <c r="H1853">
        <v>2.1528797303646701</v>
      </c>
      <c r="I1853">
        <v>-1.8309302956920801</v>
      </c>
      <c r="J1853">
        <v>-4.5454246645416099</v>
      </c>
      <c r="K1853">
        <v>409.151232598722</v>
      </c>
      <c r="L1853">
        <v>370.07826510427799</v>
      </c>
      <c r="M1853">
        <v>38.4851449057427</v>
      </c>
      <c r="N1853">
        <v>0.52934324519723097</v>
      </c>
      <c r="O1853">
        <v>12.5251092993028</v>
      </c>
      <c r="P1853">
        <v>38.2165605095541</v>
      </c>
      <c r="Q1853">
        <v>8.8872121437529993E-3</v>
      </c>
    </row>
    <row r="1854" spans="1:17" hidden="1" x14ac:dyDescent="0.3">
      <c r="A1854" t="s">
        <v>3864</v>
      </c>
      <c r="B1854" t="s">
        <v>3865</v>
      </c>
      <c r="C1854" t="s">
        <v>10182</v>
      </c>
      <c r="D1854" t="s">
        <v>21</v>
      </c>
      <c r="E1854">
        <v>448.68200000000002</v>
      </c>
      <c r="F1854">
        <v>345.14</v>
      </c>
      <c r="G1854">
        <v>95.028887917091495</v>
      </c>
      <c r="H1854">
        <v>41.575358792341198</v>
      </c>
      <c r="I1854">
        <v>61.545671144210097</v>
      </c>
      <c r="J1854">
        <v>21.4953814925817</v>
      </c>
      <c r="K1854">
        <v>243.99916230499699</v>
      </c>
      <c r="L1854">
        <v>208.24074235909001</v>
      </c>
      <c r="M1854">
        <v>92.052082372880704</v>
      </c>
      <c r="N1854">
        <v>1.25043110178671</v>
      </c>
      <c r="O1854">
        <v>0</v>
      </c>
      <c r="Q1854">
        <v>0.18245941983516401</v>
      </c>
    </row>
    <row r="1855" spans="1:17" hidden="1" x14ac:dyDescent="0.3">
      <c r="A1855" t="s">
        <v>3866</v>
      </c>
      <c r="B1855" t="s">
        <v>3867</v>
      </c>
      <c r="C1855" t="s">
        <v>10182</v>
      </c>
      <c r="D1855" t="s">
        <v>140</v>
      </c>
      <c r="E1855">
        <v>448.65247601999999</v>
      </c>
      <c r="F1855">
        <v>29.4</v>
      </c>
      <c r="G1855">
        <v>-10.46602496034</v>
      </c>
      <c r="H1855">
        <v>-6.1868663967998501</v>
      </c>
      <c r="I1855">
        <v>-35.565982182634002</v>
      </c>
      <c r="J1855">
        <v>-2.6902472916395901</v>
      </c>
      <c r="K1855">
        <v>31.1602185420357</v>
      </c>
      <c r="L1855">
        <v>31.958248907652099</v>
      </c>
      <c r="M1855">
        <v>36.4847738274931</v>
      </c>
      <c r="N1855">
        <v>0.85727908919719198</v>
      </c>
      <c r="O1855">
        <v>52.380952380952301</v>
      </c>
      <c r="P1855">
        <v>19.269776876267699</v>
      </c>
      <c r="Q1855">
        <v>-1.7842531817591999E-2</v>
      </c>
    </row>
    <row r="1856" spans="1:17" hidden="1" x14ac:dyDescent="0.3">
      <c r="A1856" t="s">
        <v>3868</v>
      </c>
      <c r="B1856" t="s">
        <v>3869</v>
      </c>
      <c r="C1856" t="s">
        <v>10182</v>
      </c>
      <c r="E1856">
        <v>446.97322800000001</v>
      </c>
      <c r="F1856">
        <v>228.15</v>
      </c>
      <c r="G1856">
        <v>-0.140672513871585</v>
      </c>
      <c r="H1856">
        <v>-7.0179745409920997</v>
      </c>
      <c r="I1856">
        <v>-8.1978502686684394</v>
      </c>
      <c r="J1856">
        <v>-2.9510574761264499</v>
      </c>
      <c r="K1856">
        <v>243.47309482772999</v>
      </c>
      <c r="L1856">
        <v>224.707071213734</v>
      </c>
      <c r="M1856">
        <v>37.660495387901697</v>
      </c>
      <c r="N1856">
        <v>1.4310438074634899</v>
      </c>
      <c r="O1856">
        <v>30.593907516984402</v>
      </c>
      <c r="P1856">
        <v>42.816901408450697</v>
      </c>
      <c r="Q1856">
        <v>0.16976439183363401</v>
      </c>
    </row>
    <row r="1857" spans="1:17" hidden="1" x14ac:dyDescent="0.3">
      <c r="A1857" t="s">
        <v>3870</v>
      </c>
      <c r="B1857" t="s">
        <v>3871</v>
      </c>
      <c r="C1857" t="s">
        <v>10182</v>
      </c>
      <c r="D1857" t="s">
        <v>243</v>
      </c>
      <c r="E1857">
        <v>446.91471898499998</v>
      </c>
      <c r="F1857">
        <v>371.55</v>
      </c>
      <c r="G1857">
        <v>7.7528478085204604</v>
      </c>
      <c r="H1857">
        <v>29.0766503190302</v>
      </c>
      <c r="I1857">
        <v>15.7702194176122</v>
      </c>
      <c r="J1857">
        <v>15.237771616162901</v>
      </c>
      <c r="K1857">
        <v>295.86756065948498</v>
      </c>
      <c r="L1857">
        <v>295.35019573366799</v>
      </c>
      <c r="M1857">
        <v>78.8979703601821</v>
      </c>
      <c r="N1857">
        <v>3.2475846461822702</v>
      </c>
      <c r="O1857">
        <v>12.6900820885479</v>
      </c>
      <c r="P1857">
        <v>58.106382978723403</v>
      </c>
      <c r="Q1857">
        <v>-3.8764243372159002E-2</v>
      </c>
    </row>
    <row r="1858" spans="1:17" hidden="1" x14ac:dyDescent="0.3">
      <c r="A1858" t="s">
        <v>3872</v>
      </c>
      <c r="B1858" t="s">
        <v>3873</v>
      </c>
      <c r="C1858" t="s">
        <v>10182</v>
      </c>
      <c r="E1858">
        <v>446.25599999999997</v>
      </c>
      <c r="F1858">
        <v>516.5</v>
      </c>
      <c r="G1858">
        <v>400.45336753799899</v>
      </c>
      <c r="H1858">
        <v>8.0374824244027305</v>
      </c>
      <c r="I1858">
        <v>55.148917933521702</v>
      </c>
      <c r="J1858">
        <v>-2.08336930711994</v>
      </c>
      <c r="K1858">
        <v>453.77665306113698</v>
      </c>
      <c r="L1858">
        <v>348.48240867187502</v>
      </c>
      <c r="M1858">
        <v>66.313388057744604</v>
      </c>
      <c r="N1858">
        <v>0.98801978085424103</v>
      </c>
      <c r="O1858">
        <v>4.3272023233301002</v>
      </c>
      <c r="P1858">
        <v>528.34549878345501</v>
      </c>
      <c r="Q1858">
        <v>0.179057242186071</v>
      </c>
    </row>
    <row r="1859" spans="1:17" hidden="1" x14ac:dyDescent="0.3">
      <c r="A1859" t="s">
        <v>3874</v>
      </c>
      <c r="B1859" t="s">
        <v>3875</v>
      </c>
      <c r="C1859" t="s">
        <v>10182</v>
      </c>
      <c r="D1859" t="s">
        <v>193</v>
      </c>
      <c r="E1859">
        <v>444.964459584</v>
      </c>
      <c r="F1859">
        <v>27.52</v>
      </c>
      <c r="G1859">
        <v>35.849764513344098</v>
      </c>
      <c r="H1859">
        <v>-5.1075102815963804</v>
      </c>
      <c r="I1859">
        <v>-30.908265928211598</v>
      </c>
      <c r="J1859">
        <v>-4.3387953956088001</v>
      </c>
      <c r="K1859">
        <v>28.333026670711899</v>
      </c>
      <c r="L1859">
        <v>28.8185838507959</v>
      </c>
      <c r="M1859">
        <v>47.762120216332001</v>
      </c>
      <c r="N1859">
        <v>1.4432205113975201</v>
      </c>
      <c r="O1859">
        <v>94.404069767441797</v>
      </c>
      <c r="P1859">
        <v>70.402476780185694</v>
      </c>
      <c r="Q1859">
        <v>4.0731388843952998E-2</v>
      </c>
    </row>
    <row r="1860" spans="1:17" hidden="1" x14ac:dyDescent="0.3">
      <c r="A1860" t="s">
        <v>3876</v>
      </c>
      <c r="B1860" t="s">
        <v>3877</v>
      </c>
      <c r="C1860" t="s">
        <v>10182</v>
      </c>
      <c r="D1860" t="s">
        <v>214</v>
      </c>
      <c r="E1860">
        <v>444.8895</v>
      </c>
      <c r="F1860">
        <v>137.1</v>
      </c>
      <c r="G1860">
        <v>55.665575189231802</v>
      </c>
      <c r="H1860">
        <v>6.5276451602594099</v>
      </c>
      <c r="I1860">
        <v>-10.129353335886901</v>
      </c>
      <c r="J1860">
        <v>6.8975192809058701</v>
      </c>
      <c r="K1860">
        <v>129.491557214968</v>
      </c>
      <c r="L1860">
        <v>118.877084130331</v>
      </c>
      <c r="M1860">
        <v>62.085383778848701</v>
      </c>
      <c r="N1860">
        <v>0.93517918226602603</v>
      </c>
      <c r="O1860">
        <v>15.754923413566701</v>
      </c>
      <c r="P1860">
        <v>95.160142348754405</v>
      </c>
      <c r="Q1860">
        <v>3.4874005189498E-2</v>
      </c>
    </row>
    <row r="1861" spans="1:17" hidden="1" x14ac:dyDescent="0.3">
      <c r="A1861" t="s">
        <v>3878</v>
      </c>
      <c r="B1861" t="s">
        <v>3879</v>
      </c>
      <c r="C1861" t="s">
        <v>10182</v>
      </c>
      <c r="D1861" t="s">
        <v>476</v>
      </c>
      <c r="E1861">
        <v>441.51947999999999</v>
      </c>
      <c r="F1861">
        <v>181.8</v>
      </c>
      <c r="G1861">
        <v>-21.936971831062898</v>
      </c>
      <c r="H1861">
        <v>-3.6222796551209799</v>
      </c>
      <c r="I1861">
        <v>-9.1794481011941507</v>
      </c>
      <c r="J1861">
        <v>-11.326980965651799</v>
      </c>
      <c r="K1861">
        <v>199.71553074567601</v>
      </c>
      <c r="M1861">
        <v>48.949891342757802</v>
      </c>
      <c r="N1861">
        <v>0.45032889188733299</v>
      </c>
      <c r="O1861">
        <v>82.453245324532404</v>
      </c>
      <c r="P1861">
        <v>22.3830360148098</v>
      </c>
    </row>
    <row r="1862" spans="1:17" hidden="1" x14ac:dyDescent="0.3">
      <c r="A1862" t="s">
        <v>3880</v>
      </c>
      <c r="B1862" t="s">
        <v>3881</v>
      </c>
      <c r="C1862" t="s">
        <v>10182</v>
      </c>
      <c r="D1862" t="s">
        <v>130</v>
      </c>
      <c r="E1862">
        <v>439.45291300000002</v>
      </c>
      <c r="F1862">
        <v>239.3</v>
      </c>
      <c r="G1862">
        <v>50.869974351665398</v>
      </c>
      <c r="H1862">
        <v>-3.4449680187956</v>
      </c>
      <c r="I1862">
        <v>3.8366642722823898</v>
      </c>
      <c r="J1862">
        <v>-3.9664931607737599</v>
      </c>
      <c r="K1862">
        <v>242.65704182093</v>
      </c>
      <c r="L1862">
        <v>216.60294757195601</v>
      </c>
      <c r="M1862">
        <v>52.826500214263802</v>
      </c>
      <c r="N1862">
        <v>0.470619250674433</v>
      </c>
      <c r="O1862">
        <v>33.284580025073097</v>
      </c>
      <c r="P1862">
        <v>86.661466458658296</v>
      </c>
      <c r="Q1862">
        <v>0.104282811107442</v>
      </c>
    </row>
    <row r="1863" spans="1:17" hidden="1" x14ac:dyDescent="0.3">
      <c r="A1863" t="s">
        <v>3882</v>
      </c>
      <c r="B1863" t="s">
        <v>3883</v>
      </c>
      <c r="C1863" t="s">
        <v>10182</v>
      </c>
      <c r="D1863" t="s">
        <v>256</v>
      </c>
      <c r="E1863">
        <v>439.23599999999999</v>
      </c>
      <c r="F1863">
        <v>203.35</v>
      </c>
      <c r="G1863">
        <v>-13.9656894220407</v>
      </c>
      <c r="H1863">
        <v>10.803230689252301</v>
      </c>
      <c r="I1863">
        <v>-11.933420065038099</v>
      </c>
      <c r="J1863">
        <v>-0.95025476311864998</v>
      </c>
      <c r="K1863">
        <v>188.53078813379901</v>
      </c>
      <c r="L1863">
        <v>186.98330616068</v>
      </c>
      <c r="M1863">
        <v>56.638705942955298</v>
      </c>
      <c r="N1863">
        <v>1.7761525438057</v>
      </c>
      <c r="O1863">
        <v>10.646668305876499</v>
      </c>
      <c r="P1863">
        <v>27.893081761006201</v>
      </c>
      <c r="Q1863">
        <v>-9.6806025506324E-2</v>
      </c>
    </row>
    <row r="1864" spans="1:17" hidden="1" x14ac:dyDescent="0.3">
      <c r="A1864" t="s">
        <v>3884</v>
      </c>
      <c r="B1864" t="s">
        <v>3885</v>
      </c>
      <c r="C1864" t="s">
        <v>10182</v>
      </c>
      <c r="D1864" t="s">
        <v>413</v>
      </c>
      <c r="E1864">
        <v>439.04</v>
      </c>
      <c r="F1864">
        <v>627.20000000000005</v>
      </c>
      <c r="G1864">
        <v>326.13711358145798</v>
      </c>
      <c r="H1864">
        <v>2.8395384123757701</v>
      </c>
      <c r="I1864">
        <v>14.123228631818799</v>
      </c>
      <c r="J1864">
        <v>-4.2683729758739002</v>
      </c>
      <c r="K1864">
        <v>603.87120749790699</v>
      </c>
      <c r="L1864">
        <v>496.86374907939398</v>
      </c>
      <c r="M1864">
        <v>53.627336972447999</v>
      </c>
      <c r="N1864">
        <v>2.0047189812905999</v>
      </c>
      <c r="O1864">
        <v>4.5758928571428301</v>
      </c>
      <c r="P1864">
        <v>383.01886792452802</v>
      </c>
      <c r="Q1864">
        <v>0.16033656801843199</v>
      </c>
    </row>
    <row r="1865" spans="1:17" hidden="1" x14ac:dyDescent="0.3">
      <c r="A1865" t="s">
        <v>3886</v>
      </c>
      <c r="B1865" t="s">
        <v>3887</v>
      </c>
      <c r="C1865" t="s">
        <v>10182</v>
      </c>
      <c r="D1865" t="s">
        <v>700</v>
      </c>
      <c r="E1865">
        <v>438.9294625</v>
      </c>
      <c r="F1865">
        <v>317.5</v>
      </c>
      <c r="G1865">
        <v>40.451109725522898</v>
      </c>
      <c r="H1865">
        <v>28.404634961919498</v>
      </c>
      <c r="I1865">
        <v>9.0169243469764204</v>
      </c>
      <c r="J1865">
        <v>14.083941621834899</v>
      </c>
      <c r="K1865">
        <v>266.186999040008</v>
      </c>
      <c r="L1865">
        <v>246.74599338740001</v>
      </c>
      <c r="M1865">
        <v>66.026095893773103</v>
      </c>
      <c r="N1865">
        <v>2.83047391967553</v>
      </c>
      <c r="O1865">
        <v>9.2913385826771595</v>
      </c>
      <c r="P1865">
        <v>67.105263157894697</v>
      </c>
      <c r="Q1865">
        <v>9.1095987437486994E-2</v>
      </c>
    </row>
    <row r="1866" spans="1:17" hidden="1" x14ac:dyDescent="0.3">
      <c r="A1866" t="s">
        <v>3888</v>
      </c>
      <c r="B1866" t="s">
        <v>3889</v>
      </c>
      <c r="C1866" t="s">
        <v>10182</v>
      </c>
      <c r="D1866" t="s">
        <v>153</v>
      </c>
      <c r="E1866">
        <v>438.92561699999999</v>
      </c>
      <c r="F1866">
        <v>3042</v>
      </c>
      <c r="G1866">
        <v>-8.5743602591178796</v>
      </c>
      <c r="H1866">
        <v>16.853586869313901</v>
      </c>
      <c r="I1866">
        <v>9.41248616381068</v>
      </c>
      <c r="J1866">
        <v>18.164827593943201</v>
      </c>
      <c r="K1866">
        <v>2629.12849486306</v>
      </c>
      <c r="L1866">
        <v>2430.5532425603001</v>
      </c>
      <c r="M1866">
        <v>62.678552011807398</v>
      </c>
      <c r="N1866">
        <v>2.3455065830951001</v>
      </c>
      <c r="O1866">
        <v>8.4483892176199902</v>
      </c>
      <c r="P1866">
        <v>56.152148247009897</v>
      </c>
      <c r="Q1866">
        <v>-5.0720204539895002E-2</v>
      </c>
    </row>
    <row r="1867" spans="1:17" hidden="1" x14ac:dyDescent="0.3">
      <c r="A1867" t="s">
        <v>3890</v>
      </c>
      <c r="B1867" t="s">
        <v>3891</v>
      </c>
      <c r="C1867" t="s">
        <v>10182</v>
      </c>
      <c r="D1867" t="s">
        <v>459</v>
      </c>
      <c r="E1867">
        <v>437.25</v>
      </c>
      <c r="F1867">
        <v>583</v>
      </c>
      <c r="G1867">
        <v>6.9041304863855499</v>
      </c>
      <c r="H1867">
        <v>-3.2264133227357101</v>
      </c>
      <c r="I1867">
        <v>-31.697722491446999</v>
      </c>
      <c r="J1867">
        <v>-1.5903051889355999</v>
      </c>
      <c r="K1867">
        <v>593.31795725827897</v>
      </c>
      <c r="L1867">
        <v>592.31790850857305</v>
      </c>
      <c r="M1867">
        <v>47.325014837520001</v>
      </c>
      <c r="N1867">
        <v>0.73267906387651205</v>
      </c>
      <c r="O1867">
        <v>47.1355060034305</v>
      </c>
      <c r="Q1867">
        <v>-5.286111225025E-3</v>
      </c>
    </row>
    <row r="1868" spans="1:17" hidden="1" x14ac:dyDescent="0.3">
      <c r="A1868" t="s">
        <v>3892</v>
      </c>
      <c r="B1868" t="s">
        <v>3893</v>
      </c>
      <c r="C1868" t="s">
        <v>10182</v>
      </c>
      <c r="D1868" t="s">
        <v>40</v>
      </c>
      <c r="E1868">
        <v>436.93300799999997</v>
      </c>
      <c r="F1868">
        <v>11.64</v>
      </c>
      <c r="G1868">
        <v>-72.048240929586797</v>
      </c>
      <c r="H1868">
        <v>-8.5316380764319</v>
      </c>
      <c r="I1868">
        <v>-52.636076579099203</v>
      </c>
      <c r="J1868">
        <v>-9.6927954115776096</v>
      </c>
      <c r="K1868">
        <v>12.2526385513936</v>
      </c>
      <c r="L1868">
        <v>15.969205347395199</v>
      </c>
      <c r="M1868">
        <v>42.081984343793202</v>
      </c>
      <c r="N1868">
        <v>1.61974878504176</v>
      </c>
      <c r="O1868">
        <v>186.51202749140799</v>
      </c>
      <c r="P1868">
        <v>23.174603174603099</v>
      </c>
      <c r="Q1868">
        <v>0.19585718706132499</v>
      </c>
    </row>
    <row r="1869" spans="1:17" hidden="1" x14ac:dyDescent="0.3">
      <c r="A1869" t="s">
        <v>3894</v>
      </c>
      <c r="B1869" t="s">
        <v>3895</v>
      </c>
      <c r="C1869" t="s">
        <v>10182</v>
      </c>
      <c r="D1869" t="s">
        <v>1621</v>
      </c>
      <c r="E1869">
        <v>436.834878857999</v>
      </c>
      <c r="F1869">
        <v>156.38</v>
      </c>
      <c r="G1869">
        <v>12.633158489256999</v>
      </c>
      <c r="H1869">
        <v>2.2828582140391198</v>
      </c>
      <c r="I1869">
        <v>-4.8876422583529999</v>
      </c>
      <c r="J1869">
        <v>-6.7737658880464799</v>
      </c>
      <c r="K1869">
        <v>149.98051581854699</v>
      </c>
      <c r="L1869">
        <v>134.25187513186199</v>
      </c>
      <c r="M1869">
        <v>43.3914309248688</v>
      </c>
      <c r="N1869">
        <v>0.25927069068802799</v>
      </c>
      <c r="O1869">
        <v>14.880419490983501</v>
      </c>
      <c r="P1869">
        <v>49.574366331898602</v>
      </c>
      <c r="Q1869">
        <v>-4.7873692312761E-2</v>
      </c>
    </row>
    <row r="1870" spans="1:17" hidden="1" x14ac:dyDescent="0.3">
      <c r="A1870" t="s">
        <v>3896</v>
      </c>
      <c r="B1870" t="s">
        <v>3897</v>
      </c>
      <c r="C1870" t="s">
        <v>10182</v>
      </c>
      <c r="D1870" t="s">
        <v>214</v>
      </c>
      <c r="E1870">
        <v>436.00429295999999</v>
      </c>
      <c r="F1870">
        <v>191.35</v>
      </c>
      <c r="G1870">
        <v>124.718269544416</v>
      </c>
      <c r="H1870">
        <v>-5.6652530895513404</v>
      </c>
      <c r="I1870">
        <v>-10.3022579051046</v>
      </c>
      <c r="J1870">
        <v>-4.2110042833811097</v>
      </c>
      <c r="K1870">
        <v>169.94902386809301</v>
      </c>
      <c r="L1870">
        <v>143.03034898548401</v>
      </c>
      <c r="M1870">
        <v>58.413137872728399</v>
      </c>
      <c r="N1870">
        <v>1.1165773640254999</v>
      </c>
      <c r="O1870">
        <v>14.815782597334699</v>
      </c>
      <c r="P1870">
        <v>174.73079684134899</v>
      </c>
      <c r="Q1870">
        <v>0.13305221978055501</v>
      </c>
    </row>
    <row r="1871" spans="1:17" hidden="1" x14ac:dyDescent="0.3">
      <c r="A1871" t="s">
        <v>3898</v>
      </c>
      <c r="B1871" t="s">
        <v>3899</v>
      </c>
      <c r="C1871" t="s">
        <v>10182</v>
      </c>
      <c r="D1871" t="s">
        <v>243</v>
      </c>
      <c r="E1871">
        <v>434.45114999999998</v>
      </c>
      <c r="F1871">
        <v>173.85</v>
      </c>
      <c r="G1871">
        <v>89.941921312267795</v>
      </c>
      <c r="H1871">
        <v>-1.87867835330882</v>
      </c>
      <c r="I1871">
        <v>-33.6632259003662</v>
      </c>
      <c r="J1871">
        <v>-6.1119789364044603</v>
      </c>
      <c r="K1871">
        <v>178.446961204215</v>
      </c>
      <c r="M1871">
        <v>43.162809074329303</v>
      </c>
      <c r="N1871">
        <v>0.69224057137316997</v>
      </c>
      <c r="O1871">
        <v>39.833189531205001</v>
      </c>
      <c r="P1871">
        <v>130.417495029821</v>
      </c>
    </row>
    <row r="1872" spans="1:17" hidden="1" x14ac:dyDescent="0.3">
      <c r="A1872" t="s">
        <v>3900</v>
      </c>
      <c r="B1872" t="s">
        <v>3901</v>
      </c>
      <c r="C1872" t="s">
        <v>10182</v>
      </c>
      <c r="D1872" t="s">
        <v>46</v>
      </c>
      <c r="E1872">
        <v>433.95958400000001</v>
      </c>
      <c r="F1872">
        <v>230</v>
      </c>
      <c r="G1872">
        <v>18.529452598162202</v>
      </c>
      <c r="H1872">
        <v>24.156058608179102</v>
      </c>
      <c r="I1872">
        <v>-11.118263259305699</v>
      </c>
      <c r="J1872">
        <v>-2.9643756117950102</v>
      </c>
      <c r="K1872">
        <v>206.13785058076701</v>
      </c>
      <c r="L1872">
        <v>191.662874638603</v>
      </c>
      <c r="M1872">
        <v>55.714482214436302</v>
      </c>
      <c r="N1872">
        <v>1.0243902439024299</v>
      </c>
      <c r="O1872">
        <v>25.434782608695599</v>
      </c>
      <c r="P1872">
        <v>63.0627437079049</v>
      </c>
      <c r="Q1872">
        <v>0.14205216092732501</v>
      </c>
    </row>
    <row r="1873" spans="1:17" hidden="1" x14ac:dyDescent="0.3">
      <c r="A1873" t="s">
        <v>3902</v>
      </c>
      <c r="B1873" t="s">
        <v>3903</v>
      </c>
      <c r="C1873" t="s">
        <v>10182</v>
      </c>
      <c r="E1873">
        <v>430.93563273000001</v>
      </c>
      <c r="F1873">
        <v>251.95</v>
      </c>
      <c r="G1873">
        <v>424.62318290781502</v>
      </c>
      <c r="H1873">
        <v>18.635967887042899</v>
      </c>
      <c r="I1873">
        <v>23.4205381423861</v>
      </c>
      <c r="J1873">
        <v>-5.7936195975553604</v>
      </c>
      <c r="K1873">
        <v>227.53505584483199</v>
      </c>
      <c r="L1873">
        <v>181.20531974981</v>
      </c>
      <c r="M1873">
        <v>54.403890034225803</v>
      </c>
      <c r="N1873">
        <v>1.1473588755384201</v>
      </c>
      <c r="O1873">
        <v>24.627902361579601</v>
      </c>
      <c r="P1873">
        <v>449.70909090908998</v>
      </c>
    </row>
    <row r="1874" spans="1:17" hidden="1" x14ac:dyDescent="0.3">
      <c r="A1874" t="s">
        <v>3904</v>
      </c>
      <c r="B1874" t="s">
        <v>3905</v>
      </c>
      <c r="C1874" t="s">
        <v>10182</v>
      </c>
      <c r="E1874">
        <v>430.63456908799998</v>
      </c>
      <c r="F1874">
        <v>91.36</v>
      </c>
      <c r="G1874">
        <v>-66.333496425712994</v>
      </c>
      <c r="H1874">
        <v>-8.4350009703908597</v>
      </c>
      <c r="I1874">
        <v>-49.731604552325003</v>
      </c>
      <c r="J1874">
        <v>-2.9720250756673701</v>
      </c>
      <c r="K1874">
        <v>97.172263616660501</v>
      </c>
      <c r="L1874">
        <v>120.04882429393901</v>
      </c>
      <c r="M1874">
        <v>41.667916313686803</v>
      </c>
      <c r="N1874">
        <v>0.60337172702149</v>
      </c>
      <c r="O1874">
        <v>93.739054290718002</v>
      </c>
      <c r="P1874">
        <v>14.1999999999999</v>
      </c>
      <c r="Q1874">
        <v>-3.1235978455474E-2</v>
      </c>
    </row>
    <row r="1875" spans="1:17" hidden="1" x14ac:dyDescent="0.3">
      <c r="A1875" t="s">
        <v>3906</v>
      </c>
      <c r="B1875" t="s">
        <v>3907</v>
      </c>
      <c r="C1875" t="s">
        <v>10182</v>
      </c>
      <c r="D1875" t="s">
        <v>193</v>
      </c>
      <c r="E1875">
        <v>430.37633</v>
      </c>
      <c r="F1875">
        <v>194.2</v>
      </c>
      <c r="G1875">
        <v>39.073010003796</v>
      </c>
      <c r="H1875">
        <v>6.71765764291594</v>
      </c>
      <c r="I1875">
        <v>25.450970109579199</v>
      </c>
      <c r="J1875">
        <v>-7.2167569497425701</v>
      </c>
      <c r="K1875">
        <v>187.378831143512</v>
      </c>
      <c r="L1875">
        <v>161.972540794379</v>
      </c>
      <c r="M1875">
        <v>40.157634054654899</v>
      </c>
      <c r="N1875">
        <v>1.4084208223971999</v>
      </c>
      <c r="O1875">
        <v>21.472708547888701</v>
      </c>
      <c r="P1875">
        <v>71.858407079646</v>
      </c>
      <c r="Q1875">
        <v>9.1216052197765005E-2</v>
      </c>
    </row>
    <row r="1876" spans="1:17" hidden="1" x14ac:dyDescent="0.3">
      <c r="A1876" t="s">
        <v>3908</v>
      </c>
      <c r="B1876" t="s">
        <v>3909</v>
      </c>
      <c r="C1876" t="s">
        <v>10182</v>
      </c>
      <c r="D1876" t="s">
        <v>246</v>
      </c>
      <c r="E1876">
        <v>430.17340560299999</v>
      </c>
      <c r="F1876">
        <v>65.19</v>
      </c>
      <c r="G1876">
        <v>26.377846645564301</v>
      </c>
      <c r="H1876">
        <v>10.4635069404893</v>
      </c>
      <c r="I1876">
        <v>11.7012960938898</v>
      </c>
      <c r="J1876">
        <v>1.9075298277319901</v>
      </c>
      <c r="K1876">
        <v>59.868360154229201</v>
      </c>
      <c r="L1876">
        <v>56.3213187161886</v>
      </c>
      <c r="M1876">
        <v>74.422434283011299</v>
      </c>
      <c r="N1876">
        <v>1.5928371367198999</v>
      </c>
      <c r="O1876">
        <v>17.6407424451602</v>
      </c>
      <c r="P1876">
        <v>69.280706310049297</v>
      </c>
      <c r="Q1876">
        <v>0.115965795262832</v>
      </c>
    </row>
    <row r="1877" spans="1:17" hidden="1" x14ac:dyDescent="0.3">
      <c r="A1877" t="s">
        <v>3910</v>
      </c>
      <c r="B1877" t="s">
        <v>3911</v>
      </c>
      <c r="C1877" t="s">
        <v>10182</v>
      </c>
      <c r="D1877" t="s">
        <v>553</v>
      </c>
      <c r="E1877">
        <v>430.111483139999</v>
      </c>
      <c r="F1877">
        <v>245.8</v>
      </c>
      <c r="G1877">
        <v>154.232273816906</v>
      </c>
      <c r="H1877">
        <v>4.6110221514003902</v>
      </c>
      <c r="I1877">
        <v>43.389069007021902</v>
      </c>
      <c r="J1877">
        <v>0.13569307404405001</v>
      </c>
      <c r="K1877">
        <v>222.949468180536</v>
      </c>
      <c r="L1877">
        <v>181.79359714216301</v>
      </c>
      <c r="M1877">
        <v>53.557449619704698</v>
      </c>
      <c r="N1877">
        <v>0.816371652972816</v>
      </c>
      <c r="O1877">
        <v>17.412530512611799</v>
      </c>
      <c r="P1877">
        <v>181.81609722540699</v>
      </c>
      <c r="Q1877">
        <v>0.102196044867514</v>
      </c>
    </row>
    <row r="1878" spans="1:17" hidden="1" x14ac:dyDescent="0.3">
      <c r="A1878" t="s">
        <v>3912</v>
      </c>
      <c r="B1878" t="s">
        <v>3913</v>
      </c>
      <c r="C1878" t="s">
        <v>10182</v>
      </c>
      <c r="D1878" t="s">
        <v>62</v>
      </c>
      <c r="E1878">
        <v>430.03979873999998</v>
      </c>
      <c r="F1878">
        <v>357.4</v>
      </c>
      <c r="G1878">
        <v>216.760098694085</v>
      </c>
      <c r="H1878">
        <v>21.322467004416801</v>
      </c>
      <c r="I1878">
        <v>7.1634244882052203</v>
      </c>
      <c r="J1878">
        <v>-3.2996756218770198</v>
      </c>
      <c r="K1878">
        <v>320.58364772836899</v>
      </c>
      <c r="L1878">
        <v>264.99967154726198</v>
      </c>
      <c r="M1878">
        <v>49.803865071856102</v>
      </c>
      <c r="N1878">
        <v>2.4065311077250602</v>
      </c>
      <c r="O1878">
        <v>16.675993284834899</v>
      </c>
      <c r="P1878">
        <v>242.82973621103099</v>
      </c>
      <c r="Q1878">
        <v>0.139317919660157</v>
      </c>
    </row>
    <row r="1879" spans="1:17" hidden="1" x14ac:dyDescent="0.3">
      <c r="A1879" t="s">
        <v>3914</v>
      </c>
      <c r="B1879" t="s">
        <v>3915</v>
      </c>
      <c r="C1879" t="s">
        <v>10182</v>
      </c>
      <c r="D1879" t="s">
        <v>337</v>
      </c>
      <c r="E1879">
        <v>429.78636</v>
      </c>
      <c r="F1879">
        <v>367</v>
      </c>
      <c r="G1879">
        <v>-31.879558794926499</v>
      </c>
      <c r="H1879">
        <v>-4.1846412076587702</v>
      </c>
      <c r="I1879">
        <v>-19.122035065057698</v>
      </c>
      <c r="J1879">
        <v>-2.5723998965250501</v>
      </c>
      <c r="O1879">
        <v>19.891008174386901</v>
      </c>
      <c r="P1879">
        <v>4.8721245892270302</v>
      </c>
    </row>
    <row r="1880" spans="1:17" hidden="1" x14ac:dyDescent="0.3">
      <c r="A1880" t="s">
        <v>3916</v>
      </c>
      <c r="B1880" t="s">
        <v>3917</v>
      </c>
      <c r="C1880" t="s">
        <v>10182</v>
      </c>
      <c r="D1880" t="s">
        <v>46</v>
      </c>
      <c r="E1880">
        <v>425.63159999999999</v>
      </c>
      <c r="F1880">
        <v>388.35</v>
      </c>
      <c r="G1880">
        <v>37.132137111506196</v>
      </c>
      <c r="H1880">
        <v>56.3430822104756</v>
      </c>
      <c r="I1880">
        <v>67.838630342371701</v>
      </c>
      <c r="J1880">
        <v>1.57438596010535</v>
      </c>
      <c r="K1880">
        <v>291.59326409162998</v>
      </c>
      <c r="M1880">
        <v>71.915163793578301</v>
      </c>
      <c r="N1880">
        <v>1.6647517465464901</v>
      </c>
      <c r="O1880">
        <v>9.30861336423329</v>
      </c>
      <c r="P1880">
        <v>126.57526254375701</v>
      </c>
    </row>
    <row r="1881" spans="1:17" hidden="1" x14ac:dyDescent="0.3">
      <c r="A1881" t="s">
        <v>3918</v>
      </c>
      <c r="B1881" t="s">
        <v>3919</v>
      </c>
      <c r="C1881" t="s">
        <v>10182</v>
      </c>
      <c r="D1881" t="s">
        <v>905</v>
      </c>
      <c r="E1881">
        <v>425.30458248000002</v>
      </c>
      <c r="F1881">
        <v>132.15</v>
      </c>
      <c r="G1881">
        <v>61.566634371605602</v>
      </c>
      <c r="H1881">
        <v>41.179513433353101</v>
      </c>
      <c r="I1881">
        <v>-12.9674820157678</v>
      </c>
      <c r="J1881">
        <v>3.3285542415774101</v>
      </c>
      <c r="K1881">
        <v>106.443323246115</v>
      </c>
      <c r="M1881">
        <v>64.896027841478997</v>
      </c>
      <c r="N1881">
        <v>2.94051606604837</v>
      </c>
      <c r="O1881">
        <v>32.4252743094967</v>
      </c>
      <c r="P1881">
        <v>96.3595839524517</v>
      </c>
    </row>
    <row r="1882" spans="1:17" hidden="1" x14ac:dyDescent="0.3">
      <c r="A1882" t="s">
        <v>3920</v>
      </c>
      <c r="B1882" t="s">
        <v>3921</v>
      </c>
      <c r="C1882" t="s">
        <v>10182</v>
      </c>
      <c r="D1882" t="s">
        <v>163</v>
      </c>
      <c r="E1882">
        <v>425.00267155</v>
      </c>
      <c r="F1882">
        <v>186.5</v>
      </c>
      <c r="G1882">
        <v>50.857488225139299</v>
      </c>
      <c r="H1882">
        <v>-1.8256668486844101</v>
      </c>
      <c r="I1882">
        <v>-10.332212545948799</v>
      </c>
      <c r="J1882">
        <v>-1.41852482304288</v>
      </c>
      <c r="K1882">
        <v>180.69572630994301</v>
      </c>
      <c r="L1882">
        <v>160.99763980441401</v>
      </c>
      <c r="M1882">
        <v>60.019299625494099</v>
      </c>
      <c r="N1882">
        <v>1.85628977763809</v>
      </c>
      <c r="O1882">
        <v>12.064343163538799</v>
      </c>
      <c r="P1882">
        <v>94.2708333333333</v>
      </c>
    </row>
    <row r="1883" spans="1:17" hidden="1" x14ac:dyDescent="0.3">
      <c r="A1883" t="s">
        <v>3922</v>
      </c>
      <c r="B1883" t="s">
        <v>3923</v>
      </c>
      <c r="C1883" t="s">
        <v>10182</v>
      </c>
      <c r="D1883" t="s">
        <v>304</v>
      </c>
      <c r="E1883">
        <v>423.70059312000001</v>
      </c>
      <c r="F1883">
        <v>25.92</v>
      </c>
      <c r="G1883">
        <v>245.19980628443801</v>
      </c>
      <c r="H1883">
        <v>30.3394757010735</v>
      </c>
      <c r="I1883">
        <v>55.4386060198552</v>
      </c>
      <c r="J1883">
        <v>-6.3268669925494496</v>
      </c>
      <c r="K1883">
        <v>19.248417546460399</v>
      </c>
      <c r="L1883">
        <v>14.885286211565701</v>
      </c>
      <c r="M1883">
        <v>63.009961597850001</v>
      </c>
      <c r="N1883">
        <v>3.5683624421869502</v>
      </c>
      <c r="O1883">
        <v>18.248456790123399</v>
      </c>
      <c r="P1883">
        <v>308.18897637795197</v>
      </c>
      <c r="Q1883">
        <v>0.101145438766696</v>
      </c>
    </row>
    <row r="1884" spans="1:17" hidden="1" x14ac:dyDescent="0.3">
      <c r="A1884" t="s">
        <v>3924</v>
      </c>
      <c r="B1884" t="s">
        <v>3925</v>
      </c>
      <c r="C1884" t="s">
        <v>10182</v>
      </c>
      <c r="D1884" t="s">
        <v>246</v>
      </c>
      <c r="E1884">
        <v>423.21241914000001</v>
      </c>
      <c r="F1884">
        <v>123.35</v>
      </c>
      <c r="G1884">
        <v>35.505160869964897</v>
      </c>
      <c r="H1884">
        <v>3.5676897946722201</v>
      </c>
      <c r="I1884">
        <v>-2.8882281184480001</v>
      </c>
      <c r="J1884">
        <v>-2.2608071188599501</v>
      </c>
      <c r="K1884">
        <v>125.788155542971</v>
      </c>
      <c r="L1884">
        <v>113.190952801745</v>
      </c>
      <c r="M1884">
        <v>49.085373514249802</v>
      </c>
      <c r="N1884">
        <v>1.29101227959811</v>
      </c>
      <c r="O1884">
        <v>31.860559383866999</v>
      </c>
      <c r="P1884">
        <v>89.623366641045294</v>
      </c>
      <c r="Q1884">
        <v>0.12926179749568301</v>
      </c>
    </row>
    <row r="1885" spans="1:17" hidden="1" x14ac:dyDescent="0.3">
      <c r="A1885" t="s">
        <v>3926</v>
      </c>
      <c r="B1885" t="s">
        <v>3927</v>
      </c>
      <c r="C1885" t="s">
        <v>10182</v>
      </c>
      <c r="D1885" t="s">
        <v>700</v>
      </c>
      <c r="E1885">
        <v>422.69452255499999</v>
      </c>
      <c r="F1885">
        <v>141.63</v>
      </c>
      <c r="G1885">
        <v>-0.13663583541779101</v>
      </c>
      <c r="H1885">
        <v>7.95727298376036</v>
      </c>
      <c r="I1885">
        <v>-5.3166729000431099</v>
      </c>
      <c r="J1885">
        <v>-2.1154586780151301</v>
      </c>
      <c r="K1885">
        <v>133.610243761726</v>
      </c>
      <c r="L1885">
        <v>129.60341747275399</v>
      </c>
      <c r="M1885">
        <v>55.729636017683198</v>
      </c>
      <c r="N1885">
        <v>1.8401546725097</v>
      </c>
      <c r="O1885">
        <v>15.935889288992399</v>
      </c>
      <c r="P1885">
        <v>31.6875871687587</v>
      </c>
      <c r="Q1885">
        <v>3.5484306266633001E-2</v>
      </c>
    </row>
    <row r="1886" spans="1:17" hidden="1" x14ac:dyDescent="0.3">
      <c r="A1886" t="s">
        <v>3928</v>
      </c>
      <c r="B1886" t="s">
        <v>3929</v>
      </c>
      <c r="C1886" t="s">
        <v>10182</v>
      </c>
      <c r="D1886" t="s">
        <v>21</v>
      </c>
      <c r="E1886">
        <v>422.45655528999998</v>
      </c>
      <c r="F1886">
        <v>411.05</v>
      </c>
      <c r="G1886">
        <v>-9.4136506463128704</v>
      </c>
      <c r="H1886">
        <v>1.58543025093727</v>
      </c>
      <c r="I1886">
        <v>-25.918882484566399</v>
      </c>
      <c r="J1886">
        <v>1.47377710949651</v>
      </c>
      <c r="K1886">
        <v>406.97007187269799</v>
      </c>
      <c r="L1886">
        <v>407.299441624743</v>
      </c>
      <c r="M1886">
        <v>45.102178524990499</v>
      </c>
      <c r="N1886">
        <v>0.89802093684451301</v>
      </c>
      <c r="O1886">
        <v>38.669261647001498</v>
      </c>
      <c r="P1886">
        <v>23.197961936160599</v>
      </c>
      <c r="Q1886">
        <v>0.152373121653335</v>
      </c>
    </row>
    <row r="1887" spans="1:17" hidden="1" x14ac:dyDescent="0.3">
      <c r="A1887" t="s">
        <v>3930</v>
      </c>
      <c r="B1887" t="s">
        <v>3931</v>
      </c>
      <c r="C1887" t="s">
        <v>10182</v>
      </c>
      <c r="D1887" t="s">
        <v>3932</v>
      </c>
      <c r="E1887">
        <v>422.15460630000001</v>
      </c>
      <c r="F1887">
        <v>821.1</v>
      </c>
      <c r="G1887">
        <v>50.362809947442102</v>
      </c>
      <c r="H1887">
        <v>12.1139264463531</v>
      </c>
      <c r="I1887">
        <v>51.973766804130797</v>
      </c>
      <c r="J1887">
        <v>1.00169961031058</v>
      </c>
      <c r="K1887">
        <v>756.87952761729798</v>
      </c>
      <c r="L1887">
        <v>605.90941135156197</v>
      </c>
      <c r="M1887">
        <v>46.966156055938598</v>
      </c>
      <c r="N1887">
        <v>0.64079900091449005</v>
      </c>
      <c r="O1887">
        <v>7.7822433321154501</v>
      </c>
      <c r="P1887">
        <v>85.853327297419597</v>
      </c>
      <c r="Q1887">
        <v>0.19567532776382501</v>
      </c>
    </row>
    <row r="1888" spans="1:17" hidden="1" x14ac:dyDescent="0.3">
      <c r="A1888" t="s">
        <v>3933</v>
      </c>
      <c r="B1888" t="s">
        <v>3934</v>
      </c>
      <c r="C1888" t="s">
        <v>10182</v>
      </c>
      <c r="D1888" t="s">
        <v>21</v>
      </c>
      <c r="E1888">
        <v>421.57986878399998</v>
      </c>
      <c r="F1888">
        <v>136.94</v>
      </c>
      <c r="G1888">
        <v>0.720247258255717</v>
      </c>
      <c r="H1888">
        <v>8.9492385737619902</v>
      </c>
      <c r="I1888">
        <v>-15.8577960361128</v>
      </c>
      <c r="J1888">
        <v>0.99730245966420195</v>
      </c>
      <c r="K1888">
        <v>127.744009784987</v>
      </c>
      <c r="L1888">
        <v>123.28955340281701</v>
      </c>
      <c r="M1888">
        <v>47.944775798278101</v>
      </c>
      <c r="N1888">
        <v>1.0555732611875299</v>
      </c>
      <c r="O1888">
        <v>22.681466335621401</v>
      </c>
      <c r="P1888">
        <v>48.686210640608003</v>
      </c>
      <c r="Q1888">
        <v>-1.8060630907000001E-2</v>
      </c>
    </row>
    <row r="1889" spans="1:17" hidden="1" x14ac:dyDescent="0.3">
      <c r="A1889" t="s">
        <v>3935</v>
      </c>
      <c r="B1889" t="s">
        <v>3936</v>
      </c>
      <c r="C1889" t="s">
        <v>10182</v>
      </c>
      <c r="D1889" t="s">
        <v>938</v>
      </c>
      <c r="E1889">
        <v>421.09199999999998</v>
      </c>
      <c r="F1889">
        <v>210</v>
      </c>
      <c r="G1889">
        <v>-4.37890986936024</v>
      </c>
      <c r="H1889">
        <v>-5.0154869788030503</v>
      </c>
      <c r="I1889">
        <v>-28.779547987340798</v>
      </c>
      <c r="J1889">
        <v>-3.9366533438401099</v>
      </c>
      <c r="K1889">
        <v>217.721656527862</v>
      </c>
      <c r="L1889">
        <v>210.79174460260001</v>
      </c>
      <c r="M1889">
        <v>34.792279408859798</v>
      </c>
      <c r="N1889">
        <v>1.9743194658448799</v>
      </c>
      <c r="O1889">
        <v>44.738095238095198</v>
      </c>
      <c r="P1889">
        <v>52.727272727272698</v>
      </c>
      <c r="Q1889">
        <v>0.124154540654394</v>
      </c>
    </row>
    <row r="1890" spans="1:17" hidden="1" x14ac:dyDescent="0.3">
      <c r="A1890" t="s">
        <v>3937</v>
      </c>
      <c r="B1890" t="s">
        <v>3938</v>
      </c>
      <c r="C1890" t="s">
        <v>10182</v>
      </c>
      <c r="D1890" t="s">
        <v>986</v>
      </c>
      <c r="E1890">
        <v>420.16477638999999</v>
      </c>
      <c r="F1890">
        <v>45.67</v>
      </c>
      <c r="G1890">
        <v>49.227069097960801</v>
      </c>
      <c r="H1890">
        <v>10.535788899868001</v>
      </c>
      <c r="I1890">
        <v>33.349446669581901</v>
      </c>
      <c r="J1890">
        <v>1.3870328507869201</v>
      </c>
      <c r="K1890">
        <v>40.771262555314401</v>
      </c>
      <c r="L1890">
        <v>35.580356373432302</v>
      </c>
      <c r="M1890">
        <v>66.422464843146201</v>
      </c>
      <c r="N1890">
        <v>0.15607816156266299</v>
      </c>
      <c r="O1890">
        <v>10.3569082548719</v>
      </c>
      <c r="P1890">
        <v>78.747553816046903</v>
      </c>
      <c r="Q1890">
        <v>2.7814066737983999E-2</v>
      </c>
    </row>
    <row r="1891" spans="1:17" hidden="1" x14ac:dyDescent="0.3">
      <c r="A1891" t="s">
        <v>3939</v>
      </c>
      <c r="B1891" t="s">
        <v>3940</v>
      </c>
      <c r="C1891" t="s">
        <v>10182</v>
      </c>
      <c r="D1891" t="s">
        <v>637</v>
      </c>
      <c r="E1891">
        <v>419.96521046999999</v>
      </c>
      <c r="F1891">
        <v>183.3</v>
      </c>
      <c r="G1891">
        <v>-16.089163402281901</v>
      </c>
      <c r="H1891">
        <v>4.9739633963367602</v>
      </c>
      <c r="I1891">
        <v>-19.7292430741348</v>
      </c>
      <c r="J1891">
        <v>5.8064480156968203</v>
      </c>
      <c r="K1891">
        <v>170.52841651615199</v>
      </c>
      <c r="L1891">
        <v>179.61418890427001</v>
      </c>
      <c r="M1891">
        <v>81.775566014845495</v>
      </c>
      <c r="N1891">
        <v>1.59115807424756</v>
      </c>
      <c r="O1891">
        <v>36.006546644844498</v>
      </c>
      <c r="P1891">
        <v>22.1999999999999</v>
      </c>
      <c r="Q1891">
        <v>0.29002855695972901</v>
      </c>
    </row>
    <row r="1892" spans="1:17" hidden="1" x14ac:dyDescent="0.3">
      <c r="A1892" t="s">
        <v>3941</v>
      </c>
      <c r="B1892" t="s">
        <v>3942</v>
      </c>
      <c r="C1892" t="s">
        <v>10182</v>
      </c>
      <c r="D1892" t="s">
        <v>344</v>
      </c>
      <c r="E1892">
        <v>419.35647170999999</v>
      </c>
      <c r="F1892">
        <v>31.42</v>
      </c>
      <c r="G1892">
        <v>71.591015075647306</v>
      </c>
      <c r="H1892">
        <v>33.8370038139862</v>
      </c>
      <c r="I1892">
        <v>-6.1797356227582698</v>
      </c>
      <c r="J1892">
        <v>13.286840172559501</v>
      </c>
      <c r="K1892">
        <v>26.735565061115398</v>
      </c>
      <c r="L1892">
        <v>25.242022137187199</v>
      </c>
      <c r="M1892">
        <v>78.582592728412095</v>
      </c>
      <c r="N1892">
        <v>2.2550521185015202</v>
      </c>
      <c r="O1892">
        <v>12.826225334182</v>
      </c>
      <c r="P1892">
        <v>105.35947712418201</v>
      </c>
      <c r="Q1892">
        <v>8.9990602081014004E-2</v>
      </c>
    </row>
    <row r="1893" spans="1:17" hidden="1" x14ac:dyDescent="0.3">
      <c r="A1893" t="s">
        <v>3943</v>
      </c>
      <c r="B1893" t="s">
        <v>3944</v>
      </c>
      <c r="C1893" t="s">
        <v>10182</v>
      </c>
      <c r="D1893" t="s">
        <v>46</v>
      </c>
      <c r="E1893">
        <v>419.21963636599997</v>
      </c>
      <c r="F1893">
        <v>75.73</v>
      </c>
      <c r="G1893">
        <v>129.04160877724701</v>
      </c>
      <c r="H1893">
        <v>19.720436055034298</v>
      </c>
      <c r="I1893">
        <v>35.581771978592997</v>
      </c>
      <c r="J1893">
        <v>-5.0591513886218502</v>
      </c>
      <c r="K1893">
        <v>65.638052282770502</v>
      </c>
      <c r="L1893">
        <v>51.523678411516698</v>
      </c>
      <c r="M1893">
        <v>51.072778979798997</v>
      </c>
      <c r="N1893">
        <v>0.50805945988124002</v>
      </c>
      <c r="O1893">
        <v>16.862537963818799</v>
      </c>
      <c r="P1893">
        <v>161.13793103448199</v>
      </c>
    </row>
    <row r="1894" spans="1:17" hidden="1" x14ac:dyDescent="0.3">
      <c r="A1894" t="s">
        <v>3945</v>
      </c>
      <c r="B1894" t="s">
        <v>3946</v>
      </c>
      <c r="C1894" t="s">
        <v>10182</v>
      </c>
      <c r="E1894">
        <v>419.02035277800002</v>
      </c>
      <c r="F1894">
        <v>49.26</v>
      </c>
      <c r="G1894">
        <v>991.92089471981205</v>
      </c>
      <c r="H1894">
        <v>-18.592740896132199</v>
      </c>
      <c r="I1894">
        <v>22.630519838182099</v>
      </c>
      <c r="J1894">
        <v>-6.1151486573001099</v>
      </c>
      <c r="K1894">
        <v>52.775231899358602</v>
      </c>
      <c r="L1894">
        <v>41.634875191410799</v>
      </c>
      <c r="M1894">
        <v>51.947983695418799</v>
      </c>
      <c r="N1894">
        <v>0.84224593834747896</v>
      </c>
      <c r="O1894">
        <v>37.048315062931401</v>
      </c>
      <c r="P1894">
        <v>1017.00680272108</v>
      </c>
    </row>
    <row r="1895" spans="1:17" hidden="1" x14ac:dyDescent="0.3">
      <c r="A1895" t="s">
        <v>3947</v>
      </c>
      <c r="B1895" t="s">
        <v>3948</v>
      </c>
      <c r="C1895" t="s">
        <v>10182</v>
      </c>
      <c r="D1895" t="s">
        <v>553</v>
      </c>
      <c r="E1895">
        <v>418.67416043100002</v>
      </c>
      <c r="F1895">
        <v>151.22999999999999</v>
      </c>
      <c r="G1895">
        <v>73.639453365347094</v>
      </c>
      <c r="H1895">
        <v>8.4910486053397793</v>
      </c>
      <c r="I1895">
        <v>11.0743085070508</v>
      </c>
      <c r="J1895">
        <v>5.9592476208557299</v>
      </c>
      <c r="K1895">
        <v>126.69975587674899</v>
      </c>
      <c r="L1895">
        <v>109.85455840132801</v>
      </c>
      <c r="M1895">
        <v>79.0004565595749</v>
      </c>
      <c r="N1895">
        <v>1.8460320018988099</v>
      </c>
      <c r="O1895">
        <v>0.310784897176485</v>
      </c>
      <c r="P1895">
        <v>102.314381270903</v>
      </c>
      <c r="Q1895">
        <v>7.0906017224541998E-2</v>
      </c>
    </row>
    <row r="1896" spans="1:17" hidden="1" x14ac:dyDescent="0.3">
      <c r="A1896" t="s">
        <v>3949</v>
      </c>
      <c r="B1896" t="s">
        <v>3950</v>
      </c>
      <c r="C1896" t="s">
        <v>10182</v>
      </c>
      <c r="D1896" t="s">
        <v>763</v>
      </c>
      <c r="E1896">
        <v>418.48867092</v>
      </c>
      <c r="F1896">
        <v>382.3</v>
      </c>
      <c r="G1896">
        <v>-29.962743034866101</v>
      </c>
      <c r="H1896">
        <v>4.1034633296863197</v>
      </c>
      <c r="I1896">
        <v>-19.873728890512101</v>
      </c>
      <c r="J1896">
        <v>-1.6323385080869901</v>
      </c>
      <c r="K1896">
        <v>370.68458565026998</v>
      </c>
      <c r="L1896">
        <v>388.031550664316</v>
      </c>
      <c r="M1896">
        <v>54.286749565177701</v>
      </c>
      <c r="N1896">
        <v>1.44783429369632</v>
      </c>
      <c r="O1896">
        <v>26.5236725085011</v>
      </c>
      <c r="P1896">
        <v>23.243068987749801</v>
      </c>
      <c r="Q1896">
        <v>1.328143817136E-2</v>
      </c>
    </row>
    <row r="1897" spans="1:17" hidden="1" x14ac:dyDescent="0.3">
      <c r="A1897" t="s">
        <v>3951</v>
      </c>
      <c r="B1897" t="s">
        <v>3952</v>
      </c>
      <c r="C1897" t="s">
        <v>10182</v>
      </c>
      <c r="D1897" t="s">
        <v>122</v>
      </c>
      <c r="E1897">
        <v>417.62869612499998</v>
      </c>
      <c r="F1897">
        <v>685.25</v>
      </c>
      <c r="G1897">
        <v>-3.3718760296949299</v>
      </c>
      <c r="H1897">
        <v>21.0438232118168</v>
      </c>
      <c r="I1897">
        <v>2.0992687301794399</v>
      </c>
      <c r="J1897">
        <v>-5.1890269373883102</v>
      </c>
      <c r="K1897">
        <v>608.61358479075898</v>
      </c>
      <c r="L1897">
        <v>573.99295048413899</v>
      </c>
      <c r="M1897">
        <v>55.837588710560503</v>
      </c>
      <c r="N1897">
        <v>0.85337289432713404</v>
      </c>
      <c r="O1897">
        <v>20.313754104341399</v>
      </c>
      <c r="P1897">
        <v>39.846938775510097</v>
      </c>
      <c r="Q1897">
        <v>4.9660087385646999E-2</v>
      </c>
    </row>
    <row r="1898" spans="1:17" hidden="1" x14ac:dyDescent="0.3">
      <c r="A1898" t="s">
        <v>3953</v>
      </c>
      <c r="B1898" t="s">
        <v>3954</v>
      </c>
      <c r="C1898" t="s">
        <v>10182</v>
      </c>
      <c r="D1898" t="s">
        <v>700</v>
      </c>
      <c r="E1898">
        <v>416.50881974999999</v>
      </c>
      <c r="F1898">
        <v>266.85000000000002</v>
      </c>
      <c r="G1898">
        <v>29.029021250817799</v>
      </c>
      <c r="H1898">
        <v>10.0914341771779</v>
      </c>
      <c r="I1898">
        <v>1.83204353607971</v>
      </c>
      <c r="J1898">
        <v>-0.96067226525136595</v>
      </c>
      <c r="K1898">
        <v>248.64074761981399</v>
      </c>
      <c r="L1898">
        <v>232.301405830048</v>
      </c>
      <c r="M1898">
        <v>57.229238899217599</v>
      </c>
      <c r="N1898">
        <v>2.5184039511102201</v>
      </c>
      <c r="O1898">
        <v>7.9258010118043698</v>
      </c>
      <c r="P1898">
        <v>57.8994082840236</v>
      </c>
      <c r="Q1898">
        <v>3.8635006790644001E-2</v>
      </c>
    </row>
    <row r="1899" spans="1:17" hidden="1" x14ac:dyDescent="0.3">
      <c r="A1899" t="s">
        <v>3955</v>
      </c>
      <c r="B1899" t="s">
        <v>3956</v>
      </c>
      <c r="C1899" t="s">
        <v>10182</v>
      </c>
      <c r="D1899" t="s">
        <v>130</v>
      </c>
      <c r="E1899">
        <v>414.56635</v>
      </c>
      <c r="F1899">
        <v>240.05</v>
      </c>
      <c r="G1899">
        <v>26.780120706858199</v>
      </c>
      <c r="H1899">
        <v>-3.4141749230765899</v>
      </c>
      <c r="I1899">
        <v>-3.1899437167353901</v>
      </c>
      <c r="J1899">
        <v>-3.8242709385515301</v>
      </c>
      <c r="K1899">
        <v>241.097817929434</v>
      </c>
      <c r="L1899">
        <v>218.60889057099001</v>
      </c>
      <c r="M1899">
        <v>44.880320865956598</v>
      </c>
      <c r="N1899">
        <v>0.81259732517197203</v>
      </c>
      <c r="O1899">
        <v>18.308685690481099</v>
      </c>
      <c r="P1899">
        <v>74.963556851311907</v>
      </c>
      <c r="Q1899">
        <v>0.125921710160906</v>
      </c>
    </row>
    <row r="1900" spans="1:17" hidden="1" x14ac:dyDescent="0.3">
      <c r="A1900" t="s">
        <v>3957</v>
      </c>
      <c r="B1900" t="s">
        <v>3958</v>
      </c>
      <c r="C1900" t="s">
        <v>10182</v>
      </c>
      <c r="D1900" t="s">
        <v>2489</v>
      </c>
      <c r="E1900">
        <v>414.56585000000001</v>
      </c>
      <c r="F1900">
        <v>31.49</v>
      </c>
      <c r="G1900">
        <v>221.59299108129301</v>
      </c>
      <c r="H1900">
        <v>4.1091822482051903</v>
      </c>
      <c r="I1900">
        <v>110.89940400836601</v>
      </c>
      <c r="J1900">
        <v>-5.6117105520780903</v>
      </c>
      <c r="K1900">
        <v>25.8925325948378</v>
      </c>
      <c r="L1900">
        <v>18.571179123887699</v>
      </c>
      <c r="M1900">
        <v>60.832568312781099</v>
      </c>
      <c r="N1900">
        <v>1.2958437791382</v>
      </c>
      <c r="O1900">
        <v>9.0293214777177706</v>
      </c>
      <c r="P1900">
        <v>389.48186528497399</v>
      </c>
      <c r="Q1900">
        <v>0.27887720959560602</v>
      </c>
    </row>
    <row r="1901" spans="1:17" hidden="1" x14ac:dyDescent="0.3">
      <c r="A1901" t="s">
        <v>3959</v>
      </c>
      <c r="B1901" t="s">
        <v>3960</v>
      </c>
      <c r="C1901" t="s">
        <v>10182</v>
      </c>
      <c r="D1901" t="s">
        <v>1175</v>
      </c>
      <c r="E1901">
        <v>413.777468575</v>
      </c>
      <c r="F1901">
        <v>151.75</v>
      </c>
      <c r="G1901">
        <v>-28.950336255947899</v>
      </c>
      <c r="H1901">
        <v>-3.7186248593771398</v>
      </c>
      <c r="I1901">
        <v>-23.194757252317299</v>
      </c>
      <c r="J1901">
        <v>-9.2040023182829103</v>
      </c>
      <c r="K1901">
        <v>152.02599151032899</v>
      </c>
      <c r="L1901">
        <v>154.41264232134199</v>
      </c>
      <c r="M1901">
        <v>49.352677848904101</v>
      </c>
      <c r="N1901">
        <v>1.0138782393332499</v>
      </c>
      <c r="O1901">
        <v>58.154859967051003</v>
      </c>
      <c r="P1901">
        <v>22.576736672051599</v>
      </c>
      <c r="Q1901">
        <v>-4.7403130202010001E-3</v>
      </c>
    </row>
    <row r="1902" spans="1:17" hidden="1" x14ac:dyDescent="0.3">
      <c r="A1902" t="s">
        <v>3961</v>
      </c>
      <c r="B1902" t="s">
        <v>3962</v>
      </c>
      <c r="C1902" t="s">
        <v>10182</v>
      </c>
      <c r="D1902" t="s">
        <v>108</v>
      </c>
      <c r="E1902">
        <v>412.95</v>
      </c>
      <c r="F1902">
        <v>27530</v>
      </c>
      <c r="G1902">
        <v>113.475810920013</v>
      </c>
      <c r="H1902">
        <v>49.798675823098698</v>
      </c>
      <c r="I1902">
        <v>47.035779920571002</v>
      </c>
      <c r="J1902">
        <v>-4.4326810628143303</v>
      </c>
      <c r="K1902">
        <v>22930.9147802238</v>
      </c>
      <c r="L1902">
        <v>18143.4485682169</v>
      </c>
      <c r="M1902">
        <v>50.665557497258199</v>
      </c>
      <c r="N1902">
        <v>3.0145224233894101</v>
      </c>
      <c r="O1902">
        <v>40.937159462404601</v>
      </c>
      <c r="P1902">
        <v>180.594824335205</v>
      </c>
      <c r="Q1902">
        <v>5.2872854413766997E-2</v>
      </c>
    </row>
    <row r="1903" spans="1:17" hidden="1" x14ac:dyDescent="0.3">
      <c r="A1903" t="s">
        <v>3963</v>
      </c>
      <c r="B1903" t="s">
        <v>3964</v>
      </c>
      <c r="C1903" t="s">
        <v>10182</v>
      </c>
      <c r="D1903" t="s">
        <v>21</v>
      </c>
      <c r="E1903">
        <v>409.61040000000003</v>
      </c>
      <c r="F1903">
        <v>331.4</v>
      </c>
      <c r="G1903">
        <v>-4.7955268760488998</v>
      </c>
      <c r="H1903">
        <v>68.4247337923412</v>
      </c>
      <c r="I1903">
        <v>7.9619968538199197</v>
      </c>
      <c r="J1903">
        <v>-3.9672107533663499</v>
      </c>
      <c r="K1903">
        <v>246.660876605857</v>
      </c>
      <c r="M1903">
        <v>67.547825922339399</v>
      </c>
      <c r="N1903">
        <v>1.4478802447552399</v>
      </c>
      <c r="O1903">
        <v>14.0012070006035</v>
      </c>
      <c r="P1903">
        <v>133.38028169014001</v>
      </c>
    </row>
    <row r="1904" spans="1:17" hidden="1" x14ac:dyDescent="0.3">
      <c r="A1904" t="s">
        <v>3965</v>
      </c>
      <c r="B1904" t="s">
        <v>3966</v>
      </c>
      <c r="C1904" t="s">
        <v>10182</v>
      </c>
      <c r="D1904" t="s">
        <v>637</v>
      </c>
      <c r="E1904">
        <v>408.635625</v>
      </c>
      <c r="F1904">
        <v>5875</v>
      </c>
      <c r="G1904">
        <v>31.584936554578999</v>
      </c>
      <c r="H1904">
        <v>25.096905108898401</v>
      </c>
      <c r="I1904">
        <v>34.548451689042501</v>
      </c>
      <c r="J1904">
        <v>-5.3478520736434598</v>
      </c>
      <c r="K1904">
        <v>5118.9078118812004</v>
      </c>
      <c r="L1904">
        <v>4481.19156606447</v>
      </c>
      <c r="M1904">
        <v>58.603656760534001</v>
      </c>
      <c r="N1904">
        <v>3.07396808681119</v>
      </c>
      <c r="O1904">
        <v>20.337872340425498</v>
      </c>
      <c r="P1904">
        <v>75.373134328358205</v>
      </c>
      <c r="Q1904">
        <v>4.6219514674464002E-2</v>
      </c>
    </row>
    <row r="1905" spans="1:17" hidden="1" x14ac:dyDescent="0.3">
      <c r="A1905" t="s">
        <v>3967</v>
      </c>
      <c r="B1905" t="s">
        <v>3968</v>
      </c>
      <c r="C1905" t="s">
        <v>10182</v>
      </c>
      <c r="D1905" t="s">
        <v>75</v>
      </c>
      <c r="E1905">
        <v>408.012</v>
      </c>
      <c r="F1905">
        <v>300</v>
      </c>
      <c r="G1905">
        <v>-32.778215693583398</v>
      </c>
      <c r="H1905">
        <v>-5.5080735508930898</v>
      </c>
      <c r="I1905">
        <v>-12.3283842714069</v>
      </c>
      <c r="K1905">
        <v>236.47452214466199</v>
      </c>
      <c r="M1905" s="1">
        <v>1.5919334800000001E-7</v>
      </c>
      <c r="N1905">
        <v>1</v>
      </c>
      <c r="O1905">
        <v>8.3333333333333197</v>
      </c>
      <c r="P1905">
        <v>1.0101010101010099</v>
      </c>
    </row>
    <row r="1906" spans="1:17" hidden="1" x14ac:dyDescent="0.3">
      <c r="A1906" t="s">
        <v>3969</v>
      </c>
      <c r="B1906" t="s">
        <v>3970</v>
      </c>
      <c r="C1906" t="s">
        <v>10182</v>
      </c>
      <c r="D1906" t="s">
        <v>62</v>
      </c>
      <c r="E1906">
        <v>407.66575863999998</v>
      </c>
      <c r="F1906">
        <v>93.1</v>
      </c>
      <c r="G1906">
        <v>98.242427830808097</v>
      </c>
      <c r="H1906">
        <v>-5.3530476098856301</v>
      </c>
      <c r="I1906">
        <v>150.38766511130899</v>
      </c>
      <c r="J1906">
        <v>-7.7238498177222503</v>
      </c>
      <c r="K1906">
        <v>102.65200872152</v>
      </c>
      <c r="L1906">
        <v>71.2448293880433</v>
      </c>
      <c r="M1906">
        <v>15.677225328051399</v>
      </c>
      <c r="N1906">
        <v>0.63743299659036801</v>
      </c>
      <c r="O1906">
        <v>39.527389903329698</v>
      </c>
      <c r="P1906">
        <v>355.81395348837202</v>
      </c>
      <c r="Q1906">
        <v>0.209950182651096</v>
      </c>
    </row>
    <row r="1907" spans="1:17" hidden="1" x14ac:dyDescent="0.3">
      <c r="A1907" t="s">
        <v>3971</v>
      </c>
      <c r="B1907" t="s">
        <v>3972</v>
      </c>
      <c r="C1907" t="s">
        <v>10182</v>
      </c>
      <c r="D1907" t="s">
        <v>1402</v>
      </c>
      <c r="E1907">
        <v>407.30454980000002</v>
      </c>
      <c r="F1907">
        <v>237.14</v>
      </c>
      <c r="G1907">
        <v>-18.290141282068301</v>
      </c>
      <c r="H1907">
        <v>3.7417752750491</v>
      </c>
      <c r="I1907">
        <v>-22.502626695649301</v>
      </c>
      <c r="J1907">
        <v>-0.61671491367766296</v>
      </c>
      <c r="K1907">
        <v>223.84426637369299</v>
      </c>
      <c r="L1907">
        <v>228.91199482433299</v>
      </c>
      <c r="M1907">
        <v>59.594306354134801</v>
      </c>
      <c r="N1907">
        <v>1.32146656355444</v>
      </c>
      <c r="O1907">
        <v>30.3027747322256</v>
      </c>
      <c r="P1907">
        <v>31.817676486937099</v>
      </c>
      <c r="Q1907">
        <v>-2.5322411863115998E-2</v>
      </c>
    </row>
    <row r="1908" spans="1:17" hidden="1" x14ac:dyDescent="0.3">
      <c r="A1908" t="s">
        <v>3973</v>
      </c>
      <c r="B1908" t="s">
        <v>3974</v>
      </c>
      <c r="C1908" t="s">
        <v>10182</v>
      </c>
      <c r="D1908" t="s">
        <v>553</v>
      </c>
      <c r="E1908">
        <v>406.53359999999998</v>
      </c>
      <c r="F1908">
        <v>348</v>
      </c>
      <c r="G1908">
        <v>136.765107800078</v>
      </c>
      <c r="H1908">
        <v>20.918389095371499</v>
      </c>
      <c r="I1908">
        <v>62.545987587889499</v>
      </c>
      <c r="J1908">
        <v>3.8854140401903901</v>
      </c>
      <c r="K1908">
        <v>292.86762419988901</v>
      </c>
      <c r="L1908">
        <v>233.241213604547</v>
      </c>
      <c r="M1908">
        <v>91.586066614934097</v>
      </c>
      <c r="N1908">
        <v>4.1790693214396297</v>
      </c>
      <c r="O1908">
        <v>0.57471264367816499</v>
      </c>
      <c r="P1908">
        <v>186.18421052631501</v>
      </c>
      <c r="Q1908">
        <v>0.165512408045841</v>
      </c>
    </row>
    <row r="1909" spans="1:17" hidden="1" x14ac:dyDescent="0.3">
      <c r="A1909" t="s">
        <v>3975</v>
      </c>
      <c r="B1909" t="s">
        <v>3976</v>
      </c>
      <c r="C1909" t="s">
        <v>10182</v>
      </c>
      <c r="D1909" t="s">
        <v>246</v>
      </c>
      <c r="E1909">
        <v>406.22492249999999</v>
      </c>
      <c r="F1909">
        <v>358.65</v>
      </c>
      <c r="G1909">
        <v>-31.7482372140278</v>
      </c>
      <c r="H1909">
        <v>9.5445254590078896</v>
      </c>
      <c r="I1909">
        <v>-18.990713484158999</v>
      </c>
      <c r="J1909">
        <v>-4.5092598143531299</v>
      </c>
      <c r="M1909">
        <v>37.832937501075399</v>
      </c>
      <c r="O1909">
        <v>30.433570333193899</v>
      </c>
      <c r="P1909">
        <v>23.672413793103399</v>
      </c>
    </row>
    <row r="1910" spans="1:17" hidden="1" x14ac:dyDescent="0.3">
      <c r="A1910" t="s">
        <v>3977</v>
      </c>
      <c r="B1910" t="s">
        <v>3978</v>
      </c>
      <c r="C1910" t="s">
        <v>10182</v>
      </c>
      <c r="E1910">
        <v>405.72843705000003</v>
      </c>
      <c r="F1910">
        <v>229.5</v>
      </c>
      <c r="G1910">
        <v>43.726155257275202</v>
      </c>
      <c r="H1910">
        <v>71.477248388944204</v>
      </c>
      <c r="I1910">
        <v>45.8929187275589</v>
      </c>
      <c r="J1910">
        <v>30.791032734461499</v>
      </c>
      <c r="K1910">
        <v>154.405110293332</v>
      </c>
      <c r="L1910">
        <v>141.65862277181799</v>
      </c>
      <c r="M1910">
        <v>91.580287691525299</v>
      </c>
      <c r="N1910">
        <v>3.4230035101907599</v>
      </c>
      <c r="O1910">
        <v>3.70370370370369</v>
      </c>
      <c r="P1910">
        <v>96.070055531823996</v>
      </c>
      <c r="Q1910">
        <v>0.14285101585850199</v>
      </c>
    </row>
    <row r="1911" spans="1:17" hidden="1" x14ac:dyDescent="0.3">
      <c r="A1911" t="s">
        <v>3979</v>
      </c>
      <c r="B1911" t="s">
        <v>3980</v>
      </c>
      <c r="C1911" t="s">
        <v>10182</v>
      </c>
      <c r="D1911" t="s">
        <v>553</v>
      </c>
      <c r="E1911">
        <v>405.213748372</v>
      </c>
      <c r="F1911">
        <v>163.97</v>
      </c>
      <c r="G1911">
        <v>91.376138203344695</v>
      </c>
      <c r="H1911">
        <v>-19.891008132186698</v>
      </c>
      <c r="I1911">
        <v>-0.47981674071114999</v>
      </c>
      <c r="J1911">
        <v>-1.1387261704825</v>
      </c>
      <c r="K1911">
        <v>162.17122254191401</v>
      </c>
      <c r="L1911">
        <v>136.336374535082</v>
      </c>
      <c r="M1911">
        <v>45.4863763544192</v>
      </c>
      <c r="N1911">
        <v>0.21991414037085599</v>
      </c>
      <c r="O1911">
        <v>20.637921571019</v>
      </c>
      <c r="P1911">
        <v>125.38831615120201</v>
      </c>
      <c r="Q1911">
        <v>1.7256236235481E-2</v>
      </c>
    </row>
    <row r="1912" spans="1:17" hidden="1" x14ac:dyDescent="0.3">
      <c r="A1912" t="s">
        <v>3981</v>
      </c>
      <c r="B1912" t="s">
        <v>3982</v>
      </c>
      <c r="C1912" t="s">
        <v>10182</v>
      </c>
      <c r="D1912" t="s">
        <v>726</v>
      </c>
      <c r="E1912">
        <v>403.96712102999999</v>
      </c>
      <c r="F1912">
        <v>90.29</v>
      </c>
      <c r="G1912">
        <v>-44.613537234787302</v>
      </c>
      <c r="H1912">
        <v>-9.5535691808580996</v>
      </c>
      <c r="I1912">
        <v>-37.646829267271201</v>
      </c>
      <c r="J1912">
        <v>-2.5088587521716099</v>
      </c>
      <c r="K1912">
        <v>95.351504320937096</v>
      </c>
      <c r="L1912">
        <v>106.20794347251601</v>
      </c>
      <c r="M1912">
        <v>27.9728555237253</v>
      </c>
      <c r="N1912">
        <v>0.41462671282688601</v>
      </c>
      <c r="O1912">
        <v>68.346439251301305</v>
      </c>
      <c r="P1912">
        <v>9.8418491484185004</v>
      </c>
      <c r="Q1912">
        <v>-5.7454382020968003E-2</v>
      </c>
    </row>
    <row r="1913" spans="1:17" hidden="1" x14ac:dyDescent="0.3">
      <c r="A1913" t="s">
        <v>3983</v>
      </c>
      <c r="B1913" t="s">
        <v>3984</v>
      </c>
      <c r="C1913" t="s">
        <v>10182</v>
      </c>
      <c r="D1913" t="s">
        <v>253</v>
      </c>
      <c r="E1913">
        <v>403.84610364000002</v>
      </c>
      <c r="F1913">
        <v>12.86</v>
      </c>
      <c r="G1913">
        <v>27.728463256209199</v>
      </c>
      <c r="H1913">
        <v>-3.4086243032741899</v>
      </c>
      <c r="I1913">
        <v>-4.26115738065063</v>
      </c>
      <c r="J1913">
        <v>0.58442166572466403</v>
      </c>
      <c r="K1913">
        <v>11.9701253034745</v>
      </c>
      <c r="L1913">
        <v>10.572711579988299</v>
      </c>
      <c r="M1913">
        <v>55.522084595331101</v>
      </c>
      <c r="N1913">
        <v>1.15861790365743</v>
      </c>
      <c r="O1913">
        <v>14.696734059097899</v>
      </c>
      <c r="P1913">
        <v>79.860139860139796</v>
      </c>
      <c r="Q1913">
        <v>5.8762140834416998E-2</v>
      </c>
    </row>
    <row r="1914" spans="1:17" hidden="1" x14ac:dyDescent="0.3">
      <c r="A1914" t="s">
        <v>3985</v>
      </c>
      <c r="B1914" t="s">
        <v>3986</v>
      </c>
      <c r="C1914" t="s">
        <v>10182</v>
      </c>
      <c r="D1914" t="s">
        <v>1411</v>
      </c>
      <c r="E1914">
        <v>403.58197482499997</v>
      </c>
      <c r="F1914">
        <v>372.85</v>
      </c>
      <c r="G1914">
        <v>47.930333298028202</v>
      </c>
      <c r="H1914">
        <v>13.6110577170724</v>
      </c>
      <c r="I1914">
        <v>-10.927785957564099</v>
      </c>
      <c r="J1914">
        <v>-2.1974617646481698</v>
      </c>
      <c r="K1914">
        <v>323.38044091378902</v>
      </c>
      <c r="L1914">
        <v>303.64730431995901</v>
      </c>
      <c r="M1914">
        <v>68.155701360562503</v>
      </c>
      <c r="N1914">
        <v>1.3989983770922201</v>
      </c>
      <c r="O1914">
        <v>14.791471100978899</v>
      </c>
      <c r="P1914">
        <v>78.397129186602797</v>
      </c>
      <c r="Q1914">
        <v>0.14124720684873501</v>
      </c>
    </row>
    <row r="1915" spans="1:17" hidden="1" x14ac:dyDescent="0.3">
      <c r="A1915" t="s">
        <v>3987</v>
      </c>
      <c r="B1915" t="s">
        <v>3988</v>
      </c>
      <c r="C1915" t="s">
        <v>10182</v>
      </c>
      <c r="E1915">
        <v>402.72918611399899</v>
      </c>
      <c r="F1915">
        <v>22.05</v>
      </c>
      <c r="G1915">
        <v>6.5558830435003701</v>
      </c>
      <c r="K1915">
        <v>22.064075533845699</v>
      </c>
      <c r="L1915">
        <v>20.559754299100199</v>
      </c>
      <c r="M1915">
        <v>35.6509857849477</v>
      </c>
      <c r="N1915">
        <v>1</v>
      </c>
      <c r="O1915">
        <v>18.367346938775501</v>
      </c>
      <c r="P1915">
        <v>55.281690140845001</v>
      </c>
      <c r="Q1915">
        <v>2.5042493907753999E-2</v>
      </c>
    </row>
    <row r="1916" spans="1:17" hidden="1" x14ac:dyDescent="0.3">
      <c r="A1916" t="s">
        <v>3989</v>
      </c>
      <c r="B1916" t="s">
        <v>3990</v>
      </c>
      <c r="C1916" t="s">
        <v>10182</v>
      </c>
      <c r="D1916" t="s">
        <v>637</v>
      </c>
      <c r="E1916">
        <v>402.17778249999998</v>
      </c>
      <c r="F1916">
        <v>324.35000000000002</v>
      </c>
      <c r="G1916">
        <v>267.58963679291298</v>
      </c>
      <c r="H1916">
        <v>14.1321142689546</v>
      </c>
      <c r="I1916">
        <v>104.918769111044</v>
      </c>
      <c r="J1916">
        <v>28.415045300764699</v>
      </c>
      <c r="K1916">
        <v>278.32316353127601</v>
      </c>
      <c r="M1916">
        <v>86.520284090411906</v>
      </c>
      <c r="N1916">
        <v>1.5270457968973099</v>
      </c>
      <c r="O1916">
        <v>2.9751811314937502</v>
      </c>
      <c r="P1916">
        <v>332.46666666666601</v>
      </c>
    </row>
    <row r="1917" spans="1:17" hidden="1" x14ac:dyDescent="0.3">
      <c r="A1917" t="s">
        <v>3991</v>
      </c>
      <c r="B1917" t="s">
        <v>3992</v>
      </c>
      <c r="C1917" t="s">
        <v>10182</v>
      </c>
      <c r="D1917" t="s">
        <v>122</v>
      </c>
      <c r="E1917">
        <v>400.39718399999998</v>
      </c>
      <c r="F1917">
        <v>249.45</v>
      </c>
      <c r="G1917">
        <v>-24.0940051672676</v>
      </c>
      <c r="H1917">
        <v>-3.6502059459507801</v>
      </c>
      <c r="I1917">
        <v>-60.076603793819999</v>
      </c>
      <c r="J1917">
        <v>23.862136280850599</v>
      </c>
      <c r="K1917">
        <v>215.15477709336699</v>
      </c>
      <c r="L1917">
        <v>249.24912414440701</v>
      </c>
      <c r="M1917">
        <v>70.971701982479999</v>
      </c>
      <c r="N1917">
        <v>1.9524256181292901</v>
      </c>
      <c r="O1917">
        <v>130.968129885748</v>
      </c>
      <c r="P1917">
        <v>54.841713221601402</v>
      </c>
      <c r="Q1917">
        <v>0.14978167492914199</v>
      </c>
    </row>
    <row r="1918" spans="1:17" hidden="1" x14ac:dyDescent="0.3">
      <c r="A1918" t="s">
        <v>3993</v>
      </c>
      <c r="B1918" t="s">
        <v>3994</v>
      </c>
      <c r="C1918" t="s">
        <v>10182</v>
      </c>
      <c r="D1918" t="s">
        <v>481</v>
      </c>
      <c r="E1918">
        <v>399.93234499800002</v>
      </c>
      <c r="F1918">
        <v>48.42</v>
      </c>
      <c r="G1918">
        <v>-19.8250384360583</v>
      </c>
      <c r="H1918">
        <v>34.858300597451397</v>
      </c>
      <c r="I1918">
        <v>-18.400159247158602</v>
      </c>
      <c r="J1918">
        <v>23.232702508212999</v>
      </c>
      <c r="K1918">
        <v>39.157652857527303</v>
      </c>
      <c r="L1918">
        <v>41.273029553444303</v>
      </c>
      <c r="M1918">
        <v>79.416814730315807</v>
      </c>
      <c r="N1918">
        <v>2.8850399469927699</v>
      </c>
      <c r="O1918">
        <v>23.296158612143699</v>
      </c>
      <c r="P1918">
        <v>69.300699300699307</v>
      </c>
      <c r="Q1918">
        <v>7.5559068600470999E-2</v>
      </c>
    </row>
    <row r="1919" spans="1:17" hidden="1" x14ac:dyDescent="0.3">
      <c r="A1919" t="s">
        <v>3995</v>
      </c>
      <c r="B1919" t="s">
        <v>3996</v>
      </c>
      <c r="C1919" t="s">
        <v>10182</v>
      </c>
      <c r="E1919">
        <v>399.375</v>
      </c>
      <c r="F1919">
        <v>710</v>
      </c>
      <c r="G1919">
        <v>357.08726687138898</v>
      </c>
      <c r="H1919">
        <v>63.852672225177002</v>
      </c>
      <c r="I1919">
        <v>147.602056878144</v>
      </c>
      <c r="J1919">
        <v>-11.6617974177599</v>
      </c>
      <c r="K1919">
        <v>527.17914232654005</v>
      </c>
      <c r="M1919">
        <v>58.398121005056097</v>
      </c>
      <c r="N1919">
        <v>1.10992176602583</v>
      </c>
      <c r="O1919">
        <v>13.246478873239401</v>
      </c>
      <c r="P1919">
        <v>509.44206008583598</v>
      </c>
    </row>
    <row r="1920" spans="1:17" hidden="1" x14ac:dyDescent="0.3">
      <c r="A1920" t="s">
        <v>3997</v>
      </c>
      <c r="B1920" t="s">
        <v>3998</v>
      </c>
      <c r="C1920" t="s">
        <v>10182</v>
      </c>
      <c r="D1920" t="s">
        <v>21</v>
      </c>
      <c r="E1920">
        <v>399.31387999999998</v>
      </c>
      <c r="F1920">
        <v>31.94</v>
      </c>
      <c r="G1920">
        <v>51.378180396514203</v>
      </c>
      <c r="H1920">
        <v>12.0094500866867</v>
      </c>
      <c r="I1920">
        <v>-4.6049441364996602</v>
      </c>
      <c r="J1920">
        <v>5.2719572660154599</v>
      </c>
      <c r="K1920">
        <v>28.610701579267602</v>
      </c>
      <c r="L1920">
        <v>25.966519405673498</v>
      </c>
      <c r="M1920">
        <v>60.314494124605901</v>
      </c>
      <c r="N1920">
        <v>2.33795982611064</v>
      </c>
      <c r="O1920">
        <v>15.8422041327489</v>
      </c>
      <c r="P1920">
        <v>86.239067055393605</v>
      </c>
      <c r="Q1920">
        <v>-4.64250614311E-4</v>
      </c>
    </row>
    <row r="1921" spans="1:17" hidden="1" x14ac:dyDescent="0.3">
      <c r="A1921" t="s">
        <v>3999</v>
      </c>
      <c r="B1921" t="s">
        <v>4000</v>
      </c>
      <c r="C1921" t="s">
        <v>10182</v>
      </c>
      <c r="D1921" t="s">
        <v>193</v>
      </c>
      <c r="E1921">
        <v>398.75288599999999</v>
      </c>
      <c r="F1921">
        <v>180.32</v>
      </c>
      <c r="G1921">
        <v>17.0102306906076</v>
      </c>
      <c r="H1921">
        <v>8.2563781100559801</v>
      </c>
      <c r="I1921">
        <v>8.0052827289267405</v>
      </c>
      <c r="J1921">
        <v>0.78031755469311403</v>
      </c>
      <c r="K1921">
        <v>169.94903715500499</v>
      </c>
      <c r="L1921">
        <v>156.417865133737</v>
      </c>
      <c r="M1921">
        <v>60.127928303884197</v>
      </c>
      <c r="N1921">
        <v>0.92902560778568799</v>
      </c>
      <c r="O1921">
        <v>8.4183673469387692</v>
      </c>
      <c r="P1921">
        <v>42.601818900751198</v>
      </c>
      <c r="Q1921">
        <v>-1.6331962641579999E-2</v>
      </c>
    </row>
    <row r="1922" spans="1:17" hidden="1" x14ac:dyDescent="0.3">
      <c r="A1922" t="s">
        <v>4001</v>
      </c>
      <c r="B1922" t="s">
        <v>4002</v>
      </c>
      <c r="C1922" t="s">
        <v>10182</v>
      </c>
      <c r="D1922" t="s">
        <v>46</v>
      </c>
      <c r="E1922">
        <v>398.56423999999998</v>
      </c>
      <c r="F1922">
        <v>161.65</v>
      </c>
      <c r="G1922">
        <v>61.9007895117375</v>
      </c>
      <c r="H1922">
        <v>16.474391871221599</v>
      </c>
      <c r="I1922">
        <v>30.788038924697499</v>
      </c>
      <c r="J1922">
        <v>-6.8111990431266998</v>
      </c>
      <c r="K1922">
        <v>149.45199577766601</v>
      </c>
      <c r="M1922">
        <v>46.897115728342101</v>
      </c>
      <c r="N1922">
        <v>0.62305229455709699</v>
      </c>
      <c r="O1922">
        <v>14.4447881224868</v>
      </c>
      <c r="P1922">
        <v>109.93506493506401</v>
      </c>
    </row>
    <row r="1923" spans="1:17" hidden="1" x14ac:dyDescent="0.3">
      <c r="A1923" t="s">
        <v>4003</v>
      </c>
      <c r="B1923" t="s">
        <v>4004</v>
      </c>
      <c r="C1923" t="s">
        <v>10182</v>
      </c>
      <c r="D1923" t="s">
        <v>938</v>
      </c>
      <c r="E1923">
        <v>397.180882367999</v>
      </c>
      <c r="F1923">
        <v>3.64</v>
      </c>
      <c r="G1923">
        <v>-4.6035414123219098</v>
      </c>
      <c r="H1923">
        <v>-7.19177133243595</v>
      </c>
      <c r="I1923">
        <v>-54.440372199370501</v>
      </c>
      <c r="J1923">
        <v>-6.4732283792827499</v>
      </c>
      <c r="K1923">
        <v>3.94735761454471</v>
      </c>
      <c r="L1923">
        <v>3.91423714883117</v>
      </c>
      <c r="M1923">
        <v>28.942441792789701</v>
      </c>
      <c r="N1923">
        <v>1.49479814588541</v>
      </c>
      <c r="O1923">
        <v>107.836641289878</v>
      </c>
      <c r="P1923">
        <v>39.805010287182299</v>
      </c>
      <c r="Q1923">
        <v>0.132217772037347</v>
      </c>
    </row>
    <row r="1924" spans="1:17" hidden="1" x14ac:dyDescent="0.3">
      <c r="A1924" t="s">
        <v>4005</v>
      </c>
      <c r="B1924" t="s">
        <v>4006</v>
      </c>
      <c r="C1924" t="s">
        <v>10182</v>
      </c>
      <c r="D1924" t="s">
        <v>798</v>
      </c>
      <c r="E1924">
        <v>397.13285814</v>
      </c>
      <c r="F1924">
        <v>29.98</v>
      </c>
      <c r="G1924">
        <v>108.82826625099899</v>
      </c>
      <c r="H1924">
        <v>32.132743162357102</v>
      </c>
      <c r="I1924">
        <v>54.8463369181841</v>
      </c>
      <c r="J1924">
        <v>-0.151424955107445</v>
      </c>
      <c r="K1924">
        <v>24.9258274838433</v>
      </c>
      <c r="L1924">
        <v>20.409079986674499</v>
      </c>
      <c r="M1924">
        <v>69.152029551106594</v>
      </c>
      <c r="N1924">
        <v>0.17360891610510101</v>
      </c>
      <c r="O1924">
        <v>12.408272181454301</v>
      </c>
      <c r="P1924">
        <v>156.60485021398</v>
      </c>
      <c r="Q1924">
        <v>9.5229725856570996E-2</v>
      </c>
    </row>
    <row r="1925" spans="1:17" hidden="1" x14ac:dyDescent="0.3">
      <c r="A1925" t="s">
        <v>4007</v>
      </c>
      <c r="B1925" t="s">
        <v>4008</v>
      </c>
      <c r="C1925" t="s">
        <v>10182</v>
      </c>
      <c r="D1925" t="s">
        <v>481</v>
      </c>
      <c r="E1925">
        <v>396.73655053200002</v>
      </c>
      <c r="F1925">
        <v>25.32</v>
      </c>
      <c r="G1925">
        <v>73.598575831722897</v>
      </c>
      <c r="H1925">
        <v>-1.4889288978385899</v>
      </c>
      <c r="I1925">
        <v>49.169383334491002</v>
      </c>
      <c r="J1925">
        <v>11.901207470425501</v>
      </c>
      <c r="K1925">
        <v>23.9948792117561</v>
      </c>
      <c r="L1925">
        <v>21.604796345475499</v>
      </c>
      <c r="M1925">
        <v>75.495162727545406</v>
      </c>
      <c r="N1925">
        <v>1.4962448340190899</v>
      </c>
      <c r="O1925">
        <v>30.331753554502299</v>
      </c>
      <c r="P1925">
        <v>130.18181818181799</v>
      </c>
    </row>
    <row r="1926" spans="1:17" hidden="1" x14ac:dyDescent="0.3">
      <c r="A1926" t="s">
        <v>4009</v>
      </c>
      <c r="B1926" t="s">
        <v>4010</v>
      </c>
      <c r="C1926" t="s">
        <v>10182</v>
      </c>
      <c r="D1926" t="s">
        <v>986</v>
      </c>
      <c r="E1926">
        <v>396.35854341999999</v>
      </c>
      <c r="F1926">
        <v>25.81</v>
      </c>
      <c r="G1926">
        <v>-16.412223790749401</v>
      </c>
      <c r="H1926">
        <v>10.994490832969101</v>
      </c>
      <c r="I1926">
        <v>-3.1951918824005801</v>
      </c>
      <c r="J1926">
        <v>-1.4649328770858101</v>
      </c>
      <c r="K1926">
        <v>23.8628341066625</v>
      </c>
      <c r="L1926">
        <v>23.650901980740599</v>
      </c>
      <c r="M1926">
        <v>62.806080036895104</v>
      </c>
      <c r="N1926">
        <v>1.0593609619452</v>
      </c>
      <c r="O1926">
        <v>17.783804726850001</v>
      </c>
      <c r="P1926">
        <v>41.813186813186803</v>
      </c>
      <c r="Q1926">
        <v>-3.6475437946962001E-2</v>
      </c>
    </row>
    <row r="1927" spans="1:17" hidden="1" x14ac:dyDescent="0.3">
      <c r="A1927" t="s">
        <v>4011</v>
      </c>
      <c r="B1927" t="s">
        <v>4012</v>
      </c>
      <c r="C1927" t="s">
        <v>10182</v>
      </c>
      <c r="D1927" t="s">
        <v>62</v>
      </c>
      <c r="E1927">
        <v>395.87347999999997</v>
      </c>
      <c r="F1927">
        <v>110.92</v>
      </c>
      <c r="G1927">
        <v>-24.660376086382101</v>
      </c>
      <c r="H1927">
        <v>-2.09097063546858</v>
      </c>
      <c r="I1927">
        <v>-23.945914151884999</v>
      </c>
      <c r="J1927">
        <v>2.0576966797898399</v>
      </c>
      <c r="K1927">
        <v>111.05658891386</v>
      </c>
      <c r="L1927">
        <v>116.184430270991</v>
      </c>
      <c r="M1927">
        <v>56.504124183809701</v>
      </c>
      <c r="N1927">
        <v>1.50557256133383</v>
      </c>
      <c r="O1927">
        <v>30.0937612693833</v>
      </c>
      <c r="P1927">
        <v>13.2992849846782</v>
      </c>
      <c r="Q1927">
        <v>5.1200938655836997E-2</v>
      </c>
    </row>
    <row r="1928" spans="1:17" hidden="1" x14ac:dyDescent="0.3">
      <c r="A1928" t="s">
        <v>4013</v>
      </c>
      <c r="B1928" t="s">
        <v>4014</v>
      </c>
      <c r="C1928" t="s">
        <v>10182</v>
      </c>
      <c r="D1928" t="s">
        <v>140</v>
      </c>
      <c r="E1928">
        <v>395.39543574999999</v>
      </c>
      <c r="F1928">
        <v>161.35</v>
      </c>
      <c r="G1928">
        <v>29.834879324696299</v>
      </c>
      <c r="H1928">
        <v>-7.5510627762862104</v>
      </c>
      <c r="I1928">
        <v>-34.419161673627997</v>
      </c>
      <c r="J1928">
        <v>-2.2405599098466902</v>
      </c>
      <c r="K1928">
        <v>163.33825322491799</v>
      </c>
      <c r="L1928">
        <v>164.386250210713</v>
      </c>
      <c r="M1928">
        <v>55.480626341311897</v>
      </c>
      <c r="N1928">
        <v>0.89021875386462501</v>
      </c>
      <c r="O1928">
        <v>46.7616981716765</v>
      </c>
      <c r="P1928">
        <v>58.031341821743297</v>
      </c>
      <c r="Q1928">
        <v>0.13045555900414901</v>
      </c>
    </row>
    <row r="1929" spans="1:17" hidden="1" x14ac:dyDescent="0.3">
      <c r="A1929" t="s">
        <v>4015</v>
      </c>
      <c r="B1929" t="s">
        <v>4016</v>
      </c>
      <c r="C1929" t="s">
        <v>10182</v>
      </c>
      <c r="D1929" t="s">
        <v>243</v>
      </c>
      <c r="E1929">
        <v>395.37</v>
      </c>
      <c r="F1929">
        <v>343.8</v>
      </c>
      <c r="G1929">
        <v>-28.2953674607352</v>
      </c>
      <c r="H1929">
        <v>-5.9290349742874202</v>
      </c>
      <c r="I1929">
        <v>-19.157652564089801</v>
      </c>
      <c r="J1929">
        <v>-0.93487258475999302</v>
      </c>
      <c r="K1929">
        <v>349.14777033411002</v>
      </c>
      <c r="L1929">
        <v>354.28543450129001</v>
      </c>
      <c r="M1929">
        <v>40.971621472188303</v>
      </c>
      <c r="N1929">
        <v>1.20331588014177</v>
      </c>
      <c r="O1929">
        <v>27.966841186736399</v>
      </c>
      <c r="P1929">
        <v>9.8402555910543192</v>
      </c>
      <c r="Q1929">
        <v>9.1983163730651005E-2</v>
      </c>
    </row>
    <row r="1930" spans="1:17" hidden="1" x14ac:dyDescent="0.3">
      <c r="A1930" t="s">
        <v>4017</v>
      </c>
      <c r="B1930" t="s">
        <v>4018</v>
      </c>
      <c r="C1930" t="s">
        <v>10182</v>
      </c>
      <c r="E1930">
        <v>394.69088615999999</v>
      </c>
      <c r="F1930">
        <v>50.1</v>
      </c>
      <c r="G1930">
        <v>-35.987561922669997</v>
      </c>
      <c r="H1930">
        <v>-11.481610904628401</v>
      </c>
      <c r="I1930">
        <v>-43.726439864998497</v>
      </c>
      <c r="J1930">
        <v>-2.01967323740211</v>
      </c>
      <c r="K1930">
        <v>54.6983570003624</v>
      </c>
      <c r="L1930">
        <v>57.804003099098097</v>
      </c>
      <c r="M1930">
        <v>24.3879008176628</v>
      </c>
      <c r="N1930">
        <v>0.95938310177573405</v>
      </c>
      <c r="O1930">
        <v>64.670658682634695</v>
      </c>
      <c r="P1930">
        <v>46.920821114369502</v>
      </c>
      <c r="Q1930">
        <v>5.5801521630888001E-2</v>
      </c>
    </row>
    <row r="1931" spans="1:17" hidden="1" x14ac:dyDescent="0.3">
      <c r="A1931" t="s">
        <v>4019</v>
      </c>
      <c r="B1931" t="s">
        <v>4020</v>
      </c>
      <c r="C1931" t="s">
        <v>10182</v>
      </c>
      <c r="E1931">
        <v>394.05</v>
      </c>
      <c r="F1931">
        <v>394.05</v>
      </c>
      <c r="G1931">
        <v>19.2547513393835</v>
      </c>
      <c r="H1931">
        <v>-8.1647607344303204</v>
      </c>
      <c r="I1931">
        <v>-9.3895127980526905</v>
      </c>
      <c r="J1931">
        <v>6.1363025381509697</v>
      </c>
      <c r="K1931">
        <v>379.55183763178798</v>
      </c>
      <c r="L1931">
        <v>341.70516443296299</v>
      </c>
      <c r="M1931">
        <v>56.060615162358403</v>
      </c>
      <c r="N1931">
        <v>1.1374281800967401</v>
      </c>
      <c r="O1931">
        <v>11.394493084633901</v>
      </c>
      <c r="P1931">
        <v>59.534412955465598</v>
      </c>
      <c r="Q1931">
        <v>6.0316619690531002E-2</v>
      </c>
    </row>
    <row r="1932" spans="1:17" hidden="1" x14ac:dyDescent="0.3">
      <c r="A1932" t="s">
        <v>4021</v>
      </c>
      <c r="B1932" t="s">
        <v>4022</v>
      </c>
      <c r="C1932" t="s">
        <v>10182</v>
      </c>
      <c r="D1932" t="s">
        <v>62</v>
      </c>
      <c r="E1932">
        <v>393.22503</v>
      </c>
      <c r="F1932">
        <v>891</v>
      </c>
      <c r="G1932">
        <v>-4.6560911465079</v>
      </c>
      <c r="H1932">
        <v>-1.8425812696635799</v>
      </c>
      <c r="I1932">
        <v>9.6846249720028599</v>
      </c>
      <c r="J1932">
        <v>1.99036425920684</v>
      </c>
      <c r="K1932">
        <v>838.20866998388101</v>
      </c>
      <c r="L1932">
        <v>770.08574673254805</v>
      </c>
      <c r="M1932">
        <v>64.438739235648995</v>
      </c>
      <c r="N1932">
        <v>0.874069200399472</v>
      </c>
      <c r="O1932">
        <v>3.8159371492704799</v>
      </c>
      <c r="P1932">
        <v>51.814619185551201</v>
      </c>
      <c r="Q1932">
        <v>4.1593450085248E-2</v>
      </c>
    </row>
    <row r="1933" spans="1:17" hidden="1" x14ac:dyDescent="0.3">
      <c r="A1933" t="s">
        <v>4023</v>
      </c>
      <c r="B1933" t="s">
        <v>4024</v>
      </c>
      <c r="C1933" t="s">
        <v>10182</v>
      </c>
      <c r="D1933" t="s">
        <v>416</v>
      </c>
      <c r="E1933">
        <v>393.01015000000001</v>
      </c>
      <c r="F1933">
        <v>39.700000000000003</v>
      </c>
      <c r="G1933">
        <v>5.50619726188215</v>
      </c>
      <c r="H1933">
        <v>-5.6953292504109401</v>
      </c>
      <c r="I1933">
        <v>-45.267573460596097</v>
      </c>
      <c r="J1933">
        <v>2.55428707329646</v>
      </c>
      <c r="K1933">
        <v>40.9220245601798</v>
      </c>
      <c r="L1933">
        <v>41.695537130781801</v>
      </c>
      <c r="M1933">
        <v>49.517850587035198</v>
      </c>
      <c r="N1933">
        <v>1.21752284024253</v>
      </c>
      <c r="O1933">
        <v>63.476070528967199</v>
      </c>
      <c r="P1933">
        <v>34.348561759729201</v>
      </c>
      <c r="Q1933">
        <v>1.6946274983521002E-2</v>
      </c>
    </row>
    <row r="1934" spans="1:17" hidden="1" x14ac:dyDescent="0.3">
      <c r="A1934" t="s">
        <v>4025</v>
      </c>
      <c r="B1934" t="s">
        <v>4026</v>
      </c>
      <c r="C1934" t="s">
        <v>10182</v>
      </c>
      <c r="D1934" t="s">
        <v>78</v>
      </c>
      <c r="E1934">
        <v>392.862707</v>
      </c>
      <c r="F1934">
        <v>412.55</v>
      </c>
      <c r="G1934">
        <v>-12.995159461675099</v>
      </c>
      <c r="H1934">
        <v>-8.2825433055608606</v>
      </c>
      <c r="I1934">
        <v>-12.279881785654499</v>
      </c>
      <c r="J1934">
        <v>-1.80734979373032</v>
      </c>
      <c r="K1934">
        <v>401.62688832652498</v>
      </c>
      <c r="L1934">
        <v>394.197697047654</v>
      </c>
      <c r="M1934">
        <v>50.898629908195701</v>
      </c>
      <c r="N1934">
        <v>0.527031216323542</v>
      </c>
      <c r="O1934">
        <v>17.343352320930801</v>
      </c>
      <c r="P1934">
        <v>26.9189355483771</v>
      </c>
      <c r="Q1934">
        <v>-5.4961303401006002E-2</v>
      </c>
    </row>
    <row r="1935" spans="1:17" hidden="1" x14ac:dyDescent="0.3">
      <c r="A1935" t="s">
        <v>4027</v>
      </c>
      <c r="B1935" t="s">
        <v>4028</v>
      </c>
      <c r="C1935" t="s">
        <v>10182</v>
      </c>
      <c r="D1935" t="s">
        <v>1811</v>
      </c>
      <c r="E1935">
        <v>392.56516249800001</v>
      </c>
      <c r="F1935">
        <v>68.599999999999994</v>
      </c>
      <c r="G1935">
        <v>43.257650280932801</v>
      </c>
      <c r="H1935">
        <v>-11.6888979201669</v>
      </c>
      <c r="I1935">
        <v>2.0049490619263901</v>
      </c>
      <c r="J1935">
        <v>-2.7527734961171699</v>
      </c>
      <c r="K1935">
        <v>65.888146769499798</v>
      </c>
      <c r="L1935">
        <v>60.769522868289798</v>
      </c>
      <c r="M1935">
        <v>52.071998076791999</v>
      </c>
      <c r="N1935">
        <v>0.44363862147197403</v>
      </c>
      <c r="O1935">
        <v>36.0787172011661</v>
      </c>
      <c r="P1935">
        <v>76.123234916559596</v>
      </c>
      <c r="Q1935">
        <v>4.3370825051832998E-2</v>
      </c>
    </row>
    <row r="1936" spans="1:17" hidden="1" x14ac:dyDescent="0.3">
      <c r="A1936" t="s">
        <v>4029</v>
      </c>
      <c r="B1936" t="s">
        <v>4030</v>
      </c>
      <c r="C1936" t="s">
        <v>10182</v>
      </c>
      <c r="D1936" t="s">
        <v>1621</v>
      </c>
      <c r="E1936">
        <v>392.18599999999998</v>
      </c>
      <c r="F1936">
        <v>157</v>
      </c>
      <c r="G1936">
        <v>240.88145796609001</v>
      </c>
      <c r="H1936">
        <v>5.7234047693527099</v>
      </c>
      <c r="I1936">
        <v>34.4691846860498</v>
      </c>
      <c r="J1936">
        <v>3.11581726194325</v>
      </c>
      <c r="K1936">
        <v>141.50660963297699</v>
      </c>
      <c r="L1936">
        <v>105.347768658463</v>
      </c>
      <c r="M1936">
        <v>62.348541073239701</v>
      </c>
      <c r="N1936">
        <v>0.53704676826064102</v>
      </c>
      <c r="O1936">
        <v>1.9108280254776999</v>
      </c>
      <c r="P1936">
        <v>302.56410256410197</v>
      </c>
      <c r="Q1936">
        <v>0.17423133814885899</v>
      </c>
    </row>
    <row r="1937" spans="1:17" hidden="1" x14ac:dyDescent="0.3">
      <c r="A1937" t="s">
        <v>4031</v>
      </c>
      <c r="B1937" t="s">
        <v>4032</v>
      </c>
      <c r="C1937" t="s">
        <v>10182</v>
      </c>
      <c r="D1937" t="s">
        <v>500</v>
      </c>
      <c r="E1937">
        <v>389.802237816</v>
      </c>
      <c r="F1937">
        <v>63.87</v>
      </c>
      <c r="G1937">
        <v>-8.1721243659105802</v>
      </c>
      <c r="H1937">
        <v>-1.4624189854365499</v>
      </c>
      <c r="I1937">
        <v>-25.6779976210202</v>
      </c>
      <c r="J1937">
        <v>2.0415612257590898</v>
      </c>
      <c r="K1937">
        <v>62.167995651570202</v>
      </c>
      <c r="L1937">
        <v>63.5303055747098</v>
      </c>
      <c r="M1937">
        <v>66.963904170568298</v>
      </c>
      <c r="N1937">
        <v>1.08688154119402</v>
      </c>
      <c r="O1937">
        <v>26.820103334898999</v>
      </c>
      <c r="P1937">
        <v>22.826923076922998</v>
      </c>
      <c r="Q1937">
        <v>1.1597852437813E-2</v>
      </c>
    </row>
    <row r="1938" spans="1:17" hidden="1" x14ac:dyDescent="0.3">
      <c r="A1938" t="s">
        <v>4033</v>
      </c>
      <c r="B1938" t="s">
        <v>4034</v>
      </c>
      <c r="C1938" t="s">
        <v>10182</v>
      </c>
      <c r="D1938" t="s">
        <v>526</v>
      </c>
      <c r="E1938">
        <v>389.68294200000003</v>
      </c>
      <c r="F1938">
        <v>1498.55</v>
      </c>
      <c r="G1938">
        <v>-15.638785594030599</v>
      </c>
      <c r="H1938">
        <v>-11.5766165163007</v>
      </c>
      <c r="I1938">
        <v>-53.184822357248002</v>
      </c>
      <c r="J1938">
        <v>-0.84372590661463498</v>
      </c>
      <c r="K1938">
        <v>1600.5321242468401</v>
      </c>
      <c r="L1938">
        <v>1677.39205805595</v>
      </c>
      <c r="M1938">
        <v>44.156504601830001</v>
      </c>
      <c r="N1938">
        <v>1.1792448307855901</v>
      </c>
      <c r="O1938">
        <v>76.971072036301706</v>
      </c>
      <c r="P1938">
        <v>16.573317775184702</v>
      </c>
      <c r="Q1938">
        <v>5.0311459598822002E-2</v>
      </c>
    </row>
    <row r="1939" spans="1:17" hidden="1" x14ac:dyDescent="0.3">
      <c r="A1939" t="s">
        <v>4035</v>
      </c>
      <c r="B1939" t="s">
        <v>4036</v>
      </c>
      <c r="C1939" t="s">
        <v>10182</v>
      </c>
      <c r="D1939" t="s">
        <v>62</v>
      </c>
      <c r="E1939">
        <v>388.45113273999999</v>
      </c>
      <c r="F1939">
        <v>822.7</v>
      </c>
      <c r="G1939">
        <v>-22.956927801412199</v>
      </c>
      <c r="H1939">
        <v>-1.9428934962798901</v>
      </c>
      <c r="I1939">
        <v>-15.271816112379</v>
      </c>
      <c r="J1939">
        <v>-3.8992623386203298</v>
      </c>
      <c r="K1939">
        <v>850.91328150188997</v>
      </c>
      <c r="L1939">
        <v>859.58072461917402</v>
      </c>
      <c r="M1939">
        <v>34.683105531889296</v>
      </c>
      <c r="N1939">
        <v>0.41400289929061501</v>
      </c>
      <c r="O1939">
        <v>51.817187310076498</v>
      </c>
      <c r="P1939">
        <v>26.5692307692307</v>
      </c>
      <c r="Q1939">
        <v>5.9131462417508003E-2</v>
      </c>
    </row>
    <row r="1940" spans="1:17" hidden="1" x14ac:dyDescent="0.3">
      <c r="A1940" t="s">
        <v>4037</v>
      </c>
      <c r="B1940" t="s">
        <v>4038</v>
      </c>
      <c r="C1940" t="s">
        <v>10182</v>
      </c>
      <c r="D1940" t="s">
        <v>613</v>
      </c>
      <c r="E1940">
        <v>388.263934775</v>
      </c>
      <c r="F1940">
        <v>382.75</v>
      </c>
      <c r="G1940">
        <v>147.043491216641</v>
      </c>
      <c r="H1940">
        <v>3.0551752008323199</v>
      </c>
      <c r="I1940">
        <v>27.950157051664299</v>
      </c>
      <c r="J1940">
        <v>-2.6438957581763498</v>
      </c>
      <c r="K1940">
        <v>349.86958466324398</v>
      </c>
      <c r="L1940">
        <v>276.07528210495201</v>
      </c>
      <c r="M1940">
        <v>58.153697438742803</v>
      </c>
      <c r="N1940">
        <v>0.18629147679474101</v>
      </c>
      <c r="O1940">
        <v>8.2037883736120207</v>
      </c>
      <c r="P1940">
        <v>176.35379061371799</v>
      </c>
      <c r="Q1940">
        <v>0.116202630249247</v>
      </c>
    </row>
    <row r="1941" spans="1:17" hidden="1" x14ac:dyDescent="0.3">
      <c r="A1941" t="s">
        <v>4039</v>
      </c>
      <c r="B1941" t="s">
        <v>4040</v>
      </c>
      <c r="C1941" t="s">
        <v>10182</v>
      </c>
      <c r="D1941" t="s">
        <v>246</v>
      </c>
      <c r="E1941">
        <v>386.697</v>
      </c>
      <c r="F1941">
        <v>232.95</v>
      </c>
      <c r="G1941">
        <v>11.142162174162801</v>
      </c>
      <c r="H1941">
        <v>3.2691914786470799</v>
      </c>
      <c r="I1941">
        <v>-25.015790568258499</v>
      </c>
      <c r="J1941">
        <v>2.6515050985821902</v>
      </c>
      <c r="K1941">
        <v>232.19862574026001</v>
      </c>
      <c r="L1941">
        <v>229.31509680244801</v>
      </c>
      <c r="M1941">
        <v>53.2045982083838</v>
      </c>
      <c r="N1941">
        <v>0.94448840211551999</v>
      </c>
      <c r="O1941">
        <v>48.078986907061598</v>
      </c>
      <c r="P1941">
        <v>40.968229954614202</v>
      </c>
      <c r="Q1941">
        <v>0.12702843488809101</v>
      </c>
    </row>
    <row r="1942" spans="1:17" hidden="1" x14ac:dyDescent="0.3">
      <c r="A1942" t="s">
        <v>4041</v>
      </c>
      <c r="B1942" t="s">
        <v>4042</v>
      </c>
      <c r="C1942" t="s">
        <v>10182</v>
      </c>
      <c r="D1942" t="s">
        <v>21</v>
      </c>
      <c r="E1942">
        <v>385.42272000000003</v>
      </c>
      <c r="F1942">
        <v>262.75</v>
      </c>
      <c r="G1942">
        <v>-9.9709025248244902</v>
      </c>
      <c r="H1942">
        <v>6.1203233313483096</v>
      </c>
      <c r="I1942">
        <v>-18.7231117384535</v>
      </c>
      <c r="J1942">
        <v>-0.82878661622119598</v>
      </c>
      <c r="K1942">
        <v>259.53127128828601</v>
      </c>
      <c r="L1942">
        <v>265.31760206712403</v>
      </c>
      <c r="M1942">
        <v>56.146029764289899</v>
      </c>
      <c r="N1942">
        <v>1.2982169763937701</v>
      </c>
      <c r="O1942">
        <v>55.166508087535597</v>
      </c>
      <c r="P1942">
        <v>25.7177033492822</v>
      </c>
    </row>
    <row r="1943" spans="1:17" hidden="1" x14ac:dyDescent="0.3">
      <c r="A1943" t="s">
        <v>4043</v>
      </c>
      <c r="B1943" t="s">
        <v>4044</v>
      </c>
      <c r="C1943" t="s">
        <v>10182</v>
      </c>
      <c r="D1943" t="s">
        <v>459</v>
      </c>
      <c r="E1943">
        <v>385.01249999999999</v>
      </c>
      <c r="F1943">
        <v>513.35</v>
      </c>
      <c r="G1943">
        <v>80.048957133589397</v>
      </c>
      <c r="H1943">
        <v>0.14241217194790301</v>
      </c>
      <c r="I1943">
        <v>8.0773856359461806</v>
      </c>
      <c r="J1943">
        <v>1.0744112270399999</v>
      </c>
      <c r="K1943">
        <v>512.98912335242198</v>
      </c>
      <c r="L1943">
        <v>446.13802379079101</v>
      </c>
      <c r="M1943">
        <v>37.266895395538</v>
      </c>
      <c r="N1943">
        <v>0.55368521821444106</v>
      </c>
      <c r="O1943">
        <v>19.8013051524301</v>
      </c>
      <c r="P1943">
        <v>109.530612244897</v>
      </c>
      <c r="Q1943">
        <v>4.4485005983672998E-2</v>
      </c>
    </row>
    <row r="1944" spans="1:17" hidden="1" x14ac:dyDescent="0.3">
      <c r="A1944" t="s">
        <v>4045</v>
      </c>
      <c r="B1944" t="s">
        <v>4046</v>
      </c>
      <c r="C1944" t="s">
        <v>10182</v>
      </c>
      <c r="D1944" t="s">
        <v>344</v>
      </c>
      <c r="E1944">
        <v>383.79199999999997</v>
      </c>
      <c r="F1944">
        <v>332</v>
      </c>
      <c r="G1944">
        <v>-61.362299555978197</v>
      </c>
      <c r="H1944">
        <v>-3.9119139349315</v>
      </c>
      <c r="I1944">
        <v>-42.580485111743002</v>
      </c>
      <c r="J1944">
        <v>-1.8216410897678399</v>
      </c>
      <c r="K1944">
        <v>377.51221348636898</v>
      </c>
      <c r="L1944">
        <v>434.08583929546899</v>
      </c>
      <c r="M1944">
        <v>30.6094044327522</v>
      </c>
      <c r="N1944">
        <v>0.582278481012658</v>
      </c>
      <c r="O1944">
        <v>92.740963855421597</v>
      </c>
      <c r="P1944">
        <v>7.0967741935483897</v>
      </c>
      <c r="Q1944">
        <v>0.229245427196861</v>
      </c>
    </row>
    <row r="1945" spans="1:17" hidden="1" x14ac:dyDescent="0.3">
      <c r="A1945" t="s">
        <v>4047</v>
      </c>
      <c r="B1945" t="s">
        <v>4048</v>
      </c>
      <c r="C1945" t="s">
        <v>10182</v>
      </c>
      <c r="D1945" t="s">
        <v>384</v>
      </c>
      <c r="E1945">
        <v>383.57029999999997</v>
      </c>
      <c r="F1945">
        <v>36.28</v>
      </c>
      <c r="G1945">
        <v>-34.4878308380843</v>
      </c>
      <c r="H1945">
        <v>-14.6400133062469</v>
      </c>
      <c r="I1945">
        <v>-69.778686271054994</v>
      </c>
      <c r="J1945">
        <v>-0.94359078610356395</v>
      </c>
      <c r="K1945">
        <v>42.386813946761698</v>
      </c>
      <c r="L1945">
        <v>50.102330360604498</v>
      </c>
      <c r="M1945">
        <v>29.550198938731601</v>
      </c>
      <c r="N1945">
        <v>1.2578787212632401</v>
      </c>
      <c r="O1945">
        <v>139.80154355016501</v>
      </c>
      <c r="P1945">
        <v>5.4651162790697798</v>
      </c>
      <c r="Q1945">
        <v>0.14490770883277601</v>
      </c>
    </row>
    <row r="1946" spans="1:17" hidden="1" x14ac:dyDescent="0.3">
      <c r="A1946" t="s">
        <v>4049</v>
      </c>
      <c r="B1946" t="s">
        <v>4050</v>
      </c>
      <c r="C1946" t="s">
        <v>10182</v>
      </c>
      <c r="D1946" t="s">
        <v>130</v>
      </c>
      <c r="E1946">
        <v>383.09284631999998</v>
      </c>
      <c r="F1946">
        <v>200.8</v>
      </c>
      <c r="G1946">
        <v>33.145438228491301</v>
      </c>
      <c r="H1946">
        <v>-12.006961325133</v>
      </c>
      <c r="I1946">
        <v>19.0852282940381</v>
      </c>
      <c r="J1946">
        <v>-4.8947034009187398</v>
      </c>
      <c r="K1946">
        <v>215.203921420586</v>
      </c>
      <c r="L1946">
        <v>179.89719113808201</v>
      </c>
      <c r="M1946">
        <v>22.756453677170398</v>
      </c>
      <c r="N1946">
        <v>0.35065513720008201</v>
      </c>
      <c r="O1946">
        <v>29.432270916334598</v>
      </c>
      <c r="P1946">
        <v>95.711500974658804</v>
      </c>
      <c r="Q1946">
        <v>6.5137816574227E-2</v>
      </c>
    </row>
    <row r="1947" spans="1:17" hidden="1" x14ac:dyDescent="0.3">
      <c r="A1947" t="s">
        <v>4051</v>
      </c>
      <c r="B1947" t="s">
        <v>4052</v>
      </c>
      <c r="C1947" t="s">
        <v>10182</v>
      </c>
      <c r="D1947" t="s">
        <v>243</v>
      </c>
      <c r="E1947">
        <v>383.00810595000002</v>
      </c>
      <c r="F1947">
        <v>489.75</v>
      </c>
      <c r="G1947">
        <v>-4.26536998383318</v>
      </c>
      <c r="H1947">
        <v>-14.9124699538361</v>
      </c>
      <c r="I1947">
        <v>-18.515531096423601</v>
      </c>
      <c r="J1947">
        <v>-2.77530503210131</v>
      </c>
      <c r="K1947">
        <v>502.20630692929097</v>
      </c>
      <c r="L1947">
        <v>480.79680415617702</v>
      </c>
      <c r="M1947">
        <v>35.482792370350602</v>
      </c>
      <c r="N1947">
        <v>0.52863141830613902</v>
      </c>
      <c r="O1947">
        <v>19.8570699336396</v>
      </c>
      <c r="P1947">
        <v>27.174759802648602</v>
      </c>
      <c r="Q1947">
        <v>5.6466432309118998E-2</v>
      </c>
    </row>
    <row r="1948" spans="1:17" hidden="1" x14ac:dyDescent="0.3">
      <c r="A1948" t="s">
        <v>4053</v>
      </c>
      <c r="B1948" t="s">
        <v>4054</v>
      </c>
      <c r="C1948" t="s">
        <v>10182</v>
      </c>
      <c r="D1948" t="s">
        <v>387</v>
      </c>
      <c r="E1948">
        <v>382.00538999999998</v>
      </c>
      <c r="F1948">
        <v>345.3</v>
      </c>
      <c r="G1948">
        <v>34.2955828826383</v>
      </c>
      <c r="H1948">
        <v>-14.5695209327446</v>
      </c>
      <c r="I1948">
        <v>-9.6674655855142504</v>
      </c>
      <c r="J1948">
        <v>-11.015880915875799</v>
      </c>
      <c r="K1948">
        <v>385.31543075766399</v>
      </c>
      <c r="L1948">
        <v>375.38838479414301</v>
      </c>
      <c r="M1948">
        <v>35.515112114325497</v>
      </c>
      <c r="N1948">
        <v>0.97994537651189995</v>
      </c>
      <c r="O1948">
        <v>112.742542716478</v>
      </c>
      <c r="P1948">
        <v>85.4457572502685</v>
      </c>
      <c r="Q1948">
        <v>0.198972300187086</v>
      </c>
    </row>
    <row r="1949" spans="1:17" hidden="1" x14ac:dyDescent="0.3">
      <c r="A1949" t="s">
        <v>4055</v>
      </c>
      <c r="B1949" t="s">
        <v>4056</v>
      </c>
      <c r="C1949" t="s">
        <v>10182</v>
      </c>
      <c r="D1949" t="s">
        <v>1545</v>
      </c>
      <c r="E1949">
        <v>381.94449539999999</v>
      </c>
      <c r="F1949">
        <v>183.83</v>
      </c>
      <c r="G1949">
        <v>-15.825878283593701</v>
      </c>
      <c r="H1949">
        <v>-15.193387563343901</v>
      </c>
      <c r="I1949">
        <v>-55.800093988504003</v>
      </c>
      <c r="J1949">
        <v>8.0888009568732997</v>
      </c>
      <c r="K1949">
        <v>199.45787063470399</v>
      </c>
      <c r="L1949">
        <v>226.52485491916801</v>
      </c>
      <c r="M1949">
        <v>67.147383465357194</v>
      </c>
      <c r="N1949">
        <v>0.38158673101110602</v>
      </c>
      <c r="O1949">
        <v>108.181472012185</v>
      </c>
      <c r="P1949">
        <v>13.4753086419753</v>
      </c>
      <c r="Q1949">
        <v>0.14947861756458999</v>
      </c>
    </row>
    <row r="1950" spans="1:17" hidden="1" x14ac:dyDescent="0.3">
      <c r="A1950" t="s">
        <v>4057</v>
      </c>
      <c r="B1950" t="s">
        <v>4058</v>
      </c>
      <c r="C1950" t="s">
        <v>10182</v>
      </c>
      <c r="D1950" t="s">
        <v>1340</v>
      </c>
      <c r="E1950">
        <v>381.81345499999998</v>
      </c>
      <c r="F1950">
        <v>306.85000000000002</v>
      </c>
      <c r="G1950">
        <v>201.17671826135</v>
      </c>
      <c r="H1950">
        <v>-33.605652266110503</v>
      </c>
      <c r="I1950">
        <v>-31.748027128549701</v>
      </c>
      <c r="J1950">
        <v>-6.5162540609143997</v>
      </c>
      <c r="K1950">
        <v>352.55521391334099</v>
      </c>
      <c r="L1950">
        <v>287.678980274129</v>
      </c>
      <c r="M1950">
        <v>39.602024003085802</v>
      </c>
      <c r="N1950">
        <v>1.08061173898119</v>
      </c>
      <c r="O1950">
        <v>48.248329802835201</v>
      </c>
      <c r="P1950">
        <v>313.26599326599302</v>
      </c>
      <c r="Q1950">
        <v>0.15258941363394399</v>
      </c>
    </row>
    <row r="1951" spans="1:17" hidden="1" x14ac:dyDescent="0.3">
      <c r="A1951" t="s">
        <v>4059</v>
      </c>
      <c r="B1951" t="s">
        <v>4060</v>
      </c>
      <c r="C1951" t="s">
        <v>10182</v>
      </c>
      <c r="D1951" t="s">
        <v>246</v>
      </c>
      <c r="E1951">
        <v>380.89048059999999</v>
      </c>
      <c r="F1951">
        <v>1593.5</v>
      </c>
      <c r="G1951">
        <v>134.209511411302</v>
      </c>
      <c r="H1951">
        <v>-12.672974110118499</v>
      </c>
      <c r="I1951">
        <v>-2.4735016406806398</v>
      </c>
      <c r="J1951">
        <v>-2.8610828264272499</v>
      </c>
      <c r="K1951">
        <v>1710.4380129220101</v>
      </c>
      <c r="L1951">
        <v>1533.88180959903</v>
      </c>
      <c r="M1951">
        <v>39.476072230379003</v>
      </c>
      <c r="N1951">
        <v>0.68519530724251798</v>
      </c>
      <c r="O1951">
        <v>44.336366488860897</v>
      </c>
      <c r="P1951">
        <v>193.94945581995901</v>
      </c>
      <c r="Q1951">
        <v>0.17266719808522399</v>
      </c>
    </row>
    <row r="1952" spans="1:17" hidden="1" x14ac:dyDescent="0.3">
      <c r="A1952" t="s">
        <v>4061</v>
      </c>
      <c r="B1952" t="s">
        <v>4062</v>
      </c>
      <c r="C1952" t="s">
        <v>10182</v>
      </c>
      <c r="D1952" t="s">
        <v>246</v>
      </c>
      <c r="E1952">
        <v>379.60730480000001</v>
      </c>
      <c r="F1952">
        <v>693.95</v>
      </c>
      <c r="G1952">
        <v>118.773741121531</v>
      </c>
      <c r="H1952">
        <v>21.635871612854</v>
      </c>
      <c r="I1952">
        <v>45.244276945668403</v>
      </c>
      <c r="J1952">
        <v>-3.3049201270658899</v>
      </c>
      <c r="K1952">
        <v>612.69888143716605</v>
      </c>
      <c r="L1952">
        <v>477.65300433983901</v>
      </c>
      <c r="M1952">
        <v>55.108096164311398</v>
      </c>
      <c r="N1952">
        <v>0.402409023371751</v>
      </c>
      <c r="O1952">
        <v>13.797824050724101</v>
      </c>
      <c r="P1952">
        <v>150.47825302292</v>
      </c>
      <c r="Q1952">
        <v>0.10153915048885701</v>
      </c>
    </row>
    <row r="1953" spans="1:17" hidden="1" x14ac:dyDescent="0.3">
      <c r="A1953" t="s">
        <v>4063</v>
      </c>
      <c r="B1953" t="s">
        <v>4064</v>
      </c>
      <c r="C1953" t="s">
        <v>10182</v>
      </c>
      <c r="D1953" t="s">
        <v>371</v>
      </c>
      <c r="E1953">
        <v>379.531633715</v>
      </c>
      <c r="F1953">
        <v>291.85000000000002</v>
      </c>
      <c r="G1953">
        <v>50.304716998724203</v>
      </c>
      <c r="H1953">
        <v>15.322045352907001</v>
      </c>
      <c r="I1953">
        <v>26.120382332008599</v>
      </c>
      <c r="J1953">
        <v>2.1808358121800802</v>
      </c>
      <c r="K1953">
        <v>260.16812042911801</v>
      </c>
      <c r="L1953">
        <v>236.24725869057099</v>
      </c>
      <c r="M1953">
        <v>68.181150349482195</v>
      </c>
      <c r="N1953">
        <v>1.9651476670913099</v>
      </c>
      <c r="O1953">
        <v>17.423333904402899</v>
      </c>
      <c r="P1953">
        <v>84.6567541917114</v>
      </c>
      <c r="Q1953">
        <v>4.344138151245E-2</v>
      </c>
    </row>
    <row r="1954" spans="1:17" hidden="1" x14ac:dyDescent="0.3">
      <c r="A1954" t="s">
        <v>4065</v>
      </c>
      <c r="B1954" t="s">
        <v>4066</v>
      </c>
      <c r="C1954" t="s">
        <v>10182</v>
      </c>
      <c r="D1954" t="s">
        <v>49</v>
      </c>
      <c r="E1954">
        <v>378.56384000000003</v>
      </c>
      <c r="F1954">
        <v>62.08</v>
      </c>
      <c r="G1954">
        <v>168.298930241119</v>
      </c>
      <c r="H1954">
        <v>51.5337580114725</v>
      </c>
      <c r="I1954">
        <v>54.822935060849296</v>
      </c>
      <c r="J1954">
        <v>19.263208331763501</v>
      </c>
      <c r="K1954">
        <v>47.821877303660102</v>
      </c>
      <c r="L1954">
        <v>40.4831933118707</v>
      </c>
      <c r="M1954">
        <v>76.478732877292998</v>
      </c>
      <c r="N1954">
        <v>1.1029884625569</v>
      </c>
      <c r="O1954">
        <v>4.6875</v>
      </c>
      <c r="P1954">
        <v>218.19579702716501</v>
      </c>
      <c r="Q1954">
        <v>0.14761402070577501</v>
      </c>
    </row>
    <row r="1955" spans="1:17" hidden="1" x14ac:dyDescent="0.3">
      <c r="A1955" t="s">
        <v>4067</v>
      </c>
      <c r="B1955" t="s">
        <v>4068</v>
      </c>
      <c r="C1955" t="s">
        <v>10182</v>
      </c>
      <c r="D1955" t="s">
        <v>140</v>
      </c>
      <c r="E1955">
        <v>378.21182666599998</v>
      </c>
      <c r="F1955">
        <v>99.94</v>
      </c>
      <c r="G1955">
        <v>21.2391286019453</v>
      </c>
      <c r="H1955">
        <v>-8.6097230102310895</v>
      </c>
      <c r="I1955">
        <v>-31.796555101382701</v>
      </c>
      <c r="J1955">
        <v>-4.2406679180553004</v>
      </c>
      <c r="K1955">
        <v>104.073026151078</v>
      </c>
      <c r="L1955">
        <v>101.165261266576</v>
      </c>
      <c r="M1955">
        <v>39.804819587655103</v>
      </c>
      <c r="N1955">
        <v>0.64143071313980704</v>
      </c>
      <c r="O1955">
        <v>52.241344806884101</v>
      </c>
      <c r="P1955">
        <v>56.15625</v>
      </c>
      <c r="Q1955">
        <v>1.8562851413961998E-2</v>
      </c>
    </row>
    <row r="1956" spans="1:17" hidden="1" x14ac:dyDescent="0.3">
      <c r="A1956" t="s">
        <v>4069</v>
      </c>
      <c r="B1956" t="s">
        <v>4070</v>
      </c>
      <c r="C1956" t="s">
        <v>10182</v>
      </c>
      <c r="D1956" t="s">
        <v>46</v>
      </c>
      <c r="E1956">
        <v>377.037612719999</v>
      </c>
      <c r="F1956">
        <v>298.8</v>
      </c>
      <c r="G1956">
        <v>47.381624466256703</v>
      </c>
      <c r="H1956">
        <v>83.854873786386904</v>
      </c>
      <c r="I1956">
        <v>60.139148196125497</v>
      </c>
      <c r="J1956">
        <v>-8.8515246073146301</v>
      </c>
      <c r="K1956">
        <v>219.424778106882</v>
      </c>
      <c r="M1956">
        <v>58.256360363042901</v>
      </c>
      <c r="N1956">
        <v>1.84135343295372</v>
      </c>
      <c r="O1956">
        <v>10.107095046854001</v>
      </c>
      <c r="P1956">
        <v>121.743970315398</v>
      </c>
    </row>
    <row r="1957" spans="1:17" hidden="1" x14ac:dyDescent="0.3">
      <c r="A1957" t="s">
        <v>4071</v>
      </c>
      <c r="B1957" t="s">
        <v>4072</v>
      </c>
      <c r="C1957" t="s">
        <v>10182</v>
      </c>
      <c r="E1957">
        <v>376.808832</v>
      </c>
      <c r="F1957">
        <v>341.05</v>
      </c>
      <c r="G1957">
        <v>103.653193273036</v>
      </c>
      <c r="H1957">
        <v>-8.4146225856848407</v>
      </c>
      <c r="I1957">
        <v>112.63863419825</v>
      </c>
      <c r="J1957">
        <v>6.2894672781074004</v>
      </c>
      <c r="K1957">
        <v>317.12166026429998</v>
      </c>
      <c r="L1957">
        <v>230.424511554905</v>
      </c>
      <c r="M1957">
        <v>61.659884147475204</v>
      </c>
      <c r="N1957">
        <v>0.222184389169611</v>
      </c>
      <c r="O1957">
        <v>7.9020671455798102</v>
      </c>
      <c r="P1957">
        <v>166.4453125</v>
      </c>
    </row>
    <row r="1958" spans="1:17" hidden="1" x14ac:dyDescent="0.3">
      <c r="A1958" t="s">
        <v>4073</v>
      </c>
      <c r="B1958" t="s">
        <v>4074</v>
      </c>
      <c r="C1958" t="s">
        <v>10182</v>
      </c>
      <c r="D1958" t="s">
        <v>214</v>
      </c>
      <c r="E1958">
        <v>376.26119999999997</v>
      </c>
      <c r="F1958">
        <v>117.6</v>
      </c>
      <c r="G1958">
        <v>90.693908512485606</v>
      </c>
      <c r="H1958">
        <v>4.7364522996416296</v>
      </c>
      <c r="I1958">
        <v>4.3961814854168901</v>
      </c>
      <c r="J1958">
        <v>6.7689965886567602</v>
      </c>
      <c r="K1958">
        <v>110.334797740078</v>
      </c>
      <c r="L1958">
        <v>95.262786848143506</v>
      </c>
      <c r="M1958">
        <v>59.736073074865899</v>
      </c>
      <c r="N1958">
        <v>2.5439961185339599</v>
      </c>
      <c r="O1958">
        <v>9.6003401360544203</v>
      </c>
      <c r="P1958">
        <v>122.306238185255</v>
      </c>
      <c r="Q1958">
        <v>7.5231818372958004E-2</v>
      </c>
    </row>
    <row r="1959" spans="1:17" hidden="1" x14ac:dyDescent="0.3">
      <c r="A1959" t="s">
        <v>4075</v>
      </c>
      <c r="B1959" t="s">
        <v>4076</v>
      </c>
      <c r="C1959" t="s">
        <v>10182</v>
      </c>
      <c r="D1959" t="s">
        <v>246</v>
      </c>
      <c r="E1959">
        <v>376.180366644</v>
      </c>
      <c r="F1959">
        <v>85.98</v>
      </c>
      <c r="G1959">
        <v>-17.8789254576348</v>
      </c>
      <c r="H1959">
        <v>-5.9277166613359498</v>
      </c>
      <c r="I1959">
        <v>-34.235741219635798</v>
      </c>
      <c r="J1959">
        <v>-3.0241606545702799</v>
      </c>
      <c r="K1959">
        <v>88.749191240734007</v>
      </c>
      <c r="M1959">
        <v>30.698418922043601</v>
      </c>
      <c r="N1959">
        <v>0.82861342703451601</v>
      </c>
      <c r="O1959">
        <v>101.791114212607</v>
      </c>
      <c r="P1959">
        <v>14.7930574098798</v>
      </c>
    </row>
    <row r="1960" spans="1:17" hidden="1" x14ac:dyDescent="0.3">
      <c r="A1960" t="s">
        <v>4077</v>
      </c>
      <c r="B1960" t="s">
        <v>4078</v>
      </c>
      <c r="C1960" t="s">
        <v>10182</v>
      </c>
      <c r="D1960" t="s">
        <v>246</v>
      </c>
      <c r="E1960">
        <v>375.892409409999</v>
      </c>
      <c r="F1960">
        <v>136.55000000000001</v>
      </c>
      <c r="G1960">
        <v>-13.4798597789627</v>
      </c>
      <c r="H1960">
        <v>-1.4479971143555499</v>
      </c>
      <c r="I1960">
        <v>-5.3561946905216802</v>
      </c>
      <c r="J1960">
        <v>-1.1439660849614901</v>
      </c>
      <c r="K1960">
        <v>134.30433492477499</v>
      </c>
      <c r="L1960">
        <v>128.549242747205</v>
      </c>
      <c r="M1960">
        <v>46.909598543587798</v>
      </c>
      <c r="N1960">
        <v>0.71518758462754095</v>
      </c>
      <c r="O1960">
        <v>4.7235444891980896</v>
      </c>
      <c r="P1960">
        <v>13.2255389718076</v>
      </c>
      <c r="Q1960">
        <v>3.4303958282758999E-2</v>
      </c>
    </row>
    <row r="1961" spans="1:17" hidden="1" x14ac:dyDescent="0.3">
      <c r="A1961" t="s">
        <v>4079</v>
      </c>
      <c r="B1961" t="s">
        <v>4080</v>
      </c>
      <c r="C1961" t="s">
        <v>10182</v>
      </c>
      <c r="D1961" t="s">
        <v>304</v>
      </c>
      <c r="E1961">
        <v>374.5727286</v>
      </c>
      <c r="F1961">
        <v>79.87</v>
      </c>
      <c r="G1961">
        <v>78.145644161574097</v>
      </c>
      <c r="H1961">
        <v>6.05695996886588</v>
      </c>
      <c r="I1961">
        <v>-0.387249022633259</v>
      </c>
      <c r="J1961">
        <v>-4.50205665851023</v>
      </c>
      <c r="K1961">
        <v>76.947642019020293</v>
      </c>
      <c r="L1961">
        <v>65.299008581199303</v>
      </c>
      <c r="M1961">
        <v>41.453289002990097</v>
      </c>
      <c r="N1961">
        <v>0.41470230881567199</v>
      </c>
      <c r="O1961">
        <v>13.309127331914301</v>
      </c>
      <c r="P1961">
        <v>128.85386819484199</v>
      </c>
      <c r="Q1961">
        <v>8.5270358634832996E-2</v>
      </c>
    </row>
    <row r="1962" spans="1:17" hidden="1" x14ac:dyDescent="0.3">
      <c r="A1962" t="s">
        <v>4081</v>
      </c>
      <c r="B1962" t="s">
        <v>4082</v>
      </c>
      <c r="C1962" t="s">
        <v>10182</v>
      </c>
      <c r="D1962" t="s">
        <v>986</v>
      </c>
      <c r="E1962">
        <v>373.32049591999998</v>
      </c>
      <c r="F1962">
        <v>78.34</v>
      </c>
      <c r="G1962">
        <v>100.352940919587</v>
      </c>
      <c r="H1962">
        <v>45.905412555782</v>
      </c>
      <c r="I1962">
        <v>98.944539137438795</v>
      </c>
      <c r="J1962">
        <v>37.559556267481497</v>
      </c>
      <c r="K1962">
        <v>54.296965450411399</v>
      </c>
      <c r="L1962">
        <v>45.020234396639701</v>
      </c>
      <c r="M1962">
        <v>94.4097215116184</v>
      </c>
      <c r="N1962">
        <v>1.1530596066083001</v>
      </c>
      <c r="O1962">
        <v>0</v>
      </c>
      <c r="P1962">
        <v>142.163833075734</v>
      </c>
      <c r="Q1962">
        <v>6.7169380841282003E-2</v>
      </c>
    </row>
    <row r="1963" spans="1:17" hidden="1" x14ac:dyDescent="0.3">
      <c r="A1963" t="s">
        <v>4083</v>
      </c>
      <c r="B1963" t="s">
        <v>4084</v>
      </c>
      <c r="C1963" t="s">
        <v>10182</v>
      </c>
      <c r="D1963" t="s">
        <v>193</v>
      </c>
      <c r="E1963">
        <v>373.21747281</v>
      </c>
      <c r="F1963">
        <v>358.95</v>
      </c>
      <c r="G1963">
        <v>96.899249698167594</v>
      </c>
      <c r="H1963">
        <v>1.08799735596339</v>
      </c>
      <c r="I1963">
        <v>24.154505462433299</v>
      </c>
      <c r="J1963">
        <v>1.31624918258112</v>
      </c>
      <c r="K1963">
        <v>346.00851380848502</v>
      </c>
      <c r="L1963">
        <v>291.17874872271102</v>
      </c>
      <c r="M1963">
        <v>47.181532167517702</v>
      </c>
      <c r="N1963">
        <v>1.0861697975815801</v>
      </c>
      <c r="O1963">
        <v>16.743279008218401</v>
      </c>
      <c r="P1963">
        <v>140.906040268456</v>
      </c>
      <c r="Q1963">
        <v>6.4045225903621994E-2</v>
      </c>
    </row>
    <row r="1964" spans="1:17" hidden="1" x14ac:dyDescent="0.3">
      <c r="A1964" t="s">
        <v>4085</v>
      </c>
      <c r="B1964" t="s">
        <v>4086</v>
      </c>
      <c r="C1964" t="s">
        <v>10182</v>
      </c>
      <c r="D1964" t="s">
        <v>711</v>
      </c>
      <c r="E1964">
        <v>373.16630627000001</v>
      </c>
      <c r="F1964">
        <v>218.86</v>
      </c>
      <c r="G1964">
        <v>33.061356974517302</v>
      </c>
      <c r="H1964">
        <v>2.37254492059495</v>
      </c>
      <c r="I1964">
        <v>9.81694444831626</v>
      </c>
      <c r="J1964">
        <v>1.23815551774175</v>
      </c>
      <c r="K1964">
        <v>206.411946631018</v>
      </c>
      <c r="L1964">
        <v>182.702307654073</v>
      </c>
      <c r="M1964">
        <v>43.478451693180702</v>
      </c>
      <c r="N1964">
        <v>0.82588178333569895</v>
      </c>
      <c r="O1964">
        <v>1.8870510828840199</v>
      </c>
      <c r="P1964">
        <v>63.328358208955201</v>
      </c>
      <c r="Q1964">
        <v>8.1463636799704003E-2</v>
      </c>
    </row>
    <row r="1965" spans="1:17" hidden="1" x14ac:dyDescent="0.3">
      <c r="A1965" t="s">
        <v>4087</v>
      </c>
      <c r="B1965" t="s">
        <v>4088</v>
      </c>
      <c r="C1965" t="s">
        <v>10182</v>
      </c>
      <c r="D1965" t="s">
        <v>481</v>
      </c>
      <c r="E1965">
        <v>371.97009026999899</v>
      </c>
      <c r="F1965">
        <v>143.1</v>
      </c>
      <c r="G1965">
        <v>16.4571187049557</v>
      </c>
      <c r="H1965">
        <v>21.699917398777501</v>
      </c>
      <c r="I1965">
        <v>-8.3690671627981406</v>
      </c>
      <c r="J1965">
        <v>-11.537176390587399</v>
      </c>
      <c r="K1965">
        <v>130.541472075808</v>
      </c>
      <c r="L1965">
        <v>122.57591144512</v>
      </c>
      <c r="M1965">
        <v>46.323434783155797</v>
      </c>
      <c r="N1965">
        <v>0.62585088836579905</v>
      </c>
      <c r="O1965">
        <v>23.9412997903564</v>
      </c>
      <c r="P1965">
        <v>45.945945945945901</v>
      </c>
      <c r="Q1965">
        <v>-2.3132101158022E-2</v>
      </c>
    </row>
    <row r="1966" spans="1:17" hidden="1" x14ac:dyDescent="0.3">
      <c r="A1966" t="s">
        <v>4089</v>
      </c>
      <c r="B1966" t="s">
        <v>4090</v>
      </c>
      <c r="C1966" t="s">
        <v>10182</v>
      </c>
      <c r="D1966" t="s">
        <v>130</v>
      </c>
      <c r="E1966">
        <v>371.51252944999999</v>
      </c>
      <c r="F1966">
        <v>56.69</v>
      </c>
      <c r="G1966">
        <v>-4.3404340928625498</v>
      </c>
      <c r="H1966">
        <v>0.172699512562831</v>
      </c>
      <c r="I1966">
        <v>-20.448319441585198</v>
      </c>
      <c r="J1966">
        <v>-3.1405102547908501</v>
      </c>
      <c r="K1966">
        <v>57.145466259472599</v>
      </c>
      <c r="L1966">
        <v>56.6316592153768</v>
      </c>
      <c r="M1966">
        <v>48.925128495360703</v>
      </c>
      <c r="N1966">
        <v>1.8983732874931201</v>
      </c>
      <c r="O1966">
        <v>88.745810548597603</v>
      </c>
      <c r="P1966">
        <v>43.337547408343802</v>
      </c>
      <c r="Q1966">
        <v>4.2610710952734998E-2</v>
      </c>
    </row>
    <row r="1967" spans="1:17" hidden="1" x14ac:dyDescent="0.3">
      <c r="A1967" t="s">
        <v>4091</v>
      </c>
      <c r="B1967" t="s">
        <v>4092</v>
      </c>
      <c r="C1967" t="s">
        <v>10182</v>
      </c>
      <c r="D1967" t="s">
        <v>122</v>
      </c>
      <c r="E1967">
        <v>370.14</v>
      </c>
      <c r="F1967">
        <v>149.25</v>
      </c>
      <c r="G1967">
        <v>-35.392398385891099</v>
      </c>
      <c r="H1967">
        <v>-0.39944490858401899</v>
      </c>
      <c r="I1967">
        <v>-9.6805163209254896</v>
      </c>
      <c r="J1967">
        <v>-0.76895381885674696</v>
      </c>
      <c r="K1967">
        <v>135.73321787517099</v>
      </c>
      <c r="L1967">
        <v>138.487266827073</v>
      </c>
      <c r="M1967">
        <v>74.240614632822997</v>
      </c>
      <c r="N1967">
        <v>1.2673361754366499</v>
      </c>
      <c r="O1967">
        <v>13.969849246231099</v>
      </c>
      <c r="P1967">
        <v>20.362903225806399</v>
      </c>
      <c r="Q1967">
        <v>3.6171541544830002E-2</v>
      </c>
    </row>
    <row r="1968" spans="1:17" hidden="1" x14ac:dyDescent="0.3">
      <c r="A1968" t="s">
        <v>4093</v>
      </c>
      <c r="B1968" t="s">
        <v>4094</v>
      </c>
      <c r="C1968" t="s">
        <v>10182</v>
      </c>
      <c r="D1968" t="s">
        <v>400</v>
      </c>
      <c r="E1968">
        <v>369.36900000000003</v>
      </c>
      <c r="F1968">
        <v>72.34</v>
      </c>
      <c r="G1968">
        <v>49.017581770084</v>
      </c>
      <c r="H1968">
        <v>-12.2679745409921</v>
      </c>
      <c r="I1968">
        <v>16.619922323958399</v>
      </c>
      <c r="J1968">
        <v>-7.7964931607737604</v>
      </c>
      <c r="K1968">
        <v>71.078452206844702</v>
      </c>
      <c r="L1968">
        <v>60.144782714062899</v>
      </c>
      <c r="M1968">
        <v>39.902119527349498</v>
      </c>
      <c r="N1968">
        <v>0.22280490637823999</v>
      </c>
      <c r="O1968">
        <v>19.574232789604601</v>
      </c>
      <c r="P1968">
        <v>89.371727748691001</v>
      </c>
      <c r="Q1968">
        <v>5.8432870599856003E-2</v>
      </c>
    </row>
    <row r="1969" spans="1:17" hidden="1" x14ac:dyDescent="0.3">
      <c r="A1969" t="s">
        <v>4095</v>
      </c>
      <c r="B1969" t="s">
        <v>4096</v>
      </c>
      <c r="C1969" t="s">
        <v>10182</v>
      </c>
      <c r="D1969" t="s">
        <v>1175</v>
      </c>
      <c r="E1969">
        <v>368.80174549999998</v>
      </c>
      <c r="F1969">
        <v>150.65</v>
      </c>
      <c r="G1969">
        <v>365.79059900426302</v>
      </c>
      <c r="H1969">
        <v>57.2677397447221</v>
      </c>
      <c r="I1969">
        <v>38.6991846508988</v>
      </c>
      <c r="J1969">
        <v>11.216664733963</v>
      </c>
      <c r="K1969">
        <v>111.430190897629</v>
      </c>
      <c r="L1969">
        <v>80.902821191588302</v>
      </c>
      <c r="M1969">
        <v>69.403950291671407</v>
      </c>
      <c r="N1969">
        <v>1.99640736017489</v>
      </c>
      <c r="O1969">
        <v>13.674078991038799</v>
      </c>
      <c r="P1969">
        <v>472.16103304215699</v>
      </c>
      <c r="Q1969">
        <v>0.32005744450194601</v>
      </c>
    </row>
    <row r="1970" spans="1:17" hidden="1" x14ac:dyDescent="0.3">
      <c r="A1970" t="s">
        <v>4097</v>
      </c>
      <c r="B1970" t="s">
        <v>4098</v>
      </c>
      <c r="C1970" t="s">
        <v>10182</v>
      </c>
      <c r="D1970" t="s">
        <v>938</v>
      </c>
      <c r="E1970">
        <v>368.58719689999998</v>
      </c>
      <c r="F1970">
        <v>277</v>
      </c>
      <c r="G1970">
        <v>-4.6249382252374698</v>
      </c>
      <c r="H1970">
        <v>32.829363026179301</v>
      </c>
      <c r="I1970">
        <v>-3.3804983323705402</v>
      </c>
      <c r="J1970">
        <v>6.8546475236368698</v>
      </c>
      <c r="K1970">
        <v>236.95824108702001</v>
      </c>
      <c r="L1970">
        <v>237.971443763591</v>
      </c>
      <c r="M1970">
        <v>67.852183214558295</v>
      </c>
      <c r="N1970">
        <v>1.4169847779751801</v>
      </c>
      <c r="O1970">
        <v>23.1046931407942</v>
      </c>
      <c r="P1970">
        <v>47.340425531914804</v>
      </c>
      <c r="Q1970">
        <v>4.6827966569248002E-2</v>
      </c>
    </row>
    <row r="1971" spans="1:17" hidden="1" x14ac:dyDescent="0.3">
      <c r="A1971" t="s">
        <v>4099</v>
      </c>
      <c r="B1971" t="s">
        <v>4100</v>
      </c>
      <c r="C1971" t="s">
        <v>10182</v>
      </c>
      <c r="D1971" t="s">
        <v>938</v>
      </c>
      <c r="E1971">
        <v>366.33653140500002</v>
      </c>
      <c r="F1971">
        <v>1144.3499999999999</v>
      </c>
      <c r="G1971">
        <v>-4.45023437698734</v>
      </c>
      <c r="H1971">
        <v>37.525889201425002</v>
      </c>
      <c r="I1971">
        <v>21.6782905924609</v>
      </c>
      <c r="J1971">
        <v>5.0277215440933398</v>
      </c>
      <c r="K1971">
        <v>976.60717556916802</v>
      </c>
      <c r="L1971">
        <v>903.49674917477796</v>
      </c>
      <c r="M1971">
        <v>56.323711013134599</v>
      </c>
      <c r="N1971">
        <v>2.8795384971979301</v>
      </c>
      <c r="O1971">
        <v>21.2041770437366</v>
      </c>
      <c r="P1971">
        <v>52.579999999999899</v>
      </c>
      <c r="Q1971">
        <v>-6.8104416213193006E-2</v>
      </c>
    </row>
    <row r="1972" spans="1:17" hidden="1" x14ac:dyDescent="0.3">
      <c r="A1972" t="s">
        <v>4101</v>
      </c>
      <c r="B1972" t="s">
        <v>4102</v>
      </c>
      <c r="C1972" t="s">
        <v>10182</v>
      </c>
      <c r="D1972" t="s">
        <v>46</v>
      </c>
      <c r="E1972">
        <v>366.12926528000003</v>
      </c>
      <c r="F1972">
        <v>286.10000000000002</v>
      </c>
      <c r="G1972">
        <v>147.39028247491399</v>
      </c>
      <c r="H1972">
        <v>109.12373459267999</v>
      </c>
      <c r="I1972">
        <v>160.147806204783</v>
      </c>
      <c r="J1972">
        <v>2.6955241723483101E-2</v>
      </c>
      <c r="M1972">
        <v>71.705790621933701</v>
      </c>
      <c r="O1972">
        <v>6.4487941279272896</v>
      </c>
      <c r="P1972">
        <v>188.40725806451599</v>
      </c>
    </row>
    <row r="1973" spans="1:17" hidden="1" x14ac:dyDescent="0.3">
      <c r="A1973" t="s">
        <v>4103</v>
      </c>
      <c r="B1973" t="s">
        <v>4104</v>
      </c>
      <c r="C1973" t="s">
        <v>10182</v>
      </c>
      <c r="E1973">
        <v>365.71719332399999</v>
      </c>
      <c r="F1973">
        <v>56.28</v>
      </c>
      <c r="G1973">
        <v>-75.865091795370404</v>
      </c>
      <c r="H1973">
        <v>-9.4295009177078306</v>
      </c>
      <c r="I1973">
        <v>-48.805670526427299</v>
      </c>
      <c r="J1973">
        <v>-1.75589487017546</v>
      </c>
      <c r="K1973">
        <v>61.3611713427252</v>
      </c>
      <c r="L1973">
        <v>80.415659562966297</v>
      </c>
      <c r="M1973">
        <v>31.100045570061901</v>
      </c>
      <c r="N1973">
        <v>0.71517231848638796</v>
      </c>
      <c r="O1973">
        <v>230.97230141194001</v>
      </c>
      <c r="P1973">
        <v>11.578112609040399</v>
      </c>
      <c r="Q1973">
        <v>-0.173146260486126</v>
      </c>
    </row>
    <row r="1974" spans="1:17" hidden="1" x14ac:dyDescent="0.3">
      <c r="A1974" t="s">
        <v>4105</v>
      </c>
      <c r="B1974" t="s">
        <v>4106</v>
      </c>
      <c r="C1974" t="s">
        <v>10182</v>
      </c>
      <c r="D1974" t="s">
        <v>130</v>
      </c>
      <c r="E1974">
        <v>365.36188878000002</v>
      </c>
      <c r="F1974">
        <v>17.22</v>
      </c>
      <c r="G1974">
        <v>-38.436161808382302</v>
      </c>
      <c r="H1974">
        <v>-7.0308243411063298</v>
      </c>
      <c r="I1974">
        <v>-46.097615040637699</v>
      </c>
      <c r="J1974">
        <v>-4.6833646691536304</v>
      </c>
      <c r="K1974">
        <v>17.937335910563501</v>
      </c>
      <c r="L1974">
        <v>19.594112661213099</v>
      </c>
      <c r="M1974">
        <v>46.170087271691202</v>
      </c>
      <c r="N1974">
        <v>1.26595906693918</v>
      </c>
      <c r="O1974">
        <v>88.153310104529595</v>
      </c>
      <c r="P1974">
        <v>7.6249999999999902</v>
      </c>
      <c r="Q1974">
        <v>9.6584868798279995E-3</v>
      </c>
    </row>
    <row r="1975" spans="1:17" hidden="1" x14ac:dyDescent="0.3">
      <c r="A1975" t="s">
        <v>4107</v>
      </c>
      <c r="B1975" t="s">
        <v>4108</v>
      </c>
      <c r="C1975" t="s">
        <v>10182</v>
      </c>
      <c r="E1975">
        <v>365.35035228999999</v>
      </c>
      <c r="F1975">
        <v>146.94999999999999</v>
      </c>
      <c r="G1975">
        <v>115.028471083691</v>
      </c>
      <c r="H1975">
        <v>-1.96401770645972</v>
      </c>
      <c r="I1975">
        <v>52.174022534817098</v>
      </c>
      <c r="J1975">
        <v>-1.05343760521819</v>
      </c>
      <c r="K1975">
        <v>141.532493593498</v>
      </c>
      <c r="L1975">
        <v>121.53989867839201</v>
      </c>
      <c r="M1975">
        <v>60.281359327351403</v>
      </c>
      <c r="N1975">
        <v>0.62900338173861103</v>
      </c>
      <c r="O1975">
        <v>34.739707383463703</v>
      </c>
      <c r="P1975">
        <v>177.264150943396</v>
      </c>
    </row>
    <row r="1976" spans="1:17" hidden="1" x14ac:dyDescent="0.3">
      <c r="A1976" t="s">
        <v>4109</v>
      </c>
      <c r="B1976" t="s">
        <v>4110</v>
      </c>
      <c r="C1976" t="s">
        <v>10182</v>
      </c>
      <c r="D1976" t="s">
        <v>46</v>
      </c>
      <c r="E1976">
        <v>365.09646563400003</v>
      </c>
      <c r="F1976">
        <v>20.309999999999999</v>
      </c>
      <c r="G1976">
        <v>165.05694914158099</v>
      </c>
      <c r="H1976">
        <v>-9.9899307653423008</v>
      </c>
      <c r="I1976">
        <v>27.259244594572401</v>
      </c>
      <c r="J1976">
        <v>1.5213657319259</v>
      </c>
      <c r="K1976">
        <v>19.193723710012499</v>
      </c>
      <c r="L1976">
        <v>14.6880156308245</v>
      </c>
      <c r="M1976">
        <v>40.488557924445999</v>
      </c>
      <c r="N1976">
        <v>0.365237287909291</v>
      </c>
      <c r="O1976">
        <v>20.9748892171344</v>
      </c>
      <c r="Q1976">
        <v>0.102282901468965</v>
      </c>
    </row>
    <row r="1977" spans="1:17" hidden="1" x14ac:dyDescent="0.3">
      <c r="A1977" t="s">
        <v>4111</v>
      </c>
      <c r="B1977" t="s">
        <v>4112</v>
      </c>
      <c r="C1977" t="s">
        <v>10182</v>
      </c>
      <c r="D1977" t="s">
        <v>130</v>
      </c>
      <c r="E1977">
        <v>363.61942589</v>
      </c>
      <c r="F1977">
        <v>139.85</v>
      </c>
      <c r="G1977">
        <v>-18.8551387705065</v>
      </c>
      <c r="H1977">
        <v>-8.7949602843729693</v>
      </c>
      <c r="I1977">
        <v>-5.57265908056723</v>
      </c>
      <c r="J1977">
        <v>1.0287756564305399</v>
      </c>
      <c r="K1977">
        <v>141.24372952530899</v>
      </c>
      <c r="L1977">
        <v>132.787401677443</v>
      </c>
      <c r="M1977">
        <v>50.882302505934497</v>
      </c>
      <c r="N1977">
        <v>0.63313848014513197</v>
      </c>
      <c r="O1977">
        <v>31.569538791562302</v>
      </c>
      <c r="P1977">
        <v>31.9339622641509</v>
      </c>
    </row>
    <row r="1978" spans="1:17" hidden="1" x14ac:dyDescent="0.3">
      <c r="A1978" t="s">
        <v>4113</v>
      </c>
      <c r="B1978" t="s">
        <v>4114</v>
      </c>
      <c r="C1978" t="s">
        <v>10182</v>
      </c>
      <c r="D1978" t="s">
        <v>637</v>
      </c>
      <c r="E1978">
        <v>362.95006871199899</v>
      </c>
      <c r="F1978">
        <v>40.72</v>
      </c>
      <c r="G1978">
        <v>-2.4353055916372099</v>
      </c>
      <c r="H1978">
        <v>3.8598269531380902</v>
      </c>
      <c r="I1978">
        <v>-12.156182549389699</v>
      </c>
      <c r="J1978">
        <v>1.75801811742172</v>
      </c>
      <c r="K1978">
        <v>38.431889142446799</v>
      </c>
      <c r="L1978">
        <v>38.095129306131</v>
      </c>
      <c r="M1978">
        <v>71.4891342911761</v>
      </c>
      <c r="N1978">
        <v>2.0261232401148299</v>
      </c>
      <c r="O1978">
        <v>25.982318271119802</v>
      </c>
      <c r="P1978">
        <v>46.474820143884799</v>
      </c>
      <c r="Q1978">
        <v>1.8081078402072001E-2</v>
      </c>
    </row>
    <row r="1979" spans="1:17" hidden="1" x14ac:dyDescent="0.3">
      <c r="A1979" t="s">
        <v>4115</v>
      </c>
      <c r="B1979" t="s">
        <v>4116</v>
      </c>
      <c r="C1979" t="s">
        <v>10182</v>
      </c>
      <c r="D1979" t="s">
        <v>46</v>
      </c>
      <c r="E1979">
        <v>362.23737576999901</v>
      </c>
      <c r="F1979">
        <v>68.3</v>
      </c>
      <c r="G1979">
        <v>5.25760344910592</v>
      </c>
      <c r="H1979">
        <v>63.339168316150698</v>
      </c>
      <c r="I1979">
        <v>53.046918392031301</v>
      </c>
      <c r="J1979">
        <v>43.729878147243099</v>
      </c>
      <c r="K1979">
        <v>47.419732258242597</v>
      </c>
      <c r="L1979">
        <v>45.845698886556903</v>
      </c>
      <c r="M1979">
        <v>86.991323487542303</v>
      </c>
      <c r="N1979">
        <v>3.19904562866689</v>
      </c>
      <c r="O1979">
        <v>3.9092240117130301</v>
      </c>
      <c r="P1979">
        <v>97.684515195369002</v>
      </c>
      <c r="Q1979">
        <v>2.4236526231727E-2</v>
      </c>
    </row>
    <row r="1980" spans="1:17" hidden="1" x14ac:dyDescent="0.3">
      <c r="A1980" t="s">
        <v>4117</v>
      </c>
      <c r="B1980" t="s">
        <v>4118</v>
      </c>
      <c r="C1980" t="s">
        <v>10182</v>
      </c>
      <c r="D1980" t="s">
        <v>243</v>
      </c>
      <c r="E1980">
        <v>361.07140040600001</v>
      </c>
      <c r="F1980">
        <v>70.819999999999993</v>
      </c>
      <c r="G1980">
        <v>45.359338689458298</v>
      </c>
      <c r="H1980">
        <v>7.5093530726081497</v>
      </c>
      <c r="I1980">
        <v>4.3437738834530197</v>
      </c>
      <c r="J1980">
        <v>-3.7213565487518898</v>
      </c>
      <c r="K1980">
        <v>66.818582552706403</v>
      </c>
      <c r="L1980">
        <v>61.290915280773099</v>
      </c>
      <c r="M1980">
        <v>60.512189681434698</v>
      </c>
      <c r="N1980">
        <v>2.0895899753255698</v>
      </c>
      <c r="O1980">
        <v>27.365151087263399</v>
      </c>
      <c r="P1980">
        <v>84.667535853976503</v>
      </c>
      <c r="Q1980">
        <v>-1.1113653042805999E-2</v>
      </c>
    </row>
    <row r="1981" spans="1:17" hidden="1" x14ac:dyDescent="0.3">
      <c r="A1981" t="s">
        <v>4119</v>
      </c>
      <c r="B1981" t="s">
        <v>4120</v>
      </c>
      <c r="C1981" t="s">
        <v>10182</v>
      </c>
      <c r="D1981" t="s">
        <v>905</v>
      </c>
      <c r="E1981">
        <v>361.04419999999999</v>
      </c>
      <c r="F1981">
        <v>638</v>
      </c>
      <c r="G1981">
        <v>77.453774538406705</v>
      </c>
      <c r="H1981">
        <v>26.166509800535898</v>
      </c>
      <c r="I1981">
        <v>27.079460151186701</v>
      </c>
      <c r="J1981">
        <v>-3.14029043762701</v>
      </c>
      <c r="K1981">
        <v>561.97240540744394</v>
      </c>
      <c r="M1981">
        <v>58.169495545370403</v>
      </c>
      <c r="N1981">
        <v>1.8775455254021101</v>
      </c>
      <c r="O1981">
        <v>5.7993730407523501</v>
      </c>
      <c r="P1981">
        <v>149.21875</v>
      </c>
    </row>
    <row r="1982" spans="1:17" hidden="1" x14ac:dyDescent="0.3">
      <c r="A1982" t="s">
        <v>4121</v>
      </c>
      <c r="B1982" t="s">
        <v>4122</v>
      </c>
      <c r="C1982" t="s">
        <v>10182</v>
      </c>
      <c r="D1982" t="s">
        <v>243</v>
      </c>
      <c r="E1982">
        <v>360</v>
      </c>
      <c r="F1982">
        <v>3600</v>
      </c>
      <c r="G1982">
        <v>100.435610510282</v>
      </c>
      <c r="H1982">
        <v>-9.1149134518385502</v>
      </c>
      <c r="I1982">
        <v>7.1102541281153204</v>
      </c>
      <c r="J1982">
        <v>1.1379209621689801</v>
      </c>
      <c r="K1982">
        <v>3786.2152819934199</v>
      </c>
      <c r="L1982">
        <v>3045.9944000590099</v>
      </c>
      <c r="M1982">
        <v>31.334069441152302</v>
      </c>
      <c r="N1982">
        <v>0.369619950799981</v>
      </c>
      <c r="O1982">
        <v>41.5277777777777</v>
      </c>
      <c r="P1982">
        <v>144.864644266086</v>
      </c>
      <c r="Q1982">
        <v>0.130444749511025</v>
      </c>
    </row>
    <row r="1983" spans="1:17" hidden="1" x14ac:dyDescent="0.3">
      <c r="A1983" t="s">
        <v>4123</v>
      </c>
      <c r="B1983" t="s">
        <v>4124</v>
      </c>
      <c r="C1983" t="s">
        <v>10182</v>
      </c>
      <c r="D1983" t="s">
        <v>290</v>
      </c>
      <c r="E1983">
        <v>359.56838399999998</v>
      </c>
      <c r="F1983">
        <v>218.1</v>
      </c>
      <c r="G1983">
        <v>-3.6155654783016602</v>
      </c>
      <c r="H1983">
        <v>16.9732535291833</v>
      </c>
      <c r="I1983">
        <v>9.1419582515671607</v>
      </c>
      <c r="J1983">
        <v>21.4447349094016</v>
      </c>
      <c r="M1983">
        <v>100</v>
      </c>
      <c r="O1983">
        <v>0</v>
      </c>
      <c r="P1983">
        <v>27.543859649122801</v>
      </c>
    </row>
    <row r="1984" spans="1:17" hidden="1" x14ac:dyDescent="0.3">
      <c r="A1984" t="s">
        <v>4125</v>
      </c>
      <c r="B1984" t="s">
        <v>4126</v>
      </c>
      <c r="C1984" t="s">
        <v>10182</v>
      </c>
      <c r="D1984" t="s">
        <v>193</v>
      </c>
      <c r="E1984">
        <v>358.97557437</v>
      </c>
      <c r="F1984">
        <v>3033.1</v>
      </c>
      <c r="G1984">
        <v>82.241751864064796</v>
      </c>
      <c r="H1984">
        <v>0.837197872801002</v>
      </c>
      <c r="I1984">
        <v>75.311196290936493</v>
      </c>
      <c r="J1984">
        <v>-4.5683681607737503</v>
      </c>
      <c r="K1984">
        <v>2951.5686633577202</v>
      </c>
      <c r="L1984">
        <v>2436.8548399944002</v>
      </c>
      <c r="M1984">
        <v>36.967353382774299</v>
      </c>
      <c r="N1984">
        <v>0.717381291808312</v>
      </c>
      <c r="O1984">
        <v>18.525600870396602</v>
      </c>
      <c r="P1984">
        <v>122.661870503597</v>
      </c>
      <c r="Q1984">
        <v>5.6050164454442997E-2</v>
      </c>
    </row>
    <row r="1985" spans="1:17" hidden="1" x14ac:dyDescent="0.3">
      <c r="A1985" t="s">
        <v>4127</v>
      </c>
      <c r="B1985" t="s">
        <v>4128</v>
      </c>
      <c r="C1985" t="s">
        <v>10182</v>
      </c>
      <c r="E1985">
        <v>358.67237499999999</v>
      </c>
      <c r="F1985">
        <v>276.7</v>
      </c>
      <c r="G1985">
        <v>-2.8955790103285199</v>
      </c>
      <c r="H1985">
        <v>0.53820523428879197</v>
      </c>
      <c r="I1985">
        <v>-46.447431890454503</v>
      </c>
      <c r="J1985">
        <v>-0.82470327750527195</v>
      </c>
      <c r="K1985">
        <v>290.90112125496103</v>
      </c>
      <c r="L1985">
        <v>297.67951503190898</v>
      </c>
      <c r="M1985">
        <v>44.1790994544073</v>
      </c>
      <c r="N1985">
        <v>0.74421449900464498</v>
      </c>
      <c r="O1985">
        <v>59.3783881460065</v>
      </c>
      <c r="P1985">
        <v>40.1722391084093</v>
      </c>
    </row>
    <row r="1986" spans="1:17" hidden="1" x14ac:dyDescent="0.3">
      <c r="A1986" t="s">
        <v>4129</v>
      </c>
      <c r="B1986" t="s">
        <v>4130</v>
      </c>
      <c r="C1986" t="s">
        <v>10182</v>
      </c>
      <c r="E1986">
        <v>358.34168010000002</v>
      </c>
      <c r="F1986">
        <v>1176.2</v>
      </c>
      <c r="G1986">
        <v>1161.0813965367199</v>
      </c>
      <c r="H1986">
        <v>4.7942931170004597</v>
      </c>
      <c r="I1986">
        <v>1173.8389202665901</v>
      </c>
      <c r="J1986">
        <v>-7.7955127686168897</v>
      </c>
      <c r="K1986">
        <v>1026.8044954434699</v>
      </c>
      <c r="M1986">
        <v>33.471150821471099</v>
      </c>
      <c r="N1986">
        <v>5.5773865437490402</v>
      </c>
      <c r="O1986">
        <v>10.5679306240435</v>
      </c>
      <c r="P1986">
        <v>1250.401836969</v>
      </c>
    </row>
    <row r="1987" spans="1:17" hidden="1" x14ac:dyDescent="0.3">
      <c r="A1987" t="s">
        <v>4131</v>
      </c>
      <c r="B1987" t="s">
        <v>4132</v>
      </c>
      <c r="C1987" t="s">
        <v>10182</v>
      </c>
      <c r="D1987" t="s">
        <v>193</v>
      </c>
      <c r="E1987">
        <v>358.04582711999899</v>
      </c>
      <c r="F1987">
        <v>705.3</v>
      </c>
      <c r="G1987">
        <v>-5.4928600996225097</v>
      </c>
      <c r="H1987">
        <v>15.6423426456998</v>
      </c>
      <c r="I1987">
        <v>-15.2865570837349</v>
      </c>
      <c r="J1987">
        <v>-3.5021718311338699</v>
      </c>
      <c r="K1987">
        <v>624.5184235296</v>
      </c>
      <c r="L1987">
        <v>637.177552834317</v>
      </c>
      <c r="M1987">
        <v>68.385725962505703</v>
      </c>
      <c r="N1987">
        <v>2.3512196039705699</v>
      </c>
      <c r="O1987">
        <v>38.239047213951501</v>
      </c>
      <c r="P1987">
        <v>41.059999999999903</v>
      </c>
      <c r="Q1987">
        <v>9.2230608377352002E-2</v>
      </c>
    </row>
    <row r="1988" spans="1:17" hidden="1" x14ac:dyDescent="0.3">
      <c r="A1988" t="s">
        <v>4133</v>
      </c>
      <c r="B1988" t="s">
        <v>4134</v>
      </c>
      <c r="C1988" t="s">
        <v>10182</v>
      </c>
      <c r="D1988" t="s">
        <v>613</v>
      </c>
      <c r="E1988">
        <v>357.81076674000002</v>
      </c>
      <c r="F1988">
        <v>249.3</v>
      </c>
      <c r="G1988">
        <v>50.787107871740098</v>
      </c>
      <c r="H1988">
        <v>9.2939066471267004</v>
      </c>
      <c r="I1988">
        <v>63.544631601608899</v>
      </c>
      <c r="J1988">
        <v>-6.9130112891918198</v>
      </c>
      <c r="K1988">
        <v>217.44414155554</v>
      </c>
      <c r="M1988">
        <v>66.257811362631301</v>
      </c>
      <c r="N1988">
        <v>0.81899368547659601</v>
      </c>
      <c r="O1988">
        <v>9.9077416766947408</v>
      </c>
      <c r="P1988">
        <v>84.6666666666666</v>
      </c>
    </row>
    <row r="1989" spans="1:17" hidden="1" x14ac:dyDescent="0.3">
      <c r="A1989" t="s">
        <v>4135</v>
      </c>
      <c r="B1989" t="s">
        <v>4136</v>
      </c>
      <c r="C1989" t="s">
        <v>10182</v>
      </c>
      <c r="D1989" t="s">
        <v>256</v>
      </c>
      <c r="E1989">
        <v>357.15677158400001</v>
      </c>
      <c r="F1989">
        <v>123.68</v>
      </c>
      <c r="G1989">
        <v>12.107658277149</v>
      </c>
      <c r="H1989">
        <v>15.786695733612</v>
      </c>
      <c r="I1989">
        <v>-3.1668661778499798</v>
      </c>
      <c r="J1989">
        <v>1.16767210060905</v>
      </c>
      <c r="K1989">
        <v>109.602521632793</v>
      </c>
      <c r="L1989">
        <v>105.250901027734</v>
      </c>
      <c r="M1989">
        <v>66.188051176635199</v>
      </c>
      <c r="N1989">
        <v>3.7841100639457999</v>
      </c>
      <c r="O1989">
        <v>8.3441138421733498</v>
      </c>
      <c r="P1989">
        <v>43.813953488372</v>
      </c>
      <c r="Q1989">
        <v>-2.7281021180278E-2</v>
      </c>
    </row>
    <row r="1990" spans="1:17" hidden="1" x14ac:dyDescent="0.3">
      <c r="A1990" t="s">
        <v>4137</v>
      </c>
      <c r="B1990" t="s">
        <v>4138</v>
      </c>
      <c r="C1990" t="s">
        <v>10182</v>
      </c>
      <c r="E1990">
        <v>356.87143724999999</v>
      </c>
      <c r="F1990">
        <v>52.37</v>
      </c>
      <c r="G1990">
        <v>7.32875697976091</v>
      </c>
      <c r="H1990">
        <v>74.841967925746502</v>
      </c>
      <c r="I1990">
        <v>95.241968483250204</v>
      </c>
      <c r="J1990">
        <v>21.463860066997199</v>
      </c>
      <c r="K1990">
        <v>33.012983486917001</v>
      </c>
      <c r="M1990">
        <v>100</v>
      </c>
      <c r="N1990">
        <v>1.04431941565492</v>
      </c>
      <c r="O1990">
        <v>0</v>
      </c>
      <c r="P1990">
        <v>128.78986456968099</v>
      </c>
    </row>
    <row r="1991" spans="1:17" hidden="1" x14ac:dyDescent="0.3">
      <c r="A1991" t="s">
        <v>4139</v>
      </c>
      <c r="B1991" t="s">
        <v>4140</v>
      </c>
      <c r="C1991" t="s">
        <v>10182</v>
      </c>
      <c r="D1991" t="s">
        <v>344</v>
      </c>
      <c r="E1991">
        <v>356.70675</v>
      </c>
      <c r="F1991">
        <v>170</v>
      </c>
      <c r="G1991">
        <v>-56.259997070101598</v>
      </c>
      <c r="H1991">
        <v>-12.126670193165999</v>
      </c>
      <c r="I1991">
        <v>-43.502473340232797</v>
      </c>
      <c r="J1991">
        <v>-10.5256927394994</v>
      </c>
      <c r="K1991">
        <v>189.26918633162299</v>
      </c>
      <c r="M1991">
        <v>42.256213357284501</v>
      </c>
      <c r="N1991">
        <v>1.0864745011086401</v>
      </c>
      <c r="O1991">
        <v>60.588235294117602</v>
      </c>
      <c r="P1991">
        <v>13.3333333333333</v>
      </c>
    </row>
    <row r="1992" spans="1:17" hidden="1" x14ac:dyDescent="0.3">
      <c r="A1992" t="s">
        <v>4141</v>
      </c>
      <c r="B1992" t="s">
        <v>4142</v>
      </c>
      <c r="C1992" t="s">
        <v>10182</v>
      </c>
      <c r="D1992" t="s">
        <v>416</v>
      </c>
      <c r="E1992">
        <v>355.49828100000002</v>
      </c>
      <c r="F1992">
        <v>1035</v>
      </c>
      <c r="G1992">
        <v>-37.817779839387001</v>
      </c>
      <c r="H1992">
        <v>3.7294481394202599</v>
      </c>
      <c r="I1992">
        <v>-9.3945205220285004</v>
      </c>
      <c r="J1992">
        <v>5.2694546827568303</v>
      </c>
      <c r="K1992">
        <v>997.02423977150295</v>
      </c>
      <c r="L1992">
        <v>1021.73964706394</v>
      </c>
      <c r="M1992">
        <v>69.366385051691395</v>
      </c>
      <c r="N1992">
        <v>0.94802867383512501</v>
      </c>
      <c r="O1992">
        <v>22.705314009661802</v>
      </c>
      <c r="P1992">
        <v>22.485207100591701</v>
      </c>
    </row>
    <row r="1993" spans="1:17" hidden="1" x14ac:dyDescent="0.3">
      <c r="A1993" t="s">
        <v>4143</v>
      </c>
      <c r="B1993" t="s">
        <v>4144</v>
      </c>
      <c r="C1993" t="s">
        <v>10182</v>
      </c>
      <c r="D1993" t="s">
        <v>78</v>
      </c>
      <c r="E1993">
        <v>354.63322799999997</v>
      </c>
      <c r="F1993">
        <v>202.5</v>
      </c>
      <c r="G1993">
        <v>17.973081754994102</v>
      </c>
      <c r="H1993">
        <v>-14.5783834629251</v>
      </c>
      <c r="I1993">
        <v>-33.288571625036802</v>
      </c>
      <c r="J1993">
        <v>-6.4988856208994203</v>
      </c>
      <c r="K1993">
        <v>201.19709502241599</v>
      </c>
      <c r="L1993">
        <v>198.65438063792601</v>
      </c>
      <c r="M1993">
        <v>57.5306068690983</v>
      </c>
      <c r="N1993">
        <v>1.5752875607410699</v>
      </c>
      <c r="O1993">
        <v>57.654320987654302</v>
      </c>
      <c r="P1993">
        <v>68.329177057356603</v>
      </c>
      <c r="Q1993">
        <v>0.142583405303501</v>
      </c>
    </row>
    <row r="1994" spans="1:17" hidden="1" x14ac:dyDescent="0.3">
      <c r="A1994" t="s">
        <v>4145</v>
      </c>
      <c r="B1994" t="s">
        <v>4146</v>
      </c>
      <c r="C1994" t="s">
        <v>10182</v>
      </c>
      <c r="E1994">
        <v>354.438084</v>
      </c>
      <c r="F1994">
        <v>172.9</v>
      </c>
      <c r="G1994">
        <v>-36.650533851615798</v>
      </c>
      <c r="H1994">
        <v>6.8046061041691903</v>
      </c>
      <c r="I1994">
        <v>-23.893010121747</v>
      </c>
      <c r="J1994">
        <v>-15.0046006028634</v>
      </c>
      <c r="K1994">
        <v>192.67121176470499</v>
      </c>
      <c r="M1994">
        <v>39.640623352082599</v>
      </c>
      <c r="O1994">
        <v>52.689415847310499</v>
      </c>
      <c r="P1994">
        <v>30.836171017782799</v>
      </c>
    </row>
    <row r="1995" spans="1:17" hidden="1" x14ac:dyDescent="0.3">
      <c r="A1995" t="s">
        <v>4147</v>
      </c>
      <c r="B1995" t="s">
        <v>4148</v>
      </c>
      <c r="C1995" t="s">
        <v>10182</v>
      </c>
      <c r="D1995" t="s">
        <v>1634</v>
      </c>
      <c r="E1995">
        <v>353.22745599999899</v>
      </c>
      <c r="F1995">
        <v>65.37</v>
      </c>
      <c r="G1995">
        <v>-1.67643093878754</v>
      </c>
      <c r="H1995">
        <v>-2.5547461209235598</v>
      </c>
      <c r="I1995">
        <v>4.4246073342369403</v>
      </c>
      <c r="J1995">
        <v>0.67691764421315603</v>
      </c>
      <c r="K1995">
        <v>64.079954681152103</v>
      </c>
      <c r="L1995">
        <v>59.7482693164159</v>
      </c>
      <c r="M1995">
        <v>59.429581906584403</v>
      </c>
      <c r="N1995">
        <v>0.89414975490776405</v>
      </c>
      <c r="O1995">
        <v>3.3348630870429798</v>
      </c>
      <c r="P1995">
        <v>52.6623073330219</v>
      </c>
      <c r="Q1995">
        <v>-2.7277470216565999E-2</v>
      </c>
    </row>
    <row r="1996" spans="1:17" hidden="1" x14ac:dyDescent="0.3">
      <c r="A1996" t="s">
        <v>4149</v>
      </c>
      <c r="B1996" t="s">
        <v>4150</v>
      </c>
      <c r="C1996" t="s">
        <v>10182</v>
      </c>
      <c r="D1996" t="s">
        <v>163</v>
      </c>
      <c r="E1996">
        <v>352.23552000000001</v>
      </c>
      <c r="F1996">
        <v>12.74</v>
      </c>
      <c r="G1996">
        <v>2.9542930037493802</v>
      </c>
      <c r="H1996">
        <v>15.1298475164685</v>
      </c>
      <c r="I1996">
        <v>-33.442935354998198</v>
      </c>
      <c r="J1996">
        <v>5.5999880176222998</v>
      </c>
      <c r="K1996">
        <v>11.412356142263301</v>
      </c>
      <c r="L1996">
        <v>11.819801910113901</v>
      </c>
      <c r="M1996">
        <v>68.534319027548804</v>
      </c>
      <c r="N1996">
        <v>2.9885797478402298</v>
      </c>
      <c r="O1996">
        <v>67.582417582417506</v>
      </c>
      <c r="P1996">
        <v>49.8823529411764</v>
      </c>
      <c r="Q1996">
        <v>5.0111071107639002E-2</v>
      </c>
    </row>
    <row r="1997" spans="1:17" hidden="1" x14ac:dyDescent="0.3">
      <c r="A1997" t="s">
        <v>4151</v>
      </c>
      <c r="B1997" t="s">
        <v>4152</v>
      </c>
      <c r="C1997" t="s">
        <v>10182</v>
      </c>
      <c r="D1997" t="s">
        <v>46</v>
      </c>
      <c r="E1997">
        <v>350.63302004000002</v>
      </c>
      <c r="F1997">
        <v>48</v>
      </c>
      <c r="G1997">
        <v>-41.169824085191799</v>
      </c>
      <c r="H1997">
        <v>16.832025459007799</v>
      </c>
      <c r="I1997">
        <v>-59.348251821075699</v>
      </c>
      <c r="J1997">
        <v>15.8560856357878</v>
      </c>
      <c r="K1997">
        <v>42.752068656620096</v>
      </c>
      <c r="L1997">
        <v>56.898449526314103</v>
      </c>
      <c r="M1997">
        <v>86.437940161418396</v>
      </c>
      <c r="N1997">
        <v>1.57133494222585</v>
      </c>
      <c r="O1997">
        <v>148.958333333333</v>
      </c>
      <c r="P1997">
        <v>45.015105740181198</v>
      </c>
      <c r="Q1997">
        <v>-1.189500417067E-2</v>
      </c>
    </row>
    <row r="1998" spans="1:17" hidden="1" x14ac:dyDescent="0.3">
      <c r="A1998" t="s">
        <v>4153</v>
      </c>
      <c r="B1998" t="s">
        <v>4154</v>
      </c>
      <c r="C1998" t="s">
        <v>10182</v>
      </c>
      <c r="D1998" t="s">
        <v>243</v>
      </c>
      <c r="E1998">
        <v>350.22906599999999</v>
      </c>
      <c r="F1998">
        <v>236.5</v>
      </c>
      <c r="G1998">
        <v>-49.481230762768597</v>
      </c>
      <c r="H1998">
        <v>-1.59701234167939</v>
      </c>
      <c r="I1998">
        <v>-31.265830715280099</v>
      </c>
      <c r="J1998">
        <v>-2.76675300649037</v>
      </c>
      <c r="K1998">
        <v>243.54849024946299</v>
      </c>
      <c r="L1998">
        <v>272.50798019735203</v>
      </c>
      <c r="M1998">
        <v>39.683136663875999</v>
      </c>
      <c r="N1998">
        <v>0.67584305474219897</v>
      </c>
      <c r="O1998">
        <v>51.797040169133197</v>
      </c>
      <c r="P1998">
        <v>22.857142857142801</v>
      </c>
      <c r="Q1998">
        <v>7.1330493048017002E-2</v>
      </c>
    </row>
    <row r="1999" spans="1:17" hidden="1" x14ac:dyDescent="0.3">
      <c r="A1999" t="s">
        <v>4155</v>
      </c>
      <c r="B1999" t="s">
        <v>4156</v>
      </c>
      <c r="C1999" t="s">
        <v>10182</v>
      </c>
      <c r="D1999" t="s">
        <v>108</v>
      </c>
      <c r="E1999">
        <v>349.61429700000002</v>
      </c>
      <c r="F1999">
        <v>13.99</v>
      </c>
      <c r="G1999">
        <v>-55.135908001275702</v>
      </c>
      <c r="H1999">
        <v>4.5172475110752703</v>
      </c>
      <c r="I1999">
        <v>-21.1883191248271</v>
      </c>
      <c r="J1999">
        <v>2.37809080948275E-2</v>
      </c>
      <c r="K1999">
        <v>13.9454763013128</v>
      </c>
      <c r="L1999">
        <v>14.529064042032701</v>
      </c>
      <c r="M1999">
        <v>45.643913880686299</v>
      </c>
      <c r="N1999">
        <v>0.742336247951074</v>
      </c>
      <c r="O1999">
        <v>56.468906361686898</v>
      </c>
      <c r="P1999">
        <v>24.355555555555501</v>
      </c>
      <c r="Q1999">
        <v>2.5613627024098001E-2</v>
      </c>
    </row>
    <row r="2000" spans="1:17" hidden="1" x14ac:dyDescent="0.3">
      <c r="A2000" t="s">
        <v>4157</v>
      </c>
      <c r="B2000" t="s">
        <v>4158</v>
      </c>
      <c r="C2000" t="s">
        <v>10182</v>
      </c>
      <c r="E2000">
        <v>349.393959</v>
      </c>
      <c r="F2000">
        <v>145.65</v>
      </c>
      <c r="G2000">
        <v>-35.261671183514402</v>
      </c>
      <c r="H2000">
        <v>-2.4257759594318302</v>
      </c>
      <c r="I2000">
        <v>-34.813748827021598</v>
      </c>
      <c r="J2000">
        <v>-2.15461964836302</v>
      </c>
      <c r="K2000">
        <v>147.94267048497201</v>
      </c>
      <c r="L2000">
        <v>158.91863750038101</v>
      </c>
      <c r="M2000">
        <v>47.295633672489799</v>
      </c>
      <c r="N2000">
        <v>0.764525921916551</v>
      </c>
      <c r="O2000">
        <v>51.733607964297903</v>
      </c>
      <c r="P2000">
        <v>16.287425149700599</v>
      </c>
    </row>
    <row r="2001" spans="1:17" hidden="1" x14ac:dyDescent="0.3">
      <c r="A2001" t="s">
        <v>4159</v>
      </c>
      <c r="B2001" t="s">
        <v>4160</v>
      </c>
      <c r="C2001" t="s">
        <v>10182</v>
      </c>
      <c r="D2001" t="s">
        <v>1584</v>
      </c>
      <c r="E2001">
        <v>348.96987999999999</v>
      </c>
      <c r="F2001">
        <v>567.79999999999995</v>
      </c>
      <c r="G2001">
        <v>70.9437830051112</v>
      </c>
      <c r="H2001">
        <v>-2.5365166242497001</v>
      </c>
      <c r="I2001">
        <v>27.231650139309501</v>
      </c>
      <c r="J2001">
        <v>-3.3640287057974501</v>
      </c>
      <c r="K2001">
        <v>557.56025544483703</v>
      </c>
      <c r="L2001">
        <v>471.32066820035197</v>
      </c>
      <c r="M2001">
        <v>49.832137588956599</v>
      </c>
      <c r="N2001">
        <v>0.66237818756414102</v>
      </c>
      <c r="O2001">
        <v>10.602324762240199</v>
      </c>
      <c r="P2001">
        <v>104.981949458483</v>
      </c>
      <c r="Q2001">
        <v>9.5715383653270994E-2</v>
      </c>
    </row>
    <row r="2002" spans="1:17" hidden="1" x14ac:dyDescent="0.3">
      <c r="A2002" t="s">
        <v>4161</v>
      </c>
      <c r="B2002" t="s">
        <v>4162</v>
      </c>
      <c r="C2002" t="s">
        <v>10182</v>
      </c>
      <c r="D2002" t="s">
        <v>2929</v>
      </c>
      <c r="E2002">
        <v>348.80349999999999</v>
      </c>
      <c r="F2002">
        <v>345.35</v>
      </c>
      <c r="G2002">
        <v>21.8090303228416</v>
      </c>
      <c r="H2002">
        <v>3.7140611568075501</v>
      </c>
      <c r="I2002">
        <v>1.4045319149919</v>
      </c>
      <c r="J2002">
        <v>-1.1988259319935499</v>
      </c>
      <c r="K2002">
        <v>334.76714601501499</v>
      </c>
      <c r="L2002">
        <v>304.48976775227698</v>
      </c>
      <c r="M2002">
        <v>51.025984475745801</v>
      </c>
      <c r="N2002">
        <v>0.97682051506151402</v>
      </c>
      <c r="O2002">
        <v>17.2578543506587</v>
      </c>
      <c r="P2002">
        <v>64.374107567824794</v>
      </c>
      <c r="Q2002">
        <v>0.25149795989949503</v>
      </c>
    </row>
    <row r="2003" spans="1:17" hidden="1" x14ac:dyDescent="0.3">
      <c r="A2003" t="s">
        <v>4163</v>
      </c>
      <c r="B2003" t="s">
        <v>4164</v>
      </c>
      <c r="C2003" t="s">
        <v>10182</v>
      </c>
      <c r="D2003" t="s">
        <v>299</v>
      </c>
      <c r="E2003">
        <v>347.10311538799999</v>
      </c>
      <c r="F2003">
        <v>34.47</v>
      </c>
      <c r="G2003">
        <v>-41.5222716376393</v>
      </c>
      <c r="H2003">
        <v>-11.033248939478099</v>
      </c>
      <c r="I2003">
        <v>-16.8436197284706</v>
      </c>
      <c r="J2003">
        <v>-0.39231448642218603</v>
      </c>
      <c r="K2003">
        <v>35.805234511749497</v>
      </c>
      <c r="L2003">
        <v>35.930579065191097</v>
      </c>
      <c r="M2003">
        <v>33.0324359847504</v>
      </c>
      <c r="N2003">
        <v>0.52792709125972204</v>
      </c>
      <c r="O2003">
        <v>27.6472294749057</v>
      </c>
      <c r="P2003">
        <v>22.017699115044199</v>
      </c>
    </row>
    <row r="2004" spans="1:17" hidden="1" x14ac:dyDescent="0.3">
      <c r="A2004" t="s">
        <v>4165</v>
      </c>
      <c r="B2004" t="s">
        <v>4166</v>
      </c>
      <c r="C2004" t="s">
        <v>10182</v>
      </c>
      <c r="D2004" t="s">
        <v>46</v>
      </c>
      <c r="E2004">
        <v>346.83619199999998</v>
      </c>
      <c r="F2004">
        <v>138.85</v>
      </c>
      <c r="G2004">
        <v>59.924085336498997</v>
      </c>
      <c r="H2004">
        <v>4.3281793051617399</v>
      </c>
      <c r="I2004">
        <v>72.681609066367798</v>
      </c>
      <c r="J2004">
        <v>-9.4575046844613304</v>
      </c>
      <c r="K2004">
        <v>120.744291581353</v>
      </c>
      <c r="M2004">
        <v>43.962038566669797</v>
      </c>
      <c r="N2004">
        <v>0.99901859504132196</v>
      </c>
      <c r="O2004">
        <v>17.356859920777801</v>
      </c>
      <c r="P2004">
        <v>120.39682539682499</v>
      </c>
    </row>
    <row r="2005" spans="1:17" hidden="1" x14ac:dyDescent="0.3">
      <c r="A2005" t="s">
        <v>4167</v>
      </c>
      <c r="B2005" t="s">
        <v>4168</v>
      </c>
      <c r="C2005" t="s">
        <v>10182</v>
      </c>
      <c r="D2005" t="s">
        <v>344</v>
      </c>
      <c r="E2005">
        <v>346.71159999999998</v>
      </c>
      <c r="F2005">
        <v>167.5</v>
      </c>
      <c r="G2005">
        <v>1.6160587158195601</v>
      </c>
      <c r="H2005">
        <v>6.5350012601851297</v>
      </c>
      <c r="I2005">
        <v>-41.203118878625602</v>
      </c>
      <c r="J2005">
        <v>-2.6561863067444902</v>
      </c>
      <c r="K2005">
        <v>163.931617897156</v>
      </c>
      <c r="L2005">
        <v>169.34884108992699</v>
      </c>
      <c r="M2005">
        <v>53.386971515445197</v>
      </c>
      <c r="N2005">
        <v>1.0796425796425699</v>
      </c>
      <c r="O2005">
        <v>47.9701492537313</v>
      </c>
      <c r="P2005">
        <v>35.026199113260702</v>
      </c>
    </row>
    <row r="2006" spans="1:17" hidden="1" x14ac:dyDescent="0.3">
      <c r="A2006" t="s">
        <v>4169</v>
      </c>
      <c r="B2006" t="s">
        <v>4170</v>
      </c>
      <c r="C2006" t="s">
        <v>10182</v>
      </c>
      <c r="D2006" t="s">
        <v>72</v>
      </c>
      <c r="E2006">
        <v>344.63755584</v>
      </c>
      <c r="F2006">
        <v>34.83</v>
      </c>
      <c r="G2006">
        <v>142.01531899258899</v>
      </c>
      <c r="H2006">
        <v>94.029511492527405</v>
      </c>
      <c r="I2006">
        <v>71.0839380034746</v>
      </c>
      <c r="J2006">
        <v>-13.3000933560385</v>
      </c>
      <c r="K2006">
        <v>24.583845649761201</v>
      </c>
      <c r="L2006">
        <v>19.555279576817799</v>
      </c>
      <c r="M2006">
        <v>58.965221000365602</v>
      </c>
      <c r="N2006">
        <v>2.3763997818890998</v>
      </c>
      <c r="O2006">
        <v>23.485501004880799</v>
      </c>
      <c r="P2006">
        <v>227.34962406015001</v>
      </c>
      <c r="Q2006">
        <v>9.2529553698818004E-2</v>
      </c>
    </row>
    <row r="2007" spans="1:17" hidden="1" x14ac:dyDescent="0.3">
      <c r="A2007" t="s">
        <v>4171</v>
      </c>
      <c r="B2007" t="s">
        <v>4172</v>
      </c>
      <c r="C2007" t="s">
        <v>10182</v>
      </c>
      <c r="E2007">
        <v>344.60295100000002</v>
      </c>
      <c r="F2007">
        <v>17.71</v>
      </c>
      <c r="G2007">
        <v>-7.5676598260932604</v>
      </c>
      <c r="H2007">
        <v>-21.137692850851199</v>
      </c>
      <c r="I2007">
        <v>-20.280567223589799</v>
      </c>
      <c r="J2007">
        <v>-6.0782391925197699</v>
      </c>
      <c r="K2007">
        <v>20.943602967176901</v>
      </c>
      <c r="L2007">
        <v>21.958547075436201</v>
      </c>
      <c r="M2007">
        <v>34.407008831814402</v>
      </c>
      <c r="N2007">
        <v>1.13597792236416</v>
      </c>
      <c r="O2007">
        <v>91.9819311123658</v>
      </c>
      <c r="P2007">
        <v>60.853769300635797</v>
      </c>
      <c r="Q2007">
        <v>0.111987777939728</v>
      </c>
    </row>
    <row r="2008" spans="1:17" hidden="1" x14ac:dyDescent="0.3">
      <c r="A2008" t="s">
        <v>4173</v>
      </c>
      <c r="B2008" t="s">
        <v>4174</v>
      </c>
      <c r="C2008" t="s">
        <v>10182</v>
      </c>
      <c r="D2008" t="s">
        <v>180</v>
      </c>
      <c r="E2008">
        <v>344.27668799999998</v>
      </c>
      <c r="F2008">
        <v>4.4800000000000004</v>
      </c>
      <c r="G2008">
        <v>-92.456629050074</v>
      </c>
      <c r="H2008">
        <v>-30.5697544762671</v>
      </c>
      <c r="I2008">
        <v>-72.7174205225121</v>
      </c>
      <c r="J2008">
        <v>-7.7232608375414298</v>
      </c>
      <c r="K2008">
        <v>6.0557584703774401</v>
      </c>
      <c r="L2008">
        <v>8.6885805793941202</v>
      </c>
      <c r="M2008">
        <v>18.005275135162702</v>
      </c>
      <c r="N2008">
        <v>3.0191530238982698</v>
      </c>
      <c r="O2008">
        <v>241.517857142857</v>
      </c>
      <c r="P2008">
        <v>2.98850574712645</v>
      </c>
      <c r="Q2008">
        <v>0.19608935649449299</v>
      </c>
    </row>
    <row r="2009" spans="1:17" hidden="1" x14ac:dyDescent="0.3">
      <c r="A2009" t="s">
        <v>4175</v>
      </c>
      <c r="B2009" t="s">
        <v>4176</v>
      </c>
      <c r="C2009" t="s">
        <v>10182</v>
      </c>
      <c r="D2009" t="s">
        <v>371</v>
      </c>
      <c r="E2009">
        <v>344.09760642399999</v>
      </c>
      <c r="F2009">
        <v>194.48</v>
      </c>
      <c r="G2009">
        <v>-41.366579546691099</v>
      </c>
      <c r="H2009">
        <v>12.2532609802434</v>
      </c>
      <c r="I2009">
        <v>-30.2693125414491</v>
      </c>
      <c r="J2009">
        <v>-0.95772485935059903</v>
      </c>
      <c r="K2009">
        <v>183.737482379406</v>
      </c>
      <c r="L2009">
        <v>198.66548104569901</v>
      </c>
      <c r="M2009">
        <v>55.778261243724998</v>
      </c>
      <c r="N2009">
        <v>0.88749593693920603</v>
      </c>
      <c r="O2009">
        <v>38.831756478815301</v>
      </c>
      <c r="P2009">
        <v>34.541681079211301</v>
      </c>
    </row>
    <row r="2010" spans="1:17" hidden="1" x14ac:dyDescent="0.3">
      <c r="A2010" t="s">
        <v>4177</v>
      </c>
      <c r="B2010" t="s">
        <v>4178</v>
      </c>
      <c r="C2010" t="s">
        <v>10182</v>
      </c>
      <c r="D2010" t="s">
        <v>637</v>
      </c>
      <c r="E2010">
        <v>343.87924500000003</v>
      </c>
      <c r="F2010">
        <v>146.44999999999999</v>
      </c>
      <c r="G2010">
        <v>164.91409199872399</v>
      </c>
      <c r="H2010">
        <v>37.5082009316205</v>
      </c>
      <c r="I2010">
        <v>227.069066481779</v>
      </c>
      <c r="J2010">
        <v>4.2239694726781902</v>
      </c>
      <c r="K2010">
        <v>112.199166969926</v>
      </c>
      <c r="L2010">
        <v>76.449495561940097</v>
      </c>
      <c r="M2010">
        <v>80.279844593372601</v>
      </c>
      <c r="N2010">
        <v>1.0359280262150901</v>
      </c>
      <c r="O2010">
        <v>3.4482758620689702</v>
      </c>
      <c r="P2010">
        <v>261.15906288532602</v>
      </c>
      <c r="Q2010">
        <v>5.9034018887392001E-2</v>
      </c>
    </row>
    <row r="2011" spans="1:17" hidden="1" x14ac:dyDescent="0.3">
      <c r="A2011" t="s">
        <v>4179</v>
      </c>
      <c r="B2011" t="s">
        <v>4180</v>
      </c>
      <c r="C2011" t="s">
        <v>10182</v>
      </c>
      <c r="D2011" t="s">
        <v>140</v>
      </c>
      <c r="E2011">
        <v>343.29811868000002</v>
      </c>
      <c r="F2011">
        <v>46.43</v>
      </c>
      <c r="G2011">
        <v>22.21739149111</v>
      </c>
      <c r="H2011">
        <v>-6.1157589466162996</v>
      </c>
      <c r="I2011">
        <v>2.82538556986291</v>
      </c>
      <c r="J2011">
        <v>2.1437723259518902</v>
      </c>
      <c r="K2011">
        <v>45.580489349904703</v>
      </c>
      <c r="L2011">
        <v>42.676532609290803</v>
      </c>
      <c r="M2011">
        <v>66.746942577638194</v>
      </c>
      <c r="N2011">
        <v>1.6753656149799201</v>
      </c>
      <c r="O2011">
        <v>35.688132672840801</v>
      </c>
      <c r="P2011">
        <v>54.594894561598203</v>
      </c>
    </row>
    <row r="2012" spans="1:17" hidden="1" x14ac:dyDescent="0.3">
      <c r="A2012" t="s">
        <v>4181</v>
      </c>
      <c r="B2012" t="s">
        <v>4182</v>
      </c>
      <c r="C2012" t="s">
        <v>10182</v>
      </c>
      <c r="D2012" t="s">
        <v>515</v>
      </c>
      <c r="E2012">
        <v>342.79390657499999</v>
      </c>
      <c r="F2012">
        <v>25.25</v>
      </c>
      <c r="G2012">
        <v>152.38661947125101</v>
      </c>
      <c r="H2012">
        <v>26.188547198138298</v>
      </c>
      <c r="I2012">
        <v>44.503913865238999</v>
      </c>
      <c r="J2012">
        <v>-18.659014311365901</v>
      </c>
      <c r="K2012">
        <v>21.2292111542457</v>
      </c>
      <c r="L2012">
        <v>16.6922158781815</v>
      </c>
      <c r="M2012">
        <v>50.978771610965197</v>
      </c>
      <c r="N2012">
        <v>1.5630621426553799</v>
      </c>
      <c r="O2012">
        <v>17.2277227722772</v>
      </c>
      <c r="P2012">
        <v>185.31073446327599</v>
      </c>
      <c r="Q2012">
        <v>0.108310192988558</v>
      </c>
    </row>
    <row r="2013" spans="1:17" hidden="1" x14ac:dyDescent="0.3">
      <c r="A2013" t="s">
        <v>4183</v>
      </c>
      <c r="B2013" t="s">
        <v>4184</v>
      </c>
      <c r="C2013" t="s">
        <v>10182</v>
      </c>
      <c r="E2013">
        <v>342.56116800000001</v>
      </c>
      <c r="F2013">
        <v>297.89999999999998</v>
      </c>
      <c r="G2013">
        <v>98.478819953696004</v>
      </c>
      <c r="H2013">
        <v>84.825775459007801</v>
      </c>
      <c r="I2013">
        <v>53.217600724425203</v>
      </c>
      <c r="J2013">
        <v>37.658052293771597</v>
      </c>
      <c r="K2013">
        <v>201.88848531666301</v>
      </c>
      <c r="L2013">
        <v>181.10011846631099</v>
      </c>
      <c r="M2013">
        <v>85.814468469631606</v>
      </c>
      <c r="N2013">
        <v>1.94841167355371</v>
      </c>
      <c r="O2013">
        <v>7.0829137294394098</v>
      </c>
      <c r="P2013">
        <v>127.404580152671</v>
      </c>
    </row>
    <row r="2014" spans="1:17" hidden="1" x14ac:dyDescent="0.3">
      <c r="A2014" t="s">
        <v>4185</v>
      </c>
      <c r="B2014" t="s">
        <v>4186</v>
      </c>
      <c r="C2014" t="s">
        <v>10182</v>
      </c>
      <c r="D2014" t="s">
        <v>416</v>
      </c>
      <c r="E2014">
        <v>342.41597168499999</v>
      </c>
      <c r="F2014">
        <v>252.25</v>
      </c>
      <c r="G2014">
        <v>-26.838585703320501</v>
      </c>
      <c r="H2014">
        <v>-2.5957554729033698</v>
      </c>
      <c r="I2014">
        <v>-36.131435170062701</v>
      </c>
      <c r="J2014">
        <v>9.8822126083728996</v>
      </c>
      <c r="K2014">
        <v>240.11849743416201</v>
      </c>
      <c r="L2014">
        <v>253.54233787173101</v>
      </c>
      <c r="M2014">
        <v>62.958953157991502</v>
      </c>
      <c r="N2014">
        <v>1.7029774212170901</v>
      </c>
      <c r="O2014">
        <v>40.396432111000898</v>
      </c>
      <c r="P2014">
        <v>20.983213429256502</v>
      </c>
      <c r="Q2014">
        <v>-1.0614556314499999E-3</v>
      </c>
    </row>
    <row r="2015" spans="1:17" hidden="1" x14ac:dyDescent="0.3">
      <c r="A2015" t="s">
        <v>4187</v>
      </c>
      <c r="B2015" t="s">
        <v>4188</v>
      </c>
      <c r="C2015" t="s">
        <v>10182</v>
      </c>
      <c r="D2015" t="s">
        <v>21</v>
      </c>
      <c r="E2015">
        <v>342.36661346099999</v>
      </c>
      <c r="F2015">
        <v>145.88999999999999</v>
      </c>
      <c r="G2015">
        <v>77.258058711622994</v>
      </c>
      <c r="H2015">
        <v>-12.323881713987801</v>
      </c>
      <c r="I2015">
        <v>29.243668130339699</v>
      </c>
      <c r="J2015">
        <v>-4.5948678235002003</v>
      </c>
      <c r="K2015">
        <v>134.467692771971</v>
      </c>
      <c r="L2015">
        <v>115.91587843242</v>
      </c>
      <c r="M2015">
        <v>47.157079868134602</v>
      </c>
      <c r="N2015">
        <v>1.4394479512644001</v>
      </c>
      <c r="O2015">
        <v>12.413462197546099</v>
      </c>
      <c r="P2015">
        <v>107.230113636363</v>
      </c>
      <c r="Q2015">
        <v>5.8517867210570999E-2</v>
      </c>
    </row>
    <row r="2016" spans="1:17" hidden="1" x14ac:dyDescent="0.3">
      <c r="A2016" t="s">
        <v>4189</v>
      </c>
      <c r="B2016" t="s">
        <v>4190</v>
      </c>
      <c r="C2016" t="s">
        <v>10182</v>
      </c>
      <c r="D2016" t="s">
        <v>637</v>
      </c>
      <c r="E2016">
        <v>342.18596686500001</v>
      </c>
      <c r="F2016">
        <v>189.59</v>
      </c>
      <c r="G2016">
        <v>20.752553537185701</v>
      </c>
      <c r="H2016">
        <v>-2.9518428309754898</v>
      </c>
      <c r="I2016">
        <v>5.1739398686612503</v>
      </c>
      <c r="J2016">
        <v>-0.94286985497970699</v>
      </c>
      <c r="K2016">
        <v>184.426641397829</v>
      </c>
      <c r="L2016">
        <v>169.11213846868199</v>
      </c>
      <c r="M2016">
        <v>62.419632729084199</v>
      </c>
      <c r="N2016">
        <v>1.3270760520909299</v>
      </c>
      <c r="O2016">
        <v>19.230972097684401</v>
      </c>
      <c r="P2016">
        <v>63.439655172413701</v>
      </c>
    </row>
    <row r="2017" spans="1:17" hidden="1" x14ac:dyDescent="0.3">
      <c r="A2017" t="s">
        <v>4191</v>
      </c>
      <c r="B2017" t="s">
        <v>4192</v>
      </c>
      <c r="C2017" t="s">
        <v>10182</v>
      </c>
      <c r="D2017" t="s">
        <v>214</v>
      </c>
      <c r="E2017">
        <v>338.65213199999999</v>
      </c>
      <c r="F2017">
        <v>268.95</v>
      </c>
      <c r="G2017">
        <v>304.67133553827</v>
      </c>
      <c r="H2017">
        <v>5.3203003916224301</v>
      </c>
      <c r="I2017">
        <v>40.614464747643403</v>
      </c>
      <c r="J2017">
        <v>-0.65624925833474601</v>
      </c>
      <c r="K2017">
        <v>265.48969934637398</v>
      </c>
      <c r="L2017">
        <v>211.816102841093</v>
      </c>
      <c r="M2017">
        <v>59.020082685033003</v>
      </c>
      <c r="N2017">
        <v>0.87754180124468195</v>
      </c>
      <c r="O2017">
        <v>26.436140546569899</v>
      </c>
      <c r="Q2017">
        <v>0.27493601089563902</v>
      </c>
    </row>
    <row r="2018" spans="1:17" hidden="1" x14ac:dyDescent="0.3">
      <c r="A2018" t="s">
        <v>4193</v>
      </c>
      <c r="B2018" t="s">
        <v>4194</v>
      </c>
      <c r="C2018" t="s">
        <v>10182</v>
      </c>
      <c r="D2018" t="s">
        <v>140</v>
      </c>
      <c r="E2018">
        <v>338.090076519999</v>
      </c>
      <c r="F2018">
        <v>83.5</v>
      </c>
      <c r="G2018">
        <v>131.049061323877</v>
      </c>
      <c r="H2018">
        <v>7.3039432672270603</v>
      </c>
      <c r="I2018">
        <v>17.330000821760699</v>
      </c>
      <c r="J2018">
        <v>-10.500639716280499</v>
      </c>
      <c r="K2018">
        <v>76.114178071692194</v>
      </c>
      <c r="L2018">
        <v>60.215763449740301</v>
      </c>
      <c r="M2018">
        <v>56.425610252617403</v>
      </c>
      <c r="N2018">
        <v>1.79079084655752</v>
      </c>
      <c r="O2018">
        <v>9.1736526946107606</v>
      </c>
      <c r="P2018">
        <v>209.25925925925901</v>
      </c>
      <c r="Q2018">
        <v>0.11762015426064</v>
      </c>
    </row>
    <row r="2019" spans="1:17" hidden="1" x14ac:dyDescent="0.3">
      <c r="A2019" t="s">
        <v>4195</v>
      </c>
      <c r="B2019" t="s">
        <v>4196</v>
      </c>
      <c r="C2019" t="s">
        <v>10182</v>
      </c>
      <c r="E2019">
        <v>337.75252918699999</v>
      </c>
      <c r="F2019">
        <v>81.53</v>
      </c>
      <c r="G2019">
        <v>-24.6176393629516</v>
      </c>
      <c r="H2019">
        <v>-12.078668182610601</v>
      </c>
      <c r="I2019">
        <v>-17.393591537359399</v>
      </c>
      <c r="J2019">
        <v>-3.7091437631834001</v>
      </c>
      <c r="K2019">
        <v>78.780998769667406</v>
      </c>
      <c r="L2019">
        <v>77.613720168343505</v>
      </c>
      <c r="M2019">
        <v>50.604415781000498</v>
      </c>
      <c r="N2019">
        <v>1.2778907180483501</v>
      </c>
      <c r="O2019">
        <v>28.799215012878602</v>
      </c>
      <c r="P2019">
        <v>25.430769230769201</v>
      </c>
      <c r="Q2019">
        <v>-0.110308862248232</v>
      </c>
    </row>
    <row r="2020" spans="1:17" hidden="1" x14ac:dyDescent="0.3">
      <c r="A2020" t="s">
        <v>4197</v>
      </c>
      <c r="B2020" t="s">
        <v>4198</v>
      </c>
      <c r="C2020" t="s">
        <v>10182</v>
      </c>
      <c r="E2020">
        <v>337.61133999999998</v>
      </c>
      <c r="F2020">
        <v>744.95</v>
      </c>
      <c r="G2020">
        <v>53.1531158053997</v>
      </c>
      <c r="H2020">
        <v>0.31277299074273102</v>
      </c>
      <c r="I2020">
        <v>65.910639535268501</v>
      </c>
      <c r="J2020">
        <v>-9.1512993244034497</v>
      </c>
      <c r="K2020">
        <v>705.97961083705604</v>
      </c>
      <c r="M2020">
        <v>44.7969254964786</v>
      </c>
      <c r="N2020">
        <v>0.74727634112507502</v>
      </c>
      <c r="O2020">
        <v>17.189073092153802</v>
      </c>
      <c r="P2020">
        <v>87.149855545785698</v>
      </c>
    </row>
    <row r="2021" spans="1:17" hidden="1" x14ac:dyDescent="0.3">
      <c r="A2021" t="s">
        <v>4199</v>
      </c>
      <c r="B2021" t="s">
        <v>4200</v>
      </c>
      <c r="C2021" t="s">
        <v>10182</v>
      </c>
      <c r="D2021" t="s">
        <v>243</v>
      </c>
      <c r="E2021">
        <v>337.435</v>
      </c>
      <c r="F2021">
        <v>311</v>
      </c>
      <c r="G2021">
        <v>-7.66166557703332</v>
      </c>
      <c r="H2021">
        <v>7.3590716576255799</v>
      </c>
      <c r="I2021">
        <v>-14.713820555148301</v>
      </c>
      <c r="J2021">
        <v>1.1212699971209801</v>
      </c>
      <c r="K2021">
        <v>293.80764518508897</v>
      </c>
      <c r="L2021">
        <v>290.65788348815801</v>
      </c>
      <c r="M2021">
        <v>58.777390017581503</v>
      </c>
      <c r="N2021">
        <v>1.2013600340808399</v>
      </c>
      <c r="O2021">
        <v>34.389067524115703</v>
      </c>
      <c r="P2021">
        <v>23.756466374850699</v>
      </c>
      <c r="Q2021">
        <v>4.2982762495892002E-2</v>
      </c>
    </row>
    <row r="2022" spans="1:17" hidden="1" x14ac:dyDescent="0.3">
      <c r="A2022" t="s">
        <v>4201</v>
      </c>
      <c r="B2022" t="s">
        <v>4202</v>
      </c>
      <c r="C2022" t="s">
        <v>10182</v>
      </c>
      <c r="D2022" t="s">
        <v>246</v>
      </c>
      <c r="E2022">
        <v>336.489465</v>
      </c>
      <c r="F2022">
        <v>682.95</v>
      </c>
      <c r="G2022">
        <v>82.718747407213499</v>
      </c>
      <c r="H2022">
        <v>-1.80784399667574</v>
      </c>
      <c r="I2022">
        <v>-5.8088490612376802</v>
      </c>
      <c r="J2022">
        <v>-1.1200225725384501</v>
      </c>
      <c r="K2022">
        <v>629.65959125370102</v>
      </c>
      <c r="L2022">
        <v>544.45718321125196</v>
      </c>
      <c r="M2022">
        <v>62.7462584475429</v>
      </c>
      <c r="N2022">
        <v>0.80276085889123105</v>
      </c>
      <c r="O2022">
        <v>8.1777582546306196</v>
      </c>
      <c r="P2022">
        <v>132.29591836734599</v>
      </c>
      <c r="Q2022">
        <v>0.13808925672091499</v>
      </c>
    </row>
    <row r="2023" spans="1:17" hidden="1" x14ac:dyDescent="0.3">
      <c r="A2023" t="s">
        <v>4203</v>
      </c>
      <c r="B2023" t="s">
        <v>4204</v>
      </c>
      <c r="C2023" t="s">
        <v>10182</v>
      </c>
      <c r="D2023" t="s">
        <v>140</v>
      </c>
      <c r="E2023">
        <v>336.3813768</v>
      </c>
      <c r="F2023">
        <v>8.36</v>
      </c>
      <c r="G2023">
        <v>97.847425332057497</v>
      </c>
      <c r="H2023">
        <v>13.369349402669799</v>
      </c>
      <c r="I2023">
        <v>58.283860626552197</v>
      </c>
      <c r="J2023">
        <v>-9.8525276435323796</v>
      </c>
      <c r="K2023">
        <v>8.6195153116582599</v>
      </c>
      <c r="L2023">
        <v>6.4859712326000398</v>
      </c>
      <c r="M2023">
        <v>31.683826071812199</v>
      </c>
      <c r="N2023">
        <v>0.293838096380447</v>
      </c>
      <c r="O2023">
        <v>32.775119617224803</v>
      </c>
      <c r="P2023">
        <v>198.57142857142799</v>
      </c>
      <c r="Q2023">
        <v>0.10926778856193201</v>
      </c>
    </row>
    <row r="2024" spans="1:17" hidden="1" x14ac:dyDescent="0.3">
      <c r="A2024" t="s">
        <v>4205</v>
      </c>
      <c r="B2024" t="s">
        <v>4206</v>
      </c>
      <c r="C2024" t="s">
        <v>10182</v>
      </c>
      <c r="D2024" t="s">
        <v>243</v>
      </c>
      <c r="E2024">
        <v>336.25619625000002</v>
      </c>
      <c r="F2024">
        <v>187.85</v>
      </c>
      <c r="G2024">
        <v>12.937604122162799</v>
      </c>
      <c r="H2024">
        <v>-1.8152718382894</v>
      </c>
      <c r="I2024">
        <v>-29.392401931451001</v>
      </c>
      <c r="J2024">
        <v>-1.34519445947505</v>
      </c>
      <c r="K2024">
        <v>187.630208012536</v>
      </c>
      <c r="M2024">
        <v>51.005539302322099</v>
      </c>
      <c r="N2024">
        <v>1.1524502498465801</v>
      </c>
      <c r="O2024">
        <v>32.552568538727698</v>
      </c>
      <c r="P2024">
        <v>52.105263157894697</v>
      </c>
    </row>
    <row r="2025" spans="1:17" hidden="1" x14ac:dyDescent="0.3">
      <c r="A2025" t="s">
        <v>4207</v>
      </c>
      <c r="B2025" t="s">
        <v>4208</v>
      </c>
      <c r="C2025" t="s">
        <v>10182</v>
      </c>
      <c r="D2025" t="s">
        <v>553</v>
      </c>
      <c r="E2025">
        <v>334.87940400000002</v>
      </c>
      <c r="F2025">
        <v>13.54</v>
      </c>
      <c r="G2025">
        <v>45.335740834469902</v>
      </c>
      <c r="H2025">
        <v>-7.6548495875609204</v>
      </c>
      <c r="I2025">
        <v>34.129160347305799</v>
      </c>
      <c r="J2025">
        <v>0.26214881453487598</v>
      </c>
      <c r="K2025">
        <v>12.493626972193301</v>
      </c>
      <c r="L2025">
        <v>10.487265319794499</v>
      </c>
      <c r="M2025">
        <v>57.536008555593803</v>
      </c>
      <c r="N2025">
        <v>0.36225058852466602</v>
      </c>
      <c r="O2025">
        <v>4.0989660265878802</v>
      </c>
      <c r="P2025">
        <v>109.922480620155</v>
      </c>
    </row>
    <row r="2026" spans="1:17" hidden="1" x14ac:dyDescent="0.3">
      <c r="A2026" t="s">
        <v>4209</v>
      </c>
      <c r="B2026" t="s">
        <v>4210</v>
      </c>
      <c r="C2026" t="s">
        <v>10182</v>
      </c>
      <c r="D2026" t="s">
        <v>256</v>
      </c>
      <c r="E2026">
        <v>333.94498479499998</v>
      </c>
      <c r="F2026">
        <v>31.97</v>
      </c>
      <c r="G2026">
        <v>30.865311510919302</v>
      </c>
      <c r="H2026">
        <v>38.024398340363803</v>
      </c>
      <c r="I2026">
        <v>7.4094434439488799</v>
      </c>
      <c r="J2026">
        <v>27.040775445195202</v>
      </c>
      <c r="K2026">
        <v>27.084980636559202</v>
      </c>
      <c r="L2026">
        <v>25.8405911181551</v>
      </c>
      <c r="M2026">
        <v>68.3133443117908</v>
      </c>
      <c r="N2026">
        <v>2.6388971551735798</v>
      </c>
      <c r="O2026">
        <v>18.392242727557001</v>
      </c>
      <c r="P2026">
        <v>84.265129682996999</v>
      </c>
      <c r="Q2026">
        <v>1.440553143852E-3</v>
      </c>
    </row>
    <row r="2027" spans="1:17" hidden="1" x14ac:dyDescent="0.3">
      <c r="A2027" t="s">
        <v>4211</v>
      </c>
      <c r="B2027" t="s">
        <v>4212</v>
      </c>
      <c r="C2027" t="s">
        <v>10182</v>
      </c>
      <c r="D2027" t="s">
        <v>246</v>
      </c>
      <c r="E2027">
        <v>333.43201878000002</v>
      </c>
      <c r="F2027">
        <v>128.30000000000001</v>
      </c>
      <c r="G2027">
        <v>65.978872341241001</v>
      </c>
      <c r="H2027">
        <v>-0.463920486938046</v>
      </c>
      <c r="I2027">
        <v>-22.7959348645681</v>
      </c>
      <c r="J2027">
        <v>-7.0777431607737604</v>
      </c>
      <c r="K2027">
        <v>126.950010999732</v>
      </c>
      <c r="L2027">
        <v>116.25619294366901</v>
      </c>
      <c r="M2027">
        <v>47.420467520863902</v>
      </c>
      <c r="N2027">
        <v>1.1251955522922199</v>
      </c>
      <c r="O2027">
        <v>34.762275915822201</v>
      </c>
      <c r="P2027">
        <v>102.813784381915</v>
      </c>
      <c r="Q2027">
        <v>3.0870926706091002E-2</v>
      </c>
    </row>
    <row r="2028" spans="1:17" hidden="1" x14ac:dyDescent="0.3">
      <c r="A2028" t="s">
        <v>4213</v>
      </c>
      <c r="B2028" t="s">
        <v>4214</v>
      </c>
      <c r="C2028" t="s">
        <v>10182</v>
      </c>
      <c r="D2028" t="s">
        <v>111</v>
      </c>
      <c r="E2028">
        <v>333.16715711999899</v>
      </c>
      <c r="F2028">
        <v>31.04</v>
      </c>
      <c r="G2028">
        <v>185.314091998724</v>
      </c>
      <c r="H2028">
        <v>28.261549482357601</v>
      </c>
      <c r="I2028">
        <v>16.201636432526801</v>
      </c>
      <c r="J2028">
        <v>-12.8964784245521</v>
      </c>
      <c r="K2028">
        <v>25.641607880915501</v>
      </c>
      <c r="L2028">
        <v>21.976700496285002</v>
      </c>
      <c r="M2028">
        <v>63.955328138172497</v>
      </c>
      <c r="N2028">
        <v>2.30217415324078</v>
      </c>
      <c r="O2028">
        <v>10.7925257731958</v>
      </c>
      <c r="P2028">
        <v>213.53535353535301</v>
      </c>
      <c r="Q2028">
        <v>0.112609198418537</v>
      </c>
    </row>
    <row r="2029" spans="1:17" hidden="1" x14ac:dyDescent="0.3">
      <c r="A2029" t="s">
        <v>4215</v>
      </c>
      <c r="B2029" t="s">
        <v>4216</v>
      </c>
      <c r="C2029" t="s">
        <v>10182</v>
      </c>
      <c r="D2029" t="s">
        <v>101</v>
      </c>
      <c r="E2029">
        <v>332.73612000000003</v>
      </c>
      <c r="F2029">
        <v>119.25</v>
      </c>
      <c r="G2029">
        <v>-43.098970909491598</v>
      </c>
      <c r="H2029">
        <v>4.3981093750917903</v>
      </c>
      <c r="I2029">
        <v>-38.029318850846103</v>
      </c>
      <c r="J2029">
        <v>7.7856141520778097</v>
      </c>
      <c r="K2029">
        <v>117.892677475342</v>
      </c>
      <c r="L2029">
        <v>130.88753778600801</v>
      </c>
      <c r="M2029">
        <v>47.792838717421098</v>
      </c>
      <c r="N2029">
        <v>1.43787935121961</v>
      </c>
      <c r="O2029">
        <v>57.819706498951703</v>
      </c>
      <c r="P2029">
        <v>21.559633027522899</v>
      </c>
      <c r="Q2029">
        <v>6.7750624334321996E-2</v>
      </c>
    </row>
    <row r="2030" spans="1:17" hidden="1" x14ac:dyDescent="0.3">
      <c r="A2030" t="s">
        <v>4217</v>
      </c>
      <c r="B2030" t="s">
        <v>4218</v>
      </c>
      <c r="C2030" t="s">
        <v>10182</v>
      </c>
      <c r="E2030">
        <v>332.02632</v>
      </c>
      <c r="F2030">
        <v>462.4</v>
      </c>
      <c r="G2030">
        <v>43.684376888735002</v>
      </c>
      <c r="H2030">
        <v>5.7253344614409798</v>
      </c>
      <c r="I2030">
        <v>-33.0688710729153</v>
      </c>
      <c r="J2030">
        <v>-5.6506598274404203</v>
      </c>
      <c r="K2030">
        <v>459.39634444494902</v>
      </c>
      <c r="M2030">
        <v>46.421121404191702</v>
      </c>
      <c r="N2030">
        <v>0.74035013710187703</v>
      </c>
      <c r="O2030">
        <v>40.570934256055303</v>
      </c>
      <c r="P2030">
        <v>75.085195001893197</v>
      </c>
    </row>
    <row r="2031" spans="1:17" hidden="1" x14ac:dyDescent="0.3">
      <c r="A2031" t="s">
        <v>4219</v>
      </c>
      <c r="B2031" t="s">
        <v>4220</v>
      </c>
      <c r="C2031" t="s">
        <v>10182</v>
      </c>
      <c r="D2031" t="s">
        <v>1742</v>
      </c>
      <c r="E2031">
        <v>330.82547199999999</v>
      </c>
      <c r="F2031">
        <v>522.4</v>
      </c>
      <c r="G2031">
        <v>59.182169600135097</v>
      </c>
      <c r="H2031">
        <v>20.8424366411565</v>
      </c>
      <c r="I2031">
        <v>-1.17944810119416</v>
      </c>
      <c r="J2031">
        <v>-10.760778875059399</v>
      </c>
      <c r="K2031">
        <v>459.33459884377299</v>
      </c>
      <c r="M2031">
        <v>66.947834658385304</v>
      </c>
      <c r="N2031">
        <v>1.36398218496201</v>
      </c>
      <c r="O2031">
        <v>27.4885145482389</v>
      </c>
      <c r="P2031">
        <v>104.142243063696</v>
      </c>
    </row>
    <row r="2032" spans="1:17" hidden="1" x14ac:dyDescent="0.3">
      <c r="A2032" t="s">
        <v>4221</v>
      </c>
      <c r="B2032" t="s">
        <v>4222</v>
      </c>
      <c r="C2032" t="s">
        <v>10182</v>
      </c>
      <c r="D2032" t="s">
        <v>193</v>
      </c>
      <c r="E2032">
        <v>330.640384767</v>
      </c>
      <c r="F2032">
        <v>154</v>
      </c>
      <c r="G2032">
        <v>163.303605107338</v>
      </c>
      <c r="H2032">
        <v>3.68916831615075</v>
      </c>
      <c r="I2032">
        <v>86.253176012281003</v>
      </c>
      <c r="J2032">
        <v>1.8571796496661801</v>
      </c>
      <c r="K2032">
        <v>142.31803514901301</v>
      </c>
      <c r="L2032">
        <v>107.836142193336</v>
      </c>
      <c r="M2032">
        <v>57.445079412080503</v>
      </c>
      <c r="N2032">
        <v>0.45336198889810603</v>
      </c>
      <c r="O2032">
        <v>9.0909090909090793</v>
      </c>
      <c r="P2032">
        <v>214.28571428571399</v>
      </c>
      <c r="Q2032">
        <v>6.8460857422208005E-2</v>
      </c>
    </row>
    <row r="2033" spans="1:17" hidden="1" x14ac:dyDescent="0.3">
      <c r="A2033" t="s">
        <v>4223</v>
      </c>
      <c r="B2033" t="s">
        <v>4224</v>
      </c>
      <c r="C2033" t="s">
        <v>10182</v>
      </c>
      <c r="D2033" t="s">
        <v>243</v>
      </c>
      <c r="E2033">
        <v>330.15916199999998</v>
      </c>
      <c r="F2033">
        <v>385.5</v>
      </c>
      <c r="G2033">
        <v>-31.9924523142436</v>
      </c>
      <c r="H2033">
        <v>4.3113073813325702</v>
      </c>
      <c r="I2033">
        <v>-19.860166473373798</v>
      </c>
      <c r="J2033">
        <v>5.83905801497722</v>
      </c>
      <c r="K2033">
        <v>369.15495885353897</v>
      </c>
      <c r="L2033">
        <v>377.352811804216</v>
      </c>
      <c r="M2033">
        <v>50.986220918094197</v>
      </c>
      <c r="N2033">
        <v>0.795840769939547</v>
      </c>
      <c r="O2033">
        <v>24.254215304798901</v>
      </c>
      <c r="P2033">
        <v>42.7777777777777</v>
      </c>
      <c r="Q2033">
        <v>-0.105708953579816</v>
      </c>
    </row>
    <row r="2034" spans="1:17" hidden="1" x14ac:dyDescent="0.3">
      <c r="A2034" t="s">
        <v>4225</v>
      </c>
      <c r="B2034" t="s">
        <v>4226</v>
      </c>
      <c r="C2034" t="s">
        <v>10182</v>
      </c>
      <c r="D2034" t="s">
        <v>21</v>
      </c>
      <c r="E2034">
        <v>329.79961040000001</v>
      </c>
      <c r="F2034">
        <v>58.7</v>
      </c>
      <c r="G2034">
        <v>17.044842604051102</v>
      </c>
      <c r="H2034">
        <v>23.253936757846301</v>
      </c>
      <c r="I2034">
        <v>22.150424434205899</v>
      </c>
      <c r="J2034">
        <v>8.6686910261085401</v>
      </c>
      <c r="K2034">
        <v>51.651247241025402</v>
      </c>
      <c r="M2034">
        <v>58.395346596232002</v>
      </c>
      <c r="N2034">
        <v>1.49014910577836</v>
      </c>
      <c r="O2034">
        <v>17.0357751277683</v>
      </c>
      <c r="P2034">
        <v>117.40740740740701</v>
      </c>
    </row>
    <row r="2035" spans="1:17" hidden="1" x14ac:dyDescent="0.3">
      <c r="A2035" t="s">
        <v>4227</v>
      </c>
      <c r="B2035" t="s">
        <v>4228</v>
      </c>
      <c r="C2035" t="s">
        <v>10182</v>
      </c>
      <c r="D2035" t="s">
        <v>130</v>
      </c>
      <c r="E2035">
        <v>329.50534472999999</v>
      </c>
      <c r="F2035">
        <v>62.94</v>
      </c>
      <c r="G2035">
        <v>45.344636271672996</v>
      </c>
      <c r="H2035">
        <v>-14.6325877215078</v>
      </c>
      <c r="I2035">
        <v>-14.4739066594666</v>
      </c>
      <c r="J2035">
        <v>-2.98584959641732</v>
      </c>
      <c r="K2035">
        <v>68.003020680785795</v>
      </c>
      <c r="L2035">
        <v>64.294042267084805</v>
      </c>
      <c r="M2035">
        <v>34.088402734810302</v>
      </c>
      <c r="N2035">
        <v>0.73747164393378295</v>
      </c>
      <c r="O2035">
        <v>50.778519224658403</v>
      </c>
      <c r="P2035">
        <v>88.443113772455007</v>
      </c>
      <c r="Q2035">
        <v>3.8004663916025E-2</v>
      </c>
    </row>
    <row r="2036" spans="1:17" hidden="1" x14ac:dyDescent="0.3">
      <c r="A2036" t="s">
        <v>4229</v>
      </c>
      <c r="B2036" t="s">
        <v>4230</v>
      </c>
      <c r="C2036" t="s">
        <v>10182</v>
      </c>
      <c r="D2036" t="s">
        <v>548</v>
      </c>
      <c r="E2036">
        <v>329.31889999999999</v>
      </c>
      <c r="F2036">
        <v>260.95</v>
      </c>
      <c r="G2036">
        <v>-6.4183318302889498</v>
      </c>
      <c r="H2036">
        <v>-6.6444329527346602</v>
      </c>
      <c r="I2036">
        <v>-9.6729948142865396</v>
      </c>
      <c r="J2036">
        <v>-2.6494894154553998</v>
      </c>
      <c r="K2036">
        <v>266.39794266235702</v>
      </c>
      <c r="L2036">
        <v>252.31090359075301</v>
      </c>
      <c r="M2036">
        <v>46.390332875700999</v>
      </c>
      <c r="N2036">
        <v>0.59606594647906297</v>
      </c>
      <c r="O2036">
        <v>29.315960912052098</v>
      </c>
      <c r="P2036">
        <v>23.672985781990501</v>
      </c>
      <c r="Q2036">
        <v>-2.4698362047295998E-2</v>
      </c>
    </row>
    <row r="2037" spans="1:17" hidden="1" x14ac:dyDescent="0.3">
      <c r="A2037" t="s">
        <v>4231</v>
      </c>
      <c r="B2037" t="s">
        <v>4232</v>
      </c>
      <c r="C2037" t="s">
        <v>10182</v>
      </c>
      <c r="D2037" t="s">
        <v>1474</v>
      </c>
      <c r="E2037">
        <v>328.69327500000003</v>
      </c>
      <c r="F2037">
        <v>447.75</v>
      </c>
      <c r="G2037">
        <v>-48.924682824567498</v>
      </c>
      <c r="H2037">
        <v>7.0820254590078804</v>
      </c>
      <c r="I2037">
        <v>-39.4583378884628</v>
      </c>
      <c r="J2037">
        <v>-5.3900046111554403</v>
      </c>
      <c r="K2037">
        <v>460.45505083305102</v>
      </c>
      <c r="L2037">
        <v>506.52812605865</v>
      </c>
      <c r="M2037">
        <v>35.827634512677399</v>
      </c>
      <c r="N2037">
        <v>1.0284148012791201</v>
      </c>
      <c r="O2037">
        <v>63.037409268565</v>
      </c>
      <c r="P2037">
        <v>29.407514450867001</v>
      </c>
      <c r="Q2037">
        <v>4.9781812921197002E-2</v>
      </c>
    </row>
    <row r="2038" spans="1:17" hidden="1" x14ac:dyDescent="0.3">
      <c r="A2038" t="s">
        <v>4233</v>
      </c>
      <c r="B2038" t="s">
        <v>4234</v>
      </c>
      <c r="C2038" t="s">
        <v>10182</v>
      </c>
      <c r="D2038" t="s">
        <v>89</v>
      </c>
      <c r="E2038">
        <v>327.58103299999999</v>
      </c>
      <c r="F2038">
        <v>24.7</v>
      </c>
      <c r="G2038">
        <v>-47.044833751670602</v>
      </c>
      <c r="H2038">
        <v>-11.1449586679762</v>
      </c>
      <c r="I2038">
        <v>-67.863937826762395</v>
      </c>
      <c r="J2038">
        <v>1.37592063232969</v>
      </c>
      <c r="K2038">
        <v>25.991388130572499</v>
      </c>
      <c r="L2038">
        <v>35.996387189479996</v>
      </c>
      <c r="M2038">
        <v>62.845900142603703</v>
      </c>
      <c r="N2038">
        <v>1.13705768134603</v>
      </c>
      <c r="O2038">
        <v>216.39676113360301</v>
      </c>
      <c r="P2038">
        <v>17.228286663502601</v>
      </c>
      <c r="Q2038">
        <v>6.1164028662971999E-2</v>
      </c>
    </row>
    <row r="2039" spans="1:17" hidden="1" x14ac:dyDescent="0.3">
      <c r="A2039" t="s">
        <v>4235</v>
      </c>
      <c r="B2039" t="s">
        <v>4236</v>
      </c>
      <c r="C2039" t="s">
        <v>10182</v>
      </c>
      <c r="D2039" t="s">
        <v>62</v>
      </c>
      <c r="E2039">
        <v>326.95695999999998</v>
      </c>
      <c r="F2039">
        <v>39.4</v>
      </c>
      <c r="G2039">
        <v>-69.903835172144099</v>
      </c>
      <c r="H2039">
        <v>-4.5434847450737497</v>
      </c>
      <c r="I2039">
        <v>-68.501910411562605</v>
      </c>
      <c r="J2039">
        <v>-0.47840372987945301</v>
      </c>
      <c r="K2039">
        <v>42.5490791442027</v>
      </c>
      <c r="L2039">
        <v>58.949063229325802</v>
      </c>
      <c r="M2039">
        <v>44.408568466955202</v>
      </c>
      <c r="N2039">
        <v>0.50831916444677805</v>
      </c>
      <c r="O2039">
        <v>135.91370558375601</v>
      </c>
      <c r="P2039">
        <v>13.2183908045977</v>
      </c>
      <c r="Q2039">
        <v>4.4870625737639003E-2</v>
      </c>
    </row>
    <row r="2040" spans="1:17" hidden="1" x14ac:dyDescent="0.3">
      <c r="A2040" t="s">
        <v>4237</v>
      </c>
      <c r="B2040" t="s">
        <v>4238</v>
      </c>
      <c r="C2040" t="s">
        <v>10182</v>
      </c>
      <c r="D2040" t="s">
        <v>243</v>
      </c>
      <c r="E2040">
        <v>326.61133640000003</v>
      </c>
      <c r="F2040">
        <v>234.7</v>
      </c>
      <c r="G2040">
        <v>48.733755024089902</v>
      </c>
      <c r="H2040">
        <v>6.7616463120884598</v>
      </c>
      <c r="I2040">
        <v>-8.47882674928303</v>
      </c>
      <c r="J2040">
        <v>4.0776753536386598</v>
      </c>
      <c r="K2040">
        <v>225.11645818169399</v>
      </c>
      <c r="L2040">
        <v>217.81330618733301</v>
      </c>
      <c r="M2040">
        <v>66.808255861386002</v>
      </c>
      <c r="N2040">
        <v>1.90598853060073</v>
      </c>
      <c r="O2040">
        <v>34.512143161482697</v>
      </c>
      <c r="P2040">
        <v>80.538461538461505</v>
      </c>
    </row>
    <row r="2041" spans="1:17" hidden="1" x14ac:dyDescent="0.3">
      <c r="A2041" t="s">
        <v>4239</v>
      </c>
      <c r="B2041" t="s">
        <v>4240</v>
      </c>
      <c r="C2041" t="s">
        <v>10182</v>
      </c>
      <c r="D2041" t="s">
        <v>62</v>
      </c>
      <c r="E2041">
        <v>326.38741219000002</v>
      </c>
      <c r="F2041">
        <v>14.35</v>
      </c>
      <c r="G2041">
        <v>80.914091998724203</v>
      </c>
      <c r="H2041">
        <v>-12.110567133584601</v>
      </c>
      <c r="I2041">
        <v>-38.926849744552698</v>
      </c>
      <c r="J2041">
        <v>-0.37938264146616102</v>
      </c>
      <c r="K2041">
        <v>16.011278515232</v>
      </c>
      <c r="L2041">
        <v>15.185311243068201</v>
      </c>
      <c r="M2041">
        <v>29.504196686610001</v>
      </c>
      <c r="N2041">
        <v>0.79338068674489404</v>
      </c>
      <c r="O2041">
        <v>52.543554006968598</v>
      </c>
      <c r="P2041">
        <v>134.477124183006</v>
      </c>
      <c r="Q2041">
        <v>3.1914525922714002E-2</v>
      </c>
    </row>
    <row r="2042" spans="1:17" hidden="1" x14ac:dyDescent="0.3">
      <c r="A2042" t="s">
        <v>4241</v>
      </c>
      <c r="B2042" t="s">
        <v>4242</v>
      </c>
      <c r="C2042" t="s">
        <v>10182</v>
      </c>
      <c r="D2042" t="s">
        <v>140</v>
      </c>
      <c r="E2042">
        <v>326.34535073199999</v>
      </c>
      <c r="F2042">
        <v>96.92</v>
      </c>
      <c r="G2042">
        <v>-42.950314780936701</v>
      </c>
      <c r="H2042">
        <v>0.29724285031224801</v>
      </c>
      <c r="I2042">
        <v>-46.306585906284297</v>
      </c>
      <c r="J2042">
        <v>-1.4069677925249799</v>
      </c>
      <c r="K2042">
        <v>97.163201099296103</v>
      </c>
      <c r="L2042">
        <v>115.564021114949</v>
      </c>
      <c r="M2042">
        <v>50.664734017987797</v>
      </c>
      <c r="N2042">
        <v>0.93528051624124897</v>
      </c>
      <c r="O2042">
        <v>69.211721007016095</v>
      </c>
      <c r="P2042">
        <v>19.139520590042999</v>
      </c>
      <c r="Q2042">
        <v>7.5470103504920005E-2</v>
      </c>
    </row>
    <row r="2043" spans="1:17" hidden="1" x14ac:dyDescent="0.3">
      <c r="A2043" t="s">
        <v>4243</v>
      </c>
      <c r="B2043" t="s">
        <v>4244</v>
      </c>
      <c r="C2043" t="s">
        <v>10182</v>
      </c>
      <c r="D2043" t="s">
        <v>891</v>
      </c>
      <c r="E2043">
        <v>326.23237499999999</v>
      </c>
      <c r="F2043">
        <v>320.5</v>
      </c>
      <c r="G2043">
        <v>67.696046885942295</v>
      </c>
      <c r="H2043">
        <v>12.7400899751369</v>
      </c>
      <c r="I2043">
        <v>69.155194437539805</v>
      </c>
      <c r="J2043">
        <v>9.0035068392262296</v>
      </c>
      <c r="K2043">
        <v>277.00500374146202</v>
      </c>
      <c r="L2043">
        <v>216.703677223217</v>
      </c>
      <c r="M2043">
        <v>70.803930155927503</v>
      </c>
      <c r="N2043">
        <v>0.11960666076384301</v>
      </c>
      <c r="O2043">
        <v>8.0499219968798794</v>
      </c>
      <c r="P2043">
        <v>104.596233641876</v>
      </c>
      <c r="Q2043">
        <v>7.7368310486429004E-2</v>
      </c>
    </row>
    <row r="2044" spans="1:17" hidden="1" x14ac:dyDescent="0.3">
      <c r="A2044" t="s">
        <v>4245</v>
      </c>
      <c r="B2044" t="s">
        <v>4246</v>
      </c>
      <c r="C2044" t="s">
        <v>10182</v>
      </c>
      <c r="D2044" t="s">
        <v>46</v>
      </c>
      <c r="E2044">
        <v>326</v>
      </c>
      <c r="F2044">
        <v>40.799999999999997</v>
      </c>
      <c r="G2044">
        <v>162.238035660696</v>
      </c>
      <c r="H2044">
        <v>2.5124556793646602</v>
      </c>
      <c r="I2044">
        <v>65.449393506370797</v>
      </c>
      <c r="J2044">
        <v>-2.9036360179166198</v>
      </c>
      <c r="K2044">
        <v>37.7414206690054</v>
      </c>
      <c r="L2044">
        <v>27.9968354554196</v>
      </c>
      <c r="M2044">
        <v>33.345449548554001</v>
      </c>
      <c r="N2044">
        <v>0.58500358041365697</v>
      </c>
      <c r="O2044">
        <v>16.029411764705799</v>
      </c>
      <c r="P2044">
        <v>211.45038167938901</v>
      </c>
      <c r="Q2044">
        <v>7.2369778675706001E-2</v>
      </c>
    </row>
    <row r="2045" spans="1:17" hidden="1" x14ac:dyDescent="0.3">
      <c r="A2045" t="s">
        <v>4247</v>
      </c>
      <c r="B2045" t="s">
        <v>4248</v>
      </c>
      <c r="C2045" t="s">
        <v>10182</v>
      </c>
      <c r="D2045" t="s">
        <v>553</v>
      </c>
      <c r="E2045">
        <v>325.2908832</v>
      </c>
      <c r="F2045">
        <v>362</v>
      </c>
      <c r="G2045">
        <v>274.03206333279201</v>
      </c>
      <c r="H2045">
        <v>2.0024932952652001</v>
      </c>
      <c r="I2045">
        <v>2.66526248844059</v>
      </c>
      <c r="J2045">
        <v>-12.4954237063156</v>
      </c>
      <c r="K2045">
        <v>366.35024448630998</v>
      </c>
      <c r="L2045">
        <v>324.62394422213498</v>
      </c>
      <c r="M2045">
        <v>46.749575598438</v>
      </c>
      <c r="N2045">
        <v>0.95067760000264601</v>
      </c>
      <c r="O2045">
        <v>45.662983425414303</v>
      </c>
      <c r="P2045">
        <v>299.11797133406799</v>
      </c>
      <c r="Q2045">
        <v>0.26357432513232998</v>
      </c>
    </row>
    <row r="2046" spans="1:17" hidden="1" x14ac:dyDescent="0.3">
      <c r="A2046" t="s">
        <v>4249</v>
      </c>
      <c r="B2046" t="s">
        <v>4250</v>
      </c>
      <c r="C2046" t="s">
        <v>10182</v>
      </c>
      <c r="D2046" t="s">
        <v>986</v>
      </c>
      <c r="E2046">
        <v>324.29606000000001</v>
      </c>
      <c r="F2046">
        <v>17.27</v>
      </c>
      <c r="G2046">
        <v>-20.419241334609001</v>
      </c>
      <c r="H2046">
        <v>4.5729345499169902</v>
      </c>
      <c r="I2046">
        <v>-11.3342322246233</v>
      </c>
      <c r="J2046">
        <v>-3.6362367505173401</v>
      </c>
      <c r="K2046">
        <v>16.588526727757898</v>
      </c>
      <c r="L2046">
        <v>16.764935844345899</v>
      </c>
      <c r="M2046">
        <v>54.386209132816802</v>
      </c>
      <c r="N2046">
        <v>1.33046750426444</v>
      </c>
      <c r="O2046">
        <v>16.097278517660602</v>
      </c>
      <c r="P2046">
        <v>22.4822695035461</v>
      </c>
      <c r="Q2046">
        <v>-7.3723085866978996E-2</v>
      </c>
    </row>
    <row r="2047" spans="1:17" hidden="1" x14ac:dyDescent="0.3">
      <c r="A2047" t="s">
        <v>4251</v>
      </c>
      <c r="B2047" t="s">
        <v>4252</v>
      </c>
      <c r="C2047" t="s">
        <v>10182</v>
      </c>
      <c r="D2047" t="s">
        <v>413</v>
      </c>
      <c r="E2047">
        <v>324.24229500000001</v>
      </c>
      <c r="F2047">
        <v>130</v>
      </c>
      <c r="G2047">
        <v>301.00389861950401</v>
      </c>
      <c r="H2047">
        <v>-17.648612696688701</v>
      </c>
      <c r="I2047">
        <v>59.8570461921692</v>
      </c>
      <c r="J2047">
        <v>-4.6493160773758403E-2</v>
      </c>
      <c r="K2047">
        <v>119.37301079530999</v>
      </c>
      <c r="L2047">
        <v>86.030789255299894</v>
      </c>
      <c r="M2047">
        <v>48.4901296857199</v>
      </c>
      <c r="N2047">
        <v>1.3596637387924599</v>
      </c>
      <c r="O2047">
        <v>15.115384615384601</v>
      </c>
      <c r="P2047">
        <v>397.51243781094502</v>
      </c>
      <c r="Q2047">
        <v>0.170000204306678</v>
      </c>
    </row>
    <row r="2048" spans="1:17" hidden="1" x14ac:dyDescent="0.3">
      <c r="A2048" t="s">
        <v>4253</v>
      </c>
      <c r="B2048" t="s">
        <v>4254</v>
      </c>
      <c r="C2048" t="s">
        <v>10182</v>
      </c>
      <c r="D2048" t="s">
        <v>127</v>
      </c>
      <c r="E2048">
        <v>324.07958880000001</v>
      </c>
      <c r="F2048">
        <v>41.36</v>
      </c>
      <c r="G2048">
        <v>682.72659199872396</v>
      </c>
      <c r="H2048">
        <v>30.648692125674501</v>
      </c>
      <c r="I2048">
        <v>115.55040360738001</v>
      </c>
      <c r="J2048">
        <v>8.1156834196476701</v>
      </c>
      <c r="K2048">
        <v>33.1907798309743</v>
      </c>
      <c r="L2048">
        <v>23.977660764064598</v>
      </c>
      <c r="M2048">
        <v>92.197832079903193</v>
      </c>
      <c r="N2048">
        <v>1.2601170539102999</v>
      </c>
      <c r="O2048">
        <v>0</v>
      </c>
      <c r="P2048">
        <v>985.56430446194202</v>
      </c>
      <c r="Q2048">
        <v>0.27737258408412402</v>
      </c>
    </row>
    <row r="2049" spans="1:17" hidden="1" x14ac:dyDescent="0.3">
      <c r="A2049" t="s">
        <v>4255</v>
      </c>
      <c r="B2049" t="s">
        <v>4256</v>
      </c>
      <c r="C2049" t="s">
        <v>10182</v>
      </c>
      <c r="D2049" t="s">
        <v>243</v>
      </c>
      <c r="E2049">
        <v>322.45961735999998</v>
      </c>
      <c r="F2049">
        <v>578.29999999999995</v>
      </c>
      <c r="G2049">
        <v>216.90108194550101</v>
      </c>
      <c r="H2049">
        <v>15.281580024709401</v>
      </c>
      <c r="I2049">
        <v>72.994480654085706</v>
      </c>
      <c r="J2049">
        <v>-1.53000964429024</v>
      </c>
      <c r="K2049">
        <v>410.77336969575799</v>
      </c>
      <c r="L2049">
        <v>306.95713807463898</v>
      </c>
      <c r="M2049">
        <v>78.100756001018297</v>
      </c>
      <c r="N2049">
        <v>1.6783774490104499</v>
      </c>
      <c r="O2049">
        <v>0.98564758775723205</v>
      </c>
      <c r="P2049">
        <v>246.2874251497</v>
      </c>
      <c r="Q2049">
        <v>0.199553576542911</v>
      </c>
    </row>
    <row r="2050" spans="1:17" hidden="1" x14ac:dyDescent="0.3">
      <c r="A2050" t="s">
        <v>4257</v>
      </c>
      <c r="B2050" t="s">
        <v>4258</v>
      </c>
      <c r="C2050" t="s">
        <v>10182</v>
      </c>
      <c r="D2050" t="s">
        <v>481</v>
      </c>
      <c r="E2050">
        <v>321.73479983999999</v>
      </c>
      <c r="F2050">
        <v>72.64</v>
      </c>
      <c r="G2050">
        <v>7.9543850390172803</v>
      </c>
      <c r="H2050">
        <v>7.7904395972625098</v>
      </c>
      <c r="I2050">
        <v>-10.662883921511799</v>
      </c>
      <c r="J2050">
        <v>-5.95582230123496</v>
      </c>
      <c r="K2050">
        <v>70.372060282369205</v>
      </c>
      <c r="L2050">
        <v>68.372054554479902</v>
      </c>
      <c r="M2050">
        <v>52.6699015467332</v>
      </c>
      <c r="N2050">
        <v>2.4781866657732299</v>
      </c>
      <c r="O2050">
        <v>18.392070484581399</v>
      </c>
      <c r="P2050">
        <v>43.274161735700197</v>
      </c>
      <c r="Q2050">
        <v>4.0727838850452003E-2</v>
      </c>
    </row>
    <row r="2051" spans="1:17" hidden="1" x14ac:dyDescent="0.3">
      <c r="A2051" t="s">
        <v>4259</v>
      </c>
      <c r="B2051" t="s">
        <v>4260</v>
      </c>
      <c r="C2051" t="s">
        <v>10182</v>
      </c>
      <c r="D2051" t="s">
        <v>243</v>
      </c>
      <c r="E2051">
        <v>321.19580999999999</v>
      </c>
      <c r="F2051">
        <v>41.73</v>
      </c>
      <c r="G2051">
        <v>1318.85872867692</v>
      </c>
      <c r="H2051">
        <v>40.639882855247599</v>
      </c>
      <c r="I2051">
        <v>1079.9573300142999</v>
      </c>
      <c r="J2051">
        <v>3.9169214733725801</v>
      </c>
      <c r="K2051">
        <v>29.267186576539</v>
      </c>
      <c r="L2051">
        <v>15.4530956714396</v>
      </c>
      <c r="M2051">
        <v>90.593902095368804</v>
      </c>
      <c r="N2051">
        <v>1.7528277586056</v>
      </c>
      <c r="O2051">
        <v>0</v>
      </c>
      <c r="P2051">
        <v>1468.7969924812</v>
      </c>
      <c r="Q2051">
        <v>0.18864471188238099</v>
      </c>
    </row>
    <row r="2052" spans="1:17" hidden="1" x14ac:dyDescent="0.3">
      <c r="A2052" t="s">
        <v>4261</v>
      </c>
      <c r="B2052" t="s">
        <v>4262</v>
      </c>
      <c r="C2052" t="s">
        <v>10182</v>
      </c>
      <c r="D2052" t="s">
        <v>21</v>
      </c>
      <c r="E2052">
        <v>321.07908099999997</v>
      </c>
      <c r="F2052">
        <v>140.6</v>
      </c>
      <c r="G2052">
        <v>-31.047107295808299</v>
      </c>
      <c r="H2052">
        <v>5.4984458202558404</v>
      </c>
      <c r="I2052">
        <v>-29.9857781220657</v>
      </c>
      <c r="J2052">
        <v>-3.2955906336979401</v>
      </c>
      <c r="K2052">
        <v>131.43011167211401</v>
      </c>
      <c r="M2052">
        <v>59.8375533336961</v>
      </c>
      <c r="N2052">
        <v>0.98375558867362101</v>
      </c>
      <c r="O2052">
        <v>47.937411095305798</v>
      </c>
      <c r="P2052">
        <v>40.389415876185602</v>
      </c>
    </row>
    <row r="2053" spans="1:17" hidden="1" x14ac:dyDescent="0.3">
      <c r="A2053" t="s">
        <v>4263</v>
      </c>
      <c r="B2053" t="s">
        <v>4264</v>
      </c>
      <c r="C2053" t="s">
        <v>10182</v>
      </c>
      <c r="D2053" t="s">
        <v>413</v>
      </c>
      <c r="E2053">
        <v>320.60795854999998</v>
      </c>
      <c r="F2053">
        <v>859.1</v>
      </c>
      <c r="G2053">
        <v>53.5025963122051</v>
      </c>
      <c r="H2053">
        <v>1.13106392054635</v>
      </c>
      <c r="I2053">
        <v>-43.8359980799056</v>
      </c>
      <c r="J2053">
        <v>-2.87110208233696</v>
      </c>
      <c r="K2053">
        <v>906.45904647627299</v>
      </c>
      <c r="L2053">
        <v>843.96530255510902</v>
      </c>
      <c r="M2053">
        <v>31.828979444556101</v>
      </c>
      <c r="N2053">
        <v>0.61769671955403005</v>
      </c>
      <c r="O2053">
        <v>58.293563031079003</v>
      </c>
      <c r="P2053">
        <v>86.760869565217405</v>
      </c>
      <c r="Q2053">
        <v>3.7286230359161003E-2</v>
      </c>
    </row>
    <row r="2054" spans="1:17" hidden="1" x14ac:dyDescent="0.3">
      <c r="A2054" t="s">
        <v>4265</v>
      </c>
      <c r="B2054" t="s">
        <v>4266</v>
      </c>
      <c r="C2054" t="s">
        <v>10182</v>
      </c>
      <c r="D2054" t="s">
        <v>798</v>
      </c>
      <c r="E2054">
        <v>320.27730000000003</v>
      </c>
      <c r="F2054">
        <v>131.1</v>
      </c>
      <c r="G2054">
        <v>-37.831332294120998</v>
      </c>
      <c r="H2054">
        <v>-10.812938569769001</v>
      </c>
      <c r="I2054">
        <v>-43.328384271406897</v>
      </c>
      <c r="J2054">
        <v>-5.1466753101362297</v>
      </c>
      <c r="K2054">
        <v>136.64837472503399</v>
      </c>
      <c r="L2054">
        <v>152.03289018222699</v>
      </c>
      <c r="M2054">
        <v>47.621535664414502</v>
      </c>
      <c r="N2054">
        <v>0.81061683693262598</v>
      </c>
      <c r="O2054">
        <v>97.559115179252402</v>
      </c>
      <c r="P2054">
        <v>22.925457102672201</v>
      </c>
    </row>
    <row r="2055" spans="1:17" hidden="1" x14ac:dyDescent="0.3">
      <c r="A2055" t="s">
        <v>4267</v>
      </c>
      <c r="B2055" t="s">
        <v>4268</v>
      </c>
      <c r="C2055" t="s">
        <v>10182</v>
      </c>
      <c r="D2055" t="s">
        <v>459</v>
      </c>
      <c r="E2055">
        <v>320.13765000000001</v>
      </c>
      <c r="F2055">
        <v>13.3</v>
      </c>
      <c r="G2055">
        <v>177.18681927145099</v>
      </c>
      <c r="H2055">
        <v>-16.004461027478499</v>
      </c>
      <c r="I2055">
        <v>-32.207902343695999</v>
      </c>
      <c r="J2055">
        <v>-5.8018888442270002</v>
      </c>
      <c r="K2055">
        <v>14.268684239612201</v>
      </c>
      <c r="L2055">
        <v>13.345508266782399</v>
      </c>
      <c r="M2055">
        <v>29.394624567101701</v>
      </c>
      <c r="N2055">
        <v>0.84944364544697604</v>
      </c>
      <c r="O2055">
        <v>75.563909774436098</v>
      </c>
      <c r="P2055">
        <v>232.5</v>
      </c>
      <c r="Q2055">
        <v>0.238138773442159</v>
      </c>
    </row>
    <row r="2056" spans="1:17" hidden="1" x14ac:dyDescent="0.3">
      <c r="A2056" t="s">
        <v>4269</v>
      </c>
      <c r="B2056" t="s">
        <v>4270</v>
      </c>
      <c r="C2056" t="s">
        <v>10182</v>
      </c>
      <c r="D2056" t="s">
        <v>938</v>
      </c>
      <c r="E2056">
        <v>319.81056152399998</v>
      </c>
      <c r="F2056">
        <v>14.22</v>
      </c>
      <c r="G2056">
        <v>46.2393932035435</v>
      </c>
      <c r="H2056">
        <v>7.9114039900813298</v>
      </c>
      <c r="I2056">
        <v>-2.9437688867915299</v>
      </c>
      <c r="J2056">
        <v>10.159203041757801</v>
      </c>
      <c r="K2056">
        <v>12.966480825451701</v>
      </c>
      <c r="L2056">
        <v>12.4372969547574</v>
      </c>
      <c r="M2056">
        <v>69.902643658549394</v>
      </c>
      <c r="N2056">
        <v>2.3031839341284499</v>
      </c>
      <c r="O2056">
        <v>31.504922644163099</v>
      </c>
      <c r="P2056">
        <v>80</v>
      </c>
      <c r="Q2056">
        <v>4.3394945264856002E-2</v>
      </c>
    </row>
    <row r="2057" spans="1:17" hidden="1" x14ac:dyDescent="0.3">
      <c r="A2057" t="s">
        <v>4271</v>
      </c>
      <c r="B2057" t="s">
        <v>4272</v>
      </c>
      <c r="C2057" t="s">
        <v>10182</v>
      </c>
      <c r="D2057" t="s">
        <v>416</v>
      </c>
      <c r="E2057">
        <v>319.69182078</v>
      </c>
      <c r="F2057">
        <v>3705.85</v>
      </c>
      <c r="G2057">
        <v>-35.789393501450398</v>
      </c>
      <c r="H2057">
        <v>-1.8371526231838899</v>
      </c>
      <c r="I2057">
        <v>-3.3327960361128</v>
      </c>
      <c r="J2057">
        <v>2.9608307851072199E-2</v>
      </c>
      <c r="K2057">
        <v>3724.3048689065699</v>
      </c>
      <c r="L2057">
        <v>3637.3211118695299</v>
      </c>
      <c r="M2057">
        <v>47.8085158689235</v>
      </c>
      <c r="N2057">
        <v>0.87118461511734901</v>
      </c>
      <c r="O2057">
        <v>15.2218789211651</v>
      </c>
      <c r="P2057">
        <v>18.568229083346601</v>
      </c>
      <c r="Q2057">
        <v>6.5372896372041994E-2</v>
      </c>
    </row>
    <row r="2058" spans="1:17" hidden="1" x14ac:dyDescent="0.3">
      <c r="A2058" t="s">
        <v>4273</v>
      </c>
      <c r="B2058" t="s">
        <v>4274</v>
      </c>
      <c r="C2058" t="s">
        <v>10182</v>
      </c>
      <c r="D2058" t="s">
        <v>878</v>
      </c>
      <c r="E2058">
        <v>319.52860368</v>
      </c>
      <c r="F2058">
        <v>284.7</v>
      </c>
      <c r="G2058">
        <v>477.45377453840598</v>
      </c>
      <c r="H2058">
        <v>10.5809302896386</v>
      </c>
      <c r="I2058">
        <v>115.431615728593</v>
      </c>
      <c r="J2058">
        <v>-10.705471743969801</v>
      </c>
      <c r="K2058">
        <v>255.78180526320099</v>
      </c>
      <c r="L2058">
        <v>176.957435698914</v>
      </c>
      <c r="M2058">
        <v>49.696925511485396</v>
      </c>
      <c r="N2058">
        <v>1.4580277222306299</v>
      </c>
      <c r="O2058">
        <v>14.1728134878819</v>
      </c>
      <c r="P2058">
        <v>539.77528089887596</v>
      </c>
      <c r="Q2058">
        <v>0.26600456045676002</v>
      </c>
    </row>
    <row r="2059" spans="1:17" hidden="1" x14ac:dyDescent="0.3">
      <c r="A2059" t="s">
        <v>4275</v>
      </c>
      <c r="B2059" t="s">
        <v>4276</v>
      </c>
      <c r="C2059" t="s">
        <v>10182</v>
      </c>
      <c r="D2059" t="s">
        <v>700</v>
      </c>
      <c r="E2059">
        <v>319.515867286</v>
      </c>
      <c r="F2059">
        <v>52.58</v>
      </c>
      <c r="G2059">
        <v>34.974659836965998</v>
      </c>
      <c r="H2059">
        <v>-4.3089682708039998</v>
      </c>
      <c r="I2059">
        <v>-22.4492227061676</v>
      </c>
      <c r="J2059">
        <v>0.21966653504373301</v>
      </c>
      <c r="K2059">
        <v>53.1284363175306</v>
      </c>
      <c r="L2059">
        <v>50.753509548096702</v>
      </c>
      <c r="M2059">
        <v>54.332570735128897</v>
      </c>
      <c r="N2059">
        <v>1.1499433818932301</v>
      </c>
      <c r="O2059">
        <v>47.984619178697002</v>
      </c>
      <c r="P2059">
        <v>69.925625948456897</v>
      </c>
      <c r="Q2059">
        <v>0.13006269011260599</v>
      </c>
    </row>
    <row r="2060" spans="1:17" hidden="1" x14ac:dyDescent="0.3">
      <c r="A2060" t="s">
        <v>4277</v>
      </c>
      <c r="B2060" t="s">
        <v>4278</v>
      </c>
      <c r="C2060" t="s">
        <v>10182</v>
      </c>
      <c r="D2060" t="s">
        <v>1634</v>
      </c>
      <c r="E2060">
        <v>319.171027199999</v>
      </c>
      <c r="F2060">
        <v>62.14</v>
      </c>
      <c r="G2060">
        <v>-1.5471406056495001</v>
      </c>
      <c r="H2060">
        <v>-2.67768535269109</v>
      </c>
      <c r="I2060">
        <v>4.9611589524511404</v>
      </c>
      <c r="J2060">
        <v>0.52141208018031304</v>
      </c>
      <c r="K2060">
        <v>61.008265616018697</v>
      </c>
      <c r="L2060">
        <v>56.808455789069299</v>
      </c>
      <c r="M2060">
        <v>55.8285238094657</v>
      </c>
      <c r="N2060">
        <v>0.68156687969773899</v>
      </c>
      <c r="O2060">
        <v>4.4415835210814301</v>
      </c>
      <c r="P2060">
        <v>30.7935171542833</v>
      </c>
      <c r="Q2060">
        <v>-2.0749357399728999E-2</v>
      </c>
    </row>
    <row r="2061" spans="1:17" hidden="1" x14ac:dyDescent="0.3">
      <c r="A2061" t="s">
        <v>4279</v>
      </c>
      <c r="B2061" t="s">
        <v>4280</v>
      </c>
      <c r="C2061" t="s">
        <v>10182</v>
      </c>
      <c r="D2061" t="s">
        <v>243</v>
      </c>
      <c r="E2061">
        <v>318.87070569999997</v>
      </c>
      <c r="F2061">
        <v>47.47</v>
      </c>
      <c r="G2061">
        <v>43.7782983763666</v>
      </c>
      <c r="H2061">
        <v>0.69550860507530898</v>
      </c>
      <c r="I2061">
        <v>-29.047682517020899</v>
      </c>
      <c r="J2061">
        <v>-0.36584593914292701</v>
      </c>
      <c r="K2061">
        <v>45.393369291057098</v>
      </c>
      <c r="L2061">
        <v>42.9448391847585</v>
      </c>
      <c r="M2061">
        <v>63.260225986461897</v>
      </c>
      <c r="N2061">
        <v>1.1152279735232999</v>
      </c>
      <c r="O2061">
        <v>38.929850431851698</v>
      </c>
      <c r="P2061">
        <v>72.618181818181796</v>
      </c>
      <c r="Q2061">
        <v>1.564363184367E-2</v>
      </c>
    </row>
    <row r="2062" spans="1:17" hidden="1" x14ac:dyDescent="0.3">
      <c r="A2062" t="s">
        <v>4281</v>
      </c>
      <c r="B2062" t="s">
        <v>4282</v>
      </c>
      <c r="C2062" t="s">
        <v>10182</v>
      </c>
      <c r="D2062" t="s">
        <v>140</v>
      </c>
      <c r="E2062">
        <v>317.22901000000002</v>
      </c>
      <c r="F2062">
        <v>182.92</v>
      </c>
      <c r="G2062">
        <v>-24.136680628207301</v>
      </c>
      <c r="H2062">
        <v>-2.6560960879534301</v>
      </c>
      <c r="I2062">
        <v>-21.796337748269099</v>
      </c>
      <c r="J2062">
        <v>-0.76270209992291504</v>
      </c>
      <c r="K2062">
        <v>185.10320301318899</v>
      </c>
      <c r="L2062">
        <v>189.64953193139999</v>
      </c>
      <c r="M2062">
        <v>48.460820989055598</v>
      </c>
      <c r="N2062">
        <v>0.66178837063715401</v>
      </c>
      <c r="O2062">
        <v>30.6308768860704</v>
      </c>
      <c r="P2062">
        <v>12.878741129281</v>
      </c>
      <c r="Q2062">
        <v>-6.8696253213352002E-2</v>
      </c>
    </row>
    <row r="2063" spans="1:17" hidden="1" x14ac:dyDescent="0.3">
      <c r="A2063" t="s">
        <v>4283</v>
      </c>
      <c r="B2063" t="s">
        <v>4284</v>
      </c>
      <c r="C2063" t="s">
        <v>10182</v>
      </c>
      <c r="D2063" t="s">
        <v>46</v>
      </c>
      <c r="E2063">
        <v>316.91964552600001</v>
      </c>
      <c r="F2063">
        <v>24.65</v>
      </c>
      <c r="G2063">
        <v>106.369491059757</v>
      </c>
      <c r="H2063">
        <v>-3.1762554634239701</v>
      </c>
      <c r="I2063">
        <v>-45.526216249726701</v>
      </c>
      <c r="J2063">
        <v>13.427685242982101</v>
      </c>
      <c r="K2063">
        <v>24.518840565978302</v>
      </c>
      <c r="L2063">
        <v>27.2560626095472</v>
      </c>
      <c r="M2063">
        <v>72.8938541654869</v>
      </c>
      <c r="N2063">
        <v>0.75997853965516105</v>
      </c>
      <c r="O2063">
        <v>109.533468559837</v>
      </c>
      <c r="Q2063">
        <v>0.10754185591471201</v>
      </c>
    </row>
    <row r="2064" spans="1:17" hidden="1" x14ac:dyDescent="0.3">
      <c r="A2064" t="s">
        <v>4285</v>
      </c>
      <c r="B2064" t="s">
        <v>4286</v>
      </c>
      <c r="C2064" t="s">
        <v>10182</v>
      </c>
      <c r="D2064" t="s">
        <v>140</v>
      </c>
      <c r="E2064">
        <v>316.39675</v>
      </c>
      <c r="F2064">
        <v>153.13</v>
      </c>
      <c r="G2064">
        <v>203.86146041977599</v>
      </c>
      <c r="H2064">
        <v>65.615358792341198</v>
      </c>
      <c r="I2064">
        <v>94.604048161025503</v>
      </c>
      <c r="J2064">
        <v>-6.4237478229565799</v>
      </c>
      <c r="K2064">
        <v>114.28900808091799</v>
      </c>
      <c r="L2064">
        <v>79.484482825397606</v>
      </c>
      <c r="M2064">
        <v>64.516764513197401</v>
      </c>
      <c r="N2064">
        <v>0.245573700287536</v>
      </c>
      <c r="O2064">
        <v>12.6493828772938</v>
      </c>
      <c r="P2064">
        <v>273.03288672350698</v>
      </c>
      <c r="Q2064">
        <v>0.13288274812721801</v>
      </c>
    </row>
    <row r="2065" spans="1:17" hidden="1" x14ac:dyDescent="0.3">
      <c r="A2065" t="s">
        <v>4287</v>
      </c>
      <c r="B2065" t="s">
        <v>4288</v>
      </c>
      <c r="C2065" t="s">
        <v>10182</v>
      </c>
      <c r="D2065" t="s">
        <v>637</v>
      </c>
      <c r="E2065">
        <v>315.32601867300002</v>
      </c>
      <c r="F2065">
        <v>48.63</v>
      </c>
      <c r="G2065">
        <v>-17.9713705563418</v>
      </c>
      <c r="H2065">
        <v>5.6712208089053302</v>
      </c>
      <c r="I2065">
        <v>-23.9102024532251</v>
      </c>
      <c r="J2065">
        <v>-1.4738993597949499</v>
      </c>
      <c r="K2065">
        <v>47.311727050984402</v>
      </c>
      <c r="L2065">
        <v>47.439270816634</v>
      </c>
      <c r="M2065">
        <v>52.318010458268702</v>
      </c>
      <c r="N2065">
        <v>0.92832360003797099</v>
      </c>
      <c r="O2065">
        <v>22.3524573308657</v>
      </c>
      <c r="P2065">
        <v>29.68</v>
      </c>
      <c r="Q2065">
        <v>-2.3594860817296E-2</v>
      </c>
    </row>
    <row r="2066" spans="1:17" hidden="1" x14ac:dyDescent="0.3">
      <c r="A2066" t="s">
        <v>4289</v>
      </c>
      <c r="B2066" t="s">
        <v>4290</v>
      </c>
      <c r="C2066" t="s">
        <v>10182</v>
      </c>
      <c r="D2066" t="s">
        <v>193</v>
      </c>
      <c r="E2066">
        <v>314.01151927500001</v>
      </c>
      <c r="F2066">
        <v>434.05</v>
      </c>
      <c r="G2066">
        <v>25.000537365252601</v>
      </c>
      <c r="H2066">
        <v>-4.6368806052013802</v>
      </c>
      <c r="I2066">
        <v>6.5405736910742496</v>
      </c>
      <c r="J2066">
        <v>-3.4059041133738499</v>
      </c>
      <c r="K2066">
        <v>397.86476523702402</v>
      </c>
      <c r="L2066">
        <v>359.32882545151898</v>
      </c>
      <c r="M2066">
        <v>64.3964435445654</v>
      </c>
      <c r="N2066">
        <v>1.5224134170143699</v>
      </c>
      <c r="O2066">
        <v>16.5649118765119</v>
      </c>
      <c r="P2066">
        <v>57.2360079695707</v>
      </c>
      <c r="Q2066">
        <v>9.8345641364120003E-3</v>
      </c>
    </row>
    <row r="2067" spans="1:17" hidden="1" x14ac:dyDescent="0.3">
      <c r="A2067" t="s">
        <v>4291</v>
      </c>
      <c r="B2067" t="s">
        <v>4292</v>
      </c>
      <c r="C2067" t="s">
        <v>10182</v>
      </c>
      <c r="D2067" t="s">
        <v>553</v>
      </c>
      <c r="E2067">
        <v>312.66000000000003</v>
      </c>
      <c r="F2067">
        <v>3126.6</v>
      </c>
      <c r="G2067">
        <v>53.576949141581302</v>
      </c>
      <c r="H2067">
        <v>37.094225894737697</v>
      </c>
      <c r="I2067">
        <v>19.8270778246684</v>
      </c>
      <c r="J2067">
        <v>-7.7169477062283001</v>
      </c>
      <c r="K2067">
        <v>2799.3410367142301</v>
      </c>
      <c r="L2067">
        <v>2380.4509889021001</v>
      </c>
      <c r="M2067">
        <v>42.818588449788798</v>
      </c>
      <c r="N2067">
        <v>1.3268525967641001</v>
      </c>
      <c r="O2067">
        <v>20.2584276850252</v>
      </c>
      <c r="P2067">
        <v>108.301132578281</v>
      </c>
      <c r="Q2067">
        <v>5.0893209263227997E-2</v>
      </c>
    </row>
    <row r="2068" spans="1:17" hidden="1" x14ac:dyDescent="0.3">
      <c r="A2068" t="s">
        <v>4293</v>
      </c>
      <c r="B2068" t="s">
        <v>4294</v>
      </c>
      <c r="C2068" t="s">
        <v>10182</v>
      </c>
      <c r="E2068">
        <v>312.10371808000002</v>
      </c>
      <c r="F2068">
        <v>141.1</v>
      </c>
      <c r="G2068">
        <v>72.256749341381493</v>
      </c>
      <c r="H2068">
        <v>24.572934549916901</v>
      </c>
      <c r="I2068">
        <v>31.4311674351646</v>
      </c>
      <c r="J2068">
        <v>-2.1154586780151301</v>
      </c>
      <c r="K2068">
        <v>120.931815557764</v>
      </c>
      <c r="L2068">
        <v>102.775087427597</v>
      </c>
      <c r="M2068">
        <v>62.979853130849499</v>
      </c>
      <c r="N2068">
        <v>0.81260076894456101</v>
      </c>
      <c r="O2068">
        <v>4.8901488306165799</v>
      </c>
      <c r="P2068">
        <v>138.74788494077799</v>
      </c>
      <c r="Q2068">
        <v>0.150504269367046</v>
      </c>
    </row>
    <row r="2069" spans="1:17" hidden="1" x14ac:dyDescent="0.3">
      <c r="A2069" t="s">
        <v>4295</v>
      </c>
      <c r="B2069" t="s">
        <v>4296</v>
      </c>
      <c r="C2069" t="s">
        <v>10182</v>
      </c>
      <c r="D2069" t="s">
        <v>98</v>
      </c>
      <c r="E2069">
        <v>311.83010400000001</v>
      </c>
      <c r="F2069">
        <v>141.6</v>
      </c>
      <c r="G2069">
        <v>9.0685211792074192</v>
      </c>
      <c r="H2069">
        <v>-8.2216782446958003</v>
      </c>
      <c r="I2069">
        <v>-42.540311329070803</v>
      </c>
      <c r="J2069">
        <v>0.24189905263648301</v>
      </c>
      <c r="K2069">
        <v>148.84566525482199</v>
      </c>
      <c r="L2069">
        <v>156.01760709945401</v>
      </c>
      <c r="M2069">
        <v>55.034556637536902</v>
      </c>
      <c r="N2069">
        <v>0.61503346135271197</v>
      </c>
      <c r="O2069">
        <v>79.1666666666666</v>
      </c>
      <c r="P2069">
        <v>48.661417322834602</v>
      </c>
      <c r="Q2069">
        <v>1.54390324733E-4</v>
      </c>
    </row>
    <row r="2070" spans="1:17" hidden="1" x14ac:dyDescent="0.3">
      <c r="A2070" t="s">
        <v>4297</v>
      </c>
      <c r="B2070" t="s">
        <v>4298</v>
      </c>
      <c r="C2070" t="s">
        <v>10182</v>
      </c>
      <c r="D2070" t="s">
        <v>416</v>
      </c>
      <c r="E2070">
        <v>311.632608</v>
      </c>
      <c r="F2070">
        <v>278.39999999999998</v>
      </c>
      <c r="G2070">
        <v>-36.083350456518701</v>
      </c>
      <c r="H2070">
        <v>5.4863393536704201</v>
      </c>
      <c r="I2070">
        <v>-35.358519742791998</v>
      </c>
      <c r="J2070">
        <v>7.85887325584482</v>
      </c>
      <c r="K2070">
        <v>264.266473762403</v>
      </c>
      <c r="L2070">
        <v>289.42628543603701</v>
      </c>
      <c r="M2070">
        <v>75.414552222867698</v>
      </c>
      <c r="N2070">
        <v>1.5301281919501899</v>
      </c>
      <c r="O2070">
        <v>45.456178160919499</v>
      </c>
      <c r="P2070">
        <v>29.488372093023202</v>
      </c>
      <c r="Q2070">
        <v>8.3143720730217002E-2</v>
      </c>
    </row>
    <row r="2071" spans="1:17" hidden="1" x14ac:dyDescent="0.3">
      <c r="A2071" t="s">
        <v>4299</v>
      </c>
      <c r="B2071" t="s">
        <v>4300</v>
      </c>
      <c r="C2071" t="s">
        <v>10182</v>
      </c>
      <c r="D2071" t="s">
        <v>140</v>
      </c>
      <c r="E2071">
        <v>311.29617000000002</v>
      </c>
      <c r="F2071">
        <v>197.95</v>
      </c>
      <c r="G2071">
        <v>22.5278131023782</v>
      </c>
      <c r="H2071">
        <v>-10.2640137937705</v>
      </c>
      <c r="I2071">
        <v>-8.1715834295232206</v>
      </c>
      <c r="J2071">
        <v>0.12943043812044699</v>
      </c>
      <c r="K2071">
        <v>206.62377177993599</v>
      </c>
      <c r="L2071">
        <v>189.67849485641699</v>
      </c>
      <c r="M2071">
        <v>44.202544659249398</v>
      </c>
      <c r="N2071">
        <v>0.54470054720310002</v>
      </c>
      <c r="O2071">
        <v>42.940136398080298</v>
      </c>
      <c r="P2071">
        <v>63.0560131795716</v>
      </c>
      <c r="Q2071">
        <v>0.220017027779146</v>
      </c>
    </row>
    <row r="2072" spans="1:17" hidden="1" x14ac:dyDescent="0.3">
      <c r="A2072" t="s">
        <v>4301</v>
      </c>
      <c r="B2072" t="s">
        <v>4302</v>
      </c>
      <c r="C2072" t="s">
        <v>10182</v>
      </c>
      <c r="E2072">
        <v>310.7706</v>
      </c>
      <c r="F2072">
        <v>305</v>
      </c>
      <c r="G2072">
        <v>508.41705180763398</v>
      </c>
      <c r="H2072">
        <v>-7.9199030788020999E-2</v>
      </c>
      <c r="I2072">
        <v>15.0734536567467</v>
      </c>
      <c r="J2072">
        <v>4.03825260193811</v>
      </c>
      <c r="K2072">
        <v>279.77769296788301</v>
      </c>
      <c r="L2072">
        <v>207.35636074578699</v>
      </c>
      <c r="M2072">
        <v>53.740682542350299</v>
      </c>
      <c r="N2072">
        <v>0.44637924822865299</v>
      </c>
      <c r="O2072">
        <v>13.114754098360599</v>
      </c>
      <c r="P2072">
        <v>538.07531380753096</v>
      </c>
    </row>
    <row r="2073" spans="1:17" hidden="1" x14ac:dyDescent="0.3">
      <c r="A2073" t="s">
        <v>4303</v>
      </c>
      <c r="B2073" t="s">
        <v>4304</v>
      </c>
      <c r="C2073" t="s">
        <v>10182</v>
      </c>
      <c r="D2073" t="s">
        <v>193</v>
      </c>
      <c r="E2073">
        <v>309.70607481799999</v>
      </c>
      <c r="F2073">
        <v>219.86</v>
      </c>
      <c r="G2073">
        <v>-22.179285019763899</v>
      </c>
      <c r="H2073">
        <v>8.7313957360859806</v>
      </c>
      <c r="I2073">
        <v>-27.341913455790301</v>
      </c>
      <c r="J2073">
        <v>3.2006477936193001</v>
      </c>
      <c r="K2073">
        <v>208.476968941759</v>
      </c>
      <c r="L2073">
        <v>212.52221805626999</v>
      </c>
      <c r="M2073">
        <v>52.6137377562506</v>
      </c>
      <c r="N2073">
        <v>1.67724011306259</v>
      </c>
      <c r="O2073">
        <v>33.721459110342899</v>
      </c>
      <c r="P2073">
        <v>27.825581395348799</v>
      </c>
      <c r="Q2073">
        <v>-3.5561388644886997E-2</v>
      </c>
    </row>
    <row r="2074" spans="1:17" hidden="1" x14ac:dyDescent="0.3">
      <c r="A2074" t="s">
        <v>4305</v>
      </c>
      <c r="B2074" t="s">
        <v>4306</v>
      </c>
      <c r="C2074" t="s">
        <v>10182</v>
      </c>
      <c r="D2074" t="s">
        <v>130</v>
      </c>
      <c r="E2074">
        <v>309.15796499999999</v>
      </c>
      <c r="F2074">
        <v>26.7</v>
      </c>
      <c r="G2074">
        <v>58.419246637899398</v>
      </c>
      <c r="H2074">
        <v>16.900852198434901</v>
      </c>
      <c r="I2074">
        <v>42.904173868127899</v>
      </c>
      <c r="J2074">
        <v>-4.6493160773758403E-2</v>
      </c>
      <c r="K2074">
        <v>21.319101989146201</v>
      </c>
      <c r="L2074">
        <v>16.9714916708995</v>
      </c>
      <c r="M2074">
        <v>64.1328565584638</v>
      </c>
      <c r="N2074">
        <v>1.63158649162758</v>
      </c>
      <c r="O2074">
        <v>5.2808988764044997</v>
      </c>
      <c r="P2074">
        <v>117.07317073170699</v>
      </c>
      <c r="Q2074">
        <v>8.9465829339289996E-2</v>
      </c>
    </row>
    <row r="2075" spans="1:17" hidden="1" x14ac:dyDescent="0.3">
      <c r="A2075" t="s">
        <v>4307</v>
      </c>
      <c r="B2075" t="s">
        <v>4308</v>
      </c>
      <c r="C2075" t="s">
        <v>10182</v>
      </c>
      <c r="D2075" t="s">
        <v>246</v>
      </c>
      <c r="E2075">
        <v>308.32220000000001</v>
      </c>
      <c r="F2075">
        <v>261.29000000000002</v>
      </c>
      <c r="G2075">
        <v>-3.9781443859802601</v>
      </c>
      <c r="H2075">
        <v>1.71877237181817</v>
      </c>
      <c r="I2075">
        <v>-19.11040353648</v>
      </c>
      <c r="J2075">
        <v>2.4403705831594902</v>
      </c>
      <c r="K2075">
        <v>251.43926808129299</v>
      </c>
      <c r="L2075">
        <v>248.37850737524201</v>
      </c>
      <c r="M2075">
        <v>63.309765940404198</v>
      </c>
      <c r="N2075">
        <v>1.3776479297217299</v>
      </c>
      <c r="O2075">
        <v>26.947070305025001</v>
      </c>
      <c r="P2075">
        <v>37.160104986876597</v>
      </c>
      <c r="Q2075">
        <v>-2.8101852697742E-2</v>
      </c>
    </row>
    <row r="2076" spans="1:17" hidden="1" x14ac:dyDescent="0.3">
      <c r="A2076" t="s">
        <v>4309</v>
      </c>
      <c r="B2076" t="s">
        <v>4310</v>
      </c>
      <c r="C2076" t="s">
        <v>10182</v>
      </c>
      <c r="D2076" t="s">
        <v>1402</v>
      </c>
      <c r="E2076">
        <v>308.231223</v>
      </c>
      <c r="F2076">
        <v>77.150000000000006</v>
      </c>
      <c r="G2076">
        <v>-12.1944827744686</v>
      </c>
      <c r="H2076">
        <v>3.7902475855683799</v>
      </c>
      <c r="I2076">
        <v>-17.758636784277702</v>
      </c>
      <c r="J2076">
        <v>-6.1074763592802803</v>
      </c>
      <c r="K2076">
        <v>72.767678591391103</v>
      </c>
      <c r="L2076">
        <v>73.346739326968802</v>
      </c>
      <c r="M2076">
        <v>55.058097596421099</v>
      </c>
      <c r="N2076">
        <v>3.0162081236341201</v>
      </c>
      <c r="O2076">
        <v>44.9125081011017</v>
      </c>
      <c r="P2076">
        <v>52.621167161226502</v>
      </c>
    </row>
    <row r="2077" spans="1:17" hidden="1" x14ac:dyDescent="0.3">
      <c r="A2077" t="s">
        <v>4311</v>
      </c>
      <c r="B2077" t="s">
        <v>4312</v>
      </c>
      <c r="C2077" t="s">
        <v>10182</v>
      </c>
      <c r="D2077" t="s">
        <v>140</v>
      </c>
      <c r="E2077">
        <v>307.64975240000001</v>
      </c>
      <c r="F2077">
        <v>293.5</v>
      </c>
      <c r="G2077">
        <v>81.458778838977594</v>
      </c>
      <c r="H2077">
        <v>-2.1629657536458802</v>
      </c>
      <c r="I2077">
        <v>2.3200532285930699</v>
      </c>
      <c r="J2077">
        <v>0.71475251396672201</v>
      </c>
      <c r="K2077">
        <v>288.999236426729</v>
      </c>
      <c r="L2077">
        <v>261.19339109928097</v>
      </c>
      <c r="M2077">
        <v>54.923081729123297</v>
      </c>
      <c r="N2077">
        <v>0.74404496386831998</v>
      </c>
      <c r="O2077">
        <v>10.391822827938601</v>
      </c>
      <c r="P2077">
        <v>109.642857142857</v>
      </c>
      <c r="Q2077">
        <v>6.4268218551049E-2</v>
      </c>
    </row>
    <row r="2078" spans="1:17" hidden="1" x14ac:dyDescent="0.3">
      <c r="A2078" t="s">
        <v>4313</v>
      </c>
      <c r="B2078" t="s">
        <v>4314</v>
      </c>
      <c r="C2078" t="s">
        <v>10182</v>
      </c>
      <c r="D2078" t="s">
        <v>193</v>
      </c>
      <c r="E2078">
        <v>306.82499999999999</v>
      </c>
      <c r="F2078">
        <v>613.65</v>
      </c>
      <c r="G2078">
        <v>17.839444275421499</v>
      </c>
      <c r="H2078">
        <v>-12.122476148709101</v>
      </c>
      <c r="I2078">
        <v>-24.951195036037401</v>
      </c>
      <c r="J2078">
        <v>0.77806824273502095</v>
      </c>
      <c r="K2078">
        <v>590.07002326518602</v>
      </c>
      <c r="L2078">
        <v>571.12519101831299</v>
      </c>
      <c r="M2078">
        <v>76.391132547564496</v>
      </c>
      <c r="N2078">
        <v>1.7462745334136001</v>
      </c>
      <c r="O2078">
        <v>24.6638963578587</v>
      </c>
      <c r="P2078">
        <v>51.968796433878097</v>
      </c>
      <c r="Q2078">
        <v>9.0487589400580007E-2</v>
      </c>
    </row>
    <row r="2079" spans="1:17" hidden="1" x14ac:dyDescent="0.3">
      <c r="A2079" t="s">
        <v>4315</v>
      </c>
      <c r="B2079" t="s">
        <v>4316</v>
      </c>
      <c r="C2079" t="s">
        <v>10182</v>
      </c>
      <c r="D2079" t="s">
        <v>384</v>
      </c>
      <c r="E2079">
        <v>306.24381706499997</v>
      </c>
      <c r="F2079">
        <v>133.94999999999999</v>
      </c>
      <c r="G2079">
        <v>21.547917942895001</v>
      </c>
      <c r="H2079">
        <v>23.841617674021698</v>
      </c>
      <c r="I2079">
        <v>34.305441672763799</v>
      </c>
      <c r="J2079">
        <v>-15.595273648578599</v>
      </c>
      <c r="M2079">
        <v>39.864069130229304</v>
      </c>
      <c r="O2079">
        <v>30.5711086226204</v>
      </c>
      <c r="P2079">
        <v>95.120174799708593</v>
      </c>
    </row>
    <row r="2080" spans="1:17" hidden="1" x14ac:dyDescent="0.3">
      <c r="A2080" t="s">
        <v>4317</v>
      </c>
      <c r="B2080" t="s">
        <v>4318</v>
      </c>
      <c r="C2080" t="s">
        <v>10182</v>
      </c>
      <c r="D2080" t="s">
        <v>246</v>
      </c>
      <c r="E2080">
        <v>306.18700000000001</v>
      </c>
      <c r="F2080">
        <v>900.55</v>
      </c>
      <c r="G2080">
        <v>203.882128528404</v>
      </c>
      <c r="H2080">
        <v>11.096261968766701</v>
      </c>
      <c r="I2080">
        <v>43.4626372665223</v>
      </c>
      <c r="J2080">
        <v>10.612847498566801</v>
      </c>
      <c r="K2080">
        <v>792.35188695487705</v>
      </c>
      <c r="L2080">
        <v>637.12066491562598</v>
      </c>
      <c r="M2080">
        <v>80.716133449171096</v>
      </c>
      <c r="N2080">
        <v>0.85669276265413297</v>
      </c>
      <c r="O2080">
        <v>2.9370939981122599</v>
      </c>
      <c r="P2080">
        <v>232.244973252167</v>
      </c>
      <c r="Q2080">
        <v>0.16419895765685399</v>
      </c>
    </row>
    <row r="2081" spans="1:17" hidden="1" x14ac:dyDescent="0.3">
      <c r="A2081" t="s">
        <v>4319</v>
      </c>
      <c r="B2081" t="s">
        <v>4320</v>
      </c>
      <c r="C2081" t="s">
        <v>10182</v>
      </c>
      <c r="E2081">
        <v>305.17016363499999</v>
      </c>
      <c r="F2081">
        <v>135.65</v>
      </c>
      <c r="G2081">
        <v>50.647947184634099</v>
      </c>
      <c r="H2081">
        <v>36.4421321375277</v>
      </c>
      <c r="I2081">
        <v>64.644870784039895</v>
      </c>
      <c r="J2081">
        <v>9.3069551150883001</v>
      </c>
      <c r="K2081">
        <v>104.258850006893</v>
      </c>
      <c r="M2081">
        <v>83.133991847867605</v>
      </c>
      <c r="N2081">
        <v>2.09873796027092</v>
      </c>
      <c r="O2081">
        <v>1.3638039071138801</v>
      </c>
      <c r="P2081">
        <v>106.374562604594</v>
      </c>
    </row>
    <row r="2082" spans="1:17" hidden="1" x14ac:dyDescent="0.3">
      <c r="A2082" t="s">
        <v>4321</v>
      </c>
      <c r="B2082" t="s">
        <v>4322</v>
      </c>
      <c r="C2082" t="s">
        <v>10182</v>
      </c>
      <c r="D2082" t="s">
        <v>726</v>
      </c>
      <c r="E2082">
        <v>304.60320306</v>
      </c>
      <c r="F2082">
        <v>50.31</v>
      </c>
      <c r="G2082">
        <v>0.60353299251307702</v>
      </c>
      <c r="H2082">
        <v>6.6688386458210802</v>
      </c>
      <c r="I2082">
        <v>-24.756582704827199</v>
      </c>
      <c r="J2082">
        <v>-0.38140253823631598</v>
      </c>
      <c r="K2082">
        <v>49.453477619445302</v>
      </c>
      <c r="L2082">
        <v>49.549666707990497</v>
      </c>
      <c r="M2082">
        <v>47.407058380883399</v>
      </c>
      <c r="N2082">
        <v>0.88221559997108601</v>
      </c>
      <c r="O2082">
        <v>42.913933611608002</v>
      </c>
      <c r="P2082">
        <v>29</v>
      </c>
      <c r="Q2082">
        <v>3.7434363148556998E-2</v>
      </c>
    </row>
    <row r="2083" spans="1:17" hidden="1" x14ac:dyDescent="0.3">
      <c r="A2083" t="s">
        <v>4323</v>
      </c>
      <c r="B2083" t="s">
        <v>4324</v>
      </c>
      <c r="C2083" t="s">
        <v>10182</v>
      </c>
      <c r="D2083" t="s">
        <v>304</v>
      </c>
      <c r="E2083">
        <v>303.47037239999997</v>
      </c>
      <c r="F2083">
        <v>156</v>
      </c>
      <c r="G2083">
        <v>-28.191498063387499</v>
      </c>
      <c r="H2083">
        <v>-0.136889700936485</v>
      </c>
      <c r="I2083">
        <v>-33.540505483528101</v>
      </c>
      <c r="J2083">
        <v>-6.2339931607737604</v>
      </c>
      <c r="K2083">
        <v>144.73373779405199</v>
      </c>
      <c r="L2083">
        <v>151.22043704288001</v>
      </c>
      <c r="M2083">
        <v>62.845489127051799</v>
      </c>
      <c r="N2083">
        <v>0.47306749860286301</v>
      </c>
      <c r="O2083">
        <v>53.173076923076898</v>
      </c>
      <c r="P2083">
        <v>43.316490583371603</v>
      </c>
      <c r="Q2083">
        <v>4.7712756057666998E-2</v>
      </c>
    </row>
    <row r="2084" spans="1:17" hidden="1" x14ac:dyDescent="0.3">
      <c r="A2084" t="s">
        <v>4325</v>
      </c>
      <c r="B2084" t="s">
        <v>4326</v>
      </c>
      <c r="C2084" t="s">
        <v>10182</v>
      </c>
      <c r="D2084" t="s">
        <v>46</v>
      </c>
      <c r="E2084">
        <v>303.19320279999999</v>
      </c>
      <c r="F2084">
        <v>126.38</v>
      </c>
      <c r="G2084">
        <v>84.1525025947507</v>
      </c>
      <c r="H2084">
        <v>35.954812704747297</v>
      </c>
      <c r="I2084">
        <v>36.266559879092704</v>
      </c>
      <c r="J2084">
        <v>4.67481831463608</v>
      </c>
      <c r="K2084">
        <v>105.326843539764</v>
      </c>
      <c r="L2084">
        <v>89.046372239601396</v>
      </c>
      <c r="M2084">
        <v>60.471337476213598</v>
      </c>
      <c r="N2084">
        <v>2.5314365081935901</v>
      </c>
      <c r="O2084">
        <v>13.1508150023738</v>
      </c>
      <c r="P2084">
        <v>121.719298245614</v>
      </c>
      <c r="Q2084">
        <v>2.1120920312263002E-2</v>
      </c>
    </row>
    <row r="2085" spans="1:17" hidden="1" x14ac:dyDescent="0.3">
      <c r="A2085" t="s">
        <v>4327</v>
      </c>
      <c r="B2085" t="s">
        <v>4328</v>
      </c>
      <c r="C2085" t="s">
        <v>10182</v>
      </c>
      <c r="D2085" t="s">
        <v>304</v>
      </c>
      <c r="E2085">
        <v>303.12343088</v>
      </c>
      <c r="F2085">
        <v>175.3</v>
      </c>
      <c r="G2085">
        <v>53.791643019132401</v>
      </c>
      <c r="H2085">
        <v>-8.9932582804359207</v>
      </c>
      <c r="I2085">
        <v>-1.6941147857647501</v>
      </c>
      <c r="J2085">
        <v>-6.9260485065867696</v>
      </c>
      <c r="K2085">
        <v>180.331533135077</v>
      </c>
      <c r="L2085">
        <v>156.475817980058</v>
      </c>
      <c r="M2085">
        <v>33.5603875648073</v>
      </c>
      <c r="N2085">
        <v>0.76852689391857099</v>
      </c>
      <c r="O2085">
        <v>30.6332002281802</v>
      </c>
      <c r="P2085">
        <v>85.502645502645507</v>
      </c>
    </row>
    <row r="2086" spans="1:17" hidden="1" x14ac:dyDescent="0.3">
      <c r="A2086" t="s">
        <v>4329</v>
      </c>
      <c r="B2086" t="s">
        <v>4330</v>
      </c>
      <c r="C2086" t="s">
        <v>10182</v>
      </c>
      <c r="D2086" t="s">
        <v>46</v>
      </c>
      <c r="E2086">
        <v>302.67</v>
      </c>
      <c r="F2086">
        <v>540</v>
      </c>
      <c r="G2086">
        <v>66.6754556350878</v>
      </c>
      <c r="H2086">
        <v>27.624882601865</v>
      </c>
      <c r="I2086">
        <v>98.609115728592997</v>
      </c>
      <c r="J2086">
        <v>-1.29204476219724</v>
      </c>
      <c r="K2086">
        <v>467.48084911640302</v>
      </c>
      <c r="L2086">
        <v>358.57728335820701</v>
      </c>
      <c r="M2086">
        <v>53.6673743410512</v>
      </c>
      <c r="N2086">
        <v>1.33441852052812</v>
      </c>
      <c r="O2086">
        <v>12.407407407407399</v>
      </c>
      <c r="P2086">
        <v>159.61538461538399</v>
      </c>
    </row>
    <row r="2087" spans="1:17" hidden="1" x14ac:dyDescent="0.3">
      <c r="A2087" t="s">
        <v>4331</v>
      </c>
      <c r="B2087" t="s">
        <v>4332</v>
      </c>
      <c r="C2087" t="s">
        <v>10182</v>
      </c>
      <c r="D2087" t="s">
        <v>637</v>
      </c>
      <c r="E2087">
        <v>302.43142799999998</v>
      </c>
      <c r="F2087">
        <v>540</v>
      </c>
      <c r="G2087">
        <v>-14.9267892742255</v>
      </c>
      <c r="H2087">
        <v>-0.56759286160278499</v>
      </c>
      <c r="I2087">
        <v>-0.98817808583991396</v>
      </c>
      <c r="J2087">
        <v>1.48193181592708</v>
      </c>
      <c r="K2087">
        <v>518.25068061502805</v>
      </c>
      <c r="L2087">
        <v>511.585153364566</v>
      </c>
      <c r="M2087">
        <v>63.137508366481903</v>
      </c>
      <c r="N2087">
        <v>1.7333184033546101</v>
      </c>
      <c r="O2087">
        <v>4.9907407407407502</v>
      </c>
      <c r="P2087">
        <v>17.1366594360086</v>
      </c>
      <c r="Q2087">
        <v>-6.8317639502950001E-2</v>
      </c>
    </row>
    <row r="2088" spans="1:17" hidden="1" x14ac:dyDescent="0.3">
      <c r="A2088" t="s">
        <v>4333</v>
      </c>
      <c r="B2088" t="s">
        <v>4334</v>
      </c>
      <c r="C2088" t="s">
        <v>10182</v>
      </c>
      <c r="D2088" t="s">
        <v>637</v>
      </c>
      <c r="E2088">
        <v>302.261256</v>
      </c>
      <c r="F2088">
        <v>72.819999999999993</v>
      </c>
      <c r="G2088">
        <v>6.2396104838459499</v>
      </c>
      <c r="H2088">
        <v>2.81004863062266</v>
      </c>
      <c r="I2088">
        <v>-19.740971683994299</v>
      </c>
      <c r="J2088">
        <v>-1.99145214463192</v>
      </c>
      <c r="K2088">
        <v>72.708668454149901</v>
      </c>
      <c r="L2088">
        <v>71.432018874270497</v>
      </c>
      <c r="M2088">
        <v>45.8645386587839</v>
      </c>
      <c r="N2088">
        <v>1.03481202779691</v>
      </c>
      <c r="O2088">
        <v>40.071408953584097</v>
      </c>
      <c r="P2088">
        <v>44.771371769383599</v>
      </c>
      <c r="Q2088">
        <v>1.7783093938644998E-2</v>
      </c>
    </row>
    <row r="2089" spans="1:17" hidden="1" x14ac:dyDescent="0.3">
      <c r="A2089" t="s">
        <v>4335</v>
      </c>
      <c r="B2089" t="s">
        <v>4336</v>
      </c>
      <c r="C2089" t="s">
        <v>10182</v>
      </c>
      <c r="D2089" t="s">
        <v>637</v>
      </c>
      <c r="E2089">
        <v>302.06950000000001</v>
      </c>
      <c r="F2089">
        <v>901.7</v>
      </c>
      <c r="G2089">
        <v>6974.9140919987203</v>
      </c>
      <c r="H2089">
        <v>26.373721400408499</v>
      </c>
      <c r="I2089">
        <v>574.158102215079</v>
      </c>
      <c r="J2089">
        <v>7.3890896613121297</v>
      </c>
      <c r="K2089">
        <v>694.06157316008796</v>
      </c>
      <c r="L2089">
        <v>398.02555095977101</v>
      </c>
      <c r="M2089">
        <v>88.881235797086006</v>
      </c>
      <c r="N2089">
        <v>0.88264058908880905</v>
      </c>
      <c r="O2089">
        <v>1.95741377398248</v>
      </c>
      <c r="P2089">
        <v>9138.7295081967204</v>
      </c>
      <c r="Q2089">
        <v>0.43768281912764301</v>
      </c>
    </row>
    <row r="2090" spans="1:17" hidden="1" x14ac:dyDescent="0.3">
      <c r="A2090" t="s">
        <v>4337</v>
      </c>
      <c r="B2090" t="s">
        <v>4338</v>
      </c>
      <c r="C2090" t="s">
        <v>10182</v>
      </c>
      <c r="E2090">
        <v>301.33516880000002</v>
      </c>
      <c r="F2090">
        <v>123.35</v>
      </c>
      <c r="G2090">
        <v>-10.5866970108367</v>
      </c>
      <c r="H2090">
        <v>17.947912398579</v>
      </c>
      <c r="I2090">
        <v>2.17082671903212</v>
      </c>
      <c r="J2090">
        <v>-8.5648768520733505</v>
      </c>
      <c r="M2090">
        <v>48.529353343060599</v>
      </c>
      <c r="O2090">
        <v>16.903121199837798</v>
      </c>
      <c r="P2090">
        <v>20.224171539960999</v>
      </c>
    </row>
    <row r="2091" spans="1:17" hidden="1" x14ac:dyDescent="0.3">
      <c r="A2091" t="s">
        <v>4339</v>
      </c>
      <c r="B2091" t="s">
        <v>4340</v>
      </c>
      <c r="C2091" t="s">
        <v>10182</v>
      </c>
      <c r="D2091" t="s">
        <v>62</v>
      </c>
      <c r="E2091">
        <v>301.22639099999998</v>
      </c>
      <c r="F2091">
        <v>322.2</v>
      </c>
      <c r="G2091">
        <v>-38.7977451732093</v>
      </c>
      <c r="H2091">
        <v>9.8322059644230499</v>
      </c>
      <c r="I2091">
        <v>-26.852857013149801</v>
      </c>
      <c r="J2091">
        <v>-1.98147768089759</v>
      </c>
      <c r="K2091">
        <v>313.91834087275799</v>
      </c>
      <c r="L2091">
        <v>340.044244904312</v>
      </c>
      <c r="M2091">
        <v>57.039147867324999</v>
      </c>
      <c r="N2091">
        <v>1.04453896741015</v>
      </c>
      <c r="O2091">
        <v>30.664183736809399</v>
      </c>
      <c r="P2091">
        <v>26.352941176470502</v>
      </c>
      <c r="Q2091">
        <v>6.6796580117856996E-2</v>
      </c>
    </row>
    <row r="2092" spans="1:17" hidden="1" x14ac:dyDescent="0.3">
      <c r="A2092" t="s">
        <v>4341</v>
      </c>
      <c r="B2092" t="s">
        <v>4342</v>
      </c>
      <c r="C2092" t="s">
        <v>10182</v>
      </c>
      <c r="D2092" t="s">
        <v>4343</v>
      </c>
      <c r="E2092">
        <v>300.74076480000002</v>
      </c>
      <c r="F2092">
        <v>162.4</v>
      </c>
      <c r="G2092">
        <v>124.376457590122</v>
      </c>
      <c r="H2092">
        <v>90.720120697103098</v>
      </c>
      <c r="I2092">
        <v>74.016997254697401</v>
      </c>
      <c r="J2092">
        <v>-2.1360453995797202</v>
      </c>
      <c r="K2092">
        <v>119.417951932834</v>
      </c>
      <c r="M2092">
        <v>65.016507557316302</v>
      </c>
      <c r="N2092">
        <v>2.4985731757032199</v>
      </c>
      <c r="O2092">
        <v>18.165024630541801</v>
      </c>
      <c r="P2092">
        <v>161.935483870967</v>
      </c>
    </row>
    <row r="2093" spans="1:17" hidden="1" x14ac:dyDescent="0.3">
      <c r="A2093" t="s">
        <v>4344</v>
      </c>
      <c r="B2093" t="s">
        <v>4345</v>
      </c>
      <c r="C2093" t="s">
        <v>10182</v>
      </c>
      <c r="D2093" t="s">
        <v>798</v>
      </c>
      <c r="E2093">
        <v>300.633611059999</v>
      </c>
      <c r="F2093">
        <v>229.7</v>
      </c>
      <c r="G2093">
        <v>65.141835269945702</v>
      </c>
      <c r="H2093">
        <v>18.7787287557111</v>
      </c>
      <c r="I2093">
        <v>26.883736940714201</v>
      </c>
      <c r="J2093">
        <v>-12.4073601789342</v>
      </c>
      <c r="K2093">
        <v>193.74715440343999</v>
      </c>
      <c r="M2093">
        <v>53.066313547690299</v>
      </c>
      <c r="N2093">
        <v>0.91400491400491302</v>
      </c>
      <c r="O2093">
        <v>13.1911188506747</v>
      </c>
      <c r="P2093">
        <v>105.089285714285</v>
      </c>
    </row>
    <row r="2094" spans="1:17" hidden="1" x14ac:dyDescent="0.3">
      <c r="A2094" t="s">
        <v>4346</v>
      </c>
      <c r="B2094" t="s">
        <v>4347</v>
      </c>
      <c r="C2094" t="s">
        <v>10182</v>
      </c>
      <c r="D2094" t="s">
        <v>700</v>
      </c>
      <c r="E2094">
        <v>300.059813088</v>
      </c>
      <c r="F2094">
        <v>20.34</v>
      </c>
      <c r="G2094">
        <v>33.820341998724203</v>
      </c>
      <c r="H2094">
        <v>-3.34034941832281</v>
      </c>
      <c r="I2094">
        <v>-9.0796533069399104</v>
      </c>
      <c r="J2094">
        <v>-0.95951574606927803</v>
      </c>
      <c r="K2094">
        <v>20.1480953116825</v>
      </c>
      <c r="L2094">
        <v>18.520324021688701</v>
      </c>
      <c r="M2094">
        <v>48.102045913426799</v>
      </c>
      <c r="N2094">
        <v>0.93096778496631705</v>
      </c>
      <c r="O2094">
        <v>19.714847590953699</v>
      </c>
      <c r="P2094">
        <v>68.099173553718998</v>
      </c>
      <c r="Q2094">
        <v>-9.4675797457930005E-3</v>
      </c>
    </row>
    <row r="2095" spans="1:17" hidden="1" x14ac:dyDescent="0.3">
      <c r="A2095" t="s">
        <v>4348</v>
      </c>
      <c r="B2095" t="s">
        <v>4349</v>
      </c>
      <c r="C2095" t="s">
        <v>10182</v>
      </c>
      <c r="D2095" t="s">
        <v>21</v>
      </c>
      <c r="E2095">
        <v>298.97461399999997</v>
      </c>
      <c r="F2095">
        <v>20.21</v>
      </c>
      <c r="G2095">
        <v>-4.7882889536566999</v>
      </c>
      <c r="H2095">
        <v>-10.0735300965476</v>
      </c>
      <c r="I2095">
        <v>-32.604518393694804</v>
      </c>
      <c r="J2095">
        <v>-5.1627722305411998</v>
      </c>
      <c r="K2095">
        <v>21.619764084886899</v>
      </c>
      <c r="L2095">
        <v>22.6250806569644</v>
      </c>
      <c r="M2095">
        <v>28.194672663320599</v>
      </c>
      <c r="N2095">
        <v>0.68945880309851604</v>
      </c>
      <c r="O2095">
        <v>77.140029688273103</v>
      </c>
      <c r="P2095">
        <v>23.6085626911314</v>
      </c>
      <c r="Q2095">
        <v>-0.107792940194283</v>
      </c>
    </row>
    <row r="2096" spans="1:17" hidden="1" x14ac:dyDescent="0.3">
      <c r="A2096" t="s">
        <v>4350</v>
      </c>
      <c r="B2096" t="s">
        <v>4351</v>
      </c>
      <c r="C2096" t="s">
        <v>10182</v>
      </c>
      <c r="D2096" t="s">
        <v>711</v>
      </c>
      <c r="E2096">
        <v>298.53358683599998</v>
      </c>
      <c r="F2096">
        <v>11.82</v>
      </c>
      <c r="G2096">
        <v>-18.0206906099713</v>
      </c>
      <c r="H2096">
        <v>-4.3483392568529897</v>
      </c>
      <c r="I2096">
        <v>-8.8257573011792498</v>
      </c>
      <c r="J2096">
        <v>-0.384045903389785</v>
      </c>
      <c r="K2096">
        <v>11.758601513516901</v>
      </c>
      <c r="L2096">
        <v>11.514929017060901</v>
      </c>
      <c r="M2096">
        <v>70.589314799391403</v>
      </c>
      <c r="N2096">
        <v>1.6436279000662199</v>
      </c>
      <c r="O2096">
        <v>12.5211505922165</v>
      </c>
      <c r="P2096">
        <v>24.421052631578899</v>
      </c>
    </row>
    <row r="2097" spans="1:17" hidden="1" x14ac:dyDescent="0.3">
      <c r="A2097" t="s">
        <v>4352</v>
      </c>
      <c r="B2097" t="s">
        <v>4353</v>
      </c>
      <c r="C2097" t="s">
        <v>10182</v>
      </c>
      <c r="D2097" t="s">
        <v>243</v>
      </c>
      <c r="E2097">
        <v>298.19902215500002</v>
      </c>
      <c r="F2097">
        <v>125.7</v>
      </c>
      <c r="G2097">
        <v>-42.334097599695703</v>
      </c>
      <c r="H2097">
        <v>0.92972420377777099</v>
      </c>
      <c r="I2097">
        <v>-27.824182590734601</v>
      </c>
      <c r="J2097">
        <v>-2.96636989420981</v>
      </c>
      <c r="K2097">
        <v>127.64122633453999</v>
      </c>
      <c r="L2097">
        <v>139.252783508644</v>
      </c>
      <c r="M2097">
        <v>42.541483263054602</v>
      </c>
      <c r="N2097">
        <v>0.68407813734888501</v>
      </c>
      <c r="O2097">
        <v>55.1312649164677</v>
      </c>
      <c r="P2097">
        <v>38.131868131868103</v>
      </c>
      <c r="Q2097">
        <v>9.9416413082425006E-2</v>
      </c>
    </row>
    <row r="2098" spans="1:17" hidden="1" x14ac:dyDescent="0.3">
      <c r="A2098" t="s">
        <v>4354</v>
      </c>
      <c r="B2098" t="s">
        <v>4355</v>
      </c>
      <c r="C2098" t="s">
        <v>10182</v>
      </c>
      <c r="D2098" t="s">
        <v>140</v>
      </c>
      <c r="E2098">
        <v>297.81431689499999</v>
      </c>
      <c r="F2098">
        <v>26.61</v>
      </c>
      <c r="G2098">
        <v>5.0363413874773002</v>
      </c>
      <c r="H2098">
        <v>12.742299431610601</v>
      </c>
      <c r="I2098">
        <v>-33.9484137264879</v>
      </c>
      <c r="J2098">
        <v>-11.2805062959275</v>
      </c>
      <c r="K2098">
        <v>24.495676460881999</v>
      </c>
      <c r="L2098">
        <v>23.136688164216402</v>
      </c>
      <c r="M2098">
        <v>49.213732548430201</v>
      </c>
      <c r="N2098">
        <v>3.6012853134001102</v>
      </c>
      <c r="O2098">
        <v>39.571589627959398</v>
      </c>
      <c r="P2098">
        <v>55.432242990654103</v>
      </c>
      <c r="Q2098">
        <v>3.3654536145171998E-2</v>
      </c>
    </row>
    <row r="2099" spans="1:17" hidden="1" x14ac:dyDescent="0.3">
      <c r="A2099" t="s">
        <v>4356</v>
      </c>
      <c r="B2099" t="s">
        <v>4357</v>
      </c>
      <c r="C2099" t="s">
        <v>10182</v>
      </c>
      <c r="D2099" t="s">
        <v>143</v>
      </c>
      <c r="E2099">
        <v>297.39604439999999</v>
      </c>
      <c r="F2099">
        <v>270.5</v>
      </c>
      <c r="G2099">
        <v>306.67785895802098</v>
      </c>
      <c r="H2099">
        <v>10.755800675146199</v>
      </c>
      <c r="I2099">
        <v>-6.44290939842182E-2</v>
      </c>
      <c r="J2099">
        <v>1.4027822015450799</v>
      </c>
      <c r="K2099">
        <v>266.49134713875299</v>
      </c>
      <c r="L2099">
        <v>228.667244255306</v>
      </c>
      <c r="M2099">
        <v>52.261871599929201</v>
      </c>
      <c r="N2099">
        <v>0.17923241299041201</v>
      </c>
      <c r="O2099">
        <v>33.160813308687601</v>
      </c>
      <c r="P2099">
        <v>336.99515347334398</v>
      </c>
      <c r="Q2099">
        <v>0.21334704985446101</v>
      </c>
    </row>
    <row r="2100" spans="1:17" hidden="1" x14ac:dyDescent="0.3">
      <c r="A2100" t="s">
        <v>4358</v>
      </c>
      <c r="B2100" t="s">
        <v>4359</v>
      </c>
      <c r="C2100" t="s">
        <v>10182</v>
      </c>
      <c r="D2100" t="s">
        <v>127</v>
      </c>
      <c r="E2100">
        <v>297.279</v>
      </c>
      <c r="F2100">
        <v>290</v>
      </c>
      <c r="G2100">
        <v>226.42924351387501</v>
      </c>
      <c r="H2100">
        <v>11.110201520300899</v>
      </c>
      <c r="I2100">
        <v>112.739524149237</v>
      </c>
      <c r="J2100">
        <v>8.2456540111098295</v>
      </c>
      <c r="K2100">
        <v>238.21215170733601</v>
      </c>
      <c r="L2100">
        <v>177.50687067523</v>
      </c>
      <c r="M2100">
        <v>92.232490946986005</v>
      </c>
      <c r="N2100">
        <v>1.65721366180774</v>
      </c>
      <c r="O2100">
        <v>2</v>
      </c>
      <c r="P2100">
        <v>256.046654389195</v>
      </c>
      <c r="Q2100">
        <v>0.14635706681469299</v>
      </c>
    </row>
    <row r="2101" spans="1:17" hidden="1" x14ac:dyDescent="0.3">
      <c r="A2101" t="s">
        <v>4360</v>
      </c>
      <c r="B2101" t="s">
        <v>4361</v>
      </c>
      <c r="C2101" t="s">
        <v>10182</v>
      </c>
      <c r="D2101" t="s">
        <v>246</v>
      </c>
      <c r="E2101">
        <v>297.16258714000003</v>
      </c>
      <c r="F2101">
        <v>53.66</v>
      </c>
      <c r="G2101">
        <v>138.98889514832999</v>
      </c>
      <c r="H2101">
        <v>2.8349666354784802</v>
      </c>
      <c r="I2101">
        <v>13.045447504294</v>
      </c>
      <c r="J2101">
        <v>-4.0107099648432101</v>
      </c>
      <c r="K2101">
        <v>54.096446563924196</v>
      </c>
      <c r="L2101">
        <v>46.239387856164498</v>
      </c>
      <c r="M2101">
        <v>43.6356859181235</v>
      </c>
      <c r="N2101">
        <v>0.934809560308134</v>
      </c>
      <c r="O2101">
        <v>29.985091315691399</v>
      </c>
      <c r="P2101">
        <v>171.83383991894601</v>
      </c>
      <c r="Q2101">
        <v>2.8656515957991999E-2</v>
      </c>
    </row>
    <row r="2102" spans="1:17" hidden="1" x14ac:dyDescent="0.3">
      <c r="A2102" t="s">
        <v>4362</v>
      </c>
      <c r="B2102" t="s">
        <v>4363</v>
      </c>
      <c r="C2102" t="s">
        <v>10182</v>
      </c>
      <c r="D2102" t="s">
        <v>193</v>
      </c>
      <c r="E2102">
        <v>297.08008537500001</v>
      </c>
      <c r="F2102">
        <v>755.05</v>
      </c>
      <c r="G2102">
        <v>71.362641497878599</v>
      </c>
      <c r="H2102">
        <v>-3.36631735987392</v>
      </c>
      <c r="I2102">
        <v>5.89756108207306</v>
      </c>
      <c r="J2102">
        <v>-5.0996010735384996</v>
      </c>
      <c r="K2102">
        <v>758.96275005798202</v>
      </c>
      <c r="L2102">
        <v>668.16037732881296</v>
      </c>
      <c r="M2102">
        <v>40.050191898897403</v>
      </c>
      <c r="N2102">
        <v>0.458797066777615</v>
      </c>
      <c r="O2102">
        <v>24.395735381762801</v>
      </c>
      <c r="P2102">
        <v>106.15699658702999</v>
      </c>
      <c r="Q2102">
        <v>4.0271598297668E-2</v>
      </c>
    </row>
    <row r="2103" spans="1:17" hidden="1" x14ac:dyDescent="0.3">
      <c r="A2103" t="s">
        <v>4364</v>
      </c>
      <c r="B2103" t="s">
        <v>4365</v>
      </c>
      <c r="C2103" t="s">
        <v>10182</v>
      </c>
      <c r="D2103" t="s">
        <v>214</v>
      </c>
      <c r="E2103">
        <v>295.6855104</v>
      </c>
      <c r="F2103">
        <v>233.55</v>
      </c>
      <c r="G2103">
        <v>178.06829760619999</v>
      </c>
      <c r="H2103">
        <v>10.8355608125432</v>
      </c>
      <c r="I2103">
        <v>64.603433910411198</v>
      </c>
      <c r="J2103">
        <v>-4.82031012971267</v>
      </c>
      <c r="K2103">
        <v>200.74619600861499</v>
      </c>
      <c r="L2103">
        <v>147.77758010713501</v>
      </c>
      <c r="M2103">
        <v>54.895449101225203</v>
      </c>
      <c r="N2103">
        <v>0.49699313110095</v>
      </c>
      <c r="O2103">
        <v>13.2519803040034</v>
      </c>
      <c r="P2103">
        <v>224.375</v>
      </c>
      <c r="Q2103">
        <v>0.16781554278814201</v>
      </c>
    </row>
    <row r="2104" spans="1:17" hidden="1" x14ac:dyDescent="0.3">
      <c r="A2104" t="s">
        <v>4366</v>
      </c>
      <c r="B2104" t="s">
        <v>4367</v>
      </c>
      <c r="C2104" t="s">
        <v>10182</v>
      </c>
      <c r="D2104" t="s">
        <v>49</v>
      </c>
      <c r="E2104">
        <v>294.98290975999998</v>
      </c>
      <c r="F2104">
        <v>9.2200000000000006</v>
      </c>
      <c r="G2104">
        <v>75.348874607419901</v>
      </c>
      <c r="H2104">
        <v>-6.4431082308316698</v>
      </c>
      <c r="I2104">
        <v>-6.22941994459448</v>
      </c>
      <c r="J2104">
        <v>-2.9066626522991701</v>
      </c>
      <c r="K2104">
        <v>9.4865874809828092</v>
      </c>
      <c r="L2104">
        <v>8.6671167865405394</v>
      </c>
      <c r="M2104">
        <v>36.302915026040097</v>
      </c>
      <c r="N2104">
        <v>0.97119852162763398</v>
      </c>
      <c r="O2104">
        <v>33.1887201735357</v>
      </c>
      <c r="P2104">
        <v>116.941176470588</v>
      </c>
      <c r="Q2104">
        <v>0.13148116745977001</v>
      </c>
    </row>
    <row r="2105" spans="1:17" hidden="1" x14ac:dyDescent="0.3">
      <c r="A2105" t="s">
        <v>4368</v>
      </c>
      <c r="B2105" t="s">
        <v>4369</v>
      </c>
      <c r="C2105" t="s">
        <v>10182</v>
      </c>
      <c r="E2105">
        <v>293.89490000000001</v>
      </c>
      <c r="F2105">
        <v>215.15</v>
      </c>
      <c r="G2105">
        <v>60.853077393245002</v>
      </c>
      <c r="H2105">
        <v>8.7696966918846009</v>
      </c>
      <c r="I2105">
        <v>-0.70711319488292701</v>
      </c>
      <c r="J2105">
        <v>1.65050634734232</v>
      </c>
      <c r="K2105">
        <v>196.774089426214</v>
      </c>
      <c r="L2105">
        <v>185.39666575665601</v>
      </c>
      <c r="M2105">
        <v>58.408626786056402</v>
      </c>
      <c r="N2105">
        <v>1.5342535048417401</v>
      </c>
      <c r="O2105">
        <v>17.034627004415501</v>
      </c>
      <c r="P2105">
        <v>95.235934664246798</v>
      </c>
    </row>
    <row r="2106" spans="1:17" hidden="1" x14ac:dyDescent="0.3">
      <c r="A2106" t="s">
        <v>4370</v>
      </c>
      <c r="B2106" t="s">
        <v>4371</v>
      </c>
      <c r="C2106" t="s">
        <v>10182</v>
      </c>
      <c r="D2106" t="s">
        <v>160</v>
      </c>
      <c r="E2106">
        <v>293.608</v>
      </c>
      <c r="F2106">
        <v>207.95</v>
      </c>
      <c r="G2106">
        <v>168.00781997617301</v>
      </c>
      <c r="H2106">
        <v>-5.4439004669180298</v>
      </c>
      <c r="I2106">
        <v>40.127627458798301</v>
      </c>
      <c r="J2106">
        <v>-0.66725798094150801</v>
      </c>
      <c r="K2106">
        <v>199.312019709574</v>
      </c>
      <c r="L2106">
        <v>149.56931698433601</v>
      </c>
      <c r="M2106">
        <v>44.150607120193598</v>
      </c>
      <c r="N2106">
        <v>0.28650656853045697</v>
      </c>
      <c r="O2106">
        <v>12.6472709786006</v>
      </c>
      <c r="P2106">
        <v>205.35976505139499</v>
      </c>
      <c r="Q2106">
        <v>0.105108894457733</v>
      </c>
    </row>
    <row r="2107" spans="1:17" hidden="1" x14ac:dyDescent="0.3">
      <c r="A2107" t="s">
        <v>4372</v>
      </c>
      <c r="B2107" t="s">
        <v>4373</v>
      </c>
      <c r="C2107" t="s">
        <v>10182</v>
      </c>
      <c r="D2107" t="s">
        <v>700</v>
      </c>
      <c r="E2107">
        <v>292.93341659999999</v>
      </c>
      <c r="F2107">
        <v>297</v>
      </c>
      <c r="G2107">
        <v>19.123851649124799</v>
      </c>
      <c r="H2107">
        <v>-0.462030485048043</v>
      </c>
      <c r="I2107">
        <v>62.944557599351398</v>
      </c>
      <c r="J2107">
        <v>-0.514720585522914</v>
      </c>
      <c r="K2107">
        <v>290.02887530857498</v>
      </c>
      <c r="L2107">
        <v>251.175762938221</v>
      </c>
      <c r="M2107">
        <v>43.278910234489103</v>
      </c>
      <c r="N2107">
        <v>1.0709312775955999</v>
      </c>
      <c r="O2107">
        <v>24.511784511784501</v>
      </c>
      <c r="P2107">
        <v>96.6236345580933</v>
      </c>
      <c r="Q2107">
        <v>8.4439732594893999E-2</v>
      </c>
    </row>
    <row r="2108" spans="1:17" hidden="1" x14ac:dyDescent="0.3">
      <c r="A2108" t="s">
        <v>4374</v>
      </c>
      <c r="B2108" t="s">
        <v>4375</v>
      </c>
      <c r="C2108" t="s">
        <v>10182</v>
      </c>
      <c r="D2108" t="s">
        <v>101</v>
      </c>
      <c r="E2108">
        <v>292.56330767999998</v>
      </c>
      <c r="F2108">
        <v>32.479999999999997</v>
      </c>
      <c r="G2108">
        <v>87.897698556101204</v>
      </c>
      <c r="H2108">
        <v>10.927644794355301</v>
      </c>
      <c r="I2108">
        <v>15.7473255077728</v>
      </c>
      <c r="J2108">
        <v>-5.9849546992352902</v>
      </c>
      <c r="K2108">
        <v>27.8325290108674</v>
      </c>
      <c r="L2108">
        <v>24.953861569610499</v>
      </c>
      <c r="M2108">
        <v>70.410431000010902</v>
      </c>
      <c r="N2108">
        <v>1.9272185375436099</v>
      </c>
      <c r="O2108">
        <v>25.615763546798</v>
      </c>
      <c r="P2108">
        <v>123.99999999999901</v>
      </c>
      <c r="Q2108">
        <v>1.4097323307296E-2</v>
      </c>
    </row>
    <row r="2109" spans="1:17" hidden="1" x14ac:dyDescent="0.3">
      <c r="A2109" t="s">
        <v>4376</v>
      </c>
      <c r="B2109" t="s">
        <v>4377</v>
      </c>
      <c r="C2109" t="s">
        <v>10182</v>
      </c>
      <c r="D2109" t="s">
        <v>122</v>
      </c>
      <c r="E2109">
        <v>292.44301168999999</v>
      </c>
      <c r="F2109">
        <v>365.15</v>
      </c>
      <c r="G2109">
        <v>-0.52510295266582496</v>
      </c>
      <c r="H2109">
        <v>-4.7915349294478498</v>
      </c>
      <c r="I2109">
        <v>-25.055439720737699</v>
      </c>
      <c r="J2109">
        <v>-2.5601982015545999</v>
      </c>
      <c r="K2109">
        <v>358.084771705908</v>
      </c>
      <c r="L2109">
        <v>354.08615219300998</v>
      </c>
      <c r="M2109">
        <v>51.256170937902603</v>
      </c>
      <c r="N2109">
        <v>1.0052160889492801</v>
      </c>
      <c r="O2109">
        <v>28.714227029987601</v>
      </c>
      <c r="P2109">
        <v>25.913793103448199</v>
      </c>
      <c r="Q2109">
        <v>9.6797929173949998E-3</v>
      </c>
    </row>
    <row r="2110" spans="1:17" hidden="1" x14ac:dyDescent="0.3">
      <c r="A2110" t="s">
        <v>4378</v>
      </c>
      <c r="B2110" t="s">
        <v>4379</v>
      </c>
      <c r="C2110" t="s">
        <v>10182</v>
      </c>
      <c r="E2110">
        <v>292.29123750000002</v>
      </c>
      <c r="F2110">
        <v>12.99</v>
      </c>
      <c r="G2110">
        <v>325.95575866539002</v>
      </c>
      <c r="H2110">
        <v>14.2205994992272</v>
      </c>
      <c r="I2110">
        <v>-1.15070539431006</v>
      </c>
      <c r="J2110">
        <v>-4.8118890552019096</v>
      </c>
      <c r="K2110">
        <v>12.507890887479</v>
      </c>
      <c r="L2110">
        <v>10.7925141669865</v>
      </c>
      <c r="M2110">
        <v>63.662296922794098</v>
      </c>
      <c r="N2110">
        <v>0.43664996420901903</v>
      </c>
      <c r="O2110">
        <v>47.036181678214</v>
      </c>
    </row>
    <row r="2111" spans="1:17" hidden="1" x14ac:dyDescent="0.3">
      <c r="A2111" t="s">
        <v>4380</v>
      </c>
      <c r="B2111" t="s">
        <v>4381</v>
      </c>
      <c r="C2111" t="s">
        <v>10182</v>
      </c>
      <c r="D2111" t="s">
        <v>246</v>
      </c>
      <c r="E2111">
        <v>292.27442210100003</v>
      </c>
      <c r="F2111">
        <v>12.27</v>
      </c>
      <c r="G2111">
        <v>6.8495758696919697</v>
      </c>
      <c r="H2111">
        <v>21.744651721634099</v>
      </c>
      <c r="I2111">
        <v>-19.020399480532401</v>
      </c>
      <c r="J2111">
        <v>-0.44489953527575599</v>
      </c>
      <c r="K2111">
        <v>11.2572760025897</v>
      </c>
      <c r="L2111">
        <v>10.7902552530603</v>
      </c>
      <c r="M2111">
        <v>50.943740623150802</v>
      </c>
      <c r="N2111">
        <v>0.45044848956960998</v>
      </c>
      <c r="O2111">
        <v>20.863895680521601</v>
      </c>
      <c r="P2111">
        <v>45.2071005917159</v>
      </c>
      <c r="Q2111">
        <v>4.6846842384865001E-2</v>
      </c>
    </row>
    <row r="2112" spans="1:17" hidden="1" x14ac:dyDescent="0.3">
      <c r="A2112" t="s">
        <v>4382</v>
      </c>
      <c r="B2112" t="s">
        <v>4383</v>
      </c>
      <c r="C2112" t="s">
        <v>10182</v>
      </c>
      <c r="D2112" t="s">
        <v>62</v>
      </c>
      <c r="E2112">
        <v>292.18740000000003</v>
      </c>
      <c r="F2112">
        <v>248</v>
      </c>
      <c r="G2112">
        <v>22.0078049287361</v>
      </c>
      <c r="H2112">
        <v>27.759306802089299</v>
      </c>
      <c r="I2112">
        <v>6.8737306048247397</v>
      </c>
      <c r="J2112">
        <v>28.0006890148487</v>
      </c>
      <c r="K2112">
        <v>198.29724557449299</v>
      </c>
      <c r="L2112">
        <v>198.03477423031799</v>
      </c>
      <c r="M2112">
        <v>92.219274206642993</v>
      </c>
      <c r="N2112">
        <v>3.8065483833554401</v>
      </c>
      <c r="O2112">
        <v>2.82258064516129</v>
      </c>
      <c r="P2112">
        <v>55</v>
      </c>
      <c r="Q2112">
        <v>0.12725971167210301</v>
      </c>
    </row>
    <row r="2113" spans="1:17" hidden="1" x14ac:dyDescent="0.3">
      <c r="A2113" t="s">
        <v>4384</v>
      </c>
      <c r="B2113" t="s">
        <v>4385</v>
      </c>
      <c r="C2113" t="s">
        <v>10182</v>
      </c>
      <c r="D2113" t="s">
        <v>62</v>
      </c>
      <c r="E2113">
        <v>292.03823082399998</v>
      </c>
      <c r="F2113">
        <v>237.34</v>
      </c>
      <c r="G2113">
        <v>-4.7919394255028198</v>
      </c>
      <c r="H2113">
        <v>-5.3989944910111696</v>
      </c>
      <c r="I2113">
        <v>2.19115865812433E-2</v>
      </c>
      <c r="J2113">
        <v>-3.4399621778236602</v>
      </c>
      <c r="K2113">
        <v>236.200237928615</v>
      </c>
      <c r="L2113">
        <v>222.942995852819</v>
      </c>
      <c r="M2113">
        <v>53.0293282175193</v>
      </c>
      <c r="N2113">
        <v>0.55075759734892704</v>
      </c>
      <c r="O2113">
        <v>36.934355776523098</v>
      </c>
      <c r="P2113">
        <v>33.337078651685403</v>
      </c>
      <c r="Q2113">
        <v>4.7579142019228998E-2</v>
      </c>
    </row>
    <row r="2114" spans="1:17" hidden="1" x14ac:dyDescent="0.3">
      <c r="A2114" t="s">
        <v>4386</v>
      </c>
      <c r="B2114" t="s">
        <v>4387</v>
      </c>
      <c r="C2114" t="s">
        <v>10182</v>
      </c>
      <c r="D2114" t="s">
        <v>246</v>
      </c>
      <c r="E2114">
        <v>291.65111250000001</v>
      </c>
      <c r="F2114">
        <v>1333.75</v>
      </c>
      <c r="G2114">
        <v>96.817427827690196</v>
      </c>
      <c r="H2114">
        <v>-3.6941573119539897E-2</v>
      </c>
      <c r="I2114">
        <v>28.824118638953902</v>
      </c>
      <c r="J2114">
        <v>-5.40981496008171</v>
      </c>
      <c r="K2114">
        <v>1283.03482505535</v>
      </c>
      <c r="L2114">
        <v>1047.7270108687901</v>
      </c>
      <c r="M2114">
        <v>41.381963026840403</v>
      </c>
      <c r="N2114">
        <v>0.48997206662626902</v>
      </c>
      <c r="O2114">
        <v>13.9643861293345</v>
      </c>
      <c r="P2114">
        <v>128.381849315068</v>
      </c>
      <c r="Q2114">
        <v>0.11362167430872</v>
      </c>
    </row>
    <row r="2115" spans="1:17" hidden="1" x14ac:dyDescent="0.3">
      <c r="A2115" t="s">
        <v>4388</v>
      </c>
      <c r="B2115" t="s">
        <v>4389</v>
      </c>
      <c r="C2115" t="s">
        <v>10182</v>
      </c>
      <c r="E2115">
        <v>291.5598</v>
      </c>
      <c r="F2115">
        <v>69.09</v>
      </c>
      <c r="G2115">
        <v>174.69546497642401</v>
      </c>
      <c r="H2115">
        <v>-6.9003274821685796</v>
      </c>
      <c r="I2115">
        <v>76.959286961469701</v>
      </c>
      <c r="J2115">
        <v>-8.8651744794550797</v>
      </c>
      <c r="K2115">
        <v>64.248517273247899</v>
      </c>
      <c r="L2115">
        <v>49.148647202489897</v>
      </c>
      <c r="M2115">
        <v>50.497503563466303</v>
      </c>
      <c r="N2115">
        <v>3.24993969101808</v>
      </c>
      <c r="O2115">
        <v>7.5553625705601304</v>
      </c>
      <c r="P2115">
        <v>228.218527315914</v>
      </c>
      <c r="Q2115">
        <v>0.19034114084517401</v>
      </c>
    </row>
    <row r="2116" spans="1:17" hidden="1" x14ac:dyDescent="0.3">
      <c r="A2116" t="s">
        <v>4390</v>
      </c>
      <c r="B2116" t="s">
        <v>4391</v>
      </c>
      <c r="C2116" t="s">
        <v>10182</v>
      </c>
      <c r="D2116" t="s">
        <v>75</v>
      </c>
      <c r="E2116">
        <v>291.28292670000002</v>
      </c>
      <c r="F2116">
        <v>199</v>
      </c>
      <c r="G2116">
        <v>367.48834942446598</v>
      </c>
      <c r="H2116">
        <v>22.00101280078</v>
      </c>
      <c r="I2116">
        <v>204.09712057832999</v>
      </c>
      <c r="J2116">
        <v>2.9947439526283</v>
      </c>
      <c r="K2116">
        <v>171.315166480269</v>
      </c>
      <c r="L2116">
        <v>115.475098798518</v>
      </c>
      <c r="M2116">
        <v>62.8020817613113</v>
      </c>
      <c r="N2116">
        <v>0.31940542644716402</v>
      </c>
      <c r="O2116">
        <v>4.4974874371859199</v>
      </c>
      <c r="P2116">
        <v>541.935483870967</v>
      </c>
      <c r="Q2116">
        <v>0.21254196515845</v>
      </c>
    </row>
    <row r="2117" spans="1:17" hidden="1" x14ac:dyDescent="0.3">
      <c r="A2117" t="s">
        <v>4392</v>
      </c>
      <c r="B2117" t="s">
        <v>4393</v>
      </c>
      <c r="C2117" t="s">
        <v>10182</v>
      </c>
      <c r="D2117" t="s">
        <v>193</v>
      </c>
      <c r="E2117">
        <v>290.96199999999999</v>
      </c>
      <c r="F2117">
        <v>29.69</v>
      </c>
      <c r="G2117">
        <v>281.626420765847</v>
      </c>
      <c r="H2117">
        <v>45.429003189654701</v>
      </c>
      <c r="I2117">
        <v>70.943220666864704</v>
      </c>
      <c r="J2117">
        <v>5.3186335158283304</v>
      </c>
      <c r="K2117">
        <v>21.7572217529029</v>
      </c>
      <c r="L2117">
        <v>17.230886096656601</v>
      </c>
      <c r="M2117">
        <v>79.291164886759105</v>
      </c>
      <c r="N2117">
        <v>0.809256475867006</v>
      </c>
      <c r="O2117">
        <v>0</v>
      </c>
      <c r="P2117">
        <v>339.85185185185099</v>
      </c>
      <c r="Q2117">
        <v>0.13760522476595299</v>
      </c>
    </row>
    <row r="2118" spans="1:17" hidden="1" x14ac:dyDescent="0.3">
      <c r="A2118" t="s">
        <v>4394</v>
      </c>
      <c r="B2118" t="s">
        <v>4395</v>
      </c>
      <c r="C2118" t="s">
        <v>10182</v>
      </c>
      <c r="D2118" t="s">
        <v>46</v>
      </c>
      <c r="E2118">
        <v>290.76436799999999</v>
      </c>
      <c r="F2118">
        <v>100.2</v>
      </c>
      <c r="G2118">
        <v>116.632766986722</v>
      </c>
      <c r="H2118">
        <v>10.7083629075675</v>
      </c>
      <c r="I2118">
        <v>32.846927232505003</v>
      </c>
      <c r="J2118">
        <v>-6.2665888545536603</v>
      </c>
      <c r="K2118">
        <v>89.776514573423796</v>
      </c>
      <c r="L2118">
        <v>72.114529431913397</v>
      </c>
      <c r="M2118">
        <v>59.061520743810703</v>
      </c>
      <c r="N2118">
        <v>2.05270169731063</v>
      </c>
      <c r="O2118">
        <v>14.171656686626701</v>
      </c>
      <c r="P2118">
        <v>156.20046024034701</v>
      </c>
      <c r="Q2118">
        <v>0.14230933597231801</v>
      </c>
    </row>
    <row r="2119" spans="1:17" hidden="1" x14ac:dyDescent="0.3">
      <c r="A2119" t="s">
        <v>4396</v>
      </c>
      <c r="B2119" t="s">
        <v>4397</v>
      </c>
      <c r="C2119" t="s">
        <v>10182</v>
      </c>
      <c r="D2119" t="s">
        <v>299</v>
      </c>
      <c r="E2119">
        <v>290.43194399999999</v>
      </c>
      <c r="F2119">
        <v>145.19999999999999</v>
      </c>
      <c r="G2119">
        <v>14.1278983266245</v>
      </c>
      <c r="H2119">
        <v>10.302679775129301</v>
      </c>
      <c r="I2119">
        <v>-7.1109929670590999</v>
      </c>
      <c r="J2119">
        <v>-9.0152431607737498</v>
      </c>
      <c r="K2119">
        <v>134.517479492045</v>
      </c>
      <c r="L2119">
        <v>118.015172595742</v>
      </c>
      <c r="M2119">
        <v>44.544225510571202</v>
      </c>
      <c r="N2119">
        <v>0.57773683630693795</v>
      </c>
      <c r="O2119">
        <v>14.8071625344352</v>
      </c>
      <c r="P2119">
        <v>71.327433628318502</v>
      </c>
      <c r="Q2119">
        <v>-9.7201578256510008E-3</v>
      </c>
    </row>
    <row r="2120" spans="1:17" hidden="1" x14ac:dyDescent="0.3">
      <c r="A2120" t="s">
        <v>4398</v>
      </c>
      <c r="B2120" t="s">
        <v>4399</v>
      </c>
      <c r="C2120" t="s">
        <v>10182</v>
      </c>
      <c r="D2120" t="s">
        <v>515</v>
      </c>
      <c r="E2120">
        <v>290.17694988</v>
      </c>
      <c r="F2120">
        <v>224.46</v>
      </c>
      <c r="G2120">
        <v>123.899116957126</v>
      </c>
      <c r="H2120">
        <v>-7.80859648130967</v>
      </c>
      <c r="I2120">
        <v>78.376798396392502</v>
      </c>
      <c r="J2120">
        <v>-3.36181000973319</v>
      </c>
      <c r="K2120">
        <v>220.92141685202699</v>
      </c>
      <c r="L2120">
        <v>169.56830960433399</v>
      </c>
      <c r="M2120">
        <v>38.498027033179397</v>
      </c>
      <c r="N2120">
        <v>0.41834059291780801</v>
      </c>
      <c r="O2120">
        <v>23.852802281030002</v>
      </c>
      <c r="P2120">
        <v>162.833723653395</v>
      </c>
      <c r="Q2120">
        <v>0.103570392825707</v>
      </c>
    </row>
    <row r="2121" spans="1:17" hidden="1" x14ac:dyDescent="0.3">
      <c r="A2121" t="s">
        <v>4400</v>
      </c>
      <c r="B2121" t="s">
        <v>4401</v>
      </c>
      <c r="C2121" t="s">
        <v>10182</v>
      </c>
      <c r="D2121" t="s">
        <v>193</v>
      </c>
      <c r="E2121">
        <v>289.798855</v>
      </c>
      <c r="F2121">
        <v>749.9</v>
      </c>
      <c r="G2121">
        <v>-10.325788634836099</v>
      </c>
      <c r="H2121">
        <v>2.0670286452997502</v>
      </c>
      <c r="I2121">
        <v>-8.9794316804477194</v>
      </c>
      <c r="J2121">
        <v>-0.35114909825307</v>
      </c>
      <c r="K2121">
        <v>730.35528974504598</v>
      </c>
      <c r="L2121">
        <v>728.78348289140297</v>
      </c>
      <c r="M2121">
        <v>60.768700597045999</v>
      </c>
      <c r="N2121">
        <v>1.57831389155355</v>
      </c>
      <c r="O2121">
        <v>19.882651020135999</v>
      </c>
      <c r="P2121">
        <v>16.263565891472801</v>
      </c>
      <c r="Q2121">
        <v>1.9098471924208001E-2</v>
      </c>
    </row>
    <row r="2122" spans="1:17" hidden="1" x14ac:dyDescent="0.3">
      <c r="A2122" t="s">
        <v>4402</v>
      </c>
      <c r="B2122" t="s">
        <v>4403</v>
      </c>
      <c r="C2122" t="s">
        <v>10182</v>
      </c>
      <c r="E2122">
        <v>289.693673571999</v>
      </c>
      <c r="F2122">
        <v>86.18</v>
      </c>
      <c r="G2122">
        <v>-55.417355050588597</v>
      </c>
      <c r="H2122">
        <v>-32.072252957339401</v>
      </c>
      <c r="I2122">
        <v>-42.659831320719697</v>
      </c>
      <c r="J2122">
        <v>-9.1501486439985804</v>
      </c>
      <c r="M2122">
        <v>9.1460237027677493</v>
      </c>
      <c r="O2122">
        <v>52.634021814806196</v>
      </c>
      <c r="P2122">
        <v>1.32863021751912</v>
      </c>
    </row>
    <row r="2123" spans="1:17" hidden="1" x14ac:dyDescent="0.3">
      <c r="A2123" t="s">
        <v>4404</v>
      </c>
      <c r="B2123" t="s">
        <v>4405</v>
      </c>
      <c r="C2123" t="s">
        <v>10182</v>
      </c>
      <c r="D2123" t="s">
        <v>282</v>
      </c>
      <c r="E2123">
        <v>289.45999999999998</v>
      </c>
      <c r="F2123">
        <v>353</v>
      </c>
      <c r="G2123">
        <v>54.101909257607403</v>
      </c>
      <c r="H2123">
        <v>28.4203702099799</v>
      </c>
      <c r="I2123">
        <v>2.0438134703836E-2</v>
      </c>
      <c r="J2123">
        <v>3.1737483573400902</v>
      </c>
      <c r="K2123">
        <v>300.07126833313998</v>
      </c>
      <c r="L2123">
        <v>268.78993955610099</v>
      </c>
      <c r="M2123">
        <v>72.2937752872229</v>
      </c>
      <c r="N2123">
        <v>2.0083287499017799</v>
      </c>
      <c r="O2123">
        <v>10.424929178470199</v>
      </c>
      <c r="P2123">
        <v>87.7659574468085</v>
      </c>
      <c r="Q2123">
        <v>0.19852120658958899</v>
      </c>
    </row>
    <row r="2124" spans="1:17" hidden="1" x14ac:dyDescent="0.3">
      <c r="A2124" t="s">
        <v>4406</v>
      </c>
      <c r="B2124" t="s">
        <v>4407</v>
      </c>
      <c r="C2124" t="s">
        <v>10182</v>
      </c>
      <c r="D2124" t="s">
        <v>46</v>
      </c>
      <c r="E2124">
        <v>289.31599999999997</v>
      </c>
      <c r="F2124">
        <v>191.6</v>
      </c>
      <c r="G2124">
        <v>-38.192483964994501</v>
      </c>
      <c r="H2124">
        <v>0.42708040406283798</v>
      </c>
      <c r="I2124">
        <v>-25.4349602351257</v>
      </c>
      <c r="J2124">
        <v>-5.0216175388832101</v>
      </c>
      <c r="K2124">
        <v>196.35616519180499</v>
      </c>
      <c r="M2124">
        <v>46.373145214142298</v>
      </c>
      <c r="N2124">
        <v>0.71442658514939295</v>
      </c>
      <c r="O2124">
        <v>68.475991649269304</v>
      </c>
      <c r="P2124">
        <v>32.092381937262999</v>
      </c>
    </row>
    <row r="2125" spans="1:17" hidden="1" x14ac:dyDescent="0.3">
      <c r="A2125" t="s">
        <v>4408</v>
      </c>
      <c r="B2125" t="s">
        <v>4409</v>
      </c>
      <c r="C2125" t="s">
        <v>10182</v>
      </c>
      <c r="D2125" t="s">
        <v>173</v>
      </c>
      <c r="E2125">
        <v>289.28198700000002</v>
      </c>
      <c r="F2125">
        <v>279</v>
      </c>
      <c r="G2125">
        <v>113.375630460262</v>
      </c>
      <c r="H2125">
        <v>-16.421948050925799</v>
      </c>
      <c r="I2125">
        <v>37.954405925199502</v>
      </c>
      <c r="J2125">
        <v>-3.9995617528315099</v>
      </c>
      <c r="K2125">
        <v>264.729996335583</v>
      </c>
      <c r="L2125">
        <v>211.045274741952</v>
      </c>
      <c r="M2125">
        <v>53.279255315018297</v>
      </c>
      <c r="N2125">
        <v>0.48435803117884002</v>
      </c>
      <c r="O2125">
        <v>17.562724014336901</v>
      </c>
      <c r="P2125">
        <v>165.71428571428501</v>
      </c>
    </row>
    <row r="2126" spans="1:17" hidden="1" x14ac:dyDescent="0.3">
      <c r="A2126" t="s">
        <v>4410</v>
      </c>
      <c r="B2126" t="s">
        <v>4411</v>
      </c>
      <c r="C2126" t="s">
        <v>10182</v>
      </c>
      <c r="D2126" t="s">
        <v>78</v>
      </c>
      <c r="E2126">
        <v>289.27609100000001</v>
      </c>
      <c r="F2126">
        <v>12.89</v>
      </c>
      <c r="G2126">
        <v>34.764466063562097</v>
      </c>
      <c r="H2126">
        <v>-10.3798028731623</v>
      </c>
      <c r="I2126">
        <v>140.41671376780801</v>
      </c>
      <c r="J2126">
        <v>-6.2356447602174301</v>
      </c>
      <c r="K2126">
        <v>13.4070449457928</v>
      </c>
      <c r="L2126">
        <v>9.4557550443852705</v>
      </c>
      <c r="M2126">
        <v>26.972774164165902</v>
      </c>
      <c r="N2126">
        <v>0.52906506694131095</v>
      </c>
      <c r="O2126">
        <v>30.333591931729998</v>
      </c>
      <c r="P2126">
        <v>248.37837837837799</v>
      </c>
      <c r="Q2126">
        <v>7.2261369250219004E-2</v>
      </c>
    </row>
    <row r="2127" spans="1:17" hidden="1" x14ac:dyDescent="0.3">
      <c r="A2127" t="s">
        <v>4412</v>
      </c>
      <c r="B2127" t="s">
        <v>4413</v>
      </c>
      <c r="C2127" t="s">
        <v>10182</v>
      </c>
      <c r="D2127" t="s">
        <v>413</v>
      </c>
      <c r="E2127">
        <v>289.17868587999999</v>
      </c>
      <c r="F2127">
        <v>791.3</v>
      </c>
      <c r="G2127">
        <v>90.703565682934695</v>
      </c>
      <c r="H2127">
        <v>3.9317125674560097E-2</v>
      </c>
      <c r="I2127">
        <v>8.6654995206419905</v>
      </c>
      <c r="J2127">
        <v>-0.42488159821559801</v>
      </c>
      <c r="K2127">
        <v>769.01124256695095</v>
      </c>
      <c r="L2127">
        <v>679.90668493377996</v>
      </c>
      <c r="M2127">
        <v>49.586720371235799</v>
      </c>
      <c r="N2127">
        <v>0.96825788596306595</v>
      </c>
      <c r="O2127">
        <v>17.547074434474901</v>
      </c>
      <c r="P2127">
        <v>122.27528089887601</v>
      </c>
      <c r="Q2127">
        <v>3.7891980046436999E-2</v>
      </c>
    </row>
    <row r="2128" spans="1:17" hidden="1" x14ac:dyDescent="0.3">
      <c r="A2128" t="s">
        <v>4414</v>
      </c>
      <c r="B2128" t="s">
        <v>4415</v>
      </c>
      <c r="C2128" t="s">
        <v>10182</v>
      </c>
      <c r="D2128" t="s">
        <v>1811</v>
      </c>
      <c r="E2128">
        <v>288.705831119999</v>
      </c>
      <c r="F2128">
        <v>453.6</v>
      </c>
      <c r="G2128">
        <v>37.407375179809698</v>
      </c>
      <c r="H2128">
        <v>14.832158085002501</v>
      </c>
      <c r="I2128">
        <v>45.035015555132503</v>
      </c>
      <c r="J2128">
        <v>9.9791823496798404</v>
      </c>
      <c r="K2128">
        <v>390.10984675547201</v>
      </c>
      <c r="L2128">
        <v>345.39200387082701</v>
      </c>
      <c r="M2128">
        <v>66.838866076392904</v>
      </c>
      <c r="N2128">
        <v>2.3504658857325</v>
      </c>
      <c r="O2128">
        <v>9.7883597883597897</v>
      </c>
      <c r="P2128">
        <v>69.443406798655204</v>
      </c>
      <c r="Q2128">
        <v>2.2400433868286E-2</v>
      </c>
    </row>
    <row r="2129" spans="1:17" hidden="1" x14ac:dyDescent="0.3">
      <c r="A2129" t="s">
        <v>4416</v>
      </c>
      <c r="B2129" t="s">
        <v>4417</v>
      </c>
      <c r="C2129" t="s">
        <v>10182</v>
      </c>
      <c r="D2129" t="s">
        <v>711</v>
      </c>
      <c r="E2129">
        <v>286.83496256799998</v>
      </c>
      <c r="F2129">
        <v>258.91000000000003</v>
      </c>
      <c r="G2129">
        <v>1.58858683702359</v>
      </c>
      <c r="H2129">
        <v>0.22366679639390599</v>
      </c>
      <c r="I2129">
        <v>0.89096153933297995</v>
      </c>
      <c r="J2129">
        <v>-3.8754121188577899E-2</v>
      </c>
      <c r="K2129">
        <v>247.87213206493001</v>
      </c>
      <c r="L2129">
        <v>230.83745064216501</v>
      </c>
      <c r="M2129">
        <v>58.2466499100683</v>
      </c>
      <c r="N2129">
        <v>0.57447031225002498</v>
      </c>
      <c r="O2129">
        <v>2.79633849600244</v>
      </c>
      <c r="P2129">
        <v>30.144767266512499</v>
      </c>
      <c r="Q2129">
        <v>4.1697795445031001E-2</v>
      </c>
    </row>
    <row r="2130" spans="1:17" hidden="1" x14ac:dyDescent="0.3">
      <c r="A2130" t="s">
        <v>4418</v>
      </c>
      <c r="B2130" t="s">
        <v>4419</v>
      </c>
      <c r="C2130" t="s">
        <v>10182</v>
      </c>
      <c r="D2130" t="s">
        <v>4420</v>
      </c>
      <c r="E2130">
        <v>286.58232981999998</v>
      </c>
      <c r="F2130">
        <v>507.35</v>
      </c>
      <c r="G2130">
        <v>124.348703601477</v>
      </c>
      <c r="H2130">
        <v>45.363293792573998</v>
      </c>
      <c r="I2130">
        <v>23.290434226320901</v>
      </c>
      <c r="J2130">
        <v>11.0301113940916</v>
      </c>
      <c r="K2130">
        <v>387.15888890556897</v>
      </c>
      <c r="M2130">
        <v>73.882524135522601</v>
      </c>
      <c r="N2130">
        <v>1.96720142602495</v>
      </c>
      <c r="O2130">
        <v>6.4255444959101196</v>
      </c>
      <c r="P2130">
        <v>205.908953873982</v>
      </c>
    </row>
    <row r="2131" spans="1:17" hidden="1" x14ac:dyDescent="0.3">
      <c r="A2131" t="s">
        <v>4421</v>
      </c>
      <c r="B2131" t="s">
        <v>4422</v>
      </c>
      <c r="C2131" t="s">
        <v>10182</v>
      </c>
      <c r="D2131" t="s">
        <v>637</v>
      </c>
      <c r="E2131">
        <v>286.43404361999899</v>
      </c>
      <c r="F2131">
        <v>594.70000000000005</v>
      </c>
      <c r="G2131">
        <v>-36.098926106916899</v>
      </c>
      <c r="H2131">
        <v>1.3580938350762599</v>
      </c>
      <c r="I2131">
        <v>-25.186469112787201</v>
      </c>
      <c r="J2131">
        <v>1.11036291272063</v>
      </c>
      <c r="K2131">
        <v>586.20726052465795</v>
      </c>
      <c r="L2131">
        <v>613.56205213799603</v>
      </c>
      <c r="M2131">
        <v>54.003800298665098</v>
      </c>
      <c r="N2131">
        <v>1.09288655904988</v>
      </c>
      <c r="O2131">
        <v>30.300992096855499</v>
      </c>
      <c r="P2131">
        <v>22.821148285832301</v>
      </c>
    </row>
    <row r="2132" spans="1:17" hidden="1" x14ac:dyDescent="0.3">
      <c r="A2132" t="s">
        <v>4423</v>
      </c>
      <c r="B2132" t="s">
        <v>4424</v>
      </c>
      <c r="C2132" t="s">
        <v>10182</v>
      </c>
      <c r="D2132" t="s">
        <v>304</v>
      </c>
      <c r="E2132">
        <v>286.23716896500002</v>
      </c>
      <c r="F2132">
        <v>40.590000000000003</v>
      </c>
      <c r="G2132">
        <v>-0.72929035421692401</v>
      </c>
      <c r="H2132">
        <v>-0.224244362899894</v>
      </c>
      <c r="I2132">
        <v>-25.690177227650199</v>
      </c>
      <c r="J2132">
        <v>1.9821464573646601</v>
      </c>
      <c r="K2132">
        <v>42.6875438265456</v>
      </c>
      <c r="L2132">
        <v>44.471218643107903</v>
      </c>
      <c r="M2132">
        <v>44.603255666325197</v>
      </c>
      <c r="N2132">
        <v>0.83752091231409098</v>
      </c>
      <c r="O2132">
        <v>63.316087706331601</v>
      </c>
      <c r="P2132">
        <v>71.121416526138304</v>
      </c>
      <c r="Q2132">
        <v>7.2731441778017006E-2</v>
      </c>
    </row>
    <row r="2133" spans="1:17" hidden="1" x14ac:dyDescent="0.3">
      <c r="A2133" t="s">
        <v>4425</v>
      </c>
      <c r="B2133" t="s">
        <v>4426</v>
      </c>
      <c r="C2133" t="s">
        <v>10182</v>
      </c>
      <c r="D2133" t="s">
        <v>938</v>
      </c>
      <c r="E2133">
        <v>284.50971944999998</v>
      </c>
      <c r="F2133">
        <v>84.15</v>
      </c>
      <c r="G2133">
        <v>31.181501469476299</v>
      </c>
      <c r="H2133">
        <v>-3.6646917725635699</v>
      </c>
      <c r="I2133">
        <v>34.787000343977603</v>
      </c>
      <c r="J2133">
        <v>-0.51432941808370602</v>
      </c>
      <c r="K2133">
        <v>88.396157302024605</v>
      </c>
      <c r="L2133">
        <v>77.169277044037699</v>
      </c>
      <c r="M2133">
        <v>37.636105945604903</v>
      </c>
      <c r="N2133">
        <v>1.8235825849465199</v>
      </c>
      <c r="O2133">
        <v>41.057635175282201</v>
      </c>
      <c r="P2133">
        <v>84.945054945054906</v>
      </c>
      <c r="Q2133">
        <v>-1.834189600425E-3</v>
      </c>
    </row>
    <row r="2134" spans="1:17" hidden="1" x14ac:dyDescent="0.3">
      <c r="A2134" t="s">
        <v>4427</v>
      </c>
      <c r="B2134" t="s">
        <v>4428</v>
      </c>
      <c r="C2134" t="s">
        <v>10182</v>
      </c>
      <c r="D2134" t="s">
        <v>153</v>
      </c>
      <c r="E2134">
        <v>284.493965</v>
      </c>
      <c r="F2134">
        <v>948.25</v>
      </c>
      <c r="G2134">
        <v>258.43279776212103</v>
      </c>
      <c r="H2134">
        <v>1.69446156528212</v>
      </c>
      <c r="I2134">
        <v>36.849622493322101</v>
      </c>
      <c r="J2134">
        <v>5.8328953828176999</v>
      </c>
      <c r="K2134">
        <v>907.79464917257997</v>
      </c>
      <c r="L2134">
        <v>744.438046374039</v>
      </c>
      <c r="M2134">
        <v>64.614475863250604</v>
      </c>
      <c r="N2134">
        <v>0.696291933418694</v>
      </c>
      <c r="O2134">
        <v>45.003954653308703</v>
      </c>
      <c r="P2134">
        <v>296.42558528427998</v>
      </c>
      <c r="Q2134">
        <v>0.18051932137728299</v>
      </c>
    </row>
    <row r="2135" spans="1:17" hidden="1" x14ac:dyDescent="0.3">
      <c r="A2135" t="s">
        <v>4429</v>
      </c>
      <c r="B2135" t="s">
        <v>4430</v>
      </c>
      <c r="C2135" t="s">
        <v>10182</v>
      </c>
      <c r="D2135" t="s">
        <v>413</v>
      </c>
      <c r="E2135">
        <v>283.59264439999998</v>
      </c>
      <c r="F2135">
        <v>219.05</v>
      </c>
      <c r="G2135">
        <v>160.47008209128001</v>
      </c>
      <c r="H2135">
        <v>90.727123498223506</v>
      </c>
      <c r="I2135">
        <v>131.060504617482</v>
      </c>
      <c r="J2135">
        <v>75.184479122552204</v>
      </c>
      <c r="K2135">
        <v>117.01360010061801</v>
      </c>
      <c r="L2135">
        <v>99.249553318600604</v>
      </c>
      <c r="M2135">
        <v>96.422163669197005</v>
      </c>
      <c r="N2135">
        <v>3.7301130406603198</v>
      </c>
      <c r="O2135">
        <v>0</v>
      </c>
      <c r="P2135">
        <v>200.06849315068399</v>
      </c>
      <c r="Q2135">
        <v>0.13730715911291799</v>
      </c>
    </row>
    <row r="2136" spans="1:17" hidden="1" x14ac:dyDescent="0.3">
      <c r="A2136" t="s">
        <v>4431</v>
      </c>
      <c r="B2136" t="s">
        <v>4432</v>
      </c>
      <c r="C2136" t="s">
        <v>10182</v>
      </c>
      <c r="D2136" t="s">
        <v>637</v>
      </c>
      <c r="E2136">
        <v>282.77258625000002</v>
      </c>
      <c r="F2136">
        <v>70.05</v>
      </c>
      <c r="G2136">
        <v>-12.4819412706295</v>
      </c>
      <c r="H2136">
        <v>-8.2730765818084393</v>
      </c>
      <c r="I2136">
        <v>-46.962909932371097</v>
      </c>
      <c r="J2136">
        <v>-1.10943022371082</v>
      </c>
      <c r="K2136">
        <v>74.607066274837294</v>
      </c>
      <c r="L2136">
        <v>75.981769717672805</v>
      </c>
      <c r="M2136">
        <v>32.715084440780103</v>
      </c>
      <c r="N2136">
        <v>0.70652661482147305</v>
      </c>
      <c r="O2136">
        <v>78.372591006424003</v>
      </c>
      <c r="P2136">
        <v>21.6145833333333</v>
      </c>
      <c r="Q2136">
        <v>0.12325919646507499</v>
      </c>
    </row>
    <row r="2137" spans="1:17" hidden="1" x14ac:dyDescent="0.3">
      <c r="A2137" t="s">
        <v>4433</v>
      </c>
      <c r="B2137" t="s">
        <v>4434</v>
      </c>
      <c r="C2137" t="s">
        <v>10182</v>
      </c>
      <c r="D2137" t="s">
        <v>938</v>
      </c>
      <c r="E2137">
        <v>282.30268000000001</v>
      </c>
      <c r="F2137">
        <v>205.7</v>
      </c>
      <c r="G2137">
        <v>31.637901522533699</v>
      </c>
      <c r="H2137">
        <v>34.408199955652101</v>
      </c>
      <c r="I2137">
        <v>44.395425252402497</v>
      </c>
      <c r="J2137">
        <v>-13.508031622312201</v>
      </c>
      <c r="K2137">
        <v>181.16610213117801</v>
      </c>
      <c r="M2137">
        <v>46.432083302265703</v>
      </c>
      <c r="N2137">
        <v>0.90881330946614702</v>
      </c>
      <c r="O2137">
        <v>21.4876033057851</v>
      </c>
      <c r="P2137">
        <v>78.714161598609905</v>
      </c>
    </row>
    <row r="2138" spans="1:17" hidden="1" x14ac:dyDescent="0.3">
      <c r="A2138" t="s">
        <v>4435</v>
      </c>
      <c r="B2138" t="s">
        <v>4436</v>
      </c>
      <c r="C2138" t="s">
        <v>10182</v>
      </c>
      <c r="D2138" t="s">
        <v>49</v>
      </c>
      <c r="E2138">
        <v>281.99048900000003</v>
      </c>
      <c r="F2138">
        <v>1.63</v>
      </c>
      <c r="G2138">
        <v>-28.004311813068401</v>
      </c>
      <c r="H2138">
        <v>-0.74438963533173996</v>
      </c>
      <c r="I2138">
        <v>-60.5823525253751</v>
      </c>
      <c r="J2138">
        <v>-4.6707706174211596</v>
      </c>
      <c r="K2138">
        <v>1.67917338106785</v>
      </c>
      <c r="L2138">
        <v>1.91645626265211</v>
      </c>
      <c r="M2138">
        <v>49.679504604226601</v>
      </c>
      <c r="N2138">
        <v>2.1389778408845301</v>
      </c>
      <c r="O2138">
        <v>115.950920245398</v>
      </c>
      <c r="P2138">
        <v>40.396210163652</v>
      </c>
    </row>
    <row r="2139" spans="1:17" hidden="1" x14ac:dyDescent="0.3">
      <c r="A2139" t="s">
        <v>4437</v>
      </c>
      <c r="B2139" t="s">
        <v>4438</v>
      </c>
      <c r="C2139" t="s">
        <v>10182</v>
      </c>
      <c r="D2139" t="s">
        <v>553</v>
      </c>
      <c r="E2139">
        <v>281.39999999999998</v>
      </c>
      <c r="F2139">
        <v>2.68</v>
      </c>
      <c r="G2139">
        <v>17.724021629797999</v>
      </c>
      <c r="H2139">
        <v>-0.60776454823322501</v>
      </c>
      <c r="I2139">
        <v>-26.642426492762599</v>
      </c>
      <c r="J2139">
        <v>-3.6868520602222601</v>
      </c>
      <c r="K2139">
        <v>2.5792189435732298</v>
      </c>
      <c r="L2139">
        <v>2.4446524994737802</v>
      </c>
      <c r="M2139">
        <v>42.350845644709203</v>
      </c>
      <c r="N2139">
        <v>2.2438504474577599</v>
      </c>
      <c r="O2139">
        <v>40.046284258151701</v>
      </c>
      <c r="P2139">
        <v>54.7107571003299</v>
      </c>
      <c r="Q2139">
        <v>-1.2199897553008E-2</v>
      </c>
    </row>
    <row r="2140" spans="1:17" hidden="1" x14ac:dyDescent="0.3">
      <c r="A2140" t="s">
        <v>4439</v>
      </c>
      <c r="B2140" t="s">
        <v>4440</v>
      </c>
      <c r="C2140" t="s">
        <v>10182</v>
      </c>
      <c r="D2140" t="s">
        <v>548</v>
      </c>
      <c r="E2140">
        <v>281.16341999999997</v>
      </c>
      <c r="F2140">
        <v>143.69999999999999</v>
      </c>
      <c r="G2140">
        <v>-57.857837825837102</v>
      </c>
      <c r="H2140">
        <v>10.4197847951074</v>
      </c>
      <c r="I2140">
        <v>-31.256451972394199</v>
      </c>
      <c r="J2140">
        <v>-9.1672280689102408</v>
      </c>
      <c r="K2140">
        <v>131.24337261639999</v>
      </c>
      <c r="M2140">
        <v>59.4654367834463</v>
      </c>
      <c r="N2140">
        <v>2.1287448347107398</v>
      </c>
      <c r="O2140">
        <v>64.231036882393894</v>
      </c>
      <c r="P2140">
        <v>43.699999999999903</v>
      </c>
    </row>
    <row r="2141" spans="1:17" hidden="1" x14ac:dyDescent="0.3">
      <c r="A2141" t="s">
        <v>4441</v>
      </c>
      <c r="B2141" t="s">
        <v>4442</v>
      </c>
      <c r="C2141" t="s">
        <v>10182</v>
      </c>
      <c r="D2141" t="s">
        <v>243</v>
      </c>
      <c r="E2141">
        <v>279.33023550000001</v>
      </c>
      <c r="F2141">
        <v>393.85</v>
      </c>
      <c r="G2141">
        <v>-17.682035626037099</v>
      </c>
      <c r="H2141">
        <v>-4.3261341521955803</v>
      </c>
      <c r="I2141">
        <v>-12.3918199476312</v>
      </c>
      <c r="J2141">
        <v>-1.9006650475189399</v>
      </c>
      <c r="K2141">
        <v>397.301390388041</v>
      </c>
      <c r="L2141">
        <v>383.71021432165298</v>
      </c>
      <c r="M2141">
        <v>43.993123916424899</v>
      </c>
      <c r="N2141">
        <v>0.75676764155064502</v>
      </c>
      <c r="O2141">
        <v>30.493842833565999</v>
      </c>
      <c r="P2141">
        <v>20.9984639016897</v>
      </c>
      <c r="Q2141">
        <v>0.106965504499952</v>
      </c>
    </row>
    <row r="2142" spans="1:17" hidden="1" x14ac:dyDescent="0.3">
      <c r="A2142" t="s">
        <v>4443</v>
      </c>
      <c r="B2142" t="s">
        <v>4444</v>
      </c>
      <c r="C2142" t="s">
        <v>10182</v>
      </c>
      <c r="D2142" t="s">
        <v>413</v>
      </c>
      <c r="E2142">
        <v>279.27309939999998</v>
      </c>
      <c r="F2142">
        <v>281.8</v>
      </c>
      <c r="G2142">
        <v>58.437374317187199</v>
      </c>
      <c r="H2142">
        <v>14.569162388468399</v>
      </c>
      <c r="I2142">
        <v>-21.4544726300009</v>
      </c>
      <c r="J2142">
        <v>-4.3798264941070899</v>
      </c>
      <c r="K2142">
        <v>274.988970501599</v>
      </c>
      <c r="L2142">
        <v>251.60363442996101</v>
      </c>
      <c r="M2142">
        <v>42.263830549216401</v>
      </c>
      <c r="N2142">
        <v>1.3185401901843099</v>
      </c>
      <c r="O2142">
        <v>46.309439318665703</v>
      </c>
      <c r="P2142">
        <v>91.310251188051495</v>
      </c>
      <c r="Q2142">
        <v>5.0406631159933997E-2</v>
      </c>
    </row>
    <row r="2143" spans="1:17" hidden="1" x14ac:dyDescent="0.3">
      <c r="A2143" t="s">
        <v>4445</v>
      </c>
      <c r="B2143" t="s">
        <v>4446</v>
      </c>
      <c r="C2143" t="s">
        <v>10182</v>
      </c>
      <c r="E2143">
        <v>278.04996399999999</v>
      </c>
      <c r="F2143">
        <v>32.6</v>
      </c>
      <c r="G2143">
        <v>37.507608208200502</v>
      </c>
      <c r="H2143">
        <v>3.66572711646644</v>
      </c>
      <c r="I2143">
        <v>-2.82216996169916</v>
      </c>
      <c r="J2143">
        <v>-2.14024316077376</v>
      </c>
      <c r="K2143">
        <v>30.877397954312801</v>
      </c>
      <c r="L2143">
        <v>29.1975162026474</v>
      </c>
      <c r="M2143">
        <v>56.717858396280398</v>
      </c>
      <c r="N2143">
        <v>1.0276390554164101</v>
      </c>
      <c r="O2143">
        <v>27.607361963190101</v>
      </c>
      <c r="P2143">
        <v>70.859538784067098</v>
      </c>
      <c r="Q2143">
        <v>6.8982224757497004E-2</v>
      </c>
    </row>
    <row r="2144" spans="1:17" hidden="1" x14ac:dyDescent="0.3">
      <c r="A2144" t="s">
        <v>4447</v>
      </c>
      <c r="B2144" t="s">
        <v>4448</v>
      </c>
      <c r="C2144" t="s">
        <v>10182</v>
      </c>
      <c r="D2144" t="s">
        <v>1018</v>
      </c>
      <c r="E2144">
        <v>277.64226278799998</v>
      </c>
      <c r="F2144">
        <v>8.27</v>
      </c>
      <c r="G2144">
        <v>170.27123485586699</v>
      </c>
      <c r="H2144">
        <v>102.232025459007</v>
      </c>
      <c r="I2144">
        <v>25.5049490619263</v>
      </c>
      <c r="J2144">
        <v>10.9602182486222</v>
      </c>
      <c r="K2144">
        <v>5.7707556596202902</v>
      </c>
      <c r="L2144">
        <v>4.9112504515999804</v>
      </c>
      <c r="M2144">
        <v>84.599142895265999</v>
      </c>
      <c r="N2144">
        <v>2.15287735004426</v>
      </c>
      <c r="O2144">
        <v>4.2321644498186197</v>
      </c>
      <c r="Q2144">
        <v>4.3306575529276997E-2</v>
      </c>
    </row>
    <row r="2145" spans="1:17" hidden="1" x14ac:dyDescent="0.3">
      <c r="A2145" t="s">
        <v>4449</v>
      </c>
      <c r="B2145" t="s">
        <v>4450</v>
      </c>
      <c r="C2145" t="s">
        <v>10182</v>
      </c>
      <c r="E2145">
        <v>277.245</v>
      </c>
      <c r="F2145">
        <v>1232.2</v>
      </c>
      <c r="G2145">
        <v>199.966806811586</v>
      </c>
      <c r="H2145">
        <v>-12.441356209517799</v>
      </c>
      <c r="I2145">
        <v>37.237677511684602</v>
      </c>
      <c r="J2145">
        <v>-3.9059309117777699</v>
      </c>
      <c r="K2145">
        <v>1162.1064390290401</v>
      </c>
      <c r="L2145">
        <v>863.04958851723597</v>
      </c>
      <c r="M2145">
        <v>48.219300802356699</v>
      </c>
      <c r="N2145">
        <v>0.54266538348464299</v>
      </c>
      <c r="O2145">
        <v>16.8438565167992</v>
      </c>
      <c r="P2145">
        <v>266.453531598513</v>
      </c>
      <c r="Q2145">
        <v>0.194783747506451</v>
      </c>
    </row>
    <row r="2146" spans="1:17" hidden="1" x14ac:dyDescent="0.3">
      <c r="A2146" t="s">
        <v>4451</v>
      </c>
      <c r="B2146" t="s">
        <v>4452</v>
      </c>
      <c r="C2146" t="s">
        <v>10182</v>
      </c>
      <c r="D2146" t="s">
        <v>153</v>
      </c>
      <c r="E2146">
        <v>277.06953774499999</v>
      </c>
      <c r="F2146">
        <v>264.55</v>
      </c>
      <c r="G2146">
        <v>-12.8933719537778</v>
      </c>
      <c r="H2146">
        <v>-6.2097388094434898</v>
      </c>
      <c r="I2146">
        <v>-18.081857730616001</v>
      </c>
      <c r="J2146">
        <v>0.86953737357737704</v>
      </c>
      <c r="K2146">
        <v>264.25739489054502</v>
      </c>
      <c r="L2146">
        <v>259.58338625857499</v>
      </c>
      <c r="M2146">
        <v>51.933123850122399</v>
      </c>
      <c r="N2146">
        <v>0.83037502655458095</v>
      </c>
      <c r="O2146">
        <v>23.379323379323299</v>
      </c>
      <c r="P2146">
        <v>18.898876404494299</v>
      </c>
      <c r="Q2146">
        <v>6.5140525355132997E-2</v>
      </c>
    </row>
    <row r="2147" spans="1:17" hidden="1" x14ac:dyDescent="0.3">
      <c r="A2147" t="s">
        <v>4453</v>
      </c>
      <c r="B2147" t="s">
        <v>4454</v>
      </c>
      <c r="C2147" t="s">
        <v>10182</v>
      </c>
      <c r="D2147" t="s">
        <v>637</v>
      </c>
      <c r="E2147">
        <v>277.00725360000001</v>
      </c>
      <c r="F2147">
        <v>68.86</v>
      </c>
      <c r="G2147">
        <v>0.80074647770047103</v>
      </c>
      <c r="H2147">
        <v>-3.096937330327</v>
      </c>
      <c r="I2147">
        <v>-8.7483602040182404</v>
      </c>
      <c r="J2147">
        <v>-1.84791160049006</v>
      </c>
      <c r="K2147">
        <v>68.962692737823403</v>
      </c>
      <c r="L2147">
        <v>65.928565043500697</v>
      </c>
      <c r="M2147">
        <v>46.294125486865298</v>
      </c>
      <c r="N2147">
        <v>1.47815871031969</v>
      </c>
      <c r="O2147">
        <v>14.7255300609933</v>
      </c>
      <c r="P2147">
        <v>37.034825870646699</v>
      </c>
      <c r="Q2147">
        <v>4.9438944313147E-2</v>
      </c>
    </row>
    <row r="2148" spans="1:17" hidden="1" x14ac:dyDescent="0.3">
      <c r="A2148" t="s">
        <v>4455</v>
      </c>
      <c r="B2148" t="s">
        <v>4456</v>
      </c>
      <c r="C2148" t="s">
        <v>10182</v>
      </c>
      <c r="D2148" t="s">
        <v>62</v>
      </c>
      <c r="E2148">
        <v>277.00484749999998</v>
      </c>
      <c r="F2148">
        <v>277</v>
      </c>
      <c r="G2148">
        <v>-47.440498050329701</v>
      </c>
      <c r="H2148">
        <v>-1.2392860164019299</v>
      </c>
      <c r="I2148">
        <v>-44.972761171102903</v>
      </c>
      <c r="J2148">
        <v>1.19528916208963</v>
      </c>
      <c r="K2148">
        <v>278.55772085122101</v>
      </c>
      <c r="L2148">
        <v>327.480074073536</v>
      </c>
      <c r="M2148">
        <v>51.598211733526099</v>
      </c>
      <c r="N2148">
        <v>0.87257661603189596</v>
      </c>
      <c r="O2148">
        <v>69.241877256317693</v>
      </c>
      <c r="P2148">
        <v>15.4166666666666</v>
      </c>
      <c r="Q2148">
        <v>-0.159525591213901</v>
      </c>
    </row>
    <row r="2149" spans="1:17" hidden="1" x14ac:dyDescent="0.3">
      <c r="A2149" t="s">
        <v>4457</v>
      </c>
      <c r="B2149" t="s">
        <v>4458</v>
      </c>
      <c r="C2149" t="s">
        <v>10182</v>
      </c>
      <c r="D2149" t="s">
        <v>214</v>
      </c>
      <c r="E2149">
        <v>276.690652</v>
      </c>
      <c r="F2149">
        <v>152.44999999999999</v>
      </c>
      <c r="G2149">
        <v>53.218185565975702</v>
      </c>
      <c r="H2149">
        <v>78.548387015071896</v>
      </c>
      <c r="I2149">
        <v>65.975709295844496</v>
      </c>
      <c r="J2149">
        <v>-5.7902339560609404</v>
      </c>
      <c r="K2149">
        <v>112.24546532053699</v>
      </c>
      <c r="M2149">
        <v>62.635937041574202</v>
      </c>
      <c r="O2149">
        <v>19.711380780583799</v>
      </c>
      <c r="P2149">
        <v>97.987012987012903</v>
      </c>
    </row>
    <row r="2150" spans="1:17" hidden="1" x14ac:dyDescent="0.3">
      <c r="A2150" t="s">
        <v>4459</v>
      </c>
      <c r="B2150" t="s">
        <v>4460</v>
      </c>
      <c r="C2150" t="s">
        <v>10182</v>
      </c>
      <c r="E2150">
        <v>276.48979549000001</v>
      </c>
      <c r="F2150">
        <v>22.81</v>
      </c>
      <c r="G2150">
        <v>-10.685506596358501</v>
      </c>
      <c r="H2150">
        <v>-6.5021015251190803</v>
      </c>
      <c r="I2150">
        <v>-41.0248519175463</v>
      </c>
      <c r="J2150">
        <v>-5.8515779065364697</v>
      </c>
      <c r="K2150">
        <v>22.9779415734459</v>
      </c>
      <c r="L2150">
        <v>23.989588993560201</v>
      </c>
      <c r="M2150">
        <v>48.181000287261099</v>
      </c>
      <c r="N2150">
        <v>0.71968448843857902</v>
      </c>
      <c r="O2150">
        <v>61.332748794388401</v>
      </c>
      <c r="P2150">
        <v>28.507042253521099</v>
      </c>
      <c r="Q2150">
        <v>5.0426958348364997E-2</v>
      </c>
    </row>
    <row r="2151" spans="1:17" hidden="1" x14ac:dyDescent="0.3">
      <c r="A2151" t="s">
        <v>4461</v>
      </c>
      <c r="B2151" t="s">
        <v>4462</v>
      </c>
      <c r="C2151" t="s">
        <v>10182</v>
      </c>
      <c r="D2151" t="s">
        <v>140</v>
      </c>
      <c r="E2151">
        <v>275.90453125400001</v>
      </c>
      <c r="F2151">
        <v>44.99</v>
      </c>
      <c r="G2151">
        <v>47.601839034297299</v>
      </c>
      <c r="H2151">
        <v>-18.845689162709</v>
      </c>
      <c r="I2151">
        <v>-24.112697996897101</v>
      </c>
      <c r="J2151">
        <v>-5.21030309785339</v>
      </c>
      <c r="K2151">
        <v>47.1751577502502</v>
      </c>
      <c r="L2151">
        <v>43.676459527260199</v>
      </c>
      <c r="M2151">
        <v>41.630550284652998</v>
      </c>
      <c r="N2151">
        <v>1.6206783834201901</v>
      </c>
      <c r="O2151">
        <v>42.031562569459801</v>
      </c>
      <c r="P2151">
        <v>98.631346578366404</v>
      </c>
      <c r="Q2151">
        <v>5.887987035377E-2</v>
      </c>
    </row>
    <row r="2152" spans="1:17" hidden="1" x14ac:dyDescent="0.3">
      <c r="A2152" t="s">
        <v>4463</v>
      </c>
      <c r="B2152" t="s">
        <v>4464</v>
      </c>
      <c r="C2152" t="s">
        <v>10182</v>
      </c>
      <c r="D2152" t="s">
        <v>148</v>
      </c>
      <c r="E2152">
        <v>275.820258719999</v>
      </c>
      <c r="F2152">
        <v>2.37</v>
      </c>
      <c r="G2152">
        <v>339.61997435166501</v>
      </c>
      <c r="H2152">
        <v>10.243930220912601</v>
      </c>
      <c r="I2152">
        <v>15.090970567302699</v>
      </c>
      <c r="J2152">
        <v>-5.5366892392051099</v>
      </c>
      <c r="K2152">
        <v>2.4336663589431802</v>
      </c>
      <c r="L2152">
        <v>2.00581715591548</v>
      </c>
      <c r="M2152">
        <v>38.794984010726502</v>
      </c>
      <c r="N2152">
        <v>0.797930282511496</v>
      </c>
      <c r="O2152">
        <v>62.8691983122362</v>
      </c>
      <c r="P2152">
        <v>383.67346938775501</v>
      </c>
    </row>
    <row r="2153" spans="1:17" hidden="1" x14ac:dyDescent="0.3">
      <c r="A2153" t="s">
        <v>4465</v>
      </c>
      <c r="B2153" t="s">
        <v>4466</v>
      </c>
      <c r="C2153" t="s">
        <v>10182</v>
      </c>
      <c r="D2153" t="s">
        <v>553</v>
      </c>
      <c r="E2153">
        <v>275.7</v>
      </c>
      <c r="F2153">
        <v>275.7</v>
      </c>
      <c r="G2153">
        <v>-14.607046049762999</v>
      </c>
      <c r="H2153">
        <v>-10.8401019870533</v>
      </c>
      <c r="I2153">
        <v>6.5334393974872302</v>
      </c>
      <c r="J2153">
        <v>2.5547158518659199</v>
      </c>
      <c r="K2153">
        <v>295.09378330668898</v>
      </c>
      <c r="L2153">
        <v>287.201092354048</v>
      </c>
      <c r="M2153">
        <v>39.219325810485998</v>
      </c>
      <c r="N2153">
        <v>0.86192354688929296</v>
      </c>
      <c r="O2153">
        <v>35.4007979688066</v>
      </c>
      <c r="P2153">
        <v>34.356725146198798</v>
      </c>
      <c r="Q2153">
        <v>0.11660328299884801</v>
      </c>
    </row>
    <row r="2154" spans="1:17" hidden="1" x14ac:dyDescent="0.3">
      <c r="A2154" t="s">
        <v>4467</v>
      </c>
      <c r="B2154" t="s">
        <v>4468</v>
      </c>
      <c r="C2154" t="s">
        <v>10182</v>
      </c>
      <c r="D2154" t="s">
        <v>1649</v>
      </c>
      <c r="E2154">
        <v>275.54706500999998</v>
      </c>
      <c r="F2154">
        <v>250.95</v>
      </c>
      <c r="G2154">
        <v>-10.0240097894463</v>
      </c>
      <c r="H2154">
        <v>-5.6534327083227804</v>
      </c>
      <c r="I2154">
        <v>-3.8798103733948301</v>
      </c>
      <c r="J2154">
        <v>-4.5674627644674697</v>
      </c>
      <c r="K2154">
        <v>265.03428770538397</v>
      </c>
      <c r="L2154">
        <v>257.20303069310501</v>
      </c>
      <c r="M2154">
        <v>47.0770132600965</v>
      </c>
      <c r="N2154">
        <v>0.95352807431762798</v>
      </c>
      <c r="O2154">
        <v>46.284120342697697</v>
      </c>
      <c r="P2154">
        <v>24.2326732673267</v>
      </c>
      <c r="Q2154">
        <v>8.3465509324579995E-2</v>
      </c>
    </row>
    <row r="2155" spans="1:17" hidden="1" x14ac:dyDescent="0.3">
      <c r="A2155" t="s">
        <v>4469</v>
      </c>
      <c r="B2155" t="s">
        <v>4470</v>
      </c>
      <c r="C2155" t="s">
        <v>10182</v>
      </c>
      <c r="D2155" t="s">
        <v>214</v>
      </c>
      <c r="E2155">
        <v>274.98774263000001</v>
      </c>
      <c r="F2155">
        <v>143.86000000000001</v>
      </c>
      <c r="G2155">
        <v>1.0517509202499</v>
      </c>
      <c r="H2155">
        <v>12.6519143936027</v>
      </c>
      <c r="I2155">
        <v>-3.3848022948828702</v>
      </c>
      <c r="J2155">
        <v>9.2215749687336697</v>
      </c>
      <c r="K2155">
        <v>129.711378854066</v>
      </c>
      <c r="L2155">
        <v>125.16877703919801</v>
      </c>
      <c r="M2155">
        <v>71.681850338584198</v>
      </c>
      <c r="N2155">
        <v>2.13596631158312</v>
      </c>
      <c r="O2155">
        <v>8.71680800778533</v>
      </c>
      <c r="P2155">
        <v>37.862961188308603</v>
      </c>
      <c r="Q2155">
        <v>-2.0772816187844999E-2</v>
      </c>
    </row>
    <row r="2156" spans="1:17" hidden="1" x14ac:dyDescent="0.3">
      <c r="A2156" t="s">
        <v>4471</v>
      </c>
      <c r="B2156" t="s">
        <v>4472</v>
      </c>
      <c r="C2156" t="s">
        <v>10182</v>
      </c>
      <c r="D2156" t="s">
        <v>1091</v>
      </c>
      <c r="E2156">
        <v>274.48</v>
      </c>
      <c r="F2156">
        <v>11.68</v>
      </c>
      <c r="G2156">
        <v>2.5643652227679499</v>
      </c>
      <c r="H2156">
        <v>-10.385743136033399</v>
      </c>
      <c r="I2156">
        <v>-28.899812842835399</v>
      </c>
      <c r="J2156">
        <v>-5.9142617558150699</v>
      </c>
      <c r="K2156">
        <v>12.1238785316236</v>
      </c>
      <c r="L2156">
        <v>11.8780948384859</v>
      </c>
      <c r="M2156">
        <v>41.670438434129302</v>
      </c>
      <c r="N2156">
        <v>1.0272795570658999</v>
      </c>
      <c r="O2156">
        <v>51.113013698630098</v>
      </c>
      <c r="P2156">
        <v>38.224852071005898</v>
      </c>
      <c r="Q2156">
        <v>2.4770897995563999E-2</v>
      </c>
    </row>
    <row r="2157" spans="1:17" hidden="1" x14ac:dyDescent="0.3">
      <c r="A2157" t="s">
        <v>4473</v>
      </c>
      <c r="B2157" t="s">
        <v>4474</v>
      </c>
      <c r="C2157" t="s">
        <v>10182</v>
      </c>
      <c r="D2157" t="s">
        <v>75</v>
      </c>
      <c r="E2157">
        <v>273.59568053499999</v>
      </c>
      <c r="F2157">
        <v>46.87</v>
      </c>
      <c r="G2157">
        <v>154.23471178418299</v>
      </c>
      <c r="H2157">
        <v>-0.58980394615484499</v>
      </c>
      <c r="I2157">
        <v>7.2074484243339398</v>
      </c>
      <c r="J2157">
        <v>-5.7875355060506299</v>
      </c>
      <c r="K2157">
        <v>45.692271976534897</v>
      </c>
      <c r="L2157">
        <v>38.422601023429301</v>
      </c>
      <c r="M2157">
        <v>37.932025164526898</v>
      </c>
      <c r="N2157">
        <v>0.77747916332644695</v>
      </c>
      <c r="O2157">
        <v>25.453381694047302</v>
      </c>
      <c r="P2157">
        <v>212.05059920106501</v>
      </c>
      <c r="Q2157">
        <v>8.9922154350235997E-2</v>
      </c>
    </row>
    <row r="2158" spans="1:17" hidden="1" x14ac:dyDescent="0.3">
      <c r="A2158" t="s">
        <v>4475</v>
      </c>
      <c r="B2158" t="s">
        <v>4476</v>
      </c>
      <c r="C2158" t="s">
        <v>10182</v>
      </c>
      <c r="D2158" t="s">
        <v>46</v>
      </c>
      <c r="E2158">
        <v>273.59545400000002</v>
      </c>
      <c r="F2158">
        <v>55</v>
      </c>
      <c r="G2158">
        <v>54.149484030544997</v>
      </c>
      <c r="H2158">
        <v>-6.0399082921111704</v>
      </c>
      <c r="I2158">
        <v>-0.53637504894537003</v>
      </c>
      <c r="J2158">
        <v>1.7111386616129201</v>
      </c>
      <c r="K2158">
        <v>53.6986259004846</v>
      </c>
      <c r="L2158">
        <v>43.847853699424697</v>
      </c>
      <c r="M2158">
        <v>51.936830472233197</v>
      </c>
      <c r="N2158">
        <v>0.22025171624713899</v>
      </c>
      <c r="O2158">
        <v>21.818181818181799</v>
      </c>
      <c r="P2158">
        <v>117.294449867978</v>
      </c>
      <c r="Q2158">
        <v>0.20028601730046799</v>
      </c>
    </row>
    <row r="2159" spans="1:17" hidden="1" x14ac:dyDescent="0.3">
      <c r="A2159" t="s">
        <v>4477</v>
      </c>
      <c r="B2159" t="s">
        <v>4478</v>
      </c>
      <c r="C2159" t="s">
        <v>10182</v>
      </c>
      <c r="E2159">
        <v>272.847111165</v>
      </c>
      <c r="F2159">
        <v>199.95</v>
      </c>
      <c r="G2159">
        <v>-33.575610518438197</v>
      </c>
      <c r="H2159">
        <v>-12.1734769333366</v>
      </c>
      <c r="I2159">
        <v>-46.771007222226601</v>
      </c>
      <c r="J2159">
        <v>-4.4546159938594396</v>
      </c>
      <c r="K2159">
        <v>214.69389614638101</v>
      </c>
      <c r="L2159">
        <v>242.835320212715</v>
      </c>
      <c r="M2159">
        <v>49.891409510236102</v>
      </c>
      <c r="N2159">
        <v>0.98499558693733402</v>
      </c>
      <c r="O2159">
        <v>72.543135783945999</v>
      </c>
      <c r="P2159">
        <v>11.0833333333333</v>
      </c>
      <c r="Q2159">
        <v>0.106912114437792</v>
      </c>
    </row>
    <row r="2160" spans="1:17" hidden="1" x14ac:dyDescent="0.3">
      <c r="A2160" t="s">
        <v>4479</v>
      </c>
      <c r="B2160" t="s">
        <v>4480</v>
      </c>
      <c r="C2160" t="s">
        <v>10182</v>
      </c>
      <c r="D2160" t="s">
        <v>637</v>
      </c>
      <c r="E2160">
        <v>272.685677</v>
      </c>
      <c r="F2160">
        <v>154.33000000000001</v>
      </c>
      <c r="G2160">
        <v>150.257535352872</v>
      </c>
      <c r="H2160">
        <v>13.9933036544966</v>
      </c>
      <c r="I2160">
        <v>53.617852287732802</v>
      </c>
      <c r="J2160">
        <v>7.9124109488152801</v>
      </c>
      <c r="K2160">
        <v>141.533587915694</v>
      </c>
      <c r="L2160">
        <v>114.633225671963</v>
      </c>
      <c r="M2160">
        <v>62.203523333518604</v>
      </c>
      <c r="N2160">
        <v>0.90011478898294195</v>
      </c>
      <c r="O2160">
        <v>5.7798224583684297</v>
      </c>
      <c r="P2160">
        <v>184.74169741697401</v>
      </c>
      <c r="Q2160">
        <v>0.13103359869099299</v>
      </c>
    </row>
    <row r="2161" spans="1:17" hidden="1" x14ac:dyDescent="0.3">
      <c r="A2161" t="s">
        <v>4481</v>
      </c>
      <c r="B2161" t="s">
        <v>4482</v>
      </c>
      <c r="C2161" t="s">
        <v>10182</v>
      </c>
      <c r="E2161">
        <v>271.67399999999998</v>
      </c>
      <c r="F2161">
        <v>116.1</v>
      </c>
      <c r="G2161">
        <v>111.61133970514599</v>
      </c>
      <c r="H2161">
        <v>25.564670087107</v>
      </c>
      <c r="I2161">
        <v>50.733413481402003</v>
      </c>
      <c r="J2161">
        <v>-1.34247978284733</v>
      </c>
      <c r="K2161">
        <v>94.092940414143897</v>
      </c>
      <c r="L2161">
        <v>75.305869822807793</v>
      </c>
      <c r="M2161">
        <v>61.496225464073802</v>
      </c>
      <c r="N2161">
        <v>1.4890909090908999</v>
      </c>
      <c r="O2161">
        <v>9.0008613264427293</v>
      </c>
      <c r="P2161">
        <v>168.99907321594</v>
      </c>
      <c r="Q2161">
        <v>2.6283124672876999E-2</v>
      </c>
    </row>
    <row r="2162" spans="1:17" hidden="1" x14ac:dyDescent="0.3">
      <c r="A2162" t="s">
        <v>4483</v>
      </c>
      <c r="B2162" t="s">
        <v>4484</v>
      </c>
      <c r="C2162" t="s">
        <v>10182</v>
      </c>
      <c r="D2162" t="s">
        <v>21</v>
      </c>
      <c r="E2162">
        <v>271.592437641</v>
      </c>
      <c r="F2162">
        <v>120.79</v>
      </c>
      <c r="G2162">
        <v>-34.266359129095299</v>
      </c>
      <c r="H2162">
        <v>-3.5823020263722301</v>
      </c>
      <c r="I2162">
        <v>-30.768627350407499</v>
      </c>
      <c r="J2162">
        <v>-3.7525583556410602</v>
      </c>
      <c r="K2162">
        <v>117.967633593976</v>
      </c>
      <c r="L2162">
        <v>124.13728806468499</v>
      </c>
      <c r="M2162">
        <v>51.6650896441231</v>
      </c>
      <c r="N2162">
        <v>2.27220652872855</v>
      </c>
      <c r="O2162">
        <v>44.672572232800697</v>
      </c>
      <c r="P2162">
        <v>28.5</v>
      </c>
      <c r="Q2162">
        <v>0.116985588002905</v>
      </c>
    </row>
    <row r="2163" spans="1:17" hidden="1" x14ac:dyDescent="0.3">
      <c r="A2163" t="s">
        <v>4485</v>
      </c>
      <c r="B2163" t="s">
        <v>4486</v>
      </c>
      <c r="C2163" t="s">
        <v>10182</v>
      </c>
      <c r="E2163">
        <v>271.26511399999998</v>
      </c>
      <c r="F2163">
        <v>167</v>
      </c>
      <c r="G2163">
        <v>71.384680234018305</v>
      </c>
      <c r="H2163">
        <v>-2.70871357809729</v>
      </c>
      <c r="I2163">
        <v>16.133154190131499</v>
      </c>
      <c r="J2163">
        <v>1.8252466367101301</v>
      </c>
      <c r="K2163">
        <v>160.92578844009699</v>
      </c>
      <c r="L2163">
        <v>142.43118140042299</v>
      </c>
      <c r="M2163">
        <v>72.031888666703793</v>
      </c>
      <c r="N2163">
        <v>1.56962025316455</v>
      </c>
      <c r="O2163">
        <v>5.3892215568862296</v>
      </c>
      <c r="P2163">
        <v>108.74999999999901</v>
      </c>
      <c r="Q2163">
        <v>0.143176866953865</v>
      </c>
    </row>
    <row r="2164" spans="1:17" hidden="1" x14ac:dyDescent="0.3">
      <c r="A2164" t="s">
        <v>4487</v>
      </c>
      <c r="B2164" t="s">
        <v>4488</v>
      </c>
      <c r="C2164" t="s">
        <v>10182</v>
      </c>
      <c r="D2164" t="s">
        <v>637</v>
      </c>
      <c r="E2164">
        <v>270.73985546500001</v>
      </c>
      <c r="F2164">
        <v>31.61</v>
      </c>
      <c r="G2164">
        <v>-15.1380819143192</v>
      </c>
      <c r="H2164">
        <v>-2.53165086792144</v>
      </c>
      <c r="I2164">
        <v>-17.8291316555623</v>
      </c>
      <c r="J2164">
        <v>-5.9641861616749203</v>
      </c>
      <c r="K2164">
        <v>32.848751043322999</v>
      </c>
      <c r="L2164">
        <v>32.688089454556099</v>
      </c>
      <c r="M2164">
        <v>44.040113211034303</v>
      </c>
      <c r="N2164">
        <v>0.80877253995224196</v>
      </c>
      <c r="O2164">
        <v>42.992723821575403</v>
      </c>
      <c r="P2164">
        <v>29.5491803278688</v>
      </c>
      <c r="Q2164">
        <v>-1.4352829902543E-2</v>
      </c>
    </row>
    <row r="2165" spans="1:17" hidden="1" x14ac:dyDescent="0.3">
      <c r="A2165" t="s">
        <v>4489</v>
      </c>
      <c r="B2165" t="s">
        <v>4490</v>
      </c>
      <c r="C2165" t="s">
        <v>10182</v>
      </c>
      <c r="D2165" t="s">
        <v>46</v>
      </c>
      <c r="E2165">
        <v>270.12072311999998</v>
      </c>
      <c r="F2165">
        <v>10.02</v>
      </c>
      <c r="G2165">
        <v>63.2599566603783</v>
      </c>
      <c r="H2165">
        <v>-12.774855274937</v>
      </c>
      <c r="I2165">
        <v>-33.306302252479398</v>
      </c>
      <c r="J2165">
        <v>-6.5885492355400999</v>
      </c>
      <c r="K2165">
        <v>10.8363400077435</v>
      </c>
      <c r="L2165">
        <v>9.8891866309001095</v>
      </c>
      <c r="M2165">
        <v>25.8057328543381</v>
      </c>
      <c r="N2165">
        <v>1.45177597422866</v>
      </c>
      <c r="O2165">
        <v>49.700598802395199</v>
      </c>
      <c r="P2165">
        <v>93.810444874274594</v>
      </c>
      <c r="Q2165">
        <v>5.1770650412492999E-2</v>
      </c>
    </row>
    <row r="2166" spans="1:17" hidden="1" x14ac:dyDescent="0.3">
      <c r="A2166" t="s">
        <v>4491</v>
      </c>
      <c r="B2166" t="s">
        <v>4492</v>
      </c>
      <c r="C2166" t="s">
        <v>10182</v>
      </c>
      <c r="D2166" t="s">
        <v>114</v>
      </c>
      <c r="E2166">
        <v>270.04092050000003</v>
      </c>
      <c r="F2166">
        <v>264.64999999999998</v>
      </c>
      <c r="G2166">
        <v>51.288633818117702</v>
      </c>
      <c r="H2166">
        <v>-13.058899807895999</v>
      </c>
      <c r="I2166">
        <v>41.003017814340403</v>
      </c>
      <c r="J2166">
        <v>-8.1951707876501008</v>
      </c>
      <c r="K2166">
        <v>272.23587963155097</v>
      </c>
      <c r="L2166">
        <v>224.506548738199</v>
      </c>
      <c r="M2166">
        <v>40.685424460794401</v>
      </c>
      <c r="N2166">
        <v>0.52697693433692805</v>
      </c>
      <c r="O2166">
        <v>29.0005667863215</v>
      </c>
      <c r="P2166">
        <v>165.84630838774399</v>
      </c>
      <c r="Q2166">
        <v>0.105632128300165</v>
      </c>
    </row>
    <row r="2167" spans="1:17" hidden="1" x14ac:dyDescent="0.3">
      <c r="A2167" t="s">
        <v>4493</v>
      </c>
      <c r="B2167" t="s">
        <v>4494</v>
      </c>
      <c r="C2167" t="s">
        <v>10182</v>
      </c>
      <c r="E2167">
        <v>268.26263999999998</v>
      </c>
      <c r="F2167">
        <v>4.9800000000000004</v>
      </c>
      <c r="G2167">
        <v>13.2474253320575</v>
      </c>
      <c r="H2167">
        <v>13.9735096439227</v>
      </c>
      <c r="I2167">
        <v>-16.374627045973298</v>
      </c>
      <c r="J2167">
        <v>-3.0345409695386798</v>
      </c>
      <c r="K2167">
        <v>4.4431830417806202</v>
      </c>
      <c r="L2167">
        <v>4.1360252437055296</v>
      </c>
      <c r="M2167">
        <v>62.958076474381798</v>
      </c>
      <c r="N2167">
        <v>1.3280262829188301</v>
      </c>
      <c r="O2167">
        <v>33.534136546184698</v>
      </c>
      <c r="P2167">
        <v>106.639004149377</v>
      </c>
      <c r="Q2167">
        <v>-5.2083976870970002E-2</v>
      </c>
    </row>
    <row r="2168" spans="1:17" hidden="1" x14ac:dyDescent="0.3">
      <c r="A2168" t="s">
        <v>4495</v>
      </c>
      <c r="B2168" t="s">
        <v>4496</v>
      </c>
      <c r="C2168" t="s">
        <v>10182</v>
      </c>
      <c r="E2168">
        <v>267.84604000000002</v>
      </c>
      <c r="F2168">
        <v>199</v>
      </c>
      <c r="G2168">
        <v>44.275794126383801</v>
      </c>
      <c r="H2168">
        <v>4.7187511227246999</v>
      </c>
      <c r="I2168">
        <v>9.0500847740337598</v>
      </c>
      <c r="J2168">
        <v>1.23555812127752</v>
      </c>
      <c r="K2168">
        <v>186.73509676731399</v>
      </c>
      <c r="L2168">
        <v>172.832917104015</v>
      </c>
      <c r="M2168">
        <v>64.877843841531302</v>
      </c>
      <c r="N2168">
        <v>1.91622269861821</v>
      </c>
      <c r="O2168">
        <v>8.2914572864321698</v>
      </c>
      <c r="P2168">
        <v>87.735849056603698</v>
      </c>
      <c r="Q2168">
        <v>0.19785646291539499</v>
      </c>
    </row>
    <row r="2169" spans="1:17" hidden="1" x14ac:dyDescent="0.3">
      <c r="A2169" t="s">
        <v>4497</v>
      </c>
      <c r="B2169" t="s">
        <v>4498</v>
      </c>
      <c r="C2169" t="s">
        <v>10182</v>
      </c>
      <c r="D2169" t="s">
        <v>62</v>
      </c>
      <c r="E2169">
        <v>267.71613600000001</v>
      </c>
      <c r="F2169">
        <v>108.1</v>
      </c>
      <c r="G2169">
        <v>-8.4731787671872993</v>
      </c>
      <c r="H2169">
        <v>15.054217972376801</v>
      </c>
      <c r="I2169">
        <v>4.2843449626815202</v>
      </c>
      <c r="J2169">
        <v>-4.8975569905609904</v>
      </c>
      <c r="K2169">
        <v>98.542865500113805</v>
      </c>
      <c r="M2169">
        <v>57.926993664411697</v>
      </c>
      <c r="N2169">
        <v>1.3859581483155601</v>
      </c>
      <c r="O2169">
        <v>12.7197039777983</v>
      </c>
      <c r="P2169">
        <v>31.909701037217701</v>
      </c>
    </row>
    <row r="2170" spans="1:17" hidden="1" x14ac:dyDescent="0.3">
      <c r="A2170" t="s">
        <v>4499</v>
      </c>
      <c r="B2170" t="s">
        <v>4500</v>
      </c>
      <c r="C2170" t="s">
        <v>10182</v>
      </c>
      <c r="E2170">
        <v>267.20160120000003</v>
      </c>
      <c r="F2170">
        <v>18.09</v>
      </c>
      <c r="G2170">
        <v>-67.054487674247795</v>
      </c>
      <c r="H2170">
        <v>-5.8729880911276</v>
      </c>
      <c r="I2170">
        <v>-17.764871464297599</v>
      </c>
      <c r="J2170">
        <v>-3.4947690228427302</v>
      </c>
      <c r="K2170">
        <v>18.574557362815799</v>
      </c>
      <c r="L2170">
        <v>19.3273487627355</v>
      </c>
      <c r="M2170">
        <v>34.577511687611597</v>
      </c>
      <c r="N2170">
        <v>0.23467104584107501</v>
      </c>
      <c r="O2170">
        <v>79.325594250967299</v>
      </c>
      <c r="P2170">
        <v>28.297872340425499</v>
      </c>
      <c r="Q2170">
        <v>0.19038925881991101</v>
      </c>
    </row>
    <row r="2171" spans="1:17" hidden="1" x14ac:dyDescent="0.3">
      <c r="A2171" t="s">
        <v>4501</v>
      </c>
      <c r="B2171" t="s">
        <v>4502</v>
      </c>
      <c r="C2171" t="s">
        <v>10182</v>
      </c>
      <c r="D2171" t="s">
        <v>46</v>
      </c>
      <c r="E2171">
        <v>266.6875</v>
      </c>
      <c r="F2171">
        <v>213.35</v>
      </c>
      <c r="G2171">
        <v>52.957752787977</v>
      </c>
      <c r="H2171">
        <v>-9.6957523187698804</v>
      </c>
      <c r="I2171">
        <v>32.070938909642102</v>
      </c>
      <c r="J2171">
        <v>-3.0692204335010298</v>
      </c>
      <c r="K2171">
        <v>198.449678075935</v>
      </c>
      <c r="L2171">
        <v>166.44625755176199</v>
      </c>
      <c r="M2171">
        <v>47.490061271439799</v>
      </c>
      <c r="N2171">
        <v>0.46960632052430401</v>
      </c>
      <c r="O2171">
        <v>19.381298336067498</v>
      </c>
      <c r="P2171">
        <v>113.24337831084399</v>
      </c>
      <c r="Q2171">
        <v>0.159560540827651</v>
      </c>
    </row>
    <row r="2172" spans="1:17" hidden="1" x14ac:dyDescent="0.3">
      <c r="A2172" t="s">
        <v>4503</v>
      </c>
      <c r="B2172" t="s">
        <v>4504</v>
      </c>
      <c r="C2172" t="s">
        <v>10182</v>
      </c>
      <c r="D2172" t="s">
        <v>548</v>
      </c>
      <c r="E2172">
        <v>266.45789382999999</v>
      </c>
      <c r="F2172">
        <v>331.7</v>
      </c>
      <c r="G2172">
        <v>12.2355575338101</v>
      </c>
      <c r="H2172">
        <v>15.2208314291571</v>
      </c>
      <c r="I2172">
        <v>1.6774586569312699</v>
      </c>
      <c r="J2172">
        <v>-2.1663650534075898</v>
      </c>
      <c r="K2172">
        <v>292.61246046076599</v>
      </c>
      <c r="L2172">
        <v>278.53620131155202</v>
      </c>
      <c r="M2172">
        <v>71.740464869042299</v>
      </c>
      <c r="N2172">
        <v>1.59220834626124</v>
      </c>
      <c r="O2172">
        <v>10.189930660235101</v>
      </c>
      <c r="P2172">
        <v>43.437837837837797</v>
      </c>
      <c r="Q2172">
        <v>-4.2295991776990997E-2</v>
      </c>
    </row>
    <row r="2173" spans="1:17" hidden="1" x14ac:dyDescent="0.3">
      <c r="A2173" t="s">
        <v>4505</v>
      </c>
      <c r="B2173" t="s">
        <v>4506</v>
      </c>
      <c r="C2173" t="s">
        <v>10182</v>
      </c>
      <c r="D2173" t="s">
        <v>21</v>
      </c>
      <c r="E2173">
        <v>266.37406829999998</v>
      </c>
      <c r="F2173">
        <v>187.17</v>
      </c>
      <c r="G2173">
        <v>146.76594385057601</v>
      </c>
      <c r="H2173">
        <v>11.0171518643746</v>
      </c>
      <c r="I2173">
        <v>-19.5781365013375</v>
      </c>
      <c r="J2173">
        <v>-0.40007721734720503</v>
      </c>
      <c r="K2173">
        <v>177.05567343989301</v>
      </c>
      <c r="L2173">
        <v>159.37766124081401</v>
      </c>
      <c r="M2173">
        <v>51.586886958568499</v>
      </c>
      <c r="N2173">
        <v>1.63262746992978</v>
      </c>
      <c r="O2173">
        <v>18.956029278196301</v>
      </c>
      <c r="P2173">
        <v>183.59090909090901</v>
      </c>
      <c r="Q2173">
        <v>9.3738491566542001E-2</v>
      </c>
    </row>
    <row r="2174" spans="1:17" hidden="1" x14ac:dyDescent="0.3">
      <c r="A2174" t="s">
        <v>4507</v>
      </c>
      <c r="B2174" t="s">
        <v>4508</v>
      </c>
      <c r="C2174" t="s">
        <v>10182</v>
      </c>
      <c r="D2174" t="s">
        <v>384</v>
      </c>
      <c r="E2174">
        <v>266.19499999999999</v>
      </c>
      <c r="F2174">
        <v>200</v>
      </c>
      <c r="G2174">
        <v>4.4897317784456598</v>
      </c>
      <c r="H2174">
        <v>-6.0105118544249398</v>
      </c>
      <c r="I2174">
        <v>-17.6762309349185</v>
      </c>
      <c r="J2174">
        <v>1.4919683776877799</v>
      </c>
      <c r="K2174">
        <v>202.95871629081699</v>
      </c>
      <c r="L2174">
        <v>206.251990051924</v>
      </c>
      <c r="M2174">
        <v>45.745239734574902</v>
      </c>
      <c r="N2174">
        <v>1.5657314383729399</v>
      </c>
      <c r="O2174">
        <v>47.199999999999903</v>
      </c>
      <c r="P2174">
        <v>40.350877192982402</v>
      </c>
    </row>
    <row r="2175" spans="1:17" hidden="1" x14ac:dyDescent="0.3">
      <c r="A2175" t="s">
        <v>4509</v>
      </c>
      <c r="B2175" t="s">
        <v>4510</v>
      </c>
      <c r="C2175" t="s">
        <v>10182</v>
      </c>
      <c r="D2175" t="s">
        <v>46</v>
      </c>
      <c r="E2175">
        <v>266.10664206000001</v>
      </c>
      <c r="F2175">
        <v>101.47</v>
      </c>
      <c r="G2175">
        <v>315.13101173842</v>
      </c>
      <c r="H2175">
        <v>6.29342657290983</v>
      </c>
      <c r="I2175">
        <v>49.1195075344801</v>
      </c>
      <c r="J2175">
        <v>-4.4553485540851101</v>
      </c>
      <c r="K2175">
        <v>94.795459407035295</v>
      </c>
      <c r="L2175">
        <v>70.0492802648008</v>
      </c>
      <c r="M2175">
        <v>58.093263357112399</v>
      </c>
      <c r="N2175">
        <v>1.2843345146868499</v>
      </c>
      <c r="O2175">
        <v>15.3247265201537</v>
      </c>
      <c r="P2175">
        <v>423.04123711340202</v>
      </c>
      <c r="Q2175">
        <v>0.131891849166584</v>
      </c>
    </row>
    <row r="2176" spans="1:17" hidden="1" x14ac:dyDescent="0.3">
      <c r="A2176" t="s">
        <v>4511</v>
      </c>
      <c r="B2176" t="s">
        <v>4512</v>
      </c>
      <c r="C2176" t="s">
        <v>10182</v>
      </c>
      <c r="D2176" t="s">
        <v>986</v>
      </c>
      <c r="E2176">
        <v>266.01264496799899</v>
      </c>
      <c r="F2176">
        <v>80.28</v>
      </c>
      <c r="G2176">
        <v>73.873199805415695</v>
      </c>
      <c r="H2176">
        <v>21.962025459007801</v>
      </c>
      <c r="I2176">
        <v>2.6859423761575498</v>
      </c>
      <c r="J2176">
        <v>2.2968522561086799</v>
      </c>
      <c r="K2176">
        <v>71.947942146338605</v>
      </c>
      <c r="L2176">
        <v>64.373624478407194</v>
      </c>
      <c r="M2176">
        <v>62.084047545098102</v>
      </c>
      <c r="N2176">
        <v>1.38473636192107</v>
      </c>
      <c r="O2176">
        <v>26.930742401594401</v>
      </c>
      <c r="P2176">
        <v>102.216624685138</v>
      </c>
      <c r="Q2176">
        <v>7.9007786900957999E-2</v>
      </c>
    </row>
    <row r="2177" spans="1:17" hidden="1" x14ac:dyDescent="0.3">
      <c r="A2177" t="s">
        <v>4513</v>
      </c>
      <c r="B2177" t="s">
        <v>4514</v>
      </c>
      <c r="C2177" t="s">
        <v>10182</v>
      </c>
      <c r="D2177" t="s">
        <v>384</v>
      </c>
      <c r="E2177">
        <v>265.30148979000001</v>
      </c>
      <c r="F2177">
        <v>27.8</v>
      </c>
      <c r="G2177">
        <v>20.083804792457901</v>
      </c>
      <c r="H2177">
        <v>5.5502163936248197</v>
      </c>
      <c r="I2177">
        <v>-19.6617176047402</v>
      </c>
      <c r="J2177">
        <v>-7.4376507713036197</v>
      </c>
      <c r="K2177">
        <v>26.411244574305201</v>
      </c>
      <c r="L2177">
        <v>26.2342255949182</v>
      </c>
      <c r="M2177">
        <v>55.563902686645903</v>
      </c>
      <c r="N2177">
        <v>2.0176988226437702</v>
      </c>
      <c r="O2177">
        <v>34.532374100719402</v>
      </c>
      <c r="P2177">
        <v>54.016620498614898</v>
      </c>
      <c r="Q2177">
        <v>6.1782399343619003E-2</v>
      </c>
    </row>
    <row r="2178" spans="1:17" hidden="1" x14ac:dyDescent="0.3">
      <c r="A2178" t="s">
        <v>4515</v>
      </c>
      <c r="B2178" t="s">
        <v>4516</v>
      </c>
      <c r="C2178" t="s">
        <v>10182</v>
      </c>
      <c r="D2178" t="s">
        <v>446</v>
      </c>
      <c r="E2178">
        <v>264.590532319999</v>
      </c>
      <c r="F2178">
        <v>116.8</v>
      </c>
      <c r="G2178">
        <v>49.242450207679397</v>
      </c>
      <c r="H2178">
        <v>-12.6982750418268</v>
      </c>
      <c r="I2178">
        <v>10.6189841496457</v>
      </c>
      <c r="J2178">
        <v>1.7111386616129201</v>
      </c>
      <c r="K2178">
        <v>109.49302367991901</v>
      </c>
      <c r="L2178">
        <v>95.483326285680903</v>
      </c>
      <c r="M2178">
        <v>62.8490501207161</v>
      </c>
      <c r="N2178">
        <v>0.49974903303906199</v>
      </c>
      <c r="O2178">
        <v>31.934931506849299</v>
      </c>
      <c r="P2178">
        <v>74.328358208955194</v>
      </c>
    </row>
    <row r="2179" spans="1:17" hidden="1" x14ac:dyDescent="0.3">
      <c r="A2179" t="s">
        <v>4517</v>
      </c>
      <c r="B2179" t="s">
        <v>4518</v>
      </c>
      <c r="C2179" t="s">
        <v>10182</v>
      </c>
      <c r="E2179">
        <v>264.58468800000003</v>
      </c>
      <c r="F2179">
        <v>2.54</v>
      </c>
      <c r="G2179">
        <v>149.805866890499</v>
      </c>
      <c r="H2179">
        <v>-26.0518978448269</v>
      </c>
      <c r="I2179">
        <v>36.046935188249797</v>
      </c>
      <c r="J2179">
        <v>7.6458145315339303</v>
      </c>
      <c r="K2179">
        <v>3.12186932271868</v>
      </c>
      <c r="L2179">
        <v>2.5218543221068099</v>
      </c>
      <c r="M2179">
        <v>32.986274760480498</v>
      </c>
      <c r="N2179">
        <v>1.18766570920755</v>
      </c>
      <c r="O2179">
        <v>62.5984251968503</v>
      </c>
      <c r="P2179">
        <v>480.57142857142799</v>
      </c>
    </row>
    <row r="2180" spans="1:17" hidden="1" x14ac:dyDescent="0.3">
      <c r="A2180" t="s">
        <v>4519</v>
      </c>
      <c r="B2180" t="s">
        <v>4520</v>
      </c>
      <c r="C2180" t="s">
        <v>10182</v>
      </c>
      <c r="D2180" t="s">
        <v>938</v>
      </c>
      <c r="E2180">
        <v>263.93157566999997</v>
      </c>
      <c r="F2180">
        <v>4242.8500000000004</v>
      </c>
      <c r="G2180">
        <v>-2.1047485809858899</v>
      </c>
      <c r="H2180">
        <v>4.8449535865514397</v>
      </c>
      <c r="I2180">
        <v>-1.88782983657903</v>
      </c>
      <c r="J2180">
        <v>0.72613508480058897</v>
      </c>
      <c r="K2180">
        <v>3988.4716458371399</v>
      </c>
      <c r="L2180">
        <v>3771.2183311129302</v>
      </c>
      <c r="M2180">
        <v>69.054115348727294</v>
      </c>
      <c r="N2180">
        <v>1.83404487789086</v>
      </c>
      <c r="O2180">
        <v>5.5894033491638604</v>
      </c>
      <c r="P2180">
        <v>34.693650793650797</v>
      </c>
      <c r="Q2180">
        <v>2.0826761428128001E-2</v>
      </c>
    </row>
    <row r="2181" spans="1:17" hidden="1" x14ac:dyDescent="0.3">
      <c r="A2181" t="s">
        <v>4521</v>
      </c>
      <c r="B2181" t="s">
        <v>4522</v>
      </c>
      <c r="C2181" t="s">
        <v>10182</v>
      </c>
      <c r="D2181" t="s">
        <v>98</v>
      </c>
      <c r="E2181">
        <v>263.65190080600001</v>
      </c>
      <c r="F2181">
        <v>7.91</v>
      </c>
      <c r="G2181">
        <v>-15.601974959426499</v>
      </c>
      <c r="H2181">
        <v>-28.422736445754001</v>
      </c>
      <c r="I2181">
        <v>-53.205680669097703</v>
      </c>
      <c r="J2181">
        <v>9.1065123037071096</v>
      </c>
      <c r="K2181">
        <v>9.6389443586204706</v>
      </c>
      <c r="L2181">
        <v>10.089477853529401</v>
      </c>
      <c r="M2181">
        <v>44.061993758119399</v>
      </c>
      <c r="N2181">
        <v>1.12605756876838</v>
      </c>
      <c r="O2181">
        <v>105.696118547398</v>
      </c>
      <c r="P2181">
        <v>13</v>
      </c>
      <c r="Q2181">
        <v>6.5740274749331001E-2</v>
      </c>
    </row>
    <row r="2182" spans="1:17" hidden="1" x14ac:dyDescent="0.3">
      <c r="A2182" t="s">
        <v>4523</v>
      </c>
      <c r="B2182" t="s">
        <v>4524</v>
      </c>
      <c r="C2182" t="s">
        <v>10182</v>
      </c>
      <c r="D2182" t="s">
        <v>62</v>
      </c>
      <c r="E2182">
        <v>263.62215400000002</v>
      </c>
      <c r="F2182">
        <v>737.9</v>
      </c>
      <c r="G2182">
        <v>181.47827978434901</v>
      </c>
      <c r="H2182">
        <v>14.5240422657305</v>
      </c>
      <c r="I2182">
        <v>49.456312067115299</v>
      </c>
      <c r="J2182">
        <v>6.46478503471495</v>
      </c>
      <c r="K2182">
        <v>569.12852350394905</v>
      </c>
      <c r="L2182">
        <v>436.389857065348</v>
      </c>
      <c r="M2182">
        <v>74.438863271313096</v>
      </c>
      <c r="N2182">
        <v>0.82348207272329499</v>
      </c>
      <c r="O2182">
        <v>1.0977097167637899</v>
      </c>
      <c r="P2182">
        <v>220.82608695652101</v>
      </c>
      <c r="Q2182">
        <v>4.3008120382961999E-2</v>
      </c>
    </row>
    <row r="2183" spans="1:17" hidden="1" x14ac:dyDescent="0.3">
      <c r="A2183" t="s">
        <v>4525</v>
      </c>
      <c r="B2183" t="s">
        <v>4526</v>
      </c>
      <c r="C2183" t="s">
        <v>10182</v>
      </c>
      <c r="D2183" t="s">
        <v>140</v>
      </c>
      <c r="E2183">
        <v>263.485433</v>
      </c>
      <c r="F2183">
        <v>152.44999999999999</v>
      </c>
      <c r="G2183">
        <v>133.888450973083</v>
      </c>
      <c r="H2183">
        <v>-9.7394935283338793</v>
      </c>
      <c r="I2183">
        <v>57.816705014307303</v>
      </c>
      <c r="J2183">
        <v>-1.52675631866849</v>
      </c>
      <c r="K2183">
        <v>150.54829524551701</v>
      </c>
      <c r="L2183">
        <v>120.746845440339</v>
      </c>
      <c r="M2183">
        <v>54.8508090979985</v>
      </c>
      <c r="N2183">
        <v>0.93741960164589</v>
      </c>
      <c r="O2183">
        <v>24.565431288947199</v>
      </c>
      <c r="P2183">
        <v>223.60433029080801</v>
      </c>
      <c r="Q2183">
        <v>0.13413017602605801</v>
      </c>
    </row>
    <row r="2184" spans="1:17" hidden="1" x14ac:dyDescent="0.3">
      <c r="A2184" t="s">
        <v>4527</v>
      </c>
      <c r="B2184" t="s">
        <v>4528</v>
      </c>
      <c r="C2184" t="s">
        <v>10182</v>
      </c>
      <c r="D2184" t="s">
        <v>108</v>
      </c>
      <c r="E2184">
        <v>263.13434940000002</v>
      </c>
      <c r="F2184">
        <v>173</v>
      </c>
      <c r="G2184">
        <v>51.679188555381003</v>
      </c>
      <c r="H2184">
        <v>-1.5417840648016301</v>
      </c>
      <c r="I2184">
        <v>-11.9512447297765</v>
      </c>
      <c r="J2184">
        <v>-2.30638016642347</v>
      </c>
      <c r="K2184">
        <v>177.46749344559001</v>
      </c>
      <c r="L2184">
        <v>165.50113577623</v>
      </c>
      <c r="M2184">
        <v>51.723039663891598</v>
      </c>
      <c r="N2184">
        <v>1.15993604869545</v>
      </c>
      <c r="O2184">
        <v>107.63005780346801</v>
      </c>
      <c r="P2184">
        <v>93.620593172915505</v>
      </c>
      <c r="Q2184">
        <v>9.9852635645739998E-2</v>
      </c>
    </row>
    <row r="2185" spans="1:17" hidden="1" x14ac:dyDescent="0.3">
      <c r="A2185" t="s">
        <v>4529</v>
      </c>
      <c r="B2185" t="s">
        <v>4530</v>
      </c>
      <c r="C2185" t="s">
        <v>10182</v>
      </c>
      <c r="D2185" t="s">
        <v>700</v>
      </c>
      <c r="E2185">
        <v>263.08537936499999</v>
      </c>
      <c r="F2185">
        <v>225.1</v>
      </c>
      <c r="G2185">
        <v>2.8490522512960101</v>
      </c>
      <c r="H2185">
        <v>-3.1401967632143299</v>
      </c>
      <c r="I2185">
        <v>-12.0805532180739</v>
      </c>
      <c r="J2185">
        <v>-1.32327307854048</v>
      </c>
      <c r="K2185">
        <v>223.96917053881899</v>
      </c>
      <c r="L2185">
        <v>211.99475879550499</v>
      </c>
      <c r="M2185">
        <v>45.3227797861582</v>
      </c>
      <c r="N2185">
        <v>0.67700220687691304</v>
      </c>
      <c r="O2185">
        <v>32.052251586233098</v>
      </c>
      <c r="P2185">
        <v>30.493157850251102</v>
      </c>
      <c r="Q2185">
        <v>-5.2904053284916E-2</v>
      </c>
    </row>
    <row r="2186" spans="1:17" hidden="1" x14ac:dyDescent="0.3">
      <c r="A2186" t="s">
        <v>4531</v>
      </c>
      <c r="B2186" t="s">
        <v>4532</v>
      </c>
      <c r="C2186" t="s">
        <v>10182</v>
      </c>
      <c r="D2186" t="s">
        <v>62</v>
      </c>
      <c r="E2186">
        <v>263.04108543500001</v>
      </c>
      <c r="F2186">
        <v>870.05</v>
      </c>
      <c r="G2186">
        <v>45.311663483252197</v>
      </c>
      <c r="H2186">
        <v>0.51347199988839598</v>
      </c>
      <c r="I2186">
        <v>36.093655987890202</v>
      </c>
      <c r="J2186">
        <v>-2.4769675706826102</v>
      </c>
      <c r="K2186">
        <v>773.24688631682397</v>
      </c>
      <c r="L2186">
        <v>657.128044603734</v>
      </c>
      <c r="M2186">
        <v>64.395441087740096</v>
      </c>
      <c r="N2186">
        <v>0.46256526483673299</v>
      </c>
      <c r="O2186">
        <v>8.9592552152175209</v>
      </c>
      <c r="P2186">
        <v>84.313102425590401</v>
      </c>
      <c r="Q2186">
        <v>-1.8754735693368999E-2</v>
      </c>
    </row>
    <row r="2187" spans="1:17" hidden="1" x14ac:dyDescent="0.3">
      <c r="A2187" t="s">
        <v>4533</v>
      </c>
      <c r="B2187" t="s">
        <v>4534</v>
      </c>
      <c r="C2187" t="s">
        <v>10182</v>
      </c>
      <c r="D2187" t="s">
        <v>443</v>
      </c>
      <c r="E2187">
        <v>262.96019999999999</v>
      </c>
      <c r="F2187">
        <v>105.1</v>
      </c>
      <c r="G2187">
        <v>-51.474796890164598</v>
      </c>
      <c r="H2187">
        <v>-7.0856682851564301</v>
      </c>
      <c r="I2187">
        <v>-19.483861303209</v>
      </c>
      <c r="J2187">
        <v>-3.4261227904033902</v>
      </c>
      <c r="K2187">
        <v>107.22664526134599</v>
      </c>
      <c r="L2187">
        <v>114.541602608913</v>
      </c>
      <c r="M2187">
        <v>45.508185184952197</v>
      </c>
      <c r="N2187">
        <v>2.9866784726317102</v>
      </c>
      <c r="O2187">
        <v>51.712654614652699</v>
      </c>
      <c r="P2187">
        <v>9.4791666666666607</v>
      </c>
    </row>
    <row r="2188" spans="1:17" hidden="1" x14ac:dyDescent="0.3">
      <c r="A2188" t="s">
        <v>4535</v>
      </c>
      <c r="B2188" t="s">
        <v>4536</v>
      </c>
      <c r="C2188" t="s">
        <v>10182</v>
      </c>
      <c r="D2188" t="s">
        <v>130</v>
      </c>
      <c r="E2188">
        <v>262.74978399999998</v>
      </c>
      <c r="F2188">
        <v>517.54999999999995</v>
      </c>
      <c r="G2188">
        <v>549.92060750562996</v>
      </c>
      <c r="H2188">
        <v>69.247248733703401</v>
      </c>
      <c r="I2188">
        <v>86.959255312728601</v>
      </c>
      <c r="J2188">
        <v>-10.0193263918665</v>
      </c>
      <c r="K2188">
        <v>454.09760476614298</v>
      </c>
      <c r="L2188">
        <v>310.69912000615699</v>
      </c>
      <c r="M2188">
        <v>37.881733845357303</v>
      </c>
      <c r="N2188">
        <v>1.3065672788438201</v>
      </c>
      <c r="O2188">
        <v>45.338614626606102</v>
      </c>
      <c r="P2188">
        <v>621.22352285395698</v>
      </c>
      <c r="Q2188">
        <v>0.150837518375535</v>
      </c>
    </row>
    <row r="2189" spans="1:17" hidden="1" x14ac:dyDescent="0.3">
      <c r="A2189" t="s">
        <v>4537</v>
      </c>
      <c r="B2189" t="s">
        <v>4538</v>
      </c>
      <c r="C2189" t="s">
        <v>10182</v>
      </c>
      <c r="D2189" t="s">
        <v>1545</v>
      </c>
      <c r="E2189">
        <v>262.50464362500003</v>
      </c>
      <c r="F2189">
        <v>8.2100000000000009</v>
      </c>
      <c r="G2189">
        <v>135.549012633644</v>
      </c>
      <c r="H2189">
        <v>6.5165082176285898</v>
      </c>
      <c r="I2189">
        <v>-15.7401489772892</v>
      </c>
      <c r="J2189">
        <v>1.3388972674378301</v>
      </c>
      <c r="K2189">
        <v>7.3179158043718102</v>
      </c>
      <c r="L2189">
        <v>6.7663501659626801</v>
      </c>
      <c r="M2189">
        <v>64.518184165990306</v>
      </c>
      <c r="N2189">
        <v>1.09780660782915</v>
      </c>
      <c r="O2189">
        <v>18.148599269183901</v>
      </c>
      <c r="P2189">
        <v>204.07407407407399</v>
      </c>
      <c r="Q2189">
        <v>-3.5401531963993003E-2</v>
      </c>
    </row>
    <row r="2190" spans="1:17" hidden="1" x14ac:dyDescent="0.3">
      <c r="A2190" t="s">
        <v>4539</v>
      </c>
      <c r="B2190" t="s">
        <v>4540</v>
      </c>
      <c r="C2190" t="s">
        <v>10182</v>
      </c>
      <c r="E2190">
        <v>262.475126676</v>
      </c>
      <c r="F2190">
        <v>2.52</v>
      </c>
      <c r="G2190">
        <v>-7.4114893966245896</v>
      </c>
      <c r="H2190">
        <v>2.2330803113285498</v>
      </c>
      <c r="I2190">
        <v>-5.9992703473562896</v>
      </c>
      <c r="J2190">
        <v>-1.98447765689779</v>
      </c>
      <c r="K2190">
        <v>2.4147476914826602</v>
      </c>
      <c r="L2190">
        <v>2.3076585363548898</v>
      </c>
      <c r="M2190">
        <v>65.074446232023107</v>
      </c>
      <c r="N2190">
        <v>1.6477865182101701</v>
      </c>
      <c r="O2190">
        <v>35.714285714285701</v>
      </c>
      <c r="P2190">
        <v>62.580645161290299</v>
      </c>
      <c r="Q2190">
        <v>-6.8600935668867005E-2</v>
      </c>
    </row>
    <row r="2191" spans="1:17" hidden="1" x14ac:dyDescent="0.3">
      <c r="A2191" t="s">
        <v>4541</v>
      </c>
      <c r="B2191" t="s">
        <v>4542</v>
      </c>
      <c r="C2191" t="s">
        <v>10182</v>
      </c>
      <c r="D2191" t="s">
        <v>246</v>
      </c>
      <c r="E2191">
        <v>261.72562499999998</v>
      </c>
      <c r="F2191">
        <v>684.25</v>
      </c>
      <c r="G2191">
        <v>15.5760305330032</v>
      </c>
      <c r="H2191">
        <v>-0.73523185994434703</v>
      </c>
      <c r="I2191">
        <v>0.20347988450131399</v>
      </c>
      <c r="J2191">
        <v>2.16139758277706</v>
      </c>
      <c r="K2191">
        <v>643.01656031258995</v>
      </c>
      <c r="L2191">
        <v>603.00032172194199</v>
      </c>
      <c r="M2191">
        <v>84.990486960741706</v>
      </c>
      <c r="N2191">
        <v>1.42423327877339</v>
      </c>
      <c r="O2191">
        <v>6.6861527219583303</v>
      </c>
      <c r="P2191">
        <v>43.599160545645297</v>
      </c>
      <c r="Q2191">
        <v>2.1766345942424999E-2</v>
      </c>
    </row>
    <row r="2192" spans="1:17" hidden="1" x14ac:dyDescent="0.3">
      <c r="A2192" t="s">
        <v>4543</v>
      </c>
      <c r="B2192" t="s">
        <v>4544</v>
      </c>
      <c r="C2192" t="s">
        <v>10182</v>
      </c>
      <c r="D2192" t="s">
        <v>21</v>
      </c>
      <c r="E2192">
        <v>260.95594999999997</v>
      </c>
      <c r="F2192">
        <v>286.45</v>
      </c>
      <c r="G2192">
        <v>-36.798036218258297</v>
      </c>
      <c r="H2192">
        <v>23.027480004462401</v>
      </c>
      <c r="I2192">
        <v>-24.040512488389499</v>
      </c>
      <c r="J2192">
        <v>2.73738962310903</v>
      </c>
      <c r="K2192">
        <v>243.94645392130499</v>
      </c>
      <c r="M2192">
        <v>65.3637142359362</v>
      </c>
      <c r="N2192">
        <v>2.0669042813586902</v>
      </c>
      <c r="O2192">
        <v>17.297957758771101</v>
      </c>
      <c r="P2192">
        <v>55.637055148057499</v>
      </c>
    </row>
    <row r="2193" spans="1:17" hidden="1" x14ac:dyDescent="0.3">
      <c r="A2193" t="s">
        <v>4545</v>
      </c>
      <c r="B2193" t="s">
        <v>4546</v>
      </c>
      <c r="C2193" t="s">
        <v>10182</v>
      </c>
      <c r="D2193" t="s">
        <v>243</v>
      </c>
      <c r="E2193">
        <v>260.70772349999999</v>
      </c>
      <c r="F2193">
        <v>108.85</v>
      </c>
      <c r="G2193">
        <v>-23.782976405184499</v>
      </c>
      <c r="H2193">
        <v>37.7466732536096</v>
      </c>
      <c r="I2193">
        <v>5.7942418816044503</v>
      </c>
      <c r="J2193">
        <v>6.5116922435654798</v>
      </c>
      <c r="K2193">
        <v>84.928725078223096</v>
      </c>
      <c r="L2193">
        <v>88.028196145960393</v>
      </c>
      <c r="M2193">
        <v>81.751706389025799</v>
      </c>
      <c r="N2193">
        <v>3.0965325936199699</v>
      </c>
      <c r="O2193">
        <v>8.3601286173633493</v>
      </c>
      <c r="P2193">
        <v>62.3415361670395</v>
      </c>
    </row>
    <row r="2194" spans="1:17" hidden="1" x14ac:dyDescent="0.3">
      <c r="A2194" t="s">
        <v>4547</v>
      </c>
      <c r="B2194" t="s">
        <v>4548</v>
      </c>
      <c r="C2194" t="s">
        <v>10182</v>
      </c>
      <c r="D2194" t="s">
        <v>613</v>
      </c>
      <c r="E2194">
        <v>260.49149951999999</v>
      </c>
      <c r="F2194">
        <v>268.8</v>
      </c>
      <c r="G2194">
        <v>32.291141179052097</v>
      </c>
      <c r="H2194">
        <v>23.270486997469401</v>
      </c>
      <c r="I2194">
        <v>1.3531551661062999</v>
      </c>
      <c r="J2194">
        <v>-16.9839931607737</v>
      </c>
      <c r="K2194">
        <v>236.12215117989601</v>
      </c>
      <c r="L2194">
        <v>215.51645633246301</v>
      </c>
      <c r="M2194">
        <v>51.9296129714077</v>
      </c>
      <c r="N2194">
        <v>2.8031782065834201</v>
      </c>
      <c r="O2194">
        <v>23.381696428571399</v>
      </c>
      <c r="P2194">
        <v>75.686274509803894</v>
      </c>
    </row>
    <row r="2195" spans="1:17" hidden="1" x14ac:dyDescent="0.3">
      <c r="A2195" t="s">
        <v>4549</v>
      </c>
      <c r="B2195" t="s">
        <v>4550</v>
      </c>
      <c r="C2195" t="s">
        <v>10182</v>
      </c>
      <c r="D2195" t="s">
        <v>214</v>
      </c>
      <c r="E2195">
        <v>260.36535524999999</v>
      </c>
      <c r="F2195">
        <v>190.19</v>
      </c>
      <c r="G2195">
        <v>-56.164001858858597</v>
      </c>
      <c r="H2195">
        <v>-14.2390147301174</v>
      </c>
      <c r="I2195">
        <v>-42.5722867104313</v>
      </c>
      <c r="J2195">
        <v>-3.70945986107647</v>
      </c>
      <c r="K2195">
        <v>211.07306521403501</v>
      </c>
      <c r="L2195">
        <v>228.116690687019</v>
      </c>
      <c r="M2195">
        <v>27.7634949346422</v>
      </c>
      <c r="N2195">
        <v>1.33679739865654</v>
      </c>
      <c r="O2195">
        <v>135.55391976444599</v>
      </c>
      <c r="P2195">
        <v>1.03054448871182</v>
      </c>
      <c r="Q2195">
        <v>4.8708233722199998E-2</v>
      </c>
    </row>
    <row r="2196" spans="1:17" hidden="1" x14ac:dyDescent="0.3">
      <c r="A2196" t="s">
        <v>4551</v>
      </c>
      <c r="B2196" t="s">
        <v>4552</v>
      </c>
      <c r="C2196" t="s">
        <v>10182</v>
      </c>
      <c r="D2196" t="s">
        <v>330</v>
      </c>
      <c r="E2196">
        <v>260.2296</v>
      </c>
      <c r="F2196">
        <v>153.80000000000001</v>
      </c>
      <c r="G2196">
        <v>250.03604321823599</v>
      </c>
      <c r="H2196">
        <v>7.1646117925861397</v>
      </c>
      <c r="I2196">
        <v>22.259233317742002</v>
      </c>
      <c r="J2196">
        <v>-3.8439615152041302</v>
      </c>
      <c r="K2196">
        <v>145.278205719608</v>
      </c>
      <c r="L2196">
        <v>117.012508941902</v>
      </c>
      <c r="M2196">
        <v>56.544389262009403</v>
      </c>
      <c r="N2196">
        <v>1.24010164767603</v>
      </c>
      <c r="O2196">
        <v>22.236671001300301</v>
      </c>
      <c r="P2196">
        <v>291.34860050890501</v>
      </c>
    </row>
    <row r="2197" spans="1:17" hidden="1" x14ac:dyDescent="0.3">
      <c r="A2197" t="s">
        <v>4553</v>
      </c>
      <c r="B2197" t="s">
        <v>4554</v>
      </c>
      <c r="C2197" t="s">
        <v>10182</v>
      </c>
      <c r="D2197" t="s">
        <v>387</v>
      </c>
      <c r="E2197">
        <v>259.59024704000001</v>
      </c>
      <c r="F2197">
        <v>65.599999999999994</v>
      </c>
      <c r="G2197">
        <v>28.077762323263102</v>
      </c>
      <c r="H2197">
        <v>0.51580924279167095</v>
      </c>
      <c r="I2197">
        <v>-4.0239431289271597</v>
      </c>
      <c r="J2197">
        <v>-7.2405230115200201</v>
      </c>
      <c r="K2197">
        <v>63.492342133205902</v>
      </c>
      <c r="L2197">
        <v>58.6122866159238</v>
      </c>
      <c r="M2197">
        <v>55.509580011917897</v>
      </c>
      <c r="N2197">
        <v>1.63773039363958</v>
      </c>
      <c r="O2197">
        <v>21.173780487804802</v>
      </c>
      <c r="P2197">
        <v>72.631578947368396</v>
      </c>
      <c r="Q2197">
        <v>8.3523166278198002E-2</v>
      </c>
    </row>
    <row r="2198" spans="1:17" hidden="1" x14ac:dyDescent="0.3">
      <c r="A2198" t="s">
        <v>4555</v>
      </c>
      <c r="B2198" t="s">
        <v>4556</v>
      </c>
      <c r="C2198" t="s">
        <v>10182</v>
      </c>
      <c r="E2198">
        <v>258.21510000000001</v>
      </c>
      <c r="F2198">
        <v>715</v>
      </c>
      <c r="G2198">
        <v>-49.818788679206101</v>
      </c>
      <c r="H2198">
        <v>-2.7433266536681602</v>
      </c>
      <c r="I2198">
        <v>-35.648669541394597</v>
      </c>
      <c r="J2198">
        <v>-0.377527643532376</v>
      </c>
      <c r="K2198">
        <v>728.02725132246599</v>
      </c>
      <c r="L2198">
        <v>831.17568402534198</v>
      </c>
      <c r="M2198">
        <v>47.141480048404397</v>
      </c>
      <c r="N2198">
        <v>1.0287002253944399</v>
      </c>
      <c r="O2198">
        <v>53.118881118881099</v>
      </c>
      <c r="P2198">
        <v>34.398496240601403</v>
      </c>
      <c r="Q2198">
        <v>0.121045193685694</v>
      </c>
    </row>
    <row r="2199" spans="1:17" hidden="1" x14ac:dyDescent="0.3">
      <c r="A2199" t="s">
        <v>4557</v>
      </c>
      <c r="B2199" t="s">
        <v>4558</v>
      </c>
      <c r="C2199" t="s">
        <v>10182</v>
      </c>
      <c r="D2199" t="s">
        <v>637</v>
      </c>
      <c r="E2199">
        <v>258.19158049999999</v>
      </c>
      <c r="F2199">
        <v>120.1</v>
      </c>
      <c r="G2199">
        <v>35.3683338156915</v>
      </c>
      <c r="H2199">
        <v>12.8554734055217</v>
      </c>
      <c r="I2199">
        <v>-6.7923561518990097</v>
      </c>
      <c r="J2199">
        <v>5.0775444782339303</v>
      </c>
      <c r="K2199">
        <v>112.039923759872</v>
      </c>
      <c r="L2199">
        <v>104.833649321793</v>
      </c>
      <c r="M2199">
        <v>60.244618705412101</v>
      </c>
      <c r="N2199">
        <v>1.5862857893742199</v>
      </c>
      <c r="O2199">
        <v>10.324729392173101</v>
      </c>
      <c r="P2199">
        <v>65.426997245178995</v>
      </c>
      <c r="Q2199">
        <v>5.3328029999314998E-2</v>
      </c>
    </row>
    <row r="2200" spans="1:17" hidden="1" x14ac:dyDescent="0.3">
      <c r="A2200" t="s">
        <v>4559</v>
      </c>
      <c r="B2200" t="s">
        <v>4560</v>
      </c>
      <c r="C2200" t="s">
        <v>10182</v>
      </c>
      <c r="D2200" t="s">
        <v>130</v>
      </c>
      <c r="E2200">
        <v>257.91416700000002</v>
      </c>
      <c r="F2200">
        <v>279.7</v>
      </c>
      <c r="G2200">
        <v>-3.0815507028007998</v>
      </c>
      <c r="H2200">
        <v>1.5379560279567701</v>
      </c>
      <c r="I2200">
        <v>-23.379425772440399</v>
      </c>
      <c r="J2200">
        <v>1.0380656627556399</v>
      </c>
      <c r="K2200">
        <v>279.114410792581</v>
      </c>
      <c r="L2200">
        <v>268.039797360092</v>
      </c>
      <c r="M2200">
        <v>51.085819651340103</v>
      </c>
      <c r="N2200">
        <v>0.965262474849793</v>
      </c>
      <c r="O2200">
        <v>26.2066499821237</v>
      </c>
      <c r="P2200">
        <v>34.535834535834503</v>
      </c>
      <c r="Q2200">
        <v>2.120815295051E-3</v>
      </c>
    </row>
    <row r="2201" spans="1:17" hidden="1" x14ac:dyDescent="0.3">
      <c r="A2201" t="s">
        <v>4561</v>
      </c>
      <c r="B2201" t="s">
        <v>4562</v>
      </c>
      <c r="C2201" t="s">
        <v>10182</v>
      </c>
      <c r="D2201" t="s">
        <v>543</v>
      </c>
      <c r="E2201">
        <v>257.30144999999999</v>
      </c>
      <c r="F2201">
        <v>233.38</v>
      </c>
      <c r="G2201">
        <v>-13.6873399821826</v>
      </c>
      <c r="H2201">
        <v>0.84916408264964205</v>
      </c>
      <c r="I2201">
        <v>-19.422333315992901</v>
      </c>
      <c r="J2201">
        <v>2.0501340042216798</v>
      </c>
      <c r="K2201">
        <v>218.06593714914001</v>
      </c>
      <c r="L2201">
        <v>221.68373540596301</v>
      </c>
      <c r="M2201">
        <v>67.698210172350798</v>
      </c>
      <c r="N2201">
        <v>1.6503071583206601</v>
      </c>
      <c r="O2201">
        <v>17.833576141914399</v>
      </c>
      <c r="P2201">
        <v>22.831578947368399</v>
      </c>
      <c r="Q2201">
        <v>2.3635786401812998E-2</v>
      </c>
    </row>
    <row r="2202" spans="1:17" hidden="1" x14ac:dyDescent="0.3">
      <c r="A2202" t="s">
        <v>4563</v>
      </c>
      <c r="B2202" t="s">
        <v>4564</v>
      </c>
      <c r="C2202" t="s">
        <v>10182</v>
      </c>
      <c r="D2202" t="s">
        <v>4565</v>
      </c>
      <c r="E2202">
        <v>257.22258637499999</v>
      </c>
      <c r="F2202">
        <v>24.95</v>
      </c>
      <c r="G2202">
        <v>-35.659384703784703</v>
      </c>
      <c r="H2202">
        <v>-8.9297392468744494</v>
      </c>
      <c r="I2202">
        <v>-32.869785545292203</v>
      </c>
      <c r="J2202">
        <v>-7.1893503036309001</v>
      </c>
      <c r="K2202">
        <v>27.2002325591675</v>
      </c>
      <c r="L2202">
        <v>29.735186626538699</v>
      </c>
      <c r="M2202">
        <v>33.418343725455799</v>
      </c>
      <c r="N2202">
        <v>1.0674923508568901</v>
      </c>
      <c r="O2202">
        <v>45.490981963927801</v>
      </c>
      <c r="P2202">
        <v>6.3965884861407298</v>
      </c>
      <c r="Q2202">
        <v>9.7760576389665996E-2</v>
      </c>
    </row>
    <row r="2203" spans="1:17" hidden="1" x14ac:dyDescent="0.3">
      <c r="A2203" t="s">
        <v>4566</v>
      </c>
      <c r="B2203" t="s">
        <v>4567</v>
      </c>
      <c r="C2203" t="s">
        <v>10182</v>
      </c>
      <c r="D2203" t="s">
        <v>553</v>
      </c>
      <c r="E2203">
        <v>257.18283874999997</v>
      </c>
      <c r="F2203">
        <v>311.75</v>
      </c>
      <c r="G2203">
        <v>351.59604918526799</v>
      </c>
      <c r="H2203">
        <v>19.528718066011699</v>
      </c>
      <c r="I2203">
        <v>109.47880178337699</v>
      </c>
      <c r="J2203">
        <v>11.422038307757701</v>
      </c>
      <c r="K2203">
        <v>284.63723986543198</v>
      </c>
      <c r="L2203">
        <v>205.79835812947201</v>
      </c>
      <c r="M2203">
        <v>47.518143847434999</v>
      </c>
      <c r="N2203">
        <v>1.1605781322220601</v>
      </c>
      <c r="O2203">
        <v>16.5998396150761</v>
      </c>
      <c r="P2203">
        <v>419.150707743547</v>
      </c>
      <c r="Q2203">
        <v>0.18180789415006399</v>
      </c>
    </row>
    <row r="2204" spans="1:17" hidden="1" x14ac:dyDescent="0.3">
      <c r="A2204" t="s">
        <v>4568</v>
      </c>
      <c r="B2204" t="s">
        <v>4569</v>
      </c>
      <c r="C2204" t="s">
        <v>10182</v>
      </c>
      <c r="E2204">
        <v>256.67407120000001</v>
      </c>
      <c r="F2204">
        <v>164</v>
      </c>
      <c r="G2204">
        <v>-1.94429514649276</v>
      </c>
      <c r="H2204">
        <v>-0.428517671982518</v>
      </c>
      <c r="I2204">
        <v>10.813228583376</v>
      </c>
      <c r="J2204">
        <v>-0.107842854025288</v>
      </c>
      <c r="K2204">
        <v>155.90177766181799</v>
      </c>
      <c r="M2204">
        <v>51.062922804459603</v>
      </c>
      <c r="N2204">
        <v>0.48130108423686402</v>
      </c>
      <c r="O2204">
        <v>8.9634146341463392</v>
      </c>
      <c r="P2204">
        <v>43.607705779334502</v>
      </c>
    </row>
    <row r="2205" spans="1:17" hidden="1" x14ac:dyDescent="0.3">
      <c r="A2205" t="s">
        <v>4570</v>
      </c>
      <c r="B2205" t="s">
        <v>4571</v>
      </c>
      <c r="C2205" t="s">
        <v>10182</v>
      </c>
      <c r="D2205" t="s">
        <v>938</v>
      </c>
      <c r="E2205">
        <v>256.22732500000001</v>
      </c>
      <c r="F2205">
        <v>215</v>
      </c>
      <c r="G2205">
        <v>-20.207859220787899</v>
      </c>
      <c r="H2205">
        <v>1.9176690233643201</v>
      </c>
      <c r="I2205">
        <v>-64.709336652359298</v>
      </c>
      <c r="J2205">
        <v>4.8315556197140399</v>
      </c>
      <c r="K2205">
        <v>213.70893215490901</v>
      </c>
      <c r="L2205">
        <v>273.37903758906401</v>
      </c>
      <c r="M2205">
        <v>89.877730190141705</v>
      </c>
      <c r="N2205">
        <v>0.495630844703357</v>
      </c>
      <c r="O2205">
        <v>126.418604651162</v>
      </c>
      <c r="P2205">
        <v>15.5913978494623</v>
      </c>
      <c r="Q2205">
        <v>4.5639698766135002E-2</v>
      </c>
    </row>
    <row r="2206" spans="1:17" hidden="1" x14ac:dyDescent="0.3">
      <c r="A2206" t="s">
        <v>4572</v>
      </c>
      <c r="B2206" t="s">
        <v>4573</v>
      </c>
      <c r="C2206" t="s">
        <v>10182</v>
      </c>
      <c r="D2206" t="s">
        <v>243</v>
      </c>
      <c r="E2206">
        <v>255.185265625</v>
      </c>
      <c r="F2206">
        <v>49.85</v>
      </c>
      <c r="G2206">
        <v>154.970271774005</v>
      </c>
      <c r="H2206">
        <v>-8.7110886013883295</v>
      </c>
      <c r="I2206">
        <v>-23.784867397517001</v>
      </c>
      <c r="J2206">
        <v>-1.8793666333791901</v>
      </c>
      <c r="K2206">
        <v>51.361115035298198</v>
      </c>
      <c r="L2206">
        <v>45.616119673205098</v>
      </c>
      <c r="M2206">
        <v>32.783488934440598</v>
      </c>
      <c r="N2206">
        <v>0.80996790112846695</v>
      </c>
      <c r="O2206">
        <v>39.819458375125301</v>
      </c>
      <c r="P2206">
        <v>186.00114744692999</v>
      </c>
      <c r="Q2206">
        <v>9.9054062170430002E-2</v>
      </c>
    </row>
    <row r="2207" spans="1:17" hidden="1" x14ac:dyDescent="0.3">
      <c r="A2207" t="s">
        <v>4574</v>
      </c>
      <c r="B2207" t="s">
        <v>4575</v>
      </c>
      <c r="C2207" t="s">
        <v>10182</v>
      </c>
      <c r="D2207" t="s">
        <v>49</v>
      </c>
      <c r="E2207">
        <v>255.01596000000001</v>
      </c>
      <c r="F2207">
        <v>826.9</v>
      </c>
      <c r="G2207">
        <v>18.1837114478205</v>
      </c>
      <c r="H2207">
        <v>-11.7513078743254</v>
      </c>
      <c r="I2207">
        <v>-53.0141313483741</v>
      </c>
      <c r="J2207">
        <v>-1.82296374900905</v>
      </c>
      <c r="K2207">
        <v>881.60336990292797</v>
      </c>
      <c r="L2207">
        <v>900.89481051391704</v>
      </c>
      <c r="M2207">
        <v>38.208734784233897</v>
      </c>
      <c r="N2207">
        <v>0.86482042530344505</v>
      </c>
      <c r="O2207">
        <v>78.969645664530105</v>
      </c>
      <c r="P2207">
        <v>45.666470933646501</v>
      </c>
      <c r="Q2207">
        <v>2.2696672363490999E-2</v>
      </c>
    </row>
    <row r="2208" spans="1:17" hidden="1" x14ac:dyDescent="0.3">
      <c r="A2208" t="s">
        <v>4576</v>
      </c>
      <c r="B2208" t="s">
        <v>4577</v>
      </c>
      <c r="C2208" t="s">
        <v>10182</v>
      </c>
      <c r="E2208">
        <v>254.66571195</v>
      </c>
      <c r="F2208">
        <v>835.9</v>
      </c>
      <c r="G2208">
        <v>788.96548620320698</v>
      </c>
      <c r="H2208">
        <v>-2.7217132001895701</v>
      </c>
      <c r="I2208">
        <v>801.72300993307601</v>
      </c>
      <c r="J2208">
        <v>-2.1200639199115301</v>
      </c>
      <c r="K2208">
        <v>758.59793473863203</v>
      </c>
      <c r="M2208">
        <v>38.424468851047202</v>
      </c>
      <c r="N2208">
        <v>0.86813207735769105</v>
      </c>
      <c r="O2208">
        <v>17.119272640267901</v>
      </c>
      <c r="P2208">
        <v>859.70149253731302</v>
      </c>
    </row>
    <row r="2209" spans="1:17" hidden="1" x14ac:dyDescent="0.3">
      <c r="A2209" t="s">
        <v>4578</v>
      </c>
      <c r="B2209" t="s">
        <v>4579</v>
      </c>
      <c r="C2209" t="s">
        <v>10182</v>
      </c>
      <c r="D2209" t="s">
        <v>130</v>
      </c>
      <c r="E2209">
        <v>254.186953432</v>
      </c>
      <c r="F2209">
        <v>228.92</v>
      </c>
      <c r="G2209">
        <v>-26.136264603826</v>
      </c>
      <c r="H2209">
        <v>-3.51005200578083</v>
      </c>
      <c r="I2209">
        <v>-38.328061012961797</v>
      </c>
      <c r="J2209">
        <v>-1.6795836022654</v>
      </c>
      <c r="K2209">
        <v>236.59923250195999</v>
      </c>
      <c r="L2209">
        <v>243.80089317751501</v>
      </c>
      <c r="M2209">
        <v>40.177116302889502</v>
      </c>
      <c r="N2209">
        <v>0.72619538570827802</v>
      </c>
      <c r="O2209">
        <v>45.312773021142696</v>
      </c>
      <c r="P2209">
        <v>19.634178207473202</v>
      </c>
      <c r="Q2209">
        <v>8.5092220764250003E-3</v>
      </c>
    </row>
    <row r="2210" spans="1:17" hidden="1" x14ac:dyDescent="0.3">
      <c r="A2210" t="s">
        <v>4580</v>
      </c>
      <c r="B2210" t="s">
        <v>4581</v>
      </c>
      <c r="C2210" t="s">
        <v>10182</v>
      </c>
      <c r="D2210" t="s">
        <v>344</v>
      </c>
      <c r="E2210">
        <v>253.858677</v>
      </c>
      <c r="F2210">
        <v>73.91</v>
      </c>
      <c r="G2210">
        <v>13.5074580920903</v>
      </c>
      <c r="H2210">
        <v>-13.5638083782154</v>
      </c>
      <c r="I2210">
        <v>-18.414788337480601</v>
      </c>
      <c r="J2210">
        <v>2.71344672172384</v>
      </c>
      <c r="K2210">
        <v>75.6862641774796</v>
      </c>
      <c r="L2210">
        <v>75.130631573161693</v>
      </c>
      <c r="M2210">
        <v>48.241981954309999</v>
      </c>
      <c r="N2210">
        <v>1.38111060796573</v>
      </c>
      <c r="O2210">
        <v>75.213097009876805</v>
      </c>
      <c r="P2210">
        <v>48.762160348876101</v>
      </c>
      <c r="Q2210">
        <v>2.9153742641321E-2</v>
      </c>
    </row>
    <row r="2211" spans="1:17" hidden="1" x14ac:dyDescent="0.3">
      <c r="A2211" t="s">
        <v>4582</v>
      </c>
      <c r="B2211" t="s">
        <v>4583</v>
      </c>
      <c r="C2211" t="s">
        <v>10182</v>
      </c>
      <c r="D2211" t="s">
        <v>1584</v>
      </c>
      <c r="E2211">
        <v>253.68310399999999</v>
      </c>
      <c r="F2211">
        <v>20.27</v>
      </c>
      <c r="G2211">
        <v>10.772000845909201</v>
      </c>
      <c r="H2211">
        <v>-8.8410149210396103</v>
      </c>
      <c r="I2211">
        <v>-24.8445689930297</v>
      </c>
      <c r="J2211">
        <v>-1.41769786204702</v>
      </c>
      <c r="K2211">
        <v>21.165317136652401</v>
      </c>
      <c r="L2211">
        <v>21.947423083282501</v>
      </c>
      <c r="M2211">
        <v>40.092189903774802</v>
      </c>
      <c r="N2211">
        <v>0.48571087275964597</v>
      </c>
      <c r="O2211">
        <v>91.909225456339399</v>
      </c>
      <c r="P2211">
        <v>54.732824427480899</v>
      </c>
      <c r="Q2211">
        <v>9.1834130054506996E-2</v>
      </c>
    </row>
    <row r="2212" spans="1:17" hidden="1" x14ac:dyDescent="0.3">
      <c r="A2212" t="s">
        <v>4584</v>
      </c>
      <c r="B2212" t="s">
        <v>4585</v>
      </c>
      <c r="C2212" t="s">
        <v>10182</v>
      </c>
      <c r="D2212" t="s">
        <v>62</v>
      </c>
      <c r="E2212">
        <v>253.38795768</v>
      </c>
      <c r="F2212">
        <v>182.6</v>
      </c>
      <c r="G2212">
        <v>81.990526564385306</v>
      </c>
      <c r="H2212">
        <v>-1.45100774301798</v>
      </c>
      <c r="I2212">
        <v>19.4176474746248</v>
      </c>
      <c r="J2212">
        <v>-2.5744335546002599</v>
      </c>
      <c r="K2212">
        <v>183.71743132306699</v>
      </c>
      <c r="L2212">
        <v>150.49226351265199</v>
      </c>
      <c r="M2212">
        <v>33.838651893761501</v>
      </c>
      <c r="N2212">
        <v>0.64547635468755304</v>
      </c>
      <c r="O2212">
        <v>27.546549835706401</v>
      </c>
      <c r="P2212">
        <v>112.17755054613001</v>
      </c>
      <c r="Q2212">
        <v>0.103599557419378</v>
      </c>
    </row>
    <row r="2213" spans="1:17" hidden="1" x14ac:dyDescent="0.3">
      <c r="A2213" t="s">
        <v>4586</v>
      </c>
      <c r="B2213" t="s">
        <v>4587</v>
      </c>
      <c r="C2213" t="s">
        <v>10182</v>
      </c>
      <c r="D2213" t="s">
        <v>384</v>
      </c>
      <c r="E2213">
        <v>253.22660999999999</v>
      </c>
      <c r="F2213">
        <v>220.85</v>
      </c>
      <c r="G2213">
        <v>1.1501594465664899</v>
      </c>
      <c r="H2213">
        <v>-3.5538913651886999</v>
      </c>
      <c r="I2213">
        <v>-23.687003577046099</v>
      </c>
      <c r="J2213">
        <v>-7.5656481757081702</v>
      </c>
      <c r="K2213">
        <v>223.11589361754301</v>
      </c>
      <c r="L2213">
        <v>206.84663428662799</v>
      </c>
      <c r="M2213">
        <v>44.8390970387076</v>
      </c>
      <c r="N2213">
        <v>1.91472284134795</v>
      </c>
      <c r="O2213">
        <v>19.990944079692099</v>
      </c>
      <c r="P2213">
        <v>42.4838709677419</v>
      </c>
      <c r="Q2213">
        <v>0.103495680263814</v>
      </c>
    </row>
    <row r="2214" spans="1:17" hidden="1" x14ac:dyDescent="0.3">
      <c r="A2214" t="s">
        <v>4588</v>
      </c>
      <c r="B2214" t="s">
        <v>4589</v>
      </c>
      <c r="C2214" t="s">
        <v>10182</v>
      </c>
      <c r="D2214" t="s">
        <v>62</v>
      </c>
      <c r="E2214">
        <v>252.65003694000001</v>
      </c>
      <c r="F2214">
        <v>53.4</v>
      </c>
      <c r="G2214">
        <v>19.238416323048501</v>
      </c>
      <c r="H2214">
        <v>-11.5788441062095</v>
      </c>
      <c r="I2214">
        <v>34.860149355935903</v>
      </c>
      <c r="J2214">
        <v>5.7543383577374199</v>
      </c>
      <c r="K2214">
        <v>51.1079732757605</v>
      </c>
      <c r="L2214">
        <v>45.2434331625686</v>
      </c>
      <c r="M2214">
        <v>55.908431875323103</v>
      </c>
      <c r="N2214">
        <v>0.84701859508837896</v>
      </c>
      <c r="O2214">
        <v>9.3632958801498098</v>
      </c>
      <c r="P2214">
        <v>66.927164738980906</v>
      </c>
      <c r="Q2214">
        <v>7.7655198162030004E-3</v>
      </c>
    </row>
    <row r="2215" spans="1:17" hidden="1" x14ac:dyDescent="0.3">
      <c r="A2215" t="s">
        <v>4590</v>
      </c>
      <c r="B2215" t="s">
        <v>4591</v>
      </c>
      <c r="C2215" t="s">
        <v>10182</v>
      </c>
      <c r="D2215" t="s">
        <v>193</v>
      </c>
      <c r="E2215">
        <v>252.61174080000001</v>
      </c>
      <c r="F2215">
        <v>2.16</v>
      </c>
      <c r="G2215">
        <v>53.426488692939103</v>
      </c>
      <c r="H2215">
        <v>9.55237721780186</v>
      </c>
      <c r="I2215">
        <v>-6.4460313302304497</v>
      </c>
      <c r="J2215">
        <v>-14.386115802283101</v>
      </c>
      <c r="K2215">
        <v>2.1678594676835101</v>
      </c>
      <c r="L2215">
        <v>1.9873067507948901</v>
      </c>
      <c r="M2215">
        <v>40.037433248019802</v>
      </c>
      <c r="N2215">
        <v>1.93171695312082</v>
      </c>
      <c r="O2215">
        <v>37.5</v>
      </c>
      <c r="P2215">
        <v>103.77358490566</v>
      </c>
      <c r="Q2215">
        <v>-5.0520015316206E-2</v>
      </c>
    </row>
    <row r="2216" spans="1:17" hidden="1" x14ac:dyDescent="0.3">
      <c r="A2216" t="s">
        <v>4592</v>
      </c>
      <c r="B2216" t="s">
        <v>4593</v>
      </c>
      <c r="C2216" t="s">
        <v>10182</v>
      </c>
      <c r="D2216" t="s">
        <v>515</v>
      </c>
      <c r="E2216">
        <v>252.56019620000001</v>
      </c>
      <c r="F2216">
        <v>117.65</v>
      </c>
      <c r="G2216">
        <v>-47.837057049207402</v>
      </c>
      <c r="H2216">
        <v>-24.647006799056602</v>
      </c>
      <c r="I2216">
        <v>-35.079533319338601</v>
      </c>
      <c r="J2216">
        <v>-10.0101295244101</v>
      </c>
      <c r="M2216">
        <v>16.507350870410399</v>
      </c>
      <c r="O2216">
        <v>38.334041648958703</v>
      </c>
      <c r="P2216">
        <v>4.9977688531905402</v>
      </c>
    </row>
    <row r="2217" spans="1:17" hidden="1" x14ac:dyDescent="0.3">
      <c r="A2217" t="s">
        <v>4594</v>
      </c>
      <c r="B2217" t="s">
        <v>4595</v>
      </c>
      <c r="C2217" t="s">
        <v>10182</v>
      </c>
      <c r="D2217" t="s">
        <v>75</v>
      </c>
      <c r="E2217">
        <v>252.4547</v>
      </c>
      <c r="F2217">
        <v>19.22</v>
      </c>
      <c r="G2217">
        <v>-7.7452217267659602</v>
      </c>
      <c r="H2217">
        <v>-0.12237014538770701</v>
      </c>
      <c r="I2217">
        <v>-16.515821958346098</v>
      </c>
      <c r="J2217">
        <v>-4.95139806567866</v>
      </c>
      <c r="K2217">
        <v>19.335704077218899</v>
      </c>
      <c r="L2217">
        <v>19.542069000963899</v>
      </c>
      <c r="M2217">
        <v>49.919104381465502</v>
      </c>
      <c r="N2217">
        <v>1.2761806345117099</v>
      </c>
      <c r="O2217">
        <v>58.428720083246603</v>
      </c>
      <c r="P2217">
        <v>43.432835820895498</v>
      </c>
      <c r="Q2217">
        <v>5.4284341729607E-2</v>
      </c>
    </row>
    <row r="2218" spans="1:17" hidden="1" x14ac:dyDescent="0.3">
      <c r="A2218" t="s">
        <v>4596</v>
      </c>
      <c r="B2218" t="s">
        <v>4597</v>
      </c>
      <c r="C2218" t="s">
        <v>10182</v>
      </c>
      <c r="D2218" t="s">
        <v>21</v>
      </c>
      <c r="E2218">
        <v>252.26210318400001</v>
      </c>
      <c r="F2218">
        <v>131.04</v>
      </c>
      <c r="G2218">
        <v>66.493039367145201</v>
      </c>
      <c r="H2218">
        <v>35.313099030912703</v>
      </c>
      <c r="I2218">
        <v>57.742997947931102</v>
      </c>
      <c r="J2218">
        <v>-2.8506646555593802</v>
      </c>
      <c r="K2218">
        <v>104.594851142601</v>
      </c>
      <c r="L2218">
        <v>88.054799412060007</v>
      </c>
      <c r="M2218">
        <v>69.981854283270806</v>
      </c>
      <c r="N2218">
        <v>2.4770129972442998</v>
      </c>
      <c r="O2218">
        <v>2.9456654456654499</v>
      </c>
      <c r="P2218">
        <v>146.31578947368399</v>
      </c>
      <c r="Q2218">
        <v>6.4164261356544003E-2</v>
      </c>
    </row>
    <row r="2219" spans="1:17" hidden="1" x14ac:dyDescent="0.3">
      <c r="A2219" t="s">
        <v>4598</v>
      </c>
      <c r="B2219" t="s">
        <v>4599</v>
      </c>
      <c r="C2219" t="s">
        <v>10182</v>
      </c>
      <c r="E2219">
        <v>251.50121899999999</v>
      </c>
      <c r="F2219">
        <v>2142.5</v>
      </c>
      <c r="G2219">
        <v>383.76102229203798</v>
      </c>
      <c r="H2219">
        <v>86.416523275601705</v>
      </c>
      <c r="I2219">
        <v>50.859977370759196</v>
      </c>
      <c r="J2219">
        <v>-7.8017674223771403</v>
      </c>
      <c r="K2219">
        <v>1613.45500745447</v>
      </c>
      <c r="L2219">
        <v>1103.1037609288501</v>
      </c>
      <c r="M2219">
        <v>56.226881009547398</v>
      </c>
      <c r="N2219">
        <v>0.89541922749387703</v>
      </c>
      <c r="O2219">
        <v>10.625437572928799</v>
      </c>
      <c r="P2219">
        <v>453.903826266804</v>
      </c>
      <c r="Q2219">
        <v>0.178825656860649</v>
      </c>
    </row>
    <row r="2220" spans="1:17" hidden="1" x14ac:dyDescent="0.3">
      <c r="A2220" t="s">
        <v>4600</v>
      </c>
      <c r="B2220" t="s">
        <v>4601</v>
      </c>
      <c r="C2220" t="s">
        <v>10182</v>
      </c>
      <c r="D2220" t="s">
        <v>140</v>
      </c>
      <c r="E2220">
        <v>250.599895</v>
      </c>
      <c r="F2220">
        <v>15.86</v>
      </c>
      <c r="G2220">
        <v>-106.895748579323</v>
      </c>
      <c r="H2220">
        <v>1.0267090858832899</v>
      </c>
      <c r="I2220">
        <v>-60.767916130964799</v>
      </c>
      <c r="J2220">
        <v>-2.8693159835965698</v>
      </c>
      <c r="K2220">
        <v>16.386853492633701</v>
      </c>
      <c r="L2220">
        <v>33.019176516704697</v>
      </c>
      <c r="M2220">
        <v>51.803533044701403</v>
      </c>
      <c r="N2220">
        <v>2.4256221132965399</v>
      </c>
      <c r="O2220">
        <v>497.35182849936899</v>
      </c>
      <c r="P2220">
        <v>54.1302235179786</v>
      </c>
      <c r="Q2220">
        <v>1.0103271012456E-2</v>
      </c>
    </row>
    <row r="2221" spans="1:17" hidden="1" x14ac:dyDescent="0.3">
      <c r="A2221" t="s">
        <v>4602</v>
      </c>
      <c r="B2221" t="s">
        <v>4603</v>
      </c>
      <c r="C2221" t="s">
        <v>10182</v>
      </c>
      <c r="D2221" t="s">
        <v>246</v>
      </c>
      <c r="E2221">
        <v>250.50357675000001</v>
      </c>
      <c r="F2221">
        <v>245.35</v>
      </c>
      <c r="G2221">
        <v>133.17724989346101</v>
      </c>
      <c r="H2221">
        <v>-13.3001759461443</v>
      </c>
      <c r="I2221">
        <v>108.608130811888</v>
      </c>
      <c r="J2221">
        <v>15.0766595485858</v>
      </c>
      <c r="K2221">
        <v>211.47912732241201</v>
      </c>
      <c r="L2221">
        <v>167.28375329541799</v>
      </c>
      <c r="M2221">
        <v>87.540703087126602</v>
      </c>
      <c r="N2221">
        <v>0.48270313757039401</v>
      </c>
      <c r="O2221">
        <v>4.4222539229671698</v>
      </c>
      <c r="P2221">
        <v>178.80681818181799</v>
      </c>
    </row>
    <row r="2222" spans="1:17" hidden="1" x14ac:dyDescent="0.3">
      <c r="A2222" t="s">
        <v>4604</v>
      </c>
      <c r="B2222" t="s">
        <v>4605</v>
      </c>
      <c r="C2222" t="s">
        <v>10182</v>
      </c>
      <c r="D2222" t="s">
        <v>400</v>
      </c>
      <c r="E2222">
        <v>250.10483361599901</v>
      </c>
      <c r="F2222">
        <v>99.88</v>
      </c>
      <c r="G2222">
        <v>19.66771518713</v>
      </c>
      <c r="H2222">
        <v>-3.2603058293356599</v>
      </c>
      <c r="I2222">
        <v>-5.6189825620052103</v>
      </c>
      <c r="J2222">
        <v>-1.6190130470726899E-2</v>
      </c>
      <c r="K2222">
        <v>97.324695935208595</v>
      </c>
      <c r="L2222">
        <v>91.017037638077099</v>
      </c>
      <c r="M2222">
        <v>61.595549539711499</v>
      </c>
      <c r="N2222">
        <v>0.38066056477679899</v>
      </c>
      <c r="O2222">
        <v>20.1942330796956</v>
      </c>
      <c r="P2222">
        <v>52.488549618320597</v>
      </c>
      <c r="Q2222">
        <v>2.0331982006943999E-2</v>
      </c>
    </row>
    <row r="2223" spans="1:17" hidden="1" x14ac:dyDescent="0.3">
      <c r="A2223" t="s">
        <v>4606</v>
      </c>
      <c r="B2223" t="s">
        <v>4607</v>
      </c>
      <c r="C2223" t="s">
        <v>10182</v>
      </c>
      <c r="D2223" t="s">
        <v>122</v>
      </c>
      <c r="E2223">
        <v>250.04436480000001</v>
      </c>
      <c r="F2223">
        <v>113.64</v>
      </c>
      <c r="G2223">
        <v>63.9989505677758</v>
      </c>
      <c r="H2223">
        <v>22.7849483996633</v>
      </c>
      <c r="I2223">
        <v>36.415071225975197</v>
      </c>
      <c r="J2223">
        <v>-2.1078219512337202</v>
      </c>
      <c r="K2223">
        <v>99.143872491829995</v>
      </c>
      <c r="L2223">
        <v>85.153053852132402</v>
      </c>
      <c r="M2223">
        <v>63.1684722205556</v>
      </c>
      <c r="N2223">
        <v>2.6946902939448001</v>
      </c>
      <c r="O2223">
        <v>7.3565645899331198</v>
      </c>
      <c r="P2223">
        <v>90.991596638655395</v>
      </c>
      <c r="Q2223">
        <v>1.1255098404965001E-2</v>
      </c>
    </row>
    <row r="2224" spans="1:17" hidden="1" x14ac:dyDescent="0.3">
      <c r="A2224" t="s">
        <v>4608</v>
      </c>
      <c r="B2224" t="s">
        <v>4609</v>
      </c>
      <c r="C2224" t="s">
        <v>10182</v>
      </c>
      <c r="D2224" t="s">
        <v>344</v>
      </c>
      <c r="E2224">
        <v>249.24307899999999</v>
      </c>
      <c r="F2224">
        <v>84.67</v>
      </c>
      <c r="G2224">
        <v>55.062711956261303</v>
      </c>
      <c r="H2224">
        <v>-10.750707439654899</v>
      </c>
      <c r="I2224">
        <v>10.8279793649567</v>
      </c>
      <c r="J2224">
        <v>-2.5737763313653699</v>
      </c>
      <c r="K2224">
        <v>84.501715564175299</v>
      </c>
      <c r="L2224">
        <v>72.419443126721404</v>
      </c>
      <c r="M2224">
        <v>37.701399123543403</v>
      </c>
      <c r="N2224">
        <v>0.551795815174843</v>
      </c>
      <c r="O2224">
        <v>14.975788354789101</v>
      </c>
      <c r="P2224">
        <v>98.989424206815499</v>
      </c>
      <c r="Q2224">
        <v>3.9000161178956001E-2</v>
      </c>
    </row>
    <row r="2225" spans="1:17" hidden="1" x14ac:dyDescent="0.3">
      <c r="A2225" t="s">
        <v>4610</v>
      </c>
      <c r="B2225" t="s">
        <v>4611</v>
      </c>
      <c r="C2225" t="s">
        <v>10182</v>
      </c>
      <c r="D2225" t="s">
        <v>304</v>
      </c>
      <c r="E2225">
        <v>246.80437700799999</v>
      </c>
      <c r="F2225">
        <v>142.72999999999999</v>
      </c>
      <c r="G2225">
        <v>-13.752054647141501</v>
      </c>
      <c r="H2225">
        <v>-7.3302160629110498</v>
      </c>
      <c r="I2225">
        <v>-17.0798023561583</v>
      </c>
      <c r="J2225">
        <v>-2.8051138504289299</v>
      </c>
      <c r="K2225">
        <v>143.813578823688</v>
      </c>
      <c r="L2225">
        <v>144.012090512246</v>
      </c>
      <c r="M2225">
        <v>53.492670906961003</v>
      </c>
      <c r="N2225">
        <v>0.49888979668917499</v>
      </c>
      <c r="O2225">
        <v>28.1440482029005</v>
      </c>
      <c r="P2225">
        <v>19.289594651065499</v>
      </c>
      <c r="Q2225">
        <v>2.7870105757915001E-2</v>
      </c>
    </row>
    <row r="2226" spans="1:17" hidden="1" x14ac:dyDescent="0.3">
      <c r="A2226" t="s">
        <v>4612</v>
      </c>
      <c r="B2226" t="s">
        <v>4613</v>
      </c>
      <c r="C2226" t="s">
        <v>10182</v>
      </c>
      <c r="E2226">
        <v>245.99616</v>
      </c>
      <c r="F2226">
        <v>32</v>
      </c>
      <c r="G2226">
        <v>331.40481953082099</v>
      </c>
      <c r="H2226">
        <v>74.6939043853356</v>
      </c>
      <c r="I2226">
        <v>144.28749383605</v>
      </c>
      <c r="J2226">
        <v>21.440150277089199</v>
      </c>
      <c r="K2226">
        <v>17.7968309231848</v>
      </c>
      <c r="L2226">
        <v>11.5814155187194</v>
      </c>
      <c r="M2226">
        <v>99.999999888865702</v>
      </c>
      <c r="N2226">
        <v>1.06041597887091</v>
      </c>
      <c r="O2226">
        <v>0</v>
      </c>
      <c r="P2226">
        <v>379.76011994002999</v>
      </c>
      <c r="Q2226">
        <v>0.14502522691540801</v>
      </c>
    </row>
    <row r="2227" spans="1:17" hidden="1" x14ac:dyDescent="0.3">
      <c r="A2227" t="s">
        <v>4614</v>
      </c>
      <c r="B2227" t="s">
        <v>4615</v>
      </c>
      <c r="C2227" t="s">
        <v>10182</v>
      </c>
      <c r="D2227" t="s">
        <v>1018</v>
      </c>
      <c r="E2227">
        <v>245.963597642</v>
      </c>
      <c r="F2227">
        <v>13.21</v>
      </c>
      <c r="G2227">
        <v>73.560708540077599</v>
      </c>
      <c r="H2227">
        <v>-2.9900906601670498</v>
      </c>
      <c r="I2227">
        <v>-0.85159102246176799</v>
      </c>
      <c r="J2227">
        <v>3.78163183922622</v>
      </c>
      <c r="K2227">
        <v>11.582558318253801</v>
      </c>
      <c r="L2227">
        <v>10.1464018416949</v>
      </c>
      <c r="M2227">
        <v>51.231654996898499</v>
      </c>
      <c r="N2227">
        <v>1.3449759853283001</v>
      </c>
      <c r="O2227">
        <v>16.578349735049098</v>
      </c>
      <c r="Q2227">
        <v>5.9534346139655997E-2</v>
      </c>
    </row>
    <row r="2228" spans="1:17" hidden="1" x14ac:dyDescent="0.3">
      <c r="A2228" t="s">
        <v>4616</v>
      </c>
      <c r="B2228" t="s">
        <v>4617</v>
      </c>
      <c r="C2228" t="s">
        <v>10182</v>
      </c>
      <c r="D2228" t="s">
        <v>299</v>
      </c>
      <c r="E2228">
        <v>245.8957824</v>
      </c>
      <c r="F2228">
        <v>54</v>
      </c>
      <c r="G2228">
        <v>-47.062500979169101</v>
      </c>
      <c r="H2228">
        <v>7.8204998233263598</v>
      </c>
      <c r="I2228">
        <v>-28.032411745649799</v>
      </c>
      <c r="J2228">
        <v>-7.2434628577434497</v>
      </c>
      <c r="K2228">
        <v>55.635759178742802</v>
      </c>
      <c r="L2228">
        <v>59.106686673694497</v>
      </c>
      <c r="M2228">
        <v>30.390433631481098</v>
      </c>
      <c r="N2228">
        <v>2.4886931802333301</v>
      </c>
      <c r="O2228">
        <v>84.629629629629605</v>
      </c>
      <c r="P2228">
        <v>21.6216216216216</v>
      </c>
      <c r="Q2228">
        <v>0.13414209421731699</v>
      </c>
    </row>
    <row r="2229" spans="1:17" hidden="1" x14ac:dyDescent="0.3">
      <c r="A2229" t="s">
        <v>4618</v>
      </c>
      <c r="B2229" t="s">
        <v>4619</v>
      </c>
      <c r="C2229" t="s">
        <v>10182</v>
      </c>
      <c r="E2229">
        <v>245.47577250000001</v>
      </c>
      <c r="F2229">
        <v>332.5</v>
      </c>
      <c r="G2229">
        <v>238.351420953294</v>
      </c>
      <c r="H2229">
        <v>28.448830438260899</v>
      </c>
      <c r="I2229">
        <v>4.9348849932730197</v>
      </c>
      <c r="J2229">
        <v>9.4131839226237995E-2</v>
      </c>
      <c r="K2229">
        <v>259.83633249925998</v>
      </c>
      <c r="M2229">
        <v>69.515865959323804</v>
      </c>
      <c r="N2229">
        <v>1.7920652083506601</v>
      </c>
      <c r="O2229">
        <v>8.2706766917293102</v>
      </c>
      <c r="P2229">
        <v>286.17886178861698</v>
      </c>
    </row>
    <row r="2230" spans="1:17" hidden="1" x14ac:dyDescent="0.3">
      <c r="A2230" t="s">
        <v>4620</v>
      </c>
      <c r="B2230" t="s">
        <v>4621</v>
      </c>
      <c r="C2230" t="s">
        <v>10182</v>
      </c>
      <c r="D2230" t="s">
        <v>637</v>
      </c>
      <c r="E2230">
        <v>245.34570342999999</v>
      </c>
      <c r="F2230">
        <v>8.99</v>
      </c>
      <c r="G2230">
        <v>16.824115676703698</v>
      </c>
      <c r="H2230">
        <v>-20.8900675642479</v>
      </c>
      <c r="I2230">
        <v>38.510541903089702</v>
      </c>
      <c r="J2230">
        <v>-9.1465942730083398</v>
      </c>
      <c r="K2230">
        <v>9.5011145067211107</v>
      </c>
      <c r="L2230">
        <v>7.6969610054529403</v>
      </c>
      <c r="M2230">
        <v>20.9770791571482</v>
      </c>
      <c r="N2230">
        <v>0.67397129920860599</v>
      </c>
      <c r="O2230">
        <v>36.818687430478299</v>
      </c>
      <c r="P2230">
        <v>83.844580777095999</v>
      </c>
      <c r="Q2230">
        <v>0.112840142291743</v>
      </c>
    </row>
    <row r="2231" spans="1:17" hidden="1" x14ac:dyDescent="0.3">
      <c r="A2231" t="s">
        <v>4622</v>
      </c>
      <c r="B2231" t="s">
        <v>4623</v>
      </c>
      <c r="C2231" t="s">
        <v>10182</v>
      </c>
      <c r="D2231" t="s">
        <v>62</v>
      </c>
      <c r="E2231">
        <v>245.19503549999999</v>
      </c>
      <c r="F2231">
        <v>209.85</v>
      </c>
      <c r="G2231">
        <v>192.051767682568</v>
      </c>
      <c r="H2231">
        <v>12.4690237631345</v>
      </c>
      <c r="I2231">
        <v>6.7016781222402502</v>
      </c>
      <c r="J2231">
        <v>-8.0073559581942604</v>
      </c>
      <c r="K2231">
        <v>191.576801935454</v>
      </c>
      <c r="L2231">
        <v>157.30117302958101</v>
      </c>
      <c r="M2231">
        <v>51.6110305081151</v>
      </c>
      <c r="N2231">
        <v>1.0296586179593901</v>
      </c>
      <c r="O2231">
        <v>10.960209673576299</v>
      </c>
      <c r="P2231">
        <v>238.46774193548299</v>
      </c>
      <c r="Q2231">
        <v>0.15952726400521799</v>
      </c>
    </row>
    <row r="2232" spans="1:17" hidden="1" x14ac:dyDescent="0.3">
      <c r="A2232" t="s">
        <v>4624</v>
      </c>
      <c r="B2232" t="s">
        <v>4625</v>
      </c>
      <c r="C2232" t="s">
        <v>10182</v>
      </c>
      <c r="D2232" t="s">
        <v>1402</v>
      </c>
      <c r="E2232">
        <v>245.08425800000001</v>
      </c>
      <c r="F2232">
        <v>138.35</v>
      </c>
      <c r="G2232">
        <v>0.72636636695529999</v>
      </c>
      <c r="H2232">
        <v>-6.0859187918631799</v>
      </c>
      <c r="I2232">
        <v>-17.7624239159728</v>
      </c>
      <c r="J2232">
        <v>-1.0626108902761999</v>
      </c>
      <c r="K2232">
        <v>139.81345984529901</v>
      </c>
      <c r="L2232">
        <v>133.90181428822501</v>
      </c>
      <c r="M2232">
        <v>42.491589454546798</v>
      </c>
      <c r="N2232">
        <v>0.48219874135966101</v>
      </c>
      <c r="O2232">
        <v>33.718829056740098</v>
      </c>
      <c r="P2232">
        <v>42.555383822771702</v>
      </c>
      <c r="Q2232">
        <v>3.7186886790623999E-2</v>
      </c>
    </row>
    <row r="2233" spans="1:17" hidden="1" x14ac:dyDescent="0.3">
      <c r="A2233" t="s">
        <v>4626</v>
      </c>
      <c r="B2233" t="s">
        <v>4627</v>
      </c>
      <c r="C2233" t="s">
        <v>10182</v>
      </c>
      <c r="D2233" t="s">
        <v>938</v>
      </c>
      <c r="E2233">
        <v>244.74877258999999</v>
      </c>
      <c r="F2233">
        <v>30.41</v>
      </c>
      <c r="G2233">
        <v>-16.672360764199102</v>
      </c>
      <c r="H2233">
        <v>-0.93689345991103001</v>
      </c>
      <c r="I2233">
        <v>-21.5793541311502</v>
      </c>
      <c r="J2233">
        <v>-3.6010700717520501</v>
      </c>
      <c r="K2233">
        <v>29.525773538446501</v>
      </c>
      <c r="L2233">
        <v>30.518574611304299</v>
      </c>
      <c r="M2233">
        <v>50.890744898912502</v>
      </c>
      <c r="N2233">
        <v>1.21341954492197</v>
      </c>
      <c r="O2233">
        <v>30.812232818151902</v>
      </c>
      <c r="P2233">
        <v>26.7083333333333</v>
      </c>
      <c r="Q2233">
        <v>3.4105299690962002E-2</v>
      </c>
    </row>
    <row r="2234" spans="1:17" hidden="1" x14ac:dyDescent="0.3">
      <c r="A2234" t="s">
        <v>4628</v>
      </c>
      <c r="B2234" t="s">
        <v>4629</v>
      </c>
      <c r="C2234" t="s">
        <v>10182</v>
      </c>
      <c r="D2234" t="s">
        <v>637</v>
      </c>
      <c r="E2234">
        <v>244.6806</v>
      </c>
      <c r="F2234">
        <v>200</v>
      </c>
      <c r="G2234">
        <v>674.91409199872396</v>
      </c>
      <c r="H2234">
        <v>16.783800606936801</v>
      </c>
      <c r="I2234">
        <v>613.62442879574303</v>
      </c>
      <c r="J2234">
        <v>1.7409944261179899</v>
      </c>
      <c r="K2234">
        <v>171.77615147172199</v>
      </c>
      <c r="L2234">
        <v>94.848192711891997</v>
      </c>
      <c r="M2234">
        <v>43.666354915938498</v>
      </c>
      <c r="N2234">
        <v>0.99800199800199696</v>
      </c>
      <c r="O2234">
        <v>8.7499999999999893</v>
      </c>
      <c r="P2234">
        <v>834.57943925233599</v>
      </c>
    </row>
    <row r="2235" spans="1:17" hidden="1" x14ac:dyDescent="0.3">
      <c r="A2235" t="s">
        <v>4630</v>
      </c>
      <c r="B2235" t="s">
        <v>4631</v>
      </c>
      <c r="C2235" t="s">
        <v>10182</v>
      </c>
      <c r="D2235" t="s">
        <v>299</v>
      </c>
      <c r="E2235">
        <v>244.54564426799999</v>
      </c>
      <c r="F2235">
        <v>94.76</v>
      </c>
      <c r="G2235">
        <v>-73.641825482274598</v>
      </c>
      <c r="H2235">
        <v>-6.7344693863529299</v>
      </c>
      <c r="I2235">
        <v>-61.231053454475102</v>
      </c>
      <c r="J2235">
        <v>1.5930267706450101</v>
      </c>
      <c r="K2235">
        <v>104.384425104074</v>
      </c>
      <c r="L2235">
        <v>144.255953834255</v>
      </c>
      <c r="M2235">
        <v>46.005491174104598</v>
      </c>
      <c r="N2235">
        <v>0.36270241995317598</v>
      </c>
      <c r="O2235">
        <v>139.49978894048101</v>
      </c>
      <c r="P2235">
        <v>6.4719101123595397</v>
      </c>
      <c r="Q2235">
        <v>1.8300395050292E-2</v>
      </c>
    </row>
    <row r="2236" spans="1:17" hidden="1" x14ac:dyDescent="0.3">
      <c r="A2236" t="s">
        <v>4632</v>
      </c>
      <c r="B2236" t="s">
        <v>4633</v>
      </c>
      <c r="C2236" t="s">
        <v>10182</v>
      </c>
      <c r="D2236" t="s">
        <v>49</v>
      </c>
      <c r="E2236">
        <v>244.36756853599999</v>
      </c>
      <c r="F2236">
        <v>173.41</v>
      </c>
      <c r="G2236">
        <v>-20.622052579588999</v>
      </c>
      <c r="H2236">
        <v>-6.3092917866992098</v>
      </c>
      <c r="I2236">
        <v>7.3885642960766802</v>
      </c>
      <c r="J2236">
        <v>1.22416981940154</v>
      </c>
      <c r="K2236">
        <v>159.278272953255</v>
      </c>
      <c r="L2236">
        <v>143.267204320628</v>
      </c>
      <c r="M2236">
        <v>58.938390048563903</v>
      </c>
      <c r="N2236">
        <v>0.55389768508531001</v>
      </c>
      <c r="O2236">
        <v>6.1069142494665796</v>
      </c>
      <c r="P2236">
        <v>64.525616698292197</v>
      </c>
      <c r="Q2236">
        <v>3.3872303821187999E-2</v>
      </c>
    </row>
    <row r="2237" spans="1:17" hidden="1" x14ac:dyDescent="0.3">
      <c r="A2237" t="s">
        <v>4634</v>
      </c>
      <c r="B2237" t="s">
        <v>4635</v>
      </c>
      <c r="C2237" t="s">
        <v>10182</v>
      </c>
      <c r="D2237" t="s">
        <v>413</v>
      </c>
      <c r="E2237">
        <v>243.53190720000001</v>
      </c>
      <c r="F2237">
        <v>4.5599999999999996</v>
      </c>
      <c r="G2237">
        <v>154.66869322571799</v>
      </c>
      <c r="H2237">
        <v>5.0174777817462903</v>
      </c>
      <c r="I2237">
        <v>42.773656544919596</v>
      </c>
      <c r="J2237">
        <v>-4.6493160773758403E-2</v>
      </c>
      <c r="K2237">
        <v>3.82184339823471</v>
      </c>
      <c r="L2237">
        <v>3.0231778027870999</v>
      </c>
      <c r="M2237">
        <v>66.9168929102497</v>
      </c>
      <c r="N2237">
        <v>0.99046221788226896</v>
      </c>
      <c r="O2237">
        <v>6.5789473684210602</v>
      </c>
      <c r="P2237">
        <v>225.71428571428501</v>
      </c>
      <c r="Q2237">
        <v>6.5372194817628002E-2</v>
      </c>
    </row>
    <row r="2238" spans="1:17" hidden="1" x14ac:dyDescent="0.3">
      <c r="A2238" t="s">
        <v>4636</v>
      </c>
      <c r="B2238" t="s">
        <v>4637</v>
      </c>
      <c r="C2238" t="s">
        <v>10182</v>
      </c>
      <c r="E2238">
        <v>243.26173935</v>
      </c>
      <c r="F2238">
        <v>14.67</v>
      </c>
      <c r="G2238">
        <v>22.5489699884251</v>
      </c>
      <c r="H2238">
        <v>-14.2725757679859</v>
      </c>
      <c r="I2238">
        <v>-27.775070150369402</v>
      </c>
      <c r="J2238">
        <v>-1.91440510206795</v>
      </c>
      <c r="K2238">
        <v>15.904123228792001</v>
      </c>
      <c r="L2238">
        <v>15.3421850094395</v>
      </c>
      <c r="M2238">
        <v>35.9608420022563</v>
      </c>
      <c r="N2238">
        <v>1.1613171911254301</v>
      </c>
      <c r="O2238">
        <v>33.605998636673398</v>
      </c>
      <c r="P2238">
        <v>53.319321249517799</v>
      </c>
      <c r="Q2238">
        <v>5.8268139117918998E-2</v>
      </c>
    </row>
    <row r="2239" spans="1:17" hidden="1" x14ac:dyDescent="0.3">
      <c r="A2239" t="s">
        <v>4638</v>
      </c>
      <c r="B2239" t="s">
        <v>4639</v>
      </c>
      <c r="C2239" t="s">
        <v>10182</v>
      </c>
      <c r="D2239" t="s">
        <v>49</v>
      </c>
      <c r="E2239">
        <v>243.20003595</v>
      </c>
      <c r="F2239">
        <v>214.2</v>
      </c>
      <c r="G2239">
        <v>-66.553321582365996</v>
      </c>
      <c r="H2239">
        <v>12.210286328573099</v>
      </c>
      <c r="I2239">
        <v>-43.937579673705699</v>
      </c>
      <c r="J2239">
        <v>-5.4297530726680296</v>
      </c>
      <c r="K2239">
        <v>215.426882107994</v>
      </c>
      <c r="L2239">
        <v>266.52062179910001</v>
      </c>
      <c r="M2239">
        <v>49.984293033929099</v>
      </c>
      <c r="N2239">
        <v>0.37910026749354597</v>
      </c>
      <c r="O2239">
        <v>120.891690009337</v>
      </c>
      <c r="P2239">
        <v>23.672055427251699</v>
      </c>
      <c r="Q2239">
        <v>-0.124086412347942</v>
      </c>
    </row>
    <row r="2240" spans="1:17" hidden="1" x14ac:dyDescent="0.3">
      <c r="A2240" t="s">
        <v>4640</v>
      </c>
      <c r="B2240" t="s">
        <v>4641</v>
      </c>
      <c r="C2240" t="s">
        <v>10182</v>
      </c>
      <c r="D2240" t="s">
        <v>193</v>
      </c>
      <c r="E2240">
        <v>242.86957340000001</v>
      </c>
      <c r="F2240">
        <v>191.6</v>
      </c>
      <c r="G2240">
        <v>8.6196049087032893</v>
      </c>
      <c r="H2240">
        <v>-2.3984093236007902</v>
      </c>
      <c r="I2240">
        <v>-17.382893686669501</v>
      </c>
      <c r="J2240">
        <v>-8.3879565754079</v>
      </c>
      <c r="K2240">
        <v>188.882707022121</v>
      </c>
      <c r="L2240">
        <v>168.61086827083301</v>
      </c>
      <c r="M2240">
        <v>41.159057776306703</v>
      </c>
      <c r="N2240">
        <v>0.87451056533929705</v>
      </c>
      <c r="O2240">
        <v>16.153444676409201</v>
      </c>
      <c r="P2240">
        <v>59.933222036727798</v>
      </c>
      <c r="Q2240">
        <v>1.9032738956230001E-3</v>
      </c>
    </row>
    <row r="2241" spans="1:17" hidden="1" x14ac:dyDescent="0.3">
      <c r="A2241" t="s">
        <v>4642</v>
      </c>
      <c r="B2241" t="s">
        <v>4643</v>
      </c>
      <c r="C2241" t="s">
        <v>10182</v>
      </c>
      <c r="D2241" t="s">
        <v>711</v>
      </c>
      <c r="E2241">
        <v>242.86609717499999</v>
      </c>
      <c r="F2241">
        <v>531.91</v>
      </c>
      <c r="G2241">
        <v>-7.5589025116352202</v>
      </c>
      <c r="H2241">
        <v>1.67377906059755</v>
      </c>
      <c r="I2241">
        <v>-1.3496448860661101</v>
      </c>
      <c r="J2241">
        <v>-1.0816783459589401</v>
      </c>
      <c r="K2241">
        <v>512.60162380954898</v>
      </c>
      <c r="L2241">
        <v>481.30508991207898</v>
      </c>
      <c r="M2241">
        <v>76.378610990004603</v>
      </c>
      <c r="N2241">
        <v>0.97270033210484397</v>
      </c>
      <c r="O2241">
        <v>4.2093587261002803</v>
      </c>
      <c r="P2241">
        <v>24.729745573924198</v>
      </c>
      <c r="Q2241">
        <v>-1.6014498322345E-2</v>
      </c>
    </row>
    <row r="2242" spans="1:17" hidden="1" x14ac:dyDescent="0.3">
      <c r="A2242" t="s">
        <v>4644</v>
      </c>
      <c r="B2242" t="s">
        <v>4645</v>
      </c>
      <c r="C2242" t="s">
        <v>10182</v>
      </c>
      <c r="D2242" t="s">
        <v>1545</v>
      </c>
      <c r="E2242">
        <v>242.1087564</v>
      </c>
      <c r="F2242">
        <v>137</v>
      </c>
      <c r="G2242">
        <v>98.7948349902601</v>
      </c>
      <c r="H2242">
        <v>16.106266435800201</v>
      </c>
      <c r="I2242">
        <v>62.3329629199064</v>
      </c>
      <c r="J2242">
        <v>4.0526778788490097</v>
      </c>
      <c r="K2242">
        <v>123.73091036488201</v>
      </c>
      <c r="L2242">
        <v>103.217383466613</v>
      </c>
      <c r="M2242">
        <v>62.330626219224101</v>
      </c>
      <c r="N2242">
        <v>1.7934064952074</v>
      </c>
      <c r="O2242">
        <v>17.7445255474452</v>
      </c>
      <c r="P2242">
        <v>134.25168917423201</v>
      </c>
      <c r="Q2242">
        <v>0.114228242604746</v>
      </c>
    </row>
    <row r="2243" spans="1:17" hidden="1" x14ac:dyDescent="0.3">
      <c r="A2243" t="s">
        <v>4646</v>
      </c>
      <c r="B2243" t="s">
        <v>4647</v>
      </c>
      <c r="C2243" t="s">
        <v>10182</v>
      </c>
      <c r="E2243">
        <v>241.85281800000001</v>
      </c>
      <c r="F2243">
        <v>140.55000000000001</v>
      </c>
      <c r="G2243">
        <v>37.795074731369901</v>
      </c>
      <c r="H2243">
        <v>9.6820254590078907</v>
      </c>
      <c r="I2243">
        <v>24.927475103593</v>
      </c>
      <c r="J2243">
        <v>-2.9376496233587899</v>
      </c>
      <c r="K2243">
        <v>130.98336176681201</v>
      </c>
      <c r="L2243">
        <v>108.199874952488</v>
      </c>
      <c r="M2243">
        <v>50.121279560206801</v>
      </c>
      <c r="N2243">
        <v>0.793384106567391</v>
      </c>
      <c r="O2243">
        <v>27.641408751334001</v>
      </c>
      <c r="P2243">
        <v>80.446783926049505</v>
      </c>
      <c r="Q2243">
        <v>0.25131367224867301</v>
      </c>
    </row>
    <row r="2244" spans="1:17" hidden="1" x14ac:dyDescent="0.3">
      <c r="A2244" t="s">
        <v>4648</v>
      </c>
      <c r="B2244" t="s">
        <v>4649</v>
      </c>
      <c r="C2244" t="s">
        <v>10182</v>
      </c>
      <c r="D2244" t="s">
        <v>637</v>
      </c>
      <c r="E2244">
        <v>240.2963556</v>
      </c>
      <c r="F2244">
        <v>69.099999999999994</v>
      </c>
      <c r="G2244">
        <v>203.961711046343</v>
      </c>
      <c r="H2244">
        <v>24.6060300096335</v>
      </c>
      <c r="I2244">
        <v>216.71923477621201</v>
      </c>
      <c r="J2244">
        <v>1.7472288123203901</v>
      </c>
      <c r="K2244">
        <v>59.834035798418299</v>
      </c>
      <c r="M2244">
        <v>64.7307428572812</v>
      </c>
      <c r="N2244">
        <v>1.23920298890059</v>
      </c>
      <c r="O2244">
        <v>9.2619392185238905</v>
      </c>
      <c r="P2244">
        <v>229.04761904761901</v>
      </c>
    </row>
    <row r="2245" spans="1:17" hidden="1" x14ac:dyDescent="0.3">
      <c r="A2245" t="s">
        <v>4650</v>
      </c>
      <c r="B2245" t="s">
        <v>4651</v>
      </c>
      <c r="C2245" t="s">
        <v>10182</v>
      </c>
      <c r="D2245" t="s">
        <v>1649</v>
      </c>
      <c r="E2245">
        <v>240.20022</v>
      </c>
      <c r="F2245">
        <v>26.26</v>
      </c>
      <c r="G2245">
        <v>-79.276924137341993</v>
      </c>
      <c r="H2245">
        <v>-7.3041191193053496</v>
      </c>
      <c r="I2245">
        <v>-50.841555003114202</v>
      </c>
      <c r="J2245">
        <v>-4.0613630492495796</v>
      </c>
      <c r="K2245">
        <v>28.084028310520502</v>
      </c>
      <c r="L2245">
        <v>37.569778715559899</v>
      </c>
      <c r="M2245">
        <v>43.343311101942597</v>
      </c>
      <c r="N2245">
        <v>0.68117516928408595</v>
      </c>
      <c r="O2245">
        <v>140.54328509774001</v>
      </c>
      <c r="P2245">
        <v>12.9462365591398</v>
      </c>
      <c r="Q2245">
        <v>9.8172287256430998E-2</v>
      </c>
    </row>
    <row r="2246" spans="1:17" hidden="1" x14ac:dyDescent="0.3">
      <c r="A2246" t="s">
        <v>4652</v>
      </c>
      <c r="B2246" t="s">
        <v>4653</v>
      </c>
      <c r="C2246" t="s">
        <v>10182</v>
      </c>
      <c r="D2246" t="s">
        <v>344</v>
      </c>
      <c r="E2246">
        <v>239.18228550000001</v>
      </c>
      <c r="F2246">
        <v>393.5</v>
      </c>
      <c r="G2246">
        <v>128.119833625518</v>
      </c>
      <c r="H2246">
        <v>-5.3244261538953301</v>
      </c>
      <c r="I2246">
        <v>-22.866067572532302</v>
      </c>
      <c r="J2246">
        <v>1.5934763281659701</v>
      </c>
      <c r="K2246">
        <v>404.70386909454197</v>
      </c>
      <c r="L2246">
        <v>357.98597135490201</v>
      </c>
      <c r="M2246">
        <v>39.7186996881751</v>
      </c>
      <c r="N2246">
        <v>1.01513249731949</v>
      </c>
      <c r="O2246">
        <v>34.256670902160003</v>
      </c>
      <c r="P2246">
        <v>162.15856095935999</v>
      </c>
      <c r="Q2246">
        <v>0.13697426370846999</v>
      </c>
    </row>
    <row r="2247" spans="1:17" hidden="1" x14ac:dyDescent="0.3">
      <c r="A2247" t="s">
        <v>4654</v>
      </c>
      <c r="B2247" t="s">
        <v>4655</v>
      </c>
      <c r="C2247" t="s">
        <v>10182</v>
      </c>
      <c r="D2247" t="s">
        <v>193</v>
      </c>
      <c r="E2247">
        <v>238.6890143</v>
      </c>
      <c r="F2247">
        <v>104.5</v>
      </c>
      <c r="G2247">
        <v>24.413376691141899</v>
      </c>
      <c r="H2247">
        <v>-1.70854428558935</v>
      </c>
      <c r="I2247">
        <v>-8.6062999041612596</v>
      </c>
      <c r="J2247">
        <v>-2.37033823776863</v>
      </c>
      <c r="K2247">
        <v>104.385852069026</v>
      </c>
      <c r="L2247">
        <v>96.813133977242202</v>
      </c>
      <c r="M2247">
        <v>40.596265171327197</v>
      </c>
      <c r="N2247">
        <v>0.93909503815654605</v>
      </c>
      <c r="O2247">
        <v>34.641148325358799</v>
      </c>
      <c r="P2247">
        <v>51.889534883720899</v>
      </c>
      <c r="Q2247">
        <v>2.9012189628710001E-2</v>
      </c>
    </row>
    <row r="2248" spans="1:17" hidden="1" x14ac:dyDescent="0.3">
      <c r="A2248" t="s">
        <v>4656</v>
      </c>
      <c r="B2248" t="s">
        <v>4657</v>
      </c>
      <c r="C2248" t="s">
        <v>10182</v>
      </c>
      <c r="D2248" t="s">
        <v>637</v>
      </c>
      <c r="E2248">
        <v>238.552807339</v>
      </c>
      <c r="F2248">
        <v>184.03</v>
      </c>
      <c r="G2248">
        <v>26.130197175388101</v>
      </c>
      <c r="H2248">
        <v>-7.12029159286379</v>
      </c>
      <c r="I2248">
        <v>7.67813675891587</v>
      </c>
      <c r="J2248">
        <v>-9.5112910394468297</v>
      </c>
      <c r="K2248">
        <v>173.375755160187</v>
      </c>
      <c r="L2248">
        <v>158.90599735643599</v>
      </c>
      <c r="M2248">
        <v>56.942695288814001</v>
      </c>
      <c r="N2248">
        <v>0.93581772884770997</v>
      </c>
      <c r="O2248">
        <v>9.2213226104439396</v>
      </c>
      <c r="P2248">
        <v>60.026086956521702</v>
      </c>
      <c r="Q2248">
        <v>-3.4086453210830001E-3</v>
      </c>
    </row>
    <row r="2249" spans="1:17" hidden="1" x14ac:dyDescent="0.3">
      <c r="A2249" t="s">
        <v>4658</v>
      </c>
      <c r="B2249" t="s">
        <v>4659</v>
      </c>
      <c r="C2249" t="s">
        <v>10182</v>
      </c>
      <c r="D2249" t="s">
        <v>256</v>
      </c>
      <c r="E2249">
        <v>238.26641465200001</v>
      </c>
      <c r="F2249">
        <v>226.76</v>
      </c>
      <c r="G2249">
        <v>-13.9017942479048</v>
      </c>
      <c r="H2249">
        <v>10.4451553238173</v>
      </c>
      <c r="I2249">
        <v>-16.608671312352399</v>
      </c>
      <c r="J2249">
        <v>4.2314575104139402</v>
      </c>
      <c r="K2249">
        <v>207.79414955698701</v>
      </c>
      <c r="L2249">
        <v>211.14200467048701</v>
      </c>
      <c r="M2249">
        <v>61.286339524759399</v>
      </c>
      <c r="N2249">
        <v>3.2530297176154099</v>
      </c>
      <c r="O2249">
        <v>21.2735932263185</v>
      </c>
      <c r="P2249">
        <v>29.651229273870701</v>
      </c>
      <c r="Q2249">
        <v>-9.8411618846523996E-2</v>
      </c>
    </row>
    <row r="2250" spans="1:17" hidden="1" x14ac:dyDescent="0.3">
      <c r="A2250" t="s">
        <v>4660</v>
      </c>
      <c r="B2250" t="s">
        <v>4661</v>
      </c>
      <c r="C2250" t="s">
        <v>10182</v>
      </c>
      <c r="D2250" t="s">
        <v>243</v>
      </c>
      <c r="E2250">
        <v>238.01394189999999</v>
      </c>
      <c r="F2250">
        <v>238.25</v>
      </c>
      <c r="G2250">
        <v>-7.9797527534822601</v>
      </c>
      <c r="H2250">
        <v>32.547491442216902</v>
      </c>
      <c r="I2250">
        <v>-6.0036752407020497</v>
      </c>
      <c r="J2250">
        <v>3.5370858820931002</v>
      </c>
      <c r="K2250">
        <v>192.555648582239</v>
      </c>
      <c r="L2250">
        <v>189.23634072803401</v>
      </c>
      <c r="M2250">
        <v>85.830189047670302</v>
      </c>
      <c r="N2250">
        <v>1.6232068007735501</v>
      </c>
      <c r="O2250">
        <v>0.62959076600210795</v>
      </c>
      <c r="P2250">
        <v>64.047691928338693</v>
      </c>
      <c r="Q2250">
        <v>-6.4620126258714994E-2</v>
      </c>
    </row>
    <row r="2251" spans="1:17" hidden="1" x14ac:dyDescent="0.3">
      <c r="A2251" t="s">
        <v>4662</v>
      </c>
      <c r="B2251" t="s">
        <v>4663</v>
      </c>
      <c r="C2251" t="s">
        <v>10182</v>
      </c>
      <c r="E2251">
        <v>237.92519999999999</v>
      </c>
      <c r="F2251">
        <v>185.3</v>
      </c>
      <c r="G2251">
        <v>-4.0143627546243303</v>
      </c>
      <c r="H2251">
        <v>27.2677397447221</v>
      </c>
      <c r="I2251">
        <v>8.7431609752444892</v>
      </c>
      <c r="J2251">
        <v>-14.4316439728387</v>
      </c>
      <c r="M2251">
        <v>43.583346339965097</v>
      </c>
      <c r="O2251">
        <v>18.996222342147799</v>
      </c>
      <c r="P2251">
        <v>75.639810426540294</v>
      </c>
    </row>
    <row r="2252" spans="1:17" hidden="1" x14ac:dyDescent="0.3">
      <c r="A2252" t="s">
        <v>4664</v>
      </c>
      <c r="B2252" t="s">
        <v>4665</v>
      </c>
      <c r="C2252" t="s">
        <v>10182</v>
      </c>
      <c r="D2252" t="s">
        <v>938</v>
      </c>
      <c r="E2252">
        <v>237.806116</v>
      </c>
      <c r="F2252">
        <v>398.95</v>
      </c>
      <c r="G2252">
        <v>101.525850022013</v>
      </c>
      <c r="H2252">
        <v>97.116171800471307</v>
      </c>
      <c r="I2252">
        <v>25.240581245834399</v>
      </c>
      <c r="J2252">
        <v>14.1228204699402</v>
      </c>
      <c r="K2252">
        <v>261.76651188131001</v>
      </c>
      <c r="L2252">
        <v>220.86967961668799</v>
      </c>
      <c r="M2252">
        <v>74.127335453361596</v>
      </c>
      <c r="N2252">
        <v>2.4819855725160398</v>
      </c>
      <c r="O2252">
        <v>13.0467477127459</v>
      </c>
      <c r="P2252">
        <v>199.962406015037</v>
      </c>
    </row>
    <row r="2253" spans="1:17" hidden="1" x14ac:dyDescent="0.3">
      <c r="A2253" t="s">
        <v>4666</v>
      </c>
      <c r="B2253" t="s">
        <v>4667</v>
      </c>
      <c r="C2253" t="s">
        <v>10182</v>
      </c>
      <c r="D2253" t="s">
        <v>459</v>
      </c>
      <c r="E2253">
        <v>237.624</v>
      </c>
      <c r="F2253">
        <v>495.05</v>
      </c>
      <c r="G2253">
        <v>0.16393387095701301</v>
      </c>
      <c r="H2253">
        <v>-7.2170036672056899</v>
      </c>
      <c r="I2253">
        <v>-17.4730480000905</v>
      </c>
      <c r="J2253">
        <v>-5.1411901304707204</v>
      </c>
      <c r="K2253">
        <v>519.98543350215505</v>
      </c>
      <c r="L2253">
        <v>486.19962641712499</v>
      </c>
      <c r="M2253">
        <v>25.970225888158499</v>
      </c>
      <c r="N2253">
        <v>0.80004225473611201</v>
      </c>
      <c r="O2253">
        <v>21.260478739521201</v>
      </c>
      <c r="P2253">
        <v>29.5264259549973</v>
      </c>
      <c r="Q2253">
        <v>-7.4995603051317E-2</v>
      </c>
    </row>
    <row r="2254" spans="1:17" hidden="1" x14ac:dyDescent="0.3">
      <c r="A2254" t="s">
        <v>4668</v>
      </c>
      <c r="B2254" t="s">
        <v>4669</v>
      </c>
      <c r="C2254" t="s">
        <v>10182</v>
      </c>
      <c r="D2254" t="s">
        <v>1402</v>
      </c>
      <c r="E2254">
        <v>237.57261078600001</v>
      </c>
      <c r="F2254">
        <v>110.67</v>
      </c>
      <c r="G2254">
        <v>-24.568196829613601</v>
      </c>
      <c r="H2254">
        <v>-5.4479971143555304</v>
      </c>
      <c r="I2254">
        <v>-21.503599700212799</v>
      </c>
      <c r="J2254">
        <v>0.61405729794183594</v>
      </c>
      <c r="K2254">
        <v>106.772019944265</v>
      </c>
      <c r="L2254">
        <v>109.157572743891</v>
      </c>
      <c r="M2254">
        <v>58.864077955071501</v>
      </c>
      <c r="N2254">
        <v>1.39115252502868</v>
      </c>
      <c r="O2254">
        <v>35.086292581548697</v>
      </c>
      <c r="P2254">
        <v>25.904436860068198</v>
      </c>
      <c r="Q2254">
        <v>-8.2757823309480005E-2</v>
      </c>
    </row>
    <row r="2255" spans="1:17" hidden="1" x14ac:dyDescent="0.3">
      <c r="A2255" t="s">
        <v>4670</v>
      </c>
      <c r="B2255" t="s">
        <v>4671</v>
      </c>
      <c r="C2255" t="s">
        <v>10182</v>
      </c>
      <c r="D2255" t="s">
        <v>553</v>
      </c>
      <c r="E2255">
        <v>237.484131585</v>
      </c>
      <c r="F2255">
        <v>188.95</v>
      </c>
      <c r="G2255">
        <v>118.503835588467</v>
      </c>
      <c r="H2255">
        <v>27.5127302740811</v>
      </c>
      <c r="I2255">
        <v>-33.9584133050029</v>
      </c>
      <c r="J2255">
        <v>26.086840172559501</v>
      </c>
      <c r="K2255">
        <v>154.073637110942</v>
      </c>
      <c r="L2255">
        <v>154.50273025741001</v>
      </c>
      <c r="M2255">
        <v>85.931116108549205</v>
      </c>
      <c r="N2255">
        <v>1.3336814317008601</v>
      </c>
      <c r="O2255">
        <v>42.365705213019297</v>
      </c>
      <c r="P2255">
        <v>149.933862433862</v>
      </c>
      <c r="Q2255">
        <v>4.2007346615828001E-2</v>
      </c>
    </row>
    <row r="2256" spans="1:17" hidden="1" x14ac:dyDescent="0.3">
      <c r="A2256" t="s">
        <v>4672</v>
      </c>
      <c r="B2256" t="s">
        <v>4673</v>
      </c>
      <c r="C2256" t="s">
        <v>10182</v>
      </c>
      <c r="D2256" t="s">
        <v>548</v>
      </c>
      <c r="E2256">
        <v>236.75058724499999</v>
      </c>
      <c r="F2256">
        <v>391.35</v>
      </c>
      <c r="G2256">
        <v>-31.0226944452127</v>
      </c>
      <c r="H2256">
        <v>-3.7210593738969799</v>
      </c>
      <c r="I2256">
        <v>-22.455838628967999</v>
      </c>
      <c r="J2256">
        <v>-2.38771358418595</v>
      </c>
      <c r="K2256">
        <v>390.728299622885</v>
      </c>
      <c r="L2256">
        <v>392.893386924308</v>
      </c>
      <c r="M2256">
        <v>44.794499725210301</v>
      </c>
      <c r="N2256">
        <v>0.84518815640405398</v>
      </c>
      <c r="O2256">
        <v>32.349559218091201</v>
      </c>
      <c r="P2256">
        <v>22.296875</v>
      </c>
      <c r="Q2256">
        <v>6.8079823232493994E-2</v>
      </c>
    </row>
    <row r="2257" spans="1:17" hidden="1" x14ac:dyDescent="0.3">
      <c r="A2257" t="s">
        <v>4674</v>
      </c>
      <c r="B2257" t="s">
        <v>4675</v>
      </c>
      <c r="C2257" t="s">
        <v>10182</v>
      </c>
      <c r="D2257" t="s">
        <v>711</v>
      </c>
      <c r="E2257">
        <v>235.24006722999999</v>
      </c>
      <c r="F2257">
        <v>21.27</v>
      </c>
      <c r="G2257">
        <v>8.7887143552197102</v>
      </c>
      <c r="H2257">
        <v>-0.20424905079601499</v>
      </c>
      <c r="I2257">
        <v>2.0141595410863502</v>
      </c>
      <c r="J2257">
        <v>1.72299512234437</v>
      </c>
      <c r="K2257">
        <v>20.304103262486802</v>
      </c>
      <c r="L2257">
        <v>18.812494167438199</v>
      </c>
      <c r="M2257">
        <v>52.769297021364501</v>
      </c>
      <c r="N2257">
        <v>0.87520324101033597</v>
      </c>
      <c r="O2257">
        <v>9.3088857545839296</v>
      </c>
      <c r="P2257">
        <v>37.893030794165298</v>
      </c>
      <c r="Q2257">
        <v>2.7288076423579999E-3</v>
      </c>
    </row>
    <row r="2258" spans="1:17" hidden="1" x14ac:dyDescent="0.3">
      <c r="A2258" t="s">
        <v>4676</v>
      </c>
      <c r="B2258" t="s">
        <v>4677</v>
      </c>
      <c r="C2258" t="s">
        <v>10182</v>
      </c>
      <c r="D2258" t="s">
        <v>1224</v>
      </c>
      <c r="E2258">
        <v>235.08771727999999</v>
      </c>
      <c r="F2258">
        <v>101.8</v>
      </c>
      <c r="G2258">
        <v>-59.493124496121098</v>
      </c>
      <c r="H2258">
        <v>17.433244971202999</v>
      </c>
      <c r="I2258">
        <v>-20.863873938971999</v>
      </c>
      <c r="J2258">
        <v>-9.1374022516828504</v>
      </c>
      <c r="K2258">
        <v>99.309826661236201</v>
      </c>
      <c r="L2258">
        <v>107.87020486079101</v>
      </c>
      <c r="M2258">
        <v>38.882144341321897</v>
      </c>
      <c r="N2258">
        <v>0.90876239397921399</v>
      </c>
      <c r="O2258">
        <v>65.864440078585403</v>
      </c>
      <c r="P2258">
        <v>38.4092454112848</v>
      </c>
    </row>
    <row r="2259" spans="1:17" hidden="1" x14ac:dyDescent="0.3">
      <c r="A2259" t="s">
        <v>4678</v>
      </c>
      <c r="B2259" t="s">
        <v>4679</v>
      </c>
      <c r="C2259" t="s">
        <v>10182</v>
      </c>
      <c r="D2259" t="s">
        <v>111</v>
      </c>
      <c r="E2259">
        <v>234.8217228</v>
      </c>
      <c r="F2259">
        <v>177</v>
      </c>
      <c r="G2259">
        <v>111.73507139396099</v>
      </c>
      <c r="H2259">
        <v>-10.0051265752533</v>
      </c>
      <c r="I2259">
        <v>-22.835007792490899</v>
      </c>
      <c r="J2259">
        <v>-2.9609831250299998</v>
      </c>
      <c r="K2259">
        <v>180.59836357276001</v>
      </c>
      <c r="L2259">
        <v>144.62570640232599</v>
      </c>
      <c r="M2259">
        <v>40.970584188775</v>
      </c>
      <c r="N2259">
        <v>0.42339179432719598</v>
      </c>
      <c r="O2259">
        <v>47.909604519774</v>
      </c>
      <c r="P2259">
        <v>160.255844728716</v>
      </c>
      <c r="Q2259">
        <v>0.111834239991667</v>
      </c>
    </row>
    <row r="2260" spans="1:17" hidden="1" x14ac:dyDescent="0.3">
      <c r="A2260" t="s">
        <v>4680</v>
      </c>
      <c r="B2260" t="s">
        <v>4681</v>
      </c>
      <c r="C2260" t="s">
        <v>10182</v>
      </c>
      <c r="D2260" t="s">
        <v>256</v>
      </c>
      <c r="E2260">
        <v>234.7440972</v>
      </c>
      <c r="F2260">
        <v>300.25</v>
      </c>
      <c r="G2260">
        <v>2.84336340903528</v>
      </c>
      <c r="H2260">
        <v>1.1314248584072899</v>
      </c>
      <c r="I2260">
        <v>-17.1921358556908</v>
      </c>
      <c r="J2260">
        <v>-0.55904176452066101</v>
      </c>
      <c r="K2260">
        <v>275.07344488704001</v>
      </c>
      <c r="L2260">
        <v>263.47214878075602</v>
      </c>
      <c r="M2260">
        <v>73.364076184108001</v>
      </c>
      <c r="N2260">
        <v>0.89810479366419105</v>
      </c>
      <c r="O2260">
        <v>19.5670274771024</v>
      </c>
      <c r="P2260">
        <v>34.219937416182297</v>
      </c>
      <c r="Q2260">
        <v>2.2654841403880001E-2</v>
      </c>
    </row>
    <row r="2261" spans="1:17" hidden="1" x14ac:dyDescent="0.3">
      <c r="A2261" t="s">
        <v>4682</v>
      </c>
      <c r="B2261" t="s">
        <v>4683</v>
      </c>
      <c r="C2261" t="s">
        <v>10182</v>
      </c>
      <c r="D2261" t="s">
        <v>637</v>
      </c>
      <c r="E2261">
        <v>234.66216</v>
      </c>
      <c r="F2261">
        <v>228</v>
      </c>
      <c r="G2261">
        <v>384.98120609268398</v>
      </c>
      <c r="H2261">
        <v>-13.4396820060942</v>
      </c>
      <c r="I2261">
        <v>72.511502230417094</v>
      </c>
      <c r="J2261">
        <v>-8.5424281201233505</v>
      </c>
      <c r="K2261">
        <v>251.32041955223301</v>
      </c>
      <c r="L2261">
        <v>184.424301487782</v>
      </c>
      <c r="M2261">
        <v>25.980775828984399</v>
      </c>
      <c r="N2261">
        <v>0.51286449399656897</v>
      </c>
      <c r="O2261">
        <v>69.298245614034997</v>
      </c>
      <c r="P2261">
        <v>470</v>
      </c>
      <c r="Q2261">
        <v>0.13837048458006601</v>
      </c>
    </row>
    <row r="2262" spans="1:17" hidden="1" x14ac:dyDescent="0.3">
      <c r="A2262" t="s">
        <v>4684</v>
      </c>
      <c r="B2262" t="s">
        <v>4685</v>
      </c>
      <c r="C2262" t="s">
        <v>10182</v>
      </c>
      <c r="D2262" t="s">
        <v>140</v>
      </c>
      <c r="E2262">
        <v>234.55894950000001</v>
      </c>
      <c r="F2262">
        <v>58.2</v>
      </c>
      <c r="G2262">
        <v>40.726057810690001</v>
      </c>
      <c r="H2262">
        <v>24.118183139116599</v>
      </c>
      <c r="I2262">
        <v>-17.0747017836818</v>
      </c>
      <c r="J2262">
        <v>6.5826148204469002</v>
      </c>
      <c r="K2262">
        <v>49.240315402574197</v>
      </c>
      <c r="L2262">
        <v>47.1137795264994</v>
      </c>
      <c r="M2262">
        <v>63.572025442967004</v>
      </c>
      <c r="N2262">
        <v>2.8788621127285099</v>
      </c>
      <c r="O2262">
        <v>28.006872852233599</v>
      </c>
      <c r="P2262">
        <v>69.432314410480302</v>
      </c>
      <c r="Q2262">
        <v>-2.8875951851579998E-3</v>
      </c>
    </row>
    <row r="2263" spans="1:17" hidden="1" x14ac:dyDescent="0.3">
      <c r="A2263" t="s">
        <v>4686</v>
      </c>
      <c r="B2263" t="s">
        <v>4687</v>
      </c>
      <c r="C2263" t="s">
        <v>10182</v>
      </c>
      <c r="E2263">
        <v>234.51168000000001</v>
      </c>
      <c r="F2263">
        <v>9.1199999999999992</v>
      </c>
      <c r="G2263">
        <v>-99.850711543057699</v>
      </c>
      <c r="H2263">
        <v>-34.287205310222802</v>
      </c>
      <c r="I2263">
        <v>-83.667164912513101</v>
      </c>
      <c r="J2263">
        <v>-7.3561378308245002</v>
      </c>
      <c r="K2263">
        <v>12.7558633282037</v>
      </c>
      <c r="L2263">
        <v>22.155786598305301</v>
      </c>
      <c r="M2263">
        <v>37.443971486445697</v>
      </c>
      <c r="N2263">
        <v>2.8118099414583799</v>
      </c>
      <c r="O2263">
        <v>447.14912280701702</v>
      </c>
      <c r="P2263">
        <v>13.857677902621701</v>
      </c>
      <c r="Q2263">
        <v>7.3379379451399995E-2</v>
      </c>
    </row>
    <row r="2264" spans="1:17" hidden="1" x14ac:dyDescent="0.3">
      <c r="A2264" t="s">
        <v>4688</v>
      </c>
      <c r="B2264" t="s">
        <v>4689</v>
      </c>
      <c r="C2264" t="s">
        <v>10182</v>
      </c>
      <c r="D2264" t="s">
        <v>46</v>
      </c>
      <c r="E2264">
        <v>234.00515668599999</v>
      </c>
      <c r="F2264">
        <v>33.46</v>
      </c>
      <c r="G2264">
        <v>144.75280167614301</v>
      </c>
      <c r="H2264">
        <v>13.423412163797</v>
      </c>
      <c r="I2264">
        <v>15.870849445068099</v>
      </c>
      <c r="J2264">
        <v>-9.3622392448627902</v>
      </c>
      <c r="K2264">
        <v>30.642870318723901</v>
      </c>
      <c r="L2264">
        <v>24.595405294040301</v>
      </c>
      <c r="M2264">
        <v>51.7469112161195</v>
      </c>
      <c r="N2264">
        <v>1.8429273764018601</v>
      </c>
      <c r="O2264">
        <v>12.6718469814704</v>
      </c>
      <c r="P2264">
        <v>200.089686098654</v>
      </c>
      <c r="Q2264">
        <v>5.5382105266379003E-2</v>
      </c>
    </row>
    <row r="2265" spans="1:17" hidden="1" x14ac:dyDescent="0.3">
      <c r="A2265" t="s">
        <v>4690</v>
      </c>
      <c r="B2265" t="s">
        <v>4691</v>
      </c>
      <c r="C2265" t="s">
        <v>10182</v>
      </c>
      <c r="D2265" t="s">
        <v>1175</v>
      </c>
      <c r="E2265">
        <v>233.82490374</v>
      </c>
      <c r="F2265">
        <v>540.9</v>
      </c>
      <c r="G2265">
        <v>-17.497643456273199</v>
      </c>
      <c r="H2265">
        <v>-8.1656613737323198</v>
      </c>
      <c r="I2265">
        <v>-51.088644673331601</v>
      </c>
      <c r="J2265">
        <v>-2.4789255932061902</v>
      </c>
      <c r="K2265">
        <v>577.46847954642601</v>
      </c>
      <c r="L2265">
        <v>613.32143296588595</v>
      </c>
      <c r="M2265">
        <v>43.170413752528297</v>
      </c>
      <c r="N2265">
        <v>0.87954880078708098</v>
      </c>
      <c r="O2265">
        <v>83.934183767794394</v>
      </c>
      <c r="P2265">
        <v>16.6864415920612</v>
      </c>
    </row>
    <row r="2266" spans="1:17" hidden="1" x14ac:dyDescent="0.3">
      <c r="A2266" t="s">
        <v>4692</v>
      </c>
      <c r="B2266" t="s">
        <v>4693</v>
      </c>
      <c r="C2266" t="s">
        <v>10182</v>
      </c>
      <c r="D2266" t="s">
        <v>1091</v>
      </c>
      <c r="E2266">
        <v>233.58918</v>
      </c>
      <c r="F2266">
        <v>210.1</v>
      </c>
      <c r="G2266">
        <v>136.39511253388201</v>
      </c>
      <c r="H2266">
        <v>-4.2422853179344502</v>
      </c>
      <c r="I2266">
        <v>70.3672679025061</v>
      </c>
      <c r="J2266">
        <v>-4.6493160773758403E-2</v>
      </c>
      <c r="K2266">
        <v>192.663335559085</v>
      </c>
      <c r="L2266">
        <v>138.05602717281599</v>
      </c>
      <c r="M2266">
        <v>43.307256892235699</v>
      </c>
      <c r="N2266">
        <v>1.3397129186602801</v>
      </c>
      <c r="O2266">
        <v>18.681580199904801</v>
      </c>
      <c r="P2266">
        <v>225.23219814241401</v>
      </c>
    </row>
    <row r="2267" spans="1:17" hidden="1" x14ac:dyDescent="0.3">
      <c r="A2267" t="s">
        <v>4694</v>
      </c>
      <c r="B2267" t="s">
        <v>4695</v>
      </c>
      <c r="C2267" t="s">
        <v>10182</v>
      </c>
      <c r="D2267" t="s">
        <v>413</v>
      </c>
      <c r="E2267">
        <v>233.4463375</v>
      </c>
      <c r="F2267">
        <v>788.75</v>
      </c>
      <c r="G2267">
        <v>337.79554739778501</v>
      </c>
      <c r="H2267">
        <v>-3.8761260172437102</v>
      </c>
      <c r="I2267">
        <v>43.075024259772199</v>
      </c>
      <c r="J2267">
        <v>4.8224206969041399</v>
      </c>
      <c r="K2267">
        <v>751.50769079986901</v>
      </c>
      <c r="L2267">
        <v>584.17258918355503</v>
      </c>
      <c r="M2267">
        <v>57.895726434495103</v>
      </c>
      <c r="N2267">
        <v>1.0022936827984199</v>
      </c>
      <c r="O2267">
        <v>7.1315372424722598</v>
      </c>
      <c r="P2267">
        <v>386.882716049382</v>
      </c>
      <c r="Q2267">
        <v>0.160271066125039</v>
      </c>
    </row>
    <row r="2268" spans="1:17" hidden="1" x14ac:dyDescent="0.3">
      <c r="A2268" t="s">
        <v>4696</v>
      </c>
      <c r="B2268" t="s">
        <v>4697</v>
      </c>
      <c r="C2268" t="s">
        <v>10182</v>
      </c>
      <c r="D2268" t="s">
        <v>180</v>
      </c>
      <c r="E2268">
        <v>233.0613501</v>
      </c>
      <c r="F2268">
        <v>155.30000000000001</v>
      </c>
      <c r="G2268">
        <v>61.013552753667298</v>
      </c>
      <c r="H2268">
        <v>2.1695907672628501</v>
      </c>
      <c r="I2268">
        <v>17.034381242961999</v>
      </c>
      <c r="J2268">
        <v>-1.24004154787052</v>
      </c>
      <c r="K2268">
        <v>150.500631195669</v>
      </c>
      <c r="L2268">
        <v>136.577544095565</v>
      </c>
      <c r="M2268">
        <v>65.642844903981299</v>
      </c>
      <c r="N2268">
        <v>1.81948129297742</v>
      </c>
      <c r="O2268">
        <v>15.9047005795234</v>
      </c>
      <c r="P2268">
        <v>98.975016015374706</v>
      </c>
      <c r="Q2268">
        <v>0.117677644381264</v>
      </c>
    </row>
    <row r="2269" spans="1:17" hidden="1" x14ac:dyDescent="0.3">
      <c r="A2269" t="s">
        <v>4698</v>
      </c>
      <c r="B2269" t="s">
        <v>4699</v>
      </c>
      <c r="C2269" t="s">
        <v>10182</v>
      </c>
      <c r="E2269">
        <v>233.05</v>
      </c>
      <c r="F2269">
        <v>233.05</v>
      </c>
      <c r="G2269">
        <v>608.46775898015301</v>
      </c>
      <c r="H2269">
        <v>22.681811498055701</v>
      </c>
      <c r="I2269">
        <v>141.29007257917499</v>
      </c>
      <c r="J2269">
        <v>-7.62519506516551</v>
      </c>
      <c r="K2269">
        <v>202.929863918141</v>
      </c>
      <c r="L2269">
        <v>118.177050579561</v>
      </c>
      <c r="M2269">
        <v>48.491194399162097</v>
      </c>
      <c r="N2269">
        <v>0.67848061029879203</v>
      </c>
      <c r="O2269">
        <v>12.5938639776871</v>
      </c>
      <c r="P2269">
        <v>633.55366698142905</v>
      </c>
    </row>
    <row r="2270" spans="1:17" hidden="1" x14ac:dyDescent="0.3">
      <c r="A2270" t="s">
        <v>4700</v>
      </c>
      <c r="B2270" t="s">
        <v>4701</v>
      </c>
      <c r="C2270" t="s">
        <v>10182</v>
      </c>
      <c r="D2270" t="s">
        <v>46</v>
      </c>
      <c r="E2270">
        <v>232.46901800999899</v>
      </c>
      <c r="F2270">
        <v>69.95</v>
      </c>
      <c r="G2270">
        <v>43.916266436994299</v>
      </c>
      <c r="H2270">
        <v>22.984417803505501</v>
      </c>
      <c r="I2270">
        <v>16.256174552122399</v>
      </c>
      <c r="J2270">
        <v>15.693604129010801</v>
      </c>
      <c r="K2270">
        <v>52.526643783020198</v>
      </c>
      <c r="L2270">
        <v>43.149157077259602</v>
      </c>
      <c r="M2270">
        <v>98.853492661597897</v>
      </c>
      <c r="N2270">
        <v>0.94119902580574899</v>
      </c>
      <c r="O2270">
        <v>0</v>
      </c>
      <c r="P2270">
        <v>106.76913981673</v>
      </c>
      <c r="Q2270">
        <v>4.6366492686058997E-2</v>
      </c>
    </row>
    <row r="2271" spans="1:17" hidden="1" x14ac:dyDescent="0.3">
      <c r="A2271" t="s">
        <v>4702</v>
      </c>
      <c r="B2271" t="s">
        <v>4703</v>
      </c>
      <c r="C2271" t="s">
        <v>10182</v>
      </c>
      <c r="D2271" t="s">
        <v>153</v>
      </c>
      <c r="E2271">
        <v>231.95504800000001</v>
      </c>
      <c r="F2271">
        <v>544.70000000000005</v>
      </c>
      <c r="G2271">
        <v>-15.872875419822099</v>
      </c>
      <c r="H2271">
        <v>45.622381026445403</v>
      </c>
      <c r="I2271">
        <v>-3.1153516899532798</v>
      </c>
      <c r="J2271">
        <v>-14.2929430004439</v>
      </c>
      <c r="M2271">
        <v>48.960456543307899</v>
      </c>
      <c r="O2271">
        <v>22.379291353038301</v>
      </c>
      <c r="P2271">
        <v>66.702371843917305</v>
      </c>
    </row>
    <row r="2272" spans="1:17" hidden="1" x14ac:dyDescent="0.3">
      <c r="A2272" t="s">
        <v>4704</v>
      </c>
      <c r="B2272" t="s">
        <v>4705</v>
      </c>
      <c r="C2272" t="s">
        <v>10182</v>
      </c>
      <c r="D2272" t="s">
        <v>813</v>
      </c>
      <c r="E2272">
        <v>231.11511999999999</v>
      </c>
      <c r="F2272">
        <v>161.80000000000001</v>
      </c>
      <c r="G2272">
        <v>111.983689068321</v>
      </c>
      <c r="H2272">
        <v>-4.4874774382168603</v>
      </c>
      <c r="I2272">
        <v>54.734083462201703</v>
      </c>
      <c r="J2272">
        <v>-1.39987661942037</v>
      </c>
      <c r="K2272">
        <v>153.04885973099701</v>
      </c>
      <c r="M2272">
        <v>42.393916079521397</v>
      </c>
      <c r="N2272">
        <v>0.668097568803658</v>
      </c>
      <c r="O2272">
        <v>14.276885043263199</v>
      </c>
      <c r="P2272">
        <v>156.82539682539601</v>
      </c>
    </row>
    <row r="2273" spans="1:17" hidden="1" x14ac:dyDescent="0.3">
      <c r="A2273" t="s">
        <v>4706</v>
      </c>
      <c r="B2273" t="s">
        <v>4707</v>
      </c>
      <c r="C2273" t="s">
        <v>10182</v>
      </c>
      <c r="D2273" t="s">
        <v>140</v>
      </c>
      <c r="E2273">
        <v>230.90090033999999</v>
      </c>
      <c r="F2273">
        <v>133.30000000000001</v>
      </c>
      <c r="G2273">
        <v>-29.461804701419201</v>
      </c>
      <c r="H2273">
        <v>-8.0364930595106205</v>
      </c>
      <c r="I2273">
        <v>-31.270311908986699</v>
      </c>
      <c r="J2273">
        <v>-9.5951042718848694</v>
      </c>
      <c r="K2273">
        <v>141.82045459550599</v>
      </c>
      <c r="L2273">
        <v>146.18273173912399</v>
      </c>
      <c r="M2273">
        <v>45.8835765259048</v>
      </c>
      <c r="N2273">
        <v>2.2298805683228702</v>
      </c>
      <c r="O2273">
        <v>50.637659414853701</v>
      </c>
      <c r="P2273">
        <v>18.699910952804998</v>
      </c>
      <c r="Q2273">
        <v>0.153911630625537</v>
      </c>
    </row>
    <row r="2274" spans="1:17" hidden="1" x14ac:dyDescent="0.3">
      <c r="A2274" t="s">
        <v>4708</v>
      </c>
      <c r="B2274" t="s">
        <v>4709</v>
      </c>
      <c r="C2274" t="s">
        <v>10182</v>
      </c>
      <c r="D2274" t="s">
        <v>1402</v>
      </c>
      <c r="E2274">
        <v>230.82814999999999</v>
      </c>
      <c r="F2274">
        <v>195.7</v>
      </c>
      <c r="G2274">
        <v>-22.085908001275701</v>
      </c>
      <c r="H2274">
        <v>-1.74310543104445</v>
      </c>
      <c r="I2274">
        <v>3.4361824248367698</v>
      </c>
      <c r="J2274">
        <v>-1.7490469915198601</v>
      </c>
      <c r="K2274">
        <v>191.72538833417801</v>
      </c>
      <c r="L2274">
        <v>194.18881108579299</v>
      </c>
      <c r="M2274">
        <v>47.830613015614396</v>
      </c>
      <c r="N2274">
        <v>1.3834513680134499</v>
      </c>
      <c r="O2274">
        <v>51.660705160960603</v>
      </c>
      <c r="P2274">
        <v>22.083593262632501</v>
      </c>
      <c r="Q2274">
        <v>5.8539761950790001E-3</v>
      </c>
    </row>
    <row r="2275" spans="1:17" hidden="1" x14ac:dyDescent="0.3">
      <c r="A2275" t="s">
        <v>4710</v>
      </c>
      <c r="B2275" t="s">
        <v>4711</v>
      </c>
      <c r="C2275" t="s">
        <v>10182</v>
      </c>
      <c r="D2275" t="s">
        <v>214</v>
      </c>
      <c r="E2275">
        <v>230.67525000000001</v>
      </c>
      <c r="F2275">
        <v>191.75</v>
      </c>
      <c r="G2275">
        <v>-39.692899762576097</v>
      </c>
      <c r="H2275">
        <v>13.874882601865</v>
      </c>
      <c r="I2275">
        <v>-30.3138419275232</v>
      </c>
      <c r="J2275">
        <v>12.0098448673952</v>
      </c>
      <c r="K2275">
        <v>182.72556627645699</v>
      </c>
      <c r="L2275">
        <v>206.07883263996001</v>
      </c>
      <c r="M2275">
        <v>59.221057064807397</v>
      </c>
      <c r="N2275">
        <v>2.84579112236736</v>
      </c>
      <c r="O2275">
        <v>63.702737940025997</v>
      </c>
      <c r="P2275">
        <v>36.379800853485001</v>
      </c>
      <c r="Q2275">
        <v>0.10990865012307501</v>
      </c>
    </row>
    <row r="2276" spans="1:17" hidden="1" x14ac:dyDescent="0.3">
      <c r="A2276" t="s">
        <v>4712</v>
      </c>
      <c r="B2276" t="s">
        <v>4713</v>
      </c>
      <c r="C2276" t="s">
        <v>10182</v>
      </c>
      <c r="D2276" t="s">
        <v>21</v>
      </c>
      <c r="E2276">
        <v>228.46909679999999</v>
      </c>
      <c r="F2276">
        <v>94.5</v>
      </c>
      <c r="G2276">
        <v>-17.3813262825613</v>
      </c>
      <c r="H2276">
        <v>-16.237776965778799</v>
      </c>
      <c r="I2276">
        <v>-15.7519918340027</v>
      </c>
      <c r="J2276">
        <v>-6.2487832371096301</v>
      </c>
      <c r="K2276">
        <v>108.447836691048</v>
      </c>
      <c r="L2276">
        <v>103.279666997259</v>
      </c>
      <c r="M2276">
        <v>19.279003443195101</v>
      </c>
      <c r="N2276">
        <v>0.90321722677351202</v>
      </c>
      <c r="O2276">
        <v>38.465608465608398</v>
      </c>
      <c r="P2276">
        <v>14.963503649634999</v>
      </c>
      <c r="Q2276">
        <v>7.8413763399142994E-2</v>
      </c>
    </row>
    <row r="2277" spans="1:17" hidden="1" x14ac:dyDescent="0.3">
      <c r="A2277" t="s">
        <v>4714</v>
      </c>
      <c r="B2277" t="s">
        <v>4715</v>
      </c>
      <c r="C2277" t="s">
        <v>10182</v>
      </c>
      <c r="D2277" t="s">
        <v>166</v>
      </c>
      <c r="E2277">
        <v>227.93129999999999</v>
      </c>
      <c r="F2277">
        <v>291.10000000000002</v>
      </c>
      <c r="G2277">
        <v>-39.894219385530903</v>
      </c>
      <c r="H2277">
        <v>0.28275009668905199</v>
      </c>
      <c r="I2277">
        <v>-4.4336474293016499</v>
      </c>
      <c r="J2277">
        <v>4.3758895107063802</v>
      </c>
      <c r="K2277">
        <v>283.906165625266</v>
      </c>
      <c r="L2277">
        <v>282.14146819129201</v>
      </c>
      <c r="M2277">
        <v>66.157097772181004</v>
      </c>
      <c r="N2277">
        <v>1.0791843523751199</v>
      </c>
      <c r="O2277">
        <v>27.104087942287801</v>
      </c>
      <c r="P2277">
        <v>35.395348837209298</v>
      </c>
      <c r="Q2277">
        <v>6.0102470882554999E-2</v>
      </c>
    </row>
    <row r="2278" spans="1:17" hidden="1" x14ac:dyDescent="0.3">
      <c r="A2278" t="s">
        <v>4716</v>
      </c>
      <c r="B2278" t="s">
        <v>4717</v>
      </c>
      <c r="C2278" t="s">
        <v>10182</v>
      </c>
      <c r="D2278" t="s">
        <v>926</v>
      </c>
      <c r="E2278">
        <v>227.87082864000001</v>
      </c>
      <c r="F2278">
        <v>35.619999999999997</v>
      </c>
      <c r="G2278">
        <v>26.7407699936265</v>
      </c>
      <c r="H2278">
        <v>16.608786022388099</v>
      </c>
      <c r="I2278">
        <v>-11.905491686123501</v>
      </c>
      <c r="J2278">
        <v>12.482129672068799</v>
      </c>
      <c r="K2278">
        <v>30.649038933710901</v>
      </c>
      <c r="L2278">
        <v>30.917394401668499</v>
      </c>
      <c r="M2278">
        <v>84.042011996001193</v>
      </c>
      <c r="N2278">
        <v>2.2171269691218898</v>
      </c>
      <c r="O2278">
        <v>13.700168444693899</v>
      </c>
      <c r="P2278">
        <v>63.7701149425287</v>
      </c>
      <c r="Q2278">
        <v>-3.8023076891955998E-2</v>
      </c>
    </row>
    <row r="2279" spans="1:17" hidden="1" x14ac:dyDescent="0.3">
      <c r="A2279" t="s">
        <v>4718</v>
      </c>
      <c r="B2279" t="s">
        <v>4719</v>
      </c>
      <c r="C2279" t="s">
        <v>10182</v>
      </c>
      <c r="D2279" t="s">
        <v>243</v>
      </c>
      <c r="E2279">
        <v>227.69409915</v>
      </c>
      <c r="F2279">
        <v>220.5</v>
      </c>
      <c r="G2279">
        <v>9.8590124393607095</v>
      </c>
      <c r="H2279">
        <v>30.181411962075298</v>
      </c>
      <c r="I2279">
        <v>-25.840837693646499</v>
      </c>
      <c r="J2279">
        <v>14.409014319808</v>
      </c>
      <c r="K2279">
        <v>188.297859565994</v>
      </c>
      <c r="L2279">
        <v>185.06499075219901</v>
      </c>
      <c r="M2279">
        <v>65.065070660311704</v>
      </c>
      <c r="N2279">
        <v>2.3573176129342301</v>
      </c>
      <c r="O2279">
        <v>31.519274376417201</v>
      </c>
      <c r="P2279">
        <v>64.123557871231796</v>
      </c>
      <c r="Q2279">
        <v>3.3462407794542001E-2</v>
      </c>
    </row>
    <row r="2280" spans="1:17" hidden="1" x14ac:dyDescent="0.3">
      <c r="A2280" t="s">
        <v>4720</v>
      </c>
      <c r="B2280" t="s">
        <v>4721</v>
      </c>
      <c r="C2280" t="s">
        <v>10182</v>
      </c>
      <c r="D2280" t="s">
        <v>75</v>
      </c>
      <c r="E2280">
        <v>227.5545965</v>
      </c>
      <c r="F2280">
        <v>719.95</v>
      </c>
      <c r="G2280">
        <v>146.593337281743</v>
      </c>
      <c r="H2280">
        <v>10.9150963251496</v>
      </c>
      <c r="I2280">
        <v>123.026306804108</v>
      </c>
      <c r="J2280">
        <v>1.6954736655153599</v>
      </c>
      <c r="K2280">
        <v>617.86523612837198</v>
      </c>
      <c r="L2280">
        <v>437.06944010877402</v>
      </c>
      <c r="M2280">
        <v>61.6013808237321</v>
      </c>
      <c r="N2280">
        <v>0.55851967013762405</v>
      </c>
      <c r="O2280">
        <v>2.09042294603791</v>
      </c>
      <c r="P2280">
        <v>235.95426971535201</v>
      </c>
      <c r="Q2280">
        <v>6.918188698496E-2</v>
      </c>
    </row>
    <row r="2281" spans="1:17" hidden="1" x14ac:dyDescent="0.3">
      <c r="A2281" t="s">
        <v>4722</v>
      </c>
      <c r="B2281" t="s">
        <v>4723</v>
      </c>
      <c r="C2281" t="s">
        <v>10182</v>
      </c>
      <c r="D2281" t="s">
        <v>591</v>
      </c>
      <c r="E2281">
        <v>227.18023124999999</v>
      </c>
      <c r="F2281">
        <v>129.5</v>
      </c>
      <c r="G2281">
        <v>-38.752574667942397</v>
      </c>
      <c r="H2281">
        <v>-4.4794982039393796</v>
      </c>
      <c r="I2281">
        <v>-9.8353094791631506</v>
      </c>
      <c r="J2281">
        <v>-5.5354062832746704</v>
      </c>
      <c r="K2281">
        <v>130.25650444228501</v>
      </c>
      <c r="L2281">
        <v>131.01415101923601</v>
      </c>
      <c r="M2281">
        <v>38.421052058553599</v>
      </c>
      <c r="N2281">
        <v>5.2334152334152302</v>
      </c>
      <c r="O2281">
        <v>27.335907335907301</v>
      </c>
      <c r="P2281">
        <v>7.9166666666666599</v>
      </c>
    </row>
    <row r="2282" spans="1:17" hidden="1" x14ac:dyDescent="0.3">
      <c r="A2282" t="s">
        <v>4724</v>
      </c>
      <c r="B2282" t="s">
        <v>4725</v>
      </c>
      <c r="C2282" t="s">
        <v>10182</v>
      </c>
      <c r="D2282" t="s">
        <v>413</v>
      </c>
      <c r="E2282">
        <v>226.59980295999901</v>
      </c>
      <c r="F2282">
        <v>98.92</v>
      </c>
      <c r="G2282">
        <v>78.45318664893</v>
      </c>
      <c r="H2282">
        <v>21.008845382379501</v>
      </c>
      <c r="I2282">
        <v>-23.610895482169202</v>
      </c>
      <c r="J2282">
        <v>6.9330986759609301</v>
      </c>
      <c r="K2282">
        <v>91.600979426892096</v>
      </c>
      <c r="L2282">
        <v>86.130757518391604</v>
      </c>
      <c r="M2282">
        <v>58.850008221382701</v>
      </c>
      <c r="N2282">
        <v>2.7938958165728001</v>
      </c>
      <c r="O2282">
        <v>35.887585928022602</v>
      </c>
      <c r="P2282">
        <v>115.04347826086899</v>
      </c>
      <c r="Q2282">
        <v>3.5682111700058999E-2</v>
      </c>
    </row>
    <row r="2283" spans="1:17" hidden="1" x14ac:dyDescent="0.3">
      <c r="A2283" t="s">
        <v>4726</v>
      </c>
      <c r="B2283" t="s">
        <v>4727</v>
      </c>
      <c r="C2283" t="s">
        <v>10182</v>
      </c>
      <c r="D2283" t="s">
        <v>62</v>
      </c>
      <c r="E2283">
        <v>226.47611000000001</v>
      </c>
      <c r="F2283">
        <v>179.9</v>
      </c>
      <c r="G2283">
        <v>260.138931399152</v>
      </c>
      <c r="H2283">
        <v>2.0296445066269402</v>
      </c>
      <c r="I2283">
        <v>36.349301679006302</v>
      </c>
      <c r="J2283">
        <v>-3.7581661032159301</v>
      </c>
      <c r="K2283">
        <v>166.98906191771999</v>
      </c>
      <c r="L2283">
        <v>130.60291555351</v>
      </c>
      <c r="M2283">
        <v>47.549900314563203</v>
      </c>
      <c r="N2283">
        <v>1.0212473662522099</v>
      </c>
      <c r="O2283">
        <v>11.172873818788201</v>
      </c>
      <c r="P2283">
        <v>347.51243781094502</v>
      </c>
      <c r="Q2283">
        <v>0.130136995233335</v>
      </c>
    </row>
    <row r="2284" spans="1:17" hidden="1" x14ac:dyDescent="0.3">
      <c r="A2284" t="s">
        <v>4728</v>
      </c>
      <c r="B2284" t="s">
        <v>4729</v>
      </c>
      <c r="C2284" t="s">
        <v>10182</v>
      </c>
      <c r="D2284" t="s">
        <v>413</v>
      </c>
      <c r="E2284">
        <v>226.263035325</v>
      </c>
      <c r="F2284">
        <v>125.25</v>
      </c>
      <c r="G2284">
        <v>7.4537745384067797</v>
      </c>
      <c r="H2284">
        <v>38.898597536192902</v>
      </c>
      <c r="I2284">
        <v>20.211298268275598</v>
      </c>
      <c r="J2284">
        <v>-8.1555840698646698</v>
      </c>
      <c r="M2284">
        <v>47.984240922369402</v>
      </c>
      <c r="O2284">
        <v>20.558882235528898</v>
      </c>
      <c r="P2284">
        <v>48.841354723707603</v>
      </c>
    </row>
    <row r="2285" spans="1:17" hidden="1" x14ac:dyDescent="0.3">
      <c r="A2285" t="s">
        <v>4730</v>
      </c>
      <c r="B2285" t="s">
        <v>4731</v>
      </c>
      <c r="C2285" t="s">
        <v>10182</v>
      </c>
      <c r="D2285" t="s">
        <v>140</v>
      </c>
      <c r="E2285">
        <v>226.05</v>
      </c>
      <c r="F2285">
        <v>165</v>
      </c>
      <c r="G2285">
        <v>55.636983564989301</v>
      </c>
      <c r="H2285">
        <v>6.9685119454943703</v>
      </c>
      <c r="I2285">
        <v>10.805944086802</v>
      </c>
      <c r="J2285">
        <v>-1.5390304742065899</v>
      </c>
      <c r="K2285">
        <v>150.83849688292401</v>
      </c>
      <c r="L2285">
        <v>131.90660723888701</v>
      </c>
      <c r="M2285">
        <v>50.0184631769825</v>
      </c>
      <c r="N2285">
        <v>0.41868676322633303</v>
      </c>
      <c r="O2285">
        <v>9.0909090909090793</v>
      </c>
      <c r="P2285">
        <v>90.751445086705203</v>
      </c>
      <c r="Q2285">
        <v>8.0724596245452002E-2</v>
      </c>
    </row>
    <row r="2286" spans="1:17" hidden="1" x14ac:dyDescent="0.3">
      <c r="A2286" t="s">
        <v>4732</v>
      </c>
      <c r="B2286" t="s">
        <v>4733</v>
      </c>
      <c r="C2286" t="s">
        <v>10182</v>
      </c>
      <c r="D2286" t="s">
        <v>62</v>
      </c>
      <c r="E2286">
        <v>225.81561600000001</v>
      </c>
      <c r="F2286">
        <v>137.80000000000001</v>
      </c>
      <c r="G2286">
        <v>-31.567075290043899</v>
      </c>
      <c r="H2286">
        <v>1.4259506926527401</v>
      </c>
      <c r="I2286">
        <v>-18.809551560175102</v>
      </c>
      <c r="J2286">
        <v>-9.7917160907100698</v>
      </c>
      <c r="M2286">
        <v>37.244560034928703</v>
      </c>
      <c r="O2286">
        <v>42.8156748911465</v>
      </c>
      <c r="P2286">
        <v>35.0980392156862</v>
      </c>
    </row>
    <row r="2287" spans="1:17" hidden="1" x14ac:dyDescent="0.3">
      <c r="A2287" t="s">
        <v>4734</v>
      </c>
      <c r="B2287" t="s">
        <v>4735</v>
      </c>
      <c r="C2287" t="s">
        <v>10182</v>
      </c>
      <c r="D2287" t="s">
        <v>46</v>
      </c>
      <c r="E2287">
        <v>225.50916558899999</v>
      </c>
      <c r="F2287">
        <v>11.37</v>
      </c>
      <c r="G2287">
        <v>-9.6544359200574803</v>
      </c>
      <c r="H2287">
        <v>-9.6419414831408599</v>
      </c>
      <c r="I2287">
        <v>-18.361442122646501</v>
      </c>
      <c r="J2287">
        <v>-4.3798264941070801</v>
      </c>
      <c r="K2287">
        <v>12.2773482706818</v>
      </c>
      <c r="L2287">
        <v>11.9687987829594</v>
      </c>
      <c r="M2287">
        <v>21.847607644882402</v>
      </c>
      <c r="N2287">
        <v>0.89954325194500695</v>
      </c>
      <c r="O2287">
        <v>33.685136323658703</v>
      </c>
      <c r="P2287">
        <v>22.918918918918902</v>
      </c>
    </row>
    <row r="2288" spans="1:17" hidden="1" x14ac:dyDescent="0.3">
      <c r="A2288" t="s">
        <v>4736</v>
      </c>
      <c r="B2288" t="s">
        <v>4737</v>
      </c>
      <c r="C2288" t="s">
        <v>10182</v>
      </c>
      <c r="D2288" t="s">
        <v>243</v>
      </c>
      <c r="E2288">
        <v>225.35385600000001</v>
      </c>
      <c r="F2288">
        <v>87.36</v>
      </c>
      <c r="G2288">
        <v>-35.760754627042601</v>
      </c>
      <c r="H2288">
        <v>-15.4496515596256</v>
      </c>
      <c r="I2288">
        <v>-43.568053692894502</v>
      </c>
      <c r="J2288">
        <v>-8.3878162671975307</v>
      </c>
      <c r="K2288">
        <v>93.630208116447307</v>
      </c>
      <c r="L2288">
        <v>98.832804946017205</v>
      </c>
      <c r="M2288">
        <v>30.3093710370316</v>
      </c>
      <c r="N2288">
        <v>1.04977817979487</v>
      </c>
      <c r="O2288">
        <v>53.7316849816849</v>
      </c>
      <c r="P2288">
        <v>7.1244635193133004</v>
      </c>
    </row>
    <row r="2289" spans="1:17" hidden="1" x14ac:dyDescent="0.3">
      <c r="A2289" t="s">
        <v>4738</v>
      </c>
      <c r="B2289" t="s">
        <v>4739</v>
      </c>
      <c r="C2289" t="s">
        <v>10182</v>
      </c>
      <c r="D2289" t="s">
        <v>140</v>
      </c>
      <c r="E2289">
        <v>224.99431435599999</v>
      </c>
      <c r="F2289">
        <v>60.52</v>
      </c>
      <c r="G2289">
        <v>-53.549264975271001</v>
      </c>
      <c r="H2289">
        <v>-0.72515916922937296</v>
      </c>
      <c r="I2289">
        <v>-23.5373044592003</v>
      </c>
      <c r="J2289">
        <v>-9.4763474530799599E-2</v>
      </c>
      <c r="K2289">
        <v>60.4198863792802</v>
      </c>
      <c r="L2289">
        <v>64.789440408617693</v>
      </c>
      <c r="M2289">
        <v>42.9263605805561</v>
      </c>
      <c r="N2289">
        <v>0.88144137848147996</v>
      </c>
      <c r="O2289">
        <v>59.616655651024402</v>
      </c>
      <c r="P2289">
        <v>44.819334769083497</v>
      </c>
      <c r="Q2289">
        <v>8.8628713285901994E-2</v>
      </c>
    </row>
    <row r="2290" spans="1:17" hidden="1" x14ac:dyDescent="0.3">
      <c r="A2290" t="s">
        <v>4740</v>
      </c>
      <c r="B2290" t="s">
        <v>4741</v>
      </c>
      <c r="C2290" t="s">
        <v>10182</v>
      </c>
      <c r="D2290" t="s">
        <v>209</v>
      </c>
      <c r="E2290">
        <v>224.75081749399999</v>
      </c>
      <c r="F2290">
        <v>85.63</v>
      </c>
      <c r="G2290">
        <v>-11.259039308702899</v>
      </c>
      <c r="H2290">
        <v>2.03697863791376</v>
      </c>
      <c r="I2290">
        <v>-63.8814252897944</v>
      </c>
      <c r="J2290">
        <v>-1.9966065394585599</v>
      </c>
      <c r="K2290">
        <v>89.891537000386506</v>
      </c>
      <c r="L2290">
        <v>103.18142085868899</v>
      </c>
      <c r="M2290">
        <v>45.212052850366298</v>
      </c>
      <c r="N2290">
        <v>0.84954444862872602</v>
      </c>
      <c r="O2290">
        <v>116.86324886138</v>
      </c>
      <c r="P2290">
        <v>16.901023890784899</v>
      </c>
      <c r="Q2290">
        <v>2.0442764823970002E-3</v>
      </c>
    </row>
    <row r="2291" spans="1:17" hidden="1" x14ac:dyDescent="0.3">
      <c r="A2291" t="s">
        <v>4742</v>
      </c>
      <c r="B2291" t="s">
        <v>4743</v>
      </c>
      <c r="C2291" t="s">
        <v>10182</v>
      </c>
      <c r="E2291">
        <v>224.74183725</v>
      </c>
      <c r="F2291">
        <v>291.89999999999998</v>
      </c>
      <c r="G2291">
        <v>4.2164175801195798</v>
      </c>
      <c r="H2291">
        <v>8.9435639205463495</v>
      </c>
      <c r="I2291">
        <v>9.2966157285930606</v>
      </c>
      <c r="J2291">
        <v>-4.6493160773758403E-2</v>
      </c>
      <c r="K2291">
        <v>260.81777861716199</v>
      </c>
      <c r="M2291">
        <v>56.158764577202597</v>
      </c>
      <c r="N2291">
        <v>1.7671532007815101</v>
      </c>
      <c r="O2291">
        <v>16.1356628982528</v>
      </c>
      <c r="P2291">
        <v>39.932885906040198</v>
      </c>
    </row>
    <row r="2292" spans="1:17" hidden="1" x14ac:dyDescent="0.3">
      <c r="A2292" t="s">
        <v>4744</v>
      </c>
      <c r="B2292" t="s">
        <v>4745</v>
      </c>
      <c r="C2292" t="s">
        <v>10182</v>
      </c>
      <c r="D2292" t="s">
        <v>246</v>
      </c>
      <c r="E2292">
        <v>224.09399999999999</v>
      </c>
      <c r="F2292">
        <v>219.7</v>
      </c>
      <c r="G2292">
        <v>37.409422592672698</v>
      </c>
      <c r="H2292">
        <v>16.874215611809198</v>
      </c>
      <c r="I2292">
        <v>-4.7641247854828102</v>
      </c>
      <c r="J2292">
        <v>-11.5563941508727</v>
      </c>
      <c r="K2292">
        <v>195.964730527059</v>
      </c>
      <c r="L2292">
        <v>171.99589630067601</v>
      </c>
      <c r="M2292">
        <v>55.7702990742089</v>
      </c>
      <c r="N2292">
        <v>1.82347540510517</v>
      </c>
      <c r="O2292">
        <v>18.343195266272101</v>
      </c>
      <c r="P2292">
        <v>86.186440677966104</v>
      </c>
      <c r="Q2292">
        <v>0.15510677179884999</v>
      </c>
    </row>
    <row r="2293" spans="1:17" hidden="1" x14ac:dyDescent="0.3">
      <c r="A2293" t="s">
        <v>4746</v>
      </c>
      <c r="B2293" t="s">
        <v>4747</v>
      </c>
      <c r="C2293" t="s">
        <v>10182</v>
      </c>
      <c r="D2293" t="s">
        <v>299</v>
      </c>
      <c r="E2293">
        <v>223.35396975</v>
      </c>
      <c r="F2293">
        <v>141.30000000000001</v>
      </c>
      <c r="G2293">
        <v>55.9982903839607</v>
      </c>
      <c r="H2293">
        <v>-25.3044913949246</v>
      </c>
      <c r="I2293">
        <v>62.960041482221598</v>
      </c>
      <c r="J2293">
        <v>-11.9214931607737</v>
      </c>
      <c r="K2293">
        <v>135.51300904717101</v>
      </c>
      <c r="L2293">
        <v>98.990584188503604</v>
      </c>
      <c r="M2293">
        <v>35.261139208584098</v>
      </c>
      <c r="N2293">
        <v>0.23142304503783201</v>
      </c>
      <c r="O2293">
        <v>27.459306440198102</v>
      </c>
      <c r="P2293">
        <v>136.68341708542701</v>
      </c>
      <c r="Q2293">
        <v>7.6638811558248005E-2</v>
      </c>
    </row>
    <row r="2294" spans="1:17" hidden="1" x14ac:dyDescent="0.3">
      <c r="A2294" t="s">
        <v>4748</v>
      </c>
      <c r="B2294" t="s">
        <v>4749</v>
      </c>
      <c r="C2294" t="s">
        <v>10182</v>
      </c>
      <c r="E2294">
        <v>222.86753999999999</v>
      </c>
      <c r="F2294">
        <v>72.69</v>
      </c>
      <c r="G2294">
        <v>238.00100508563699</v>
      </c>
      <c r="H2294">
        <v>-22.774957781215502</v>
      </c>
      <c r="I2294">
        <v>-13.025105582882301</v>
      </c>
      <c r="J2294">
        <v>-6.8490409314744003</v>
      </c>
      <c r="K2294">
        <v>80.560181824158306</v>
      </c>
      <c r="L2294">
        <v>65.729677968223001</v>
      </c>
      <c r="M2294">
        <v>23.1775142713213</v>
      </c>
      <c r="N2294">
        <v>1.9766134357213101</v>
      </c>
      <c r="O2294">
        <v>34.543953776310303</v>
      </c>
      <c r="P2294">
        <v>282.57894736842098</v>
      </c>
      <c r="Q2294">
        <v>0.23686501430850301</v>
      </c>
    </row>
    <row r="2295" spans="1:17" hidden="1" x14ac:dyDescent="0.3">
      <c r="A2295" t="s">
        <v>4750</v>
      </c>
      <c r="B2295" t="s">
        <v>4751</v>
      </c>
      <c r="C2295" t="s">
        <v>10182</v>
      </c>
      <c r="D2295" t="s">
        <v>1018</v>
      </c>
      <c r="E2295">
        <v>222.25411129599999</v>
      </c>
      <c r="F2295">
        <v>6.31</v>
      </c>
      <c r="G2295">
        <v>48.697875782508</v>
      </c>
      <c r="H2295">
        <v>-7.82624521768384</v>
      </c>
      <c r="I2295">
        <v>-15.992506408811501</v>
      </c>
      <c r="J2295">
        <v>12.958779246959001</v>
      </c>
      <c r="K2295">
        <v>6.2388111953770302</v>
      </c>
      <c r="L2295">
        <v>5.9955985898455699</v>
      </c>
      <c r="M2295">
        <v>62.381968723826297</v>
      </c>
      <c r="N2295">
        <v>1.3504533529898199</v>
      </c>
      <c r="O2295">
        <v>46.592709984152101</v>
      </c>
      <c r="Q2295">
        <v>-0.12613650576237401</v>
      </c>
    </row>
    <row r="2296" spans="1:17" hidden="1" x14ac:dyDescent="0.3">
      <c r="A2296" t="s">
        <v>4752</v>
      </c>
      <c r="B2296" t="s">
        <v>4753</v>
      </c>
      <c r="C2296" t="s">
        <v>10182</v>
      </c>
      <c r="D2296" t="s">
        <v>140</v>
      </c>
      <c r="E2296">
        <v>221.59723078799999</v>
      </c>
      <c r="F2296">
        <v>2.02</v>
      </c>
      <c r="G2296">
        <v>-55.800193715561399</v>
      </c>
      <c r="H2296">
        <v>9.5996725178314204</v>
      </c>
      <c r="I2296">
        <v>-28.1617176047402</v>
      </c>
      <c r="J2296">
        <v>-8.9666809542009798</v>
      </c>
      <c r="K2296">
        <v>1.8659487033156801</v>
      </c>
      <c r="L2296">
        <v>2.1348703796190698</v>
      </c>
      <c r="M2296">
        <v>57.397057285425497</v>
      </c>
      <c r="N2296">
        <v>1.72392316403707</v>
      </c>
      <c r="O2296">
        <v>50.990099009900902</v>
      </c>
      <c r="P2296">
        <v>28.6624203821656</v>
      </c>
      <c r="Q2296">
        <v>-0.147063608892575</v>
      </c>
    </row>
    <row r="2297" spans="1:17" hidden="1" x14ac:dyDescent="0.3">
      <c r="A2297" t="s">
        <v>4754</v>
      </c>
      <c r="B2297" t="s">
        <v>4755</v>
      </c>
      <c r="C2297" t="s">
        <v>10182</v>
      </c>
      <c r="D2297" t="s">
        <v>173</v>
      </c>
      <c r="E2297">
        <v>221.505089</v>
      </c>
      <c r="F2297">
        <v>33.799999999999997</v>
      </c>
      <c r="G2297">
        <v>18.134430981775001</v>
      </c>
      <c r="H2297">
        <v>27.308627904358001</v>
      </c>
      <c r="I2297">
        <v>-7.3594401720280596</v>
      </c>
      <c r="J2297">
        <v>25.945008255656798</v>
      </c>
      <c r="K2297">
        <v>28.2964965827829</v>
      </c>
      <c r="L2297">
        <v>27.460151365605999</v>
      </c>
      <c r="M2297">
        <v>72.370381135404799</v>
      </c>
      <c r="N2297">
        <v>2.6638028523314801</v>
      </c>
      <c r="O2297">
        <v>36.094674556213</v>
      </c>
      <c r="P2297">
        <v>49.227373068432598</v>
      </c>
      <c r="Q2297">
        <v>4.8833158668166003E-2</v>
      </c>
    </row>
    <row r="2298" spans="1:17" hidden="1" x14ac:dyDescent="0.3">
      <c r="A2298" t="s">
        <v>4756</v>
      </c>
      <c r="B2298" t="s">
        <v>4757</v>
      </c>
      <c r="C2298" t="s">
        <v>10182</v>
      </c>
      <c r="D2298" t="s">
        <v>548</v>
      </c>
      <c r="E2298">
        <v>221.33199375000001</v>
      </c>
      <c r="F2298">
        <v>170.1</v>
      </c>
      <c r="G2298">
        <v>31.977803910081501</v>
      </c>
      <c r="H2298">
        <v>-3.3476995263636602</v>
      </c>
      <c r="I2298">
        <v>-16.5243853978501</v>
      </c>
      <c r="J2298">
        <v>-2.9116617000995899</v>
      </c>
      <c r="K2298">
        <v>172.72293632901901</v>
      </c>
      <c r="L2298">
        <v>165.62931548313901</v>
      </c>
      <c r="M2298">
        <v>37.464486464489902</v>
      </c>
      <c r="N2298">
        <v>0.470050000620166</v>
      </c>
      <c r="O2298">
        <v>39.329805996472601</v>
      </c>
      <c r="P2298">
        <v>66.764705882352899</v>
      </c>
      <c r="Q2298">
        <v>-6.4574088211209997E-3</v>
      </c>
    </row>
    <row r="2299" spans="1:17" hidden="1" x14ac:dyDescent="0.3">
      <c r="A2299" t="s">
        <v>4758</v>
      </c>
      <c r="B2299" t="s">
        <v>4759</v>
      </c>
      <c r="C2299" t="s">
        <v>10182</v>
      </c>
      <c r="D2299" t="s">
        <v>130</v>
      </c>
      <c r="E2299">
        <v>221.28135</v>
      </c>
      <c r="F2299">
        <v>608.25</v>
      </c>
      <c r="G2299">
        <v>102.723080762769</v>
      </c>
      <c r="H2299">
        <v>33.460638773943998</v>
      </c>
      <c r="I2299">
        <v>22.688263897294501</v>
      </c>
      <c r="J2299">
        <v>3.4017827012952</v>
      </c>
      <c r="K2299">
        <v>514.93171437893898</v>
      </c>
      <c r="L2299">
        <v>438.31952641864001</v>
      </c>
      <c r="M2299">
        <v>63.312322439344001</v>
      </c>
      <c r="N2299">
        <v>0.72677780380694101</v>
      </c>
      <c r="O2299">
        <v>19.572544184134799</v>
      </c>
      <c r="Q2299">
        <v>9.3156175553556E-2</v>
      </c>
    </row>
    <row r="2300" spans="1:17" hidden="1" x14ac:dyDescent="0.3">
      <c r="A2300" t="s">
        <v>4760</v>
      </c>
      <c r="B2300" t="s">
        <v>4761</v>
      </c>
      <c r="C2300" t="s">
        <v>10182</v>
      </c>
      <c r="D2300" t="s">
        <v>891</v>
      </c>
      <c r="E2300">
        <v>220.19134080000001</v>
      </c>
      <c r="F2300">
        <v>159</v>
      </c>
      <c r="G2300">
        <v>248.76784229263399</v>
      </c>
      <c r="H2300">
        <v>4.47820468790683</v>
      </c>
      <c r="I2300">
        <v>168.094896151873</v>
      </c>
      <c r="J2300">
        <v>2.5025264470693802</v>
      </c>
      <c r="K2300">
        <v>151.64519856248</v>
      </c>
      <c r="L2300">
        <v>111.992140874922</v>
      </c>
      <c r="M2300">
        <v>55.678798008226003</v>
      </c>
      <c r="N2300">
        <v>0.54273566129907702</v>
      </c>
      <c r="O2300">
        <v>13.9308176100628</v>
      </c>
      <c r="P2300">
        <v>305.09554140127301</v>
      </c>
      <c r="Q2300">
        <v>0.13021817798039301</v>
      </c>
    </row>
    <row r="2301" spans="1:17" hidden="1" x14ac:dyDescent="0.3">
      <c r="A2301" t="s">
        <v>4762</v>
      </c>
      <c r="B2301" t="s">
        <v>4763</v>
      </c>
      <c r="C2301" t="s">
        <v>10182</v>
      </c>
      <c r="D2301" t="s">
        <v>1402</v>
      </c>
      <c r="E2301">
        <v>219.85400207500001</v>
      </c>
      <c r="F2301">
        <v>24.55</v>
      </c>
      <c r="G2301">
        <v>78.6485318327491</v>
      </c>
      <c r="H2301">
        <v>31.870914347896701</v>
      </c>
      <c r="I2301">
        <v>12.926717769409301</v>
      </c>
      <c r="J2301">
        <v>-4.6493160773758403E-2</v>
      </c>
      <c r="K2301">
        <v>20.0372504079204</v>
      </c>
      <c r="L2301">
        <v>17.510990061970301</v>
      </c>
      <c r="M2301">
        <v>65.605858339231702</v>
      </c>
      <c r="N2301">
        <v>0.61441762857734095</v>
      </c>
      <c r="O2301">
        <v>5.2953156822810499</v>
      </c>
      <c r="P2301">
        <v>125.229357798165</v>
      </c>
      <c r="Q2301">
        <v>-2.6628427496547001E-2</v>
      </c>
    </row>
    <row r="2302" spans="1:17" hidden="1" x14ac:dyDescent="0.3">
      <c r="A2302" t="s">
        <v>4764</v>
      </c>
      <c r="B2302" t="s">
        <v>4765</v>
      </c>
      <c r="C2302" t="s">
        <v>10182</v>
      </c>
      <c r="D2302" t="s">
        <v>553</v>
      </c>
      <c r="E2302">
        <v>219.8052246</v>
      </c>
      <c r="F2302">
        <v>49.53</v>
      </c>
      <c r="G2302">
        <v>55.680515356388497</v>
      </c>
      <c r="H2302">
        <v>0.66097282742894703</v>
      </c>
      <c r="I2302">
        <v>-2.2617176047402499</v>
      </c>
      <c r="J2302">
        <v>-0.82107111509352104</v>
      </c>
      <c r="K2302">
        <v>49.101400421765</v>
      </c>
      <c r="L2302">
        <v>43.661006765062503</v>
      </c>
      <c r="M2302">
        <v>45.744735182582701</v>
      </c>
      <c r="N2302">
        <v>0.77297310869654801</v>
      </c>
      <c r="O2302">
        <v>22.451039773874399</v>
      </c>
      <c r="P2302">
        <v>89.045801526717497</v>
      </c>
      <c r="Q2302">
        <v>3.0681535618319E-2</v>
      </c>
    </row>
    <row r="2303" spans="1:17" hidden="1" x14ac:dyDescent="0.3">
      <c r="A2303" t="s">
        <v>4766</v>
      </c>
      <c r="B2303" t="s">
        <v>4767</v>
      </c>
      <c r="C2303" t="s">
        <v>10182</v>
      </c>
      <c r="D2303" t="s">
        <v>114</v>
      </c>
      <c r="E2303">
        <v>219.66601</v>
      </c>
      <c r="F2303">
        <v>24.65</v>
      </c>
      <c r="G2303">
        <v>258.63502223128199</v>
      </c>
      <c r="H2303">
        <v>-20.2892050435917</v>
      </c>
      <c r="I2303">
        <v>-17.702664501733199</v>
      </c>
      <c r="J2303">
        <v>-1.2660053558957101</v>
      </c>
      <c r="K2303">
        <v>25.735598894565399</v>
      </c>
      <c r="L2303">
        <v>22.014220835000199</v>
      </c>
      <c r="M2303">
        <v>45.096815032991898</v>
      </c>
      <c r="N2303">
        <v>0.97129536213409795</v>
      </c>
      <c r="O2303">
        <v>62.109533468559803</v>
      </c>
      <c r="P2303">
        <v>300.81300813008102</v>
      </c>
      <c r="Q2303">
        <v>0.103931225634177</v>
      </c>
    </row>
    <row r="2304" spans="1:17" hidden="1" x14ac:dyDescent="0.3">
      <c r="A2304" t="s">
        <v>4768</v>
      </c>
      <c r="B2304" t="s">
        <v>4769</v>
      </c>
      <c r="C2304" t="s">
        <v>10182</v>
      </c>
      <c r="D2304" t="s">
        <v>637</v>
      </c>
      <c r="E2304">
        <v>219.11713065000001</v>
      </c>
      <c r="F2304">
        <v>23.81</v>
      </c>
      <c r="G2304">
        <v>-19.2636857790535</v>
      </c>
      <c r="H2304">
        <v>-7.3516501056738299</v>
      </c>
      <c r="I2304">
        <v>-34.390577397429801</v>
      </c>
      <c r="J2304">
        <v>-6.3435228637440497</v>
      </c>
      <c r="K2304">
        <v>23.8719394659927</v>
      </c>
      <c r="L2304">
        <v>22.568191811650401</v>
      </c>
      <c r="M2304">
        <v>43.1388307169968</v>
      </c>
      <c r="N2304">
        <v>0.65463062719763798</v>
      </c>
      <c r="O2304">
        <v>36.4972700545989</v>
      </c>
      <c r="P2304">
        <v>124.622641509433</v>
      </c>
    </row>
    <row r="2305" spans="1:17" hidden="1" x14ac:dyDescent="0.3">
      <c r="A2305" t="s">
        <v>4770</v>
      </c>
      <c r="B2305" t="s">
        <v>4771</v>
      </c>
      <c r="C2305" t="s">
        <v>10182</v>
      </c>
      <c r="D2305" t="s">
        <v>193</v>
      </c>
      <c r="E2305">
        <v>218.21151</v>
      </c>
      <c r="F2305">
        <v>222.2</v>
      </c>
      <c r="G2305">
        <v>22.948735569676899</v>
      </c>
      <c r="H2305">
        <v>20.891398694467998</v>
      </c>
      <c r="I2305">
        <v>32.380179714265402</v>
      </c>
      <c r="J2305">
        <v>-3.0595935974549802</v>
      </c>
      <c r="K2305">
        <v>188.17771773814701</v>
      </c>
      <c r="L2305">
        <v>165.158128448572</v>
      </c>
      <c r="M2305">
        <v>68.031373372260305</v>
      </c>
      <c r="N2305">
        <v>2.0606454014443698</v>
      </c>
      <c r="O2305">
        <v>10.711071107110699</v>
      </c>
      <c r="P2305">
        <v>67.067669172932298</v>
      </c>
      <c r="Q2305">
        <v>-2.1249843607367001E-2</v>
      </c>
    </row>
    <row r="2306" spans="1:17" hidden="1" x14ac:dyDescent="0.3">
      <c r="A2306" t="s">
        <v>4772</v>
      </c>
      <c r="B2306" t="s">
        <v>4773</v>
      </c>
      <c r="C2306" t="s">
        <v>10182</v>
      </c>
      <c r="D2306" t="s">
        <v>798</v>
      </c>
      <c r="E2306">
        <v>217.97200574999999</v>
      </c>
      <c r="F2306">
        <v>95.85</v>
      </c>
      <c r="G2306">
        <v>-55.503330868789298</v>
      </c>
      <c r="H2306">
        <v>6.8884484933378998</v>
      </c>
      <c r="I2306">
        <v>-42.745807138920497</v>
      </c>
      <c r="J2306">
        <v>-2.3765902481524002</v>
      </c>
      <c r="K2306">
        <v>94.605791464948098</v>
      </c>
      <c r="M2306">
        <v>44.103999408139998</v>
      </c>
      <c r="N2306">
        <v>1.44464766003227</v>
      </c>
      <c r="O2306">
        <v>51.278038601982203</v>
      </c>
      <c r="P2306">
        <v>46.224256292906098</v>
      </c>
    </row>
    <row r="2307" spans="1:17" hidden="1" x14ac:dyDescent="0.3">
      <c r="A2307" t="s">
        <v>4774</v>
      </c>
      <c r="B2307" t="s">
        <v>4775</v>
      </c>
      <c r="C2307" t="s">
        <v>10182</v>
      </c>
      <c r="D2307" t="s">
        <v>259</v>
      </c>
      <c r="E2307">
        <v>217.85604168499901</v>
      </c>
      <c r="F2307">
        <v>13.57</v>
      </c>
      <c r="G2307">
        <v>63.386314220946403</v>
      </c>
      <c r="H2307">
        <v>7.1692682573618001</v>
      </c>
      <c r="I2307">
        <v>-31.5545747475974</v>
      </c>
      <c r="J2307">
        <v>-6.1364585586976199</v>
      </c>
      <c r="K2307">
        <v>12.6318516754118</v>
      </c>
      <c r="L2307">
        <v>11.169460420004199</v>
      </c>
      <c r="M2307">
        <v>54.565419927544802</v>
      </c>
      <c r="N2307">
        <v>1.84177224419189</v>
      </c>
      <c r="O2307">
        <v>43.3308769344141</v>
      </c>
      <c r="P2307">
        <v>105.60606060606</v>
      </c>
      <c r="Q2307">
        <v>8.4828543750399999E-4</v>
      </c>
    </row>
    <row r="2308" spans="1:17" hidden="1" x14ac:dyDescent="0.3">
      <c r="A2308" t="s">
        <v>4776</v>
      </c>
      <c r="B2308" t="s">
        <v>4777</v>
      </c>
      <c r="C2308" t="s">
        <v>10182</v>
      </c>
      <c r="D2308" t="s">
        <v>1545</v>
      </c>
      <c r="E2308">
        <v>217.75251737599999</v>
      </c>
      <c r="F2308">
        <v>27.52</v>
      </c>
      <c r="G2308">
        <v>5.3406322830844202</v>
      </c>
      <c r="H2308">
        <v>-9.1517053757450899</v>
      </c>
      <c r="I2308">
        <v>-24.545290172523298</v>
      </c>
      <c r="J2308">
        <v>-1.4554399730316001</v>
      </c>
      <c r="K2308">
        <v>29.342362947170599</v>
      </c>
      <c r="L2308">
        <v>28.197850960817298</v>
      </c>
      <c r="M2308">
        <v>33.896030946541103</v>
      </c>
      <c r="N2308">
        <v>0.34019421255585103</v>
      </c>
      <c r="O2308">
        <v>58.430232558139501</v>
      </c>
      <c r="P2308">
        <v>42.2222222222222</v>
      </c>
      <c r="Q2308">
        <v>5.1524873010605002E-2</v>
      </c>
    </row>
    <row r="2309" spans="1:17" hidden="1" x14ac:dyDescent="0.3">
      <c r="A2309" t="s">
        <v>4778</v>
      </c>
      <c r="B2309" t="s">
        <v>4779</v>
      </c>
      <c r="C2309" t="s">
        <v>10182</v>
      </c>
      <c r="D2309" t="s">
        <v>4420</v>
      </c>
      <c r="E2309">
        <v>217.157369214</v>
      </c>
      <c r="F2309">
        <v>133.13</v>
      </c>
      <c r="G2309">
        <v>-27.768656539287399</v>
      </c>
      <c r="H2309">
        <v>11.065049768855401</v>
      </c>
      <c r="I2309">
        <v>-8.7655682465139009</v>
      </c>
      <c r="J2309">
        <v>11.4125023891308</v>
      </c>
      <c r="K2309">
        <v>127.416206064845</v>
      </c>
      <c r="L2309">
        <v>131.77304758315401</v>
      </c>
      <c r="M2309">
        <v>55.618990049320502</v>
      </c>
      <c r="N2309">
        <v>1.16666760815889</v>
      </c>
      <c r="O2309">
        <v>44.032149027266499</v>
      </c>
      <c r="P2309">
        <v>23.841860465116198</v>
      </c>
      <c r="Q2309">
        <v>1.2542450177777E-2</v>
      </c>
    </row>
    <row r="2310" spans="1:17" hidden="1" x14ac:dyDescent="0.3">
      <c r="A2310" t="s">
        <v>4780</v>
      </c>
      <c r="B2310" t="s">
        <v>4781</v>
      </c>
      <c r="C2310" t="s">
        <v>10182</v>
      </c>
      <c r="D2310" t="s">
        <v>256</v>
      </c>
      <c r="E2310">
        <v>217.15075836</v>
      </c>
      <c r="F2310">
        <v>434.6</v>
      </c>
      <c r="G2310">
        <v>28.8365286907731</v>
      </c>
      <c r="H2310">
        <v>12.8679003029096</v>
      </c>
      <c r="I2310">
        <v>10.8226500159266</v>
      </c>
      <c r="J2310">
        <v>4.8902471021882796</v>
      </c>
      <c r="K2310">
        <v>373.88797361391403</v>
      </c>
      <c r="L2310">
        <v>340.79126155040302</v>
      </c>
      <c r="M2310">
        <v>71.958597454135898</v>
      </c>
      <c r="N2310">
        <v>2.3786438505807399</v>
      </c>
      <c r="O2310">
        <v>6.9259088817303196</v>
      </c>
      <c r="P2310">
        <v>55.631154879140503</v>
      </c>
      <c r="Q2310">
        <v>-1.0983421046699001E-2</v>
      </c>
    </row>
    <row r="2311" spans="1:17" hidden="1" x14ac:dyDescent="0.3">
      <c r="A2311" t="s">
        <v>4782</v>
      </c>
      <c r="B2311" t="s">
        <v>4783</v>
      </c>
      <c r="C2311" t="s">
        <v>10182</v>
      </c>
      <c r="D2311" t="s">
        <v>290</v>
      </c>
      <c r="E2311">
        <v>217.05600000000001</v>
      </c>
      <c r="F2311">
        <v>121.6</v>
      </c>
      <c r="G2311">
        <v>-40.140047016294901</v>
      </c>
      <c r="H2311">
        <v>12.4727661997486</v>
      </c>
      <c r="I2311">
        <v>-19.148307643054402</v>
      </c>
      <c r="J2311">
        <v>-12.908562126291001</v>
      </c>
      <c r="K2311">
        <v>119.50084628785299</v>
      </c>
      <c r="L2311">
        <v>129.007320108051</v>
      </c>
      <c r="M2311">
        <v>41.727810979246399</v>
      </c>
      <c r="N2311">
        <v>2.0604926047403902</v>
      </c>
      <c r="O2311">
        <v>55.427631578947299</v>
      </c>
      <c r="P2311">
        <v>34.736842105263101</v>
      </c>
    </row>
    <row r="2312" spans="1:17" hidden="1" x14ac:dyDescent="0.3">
      <c r="A2312" t="s">
        <v>4784</v>
      </c>
      <c r="B2312" t="s">
        <v>4785</v>
      </c>
      <c r="C2312" t="s">
        <v>10182</v>
      </c>
      <c r="D2312" t="s">
        <v>243</v>
      </c>
      <c r="E2312">
        <v>216.66844849499901</v>
      </c>
      <c r="F2312">
        <v>225.95</v>
      </c>
      <c r="G2312">
        <v>144.126530935933</v>
      </c>
      <c r="H2312">
        <v>-2.3081531124206802</v>
      </c>
      <c r="I2312">
        <v>41.222414233519999</v>
      </c>
      <c r="J2312">
        <v>-2.6209612458801401</v>
      </c>
      <c r="K2312">
        <v>203.40681149061001</v>
      </c>
      <c r="L2312">
        <v>157.09841948233</v>
      </c>
      <c r="M2312">
        <v>44.257422330863001</v>
      </c>
      <c r="N2312">
        <v>1.4867505037547599</v>
      </c>
      <c r="O2312">
        <v>16.7736224828502</v>
      </c>
      <c r="P2312">
        <v>221.682801822323</v>
      </c>
      <c r="Q2312">
        <v>0.116281052775319</v>
      </c>
    </row>
    <row r="2313" spans="1:17" hidden="1" x14ac:dyDescent="0.3">
      <c r="A2313" t="s">
        <v>4786</v>
      </c>
      <c r="B2313" t="s">
        <v>4787</v>
      </c>
      <c r="C2313" t="s">
        <v>10182</v>
      </c>
      <c r="D2313" t="s">
        <v>246</v>
      </c>
      <c r="E2313">
        <v>216.451179</v>
      </c>
      <c r="F2313">
        <v>183.75</v>
      </c>
      <c r="G2313">
        <v>152.69186977650199</v>
      </c>
      <c r="H2313">
        <v>30.097410074392499</v>
      </c>
      <c r="I2313">
        <v>73.465346770048995</v>
      </c>
      <c r="J2313">
        <v>-3.8820794889416801</v>
      </c>
      <c r="K2313">
        <v>157.86731980551701</v>
      </c>
      <c r="L2313">
        <v>119.03454478808101</v>
      </c>
      <c r="M2313">
        <v>54.6044078242005</v>
      </c>
      <c r="N2313">
        <v>1.13019717867558</v>
      </c>
      <c r="O2313">
        <v>28.206802721088401</v>
      </c>
      <c r="P2313">
        <v>252.687140115163</v>
      </c>
      <c r="Q2313">
        <v>9.6488494534267E-2</v>
      </c>
    </row>
    <row r="2314" spans="1:17" hidden="1" x14ac:dyDescent="0.3">
      <c r="A2314" t="s">
        <v>4788</v>
      </c>
      <c r="B2314" t="s">
        <v>4789</v>
      </c>
      <c r="C2314" t="s">
        <v>10182</v>
      </c>
      <c r="D2314" t="s">
        <v>413</v>
      </c>
      <c r="E2314">
        <v>216.12294</v>
      </c>
      <c r="F2314">
        <v>18.43</v>
      </c>
      <c r="G2314">
        <v>-77.339794011638404</v>
      </c>
      <c r="H2314">
        <v>-13.6625173138534</v>
      </c>
      <c r="I2314">
        <v>-38.312320014378798</v>
      </c>
      <c r="J2314">
        <v>2.9061530787805601</v>
      </c>
      <c r="K2314">
        <v>19.8833864377028</v>
      </c>
      <c r="L2314">
        <v>23.701071092858601</v>
      </c>
      <c r="M2314">
        <v>44.286317535949102</v>
      </c>
      <c r="N2314">
        <v>1.6405128949477901</v>
      </c>
      <c r="O2314">
        <v>152.30602278893099</v>
      </c>
      <c r="P2314">
        <v>9.1824644549762997</v>
      </c>
    </row>
    <row r="2315" spans="1:17" hidden="1" x14ac:dyDescent="0.3">
      <c r="A2315" t="s">
        <v>4790</v>
      </c>
      <c r="B2315" t="s">
        <v>4791</v>
      </c>
      <c r="C2315" t="s">
        <v>10182</v>
      </c>
      <c r="D2315" t="s">
        <v>243</v>
      </c>
      <c r="E2315">
        <v>215.19200000000001</v>
      </c>
      <c r="F2315">
        <v>148</v>
      </c>
      <c r="G2315">
        <v>-41.9865256318203</v>
      </c>
      <c r="H2315">
        <v>27.9962860996397</v>
      </c>
      <c r="I2315">
        <v>13.0422214041542</v>
      </c>
      <c r="J2315">
        <v>0.58662913179537701</v>
      </c>
      <c r="K2315">
        <v>132.52938400111299</v>
      </c>
      <c r="L2315">
        <v>125.34778903531</v>
      </c>
      <c r="M2315">
        <v>51.635017739353501</v>
      </c>
      <c r="N2315">
        <v>1.6233892036281401</v>
      </c>
      <c r="O2315">
        <v>41.216216216216203</v>
      </c>
      <c r="P2315">
        <v>74.015285126396194</v>
      </c>
    </row>
    <row r="2316" spans="1:17" hidden="1" x14ac:dyDescent="0.3">
      <c r="A2316" t="s">
        <v>4792</v>
      </c>
      <c r="B2316" t="s">
        <v>4793</v>
      </c>
      <c r="C2316" t="s">
        <v>10182</v>
      </c>
      <c r="D2316" t="s">
        <v>246</v>
      </c>
      <c r="E2316">
        <v>214.77</v>
      </c>
      <c r="F2316">
        <v>715.9</v>
      </c>
      <c r="G2316">
        <v>-39.195086165642799</v>
      </c>
      <c r="H2316">
        <v>-8.3191932296450902E-2</v>
      </c>
      <c r="I2316">
        <v>-27.314727936054801</v>
      </c>
      <c r="J2316">
        <v>3.6840172559577999E-2</v>
      </c>
      <c r="K2316">
        <v>714.57453766791298</v>
      </c>
      <c r="L2316">
        <v>764.40486510148105</v>
      </c>
      <c r="M2316">
        <v>46.321414229741599</v>
      </c>
      <c r="N2316">
        <v>0.79586119857676696</v>
      </c>
      <c r="O2316">
        <v>38.846207570889703</v>
      </c>
      <c r="P2316">
        <v>14.087649402390401</v>
      </c>
      <c r="Q2316">
        <v>-1.1720595521027E-2</v>
      </c>
    </row>
    <row r="2317" spans="1:17" hidden="1" x14ac:dyDescent="0.3">
      <c r="A2317" t="s">
        <v>4794</v>
      </c>
      <c r="B2317" t="s">
        <v>4795</v>
      </c>
      <c r="C2317" t="s">
        <v>10182</v>
      </c>
      <c r="D2317" t="s">
        <v>553</v>
      </c>
      <c r="E2317">
        <v>214.74118475200001</v>
      </c>
      <c r="F2317">
        <v>50.84</v>
      </c>
      <c r="G2317">
        <v>34.026314568277201</v>
      </c>
      <c r="H2317">
        <v>41.138053827802203</v>
      </c>
      <c r="I2317">
        <v>50.829510465435099</v>
      </c>
      <c r="J2317">
        <v>9.2439724711552795</v>
      </c>
      <c r="K2317">
        <v>38.591244706465503</v>
      </c>
      <c r="L2317">
        <v>33.549378204332498</v>
      </c>
      <c r="M2317">
        <v>81.984856425606196</v>
      </c>
      <c r="N2317">
        <v>1.1456485617758401</v>
      </c>
      <c r="O2317">
        <v>1.69158143194334</v>
      </c>
      <c r="P2317">
        <v>106.666666666666</v>
      </c>
      <c r="Q2317">
        <v>-8.7314499779640002E-3</v>
      </c>
    </row>
    <row r="2318" spans="1:17" hidden="1" x14ac:dyDescent="0.3">
      <c r="A2318" t="s">
        <v>4796</v>
      </c>
      <c r="B2318" t="s">
        <v>4797</v>
      </c>
      <c r="C2318" t="s">
        <v>10182</v>
      </c>
      <c r="D2318" t="s">
        <v>49</v>
      </c>
      <c r="E2318">
        <v>214.71474635000001</v>
      </c>
      <c r="F2318">
        <v>109.75</v>
      </c>
      <c r="G2318">
        <v>-15.2810055500501</v>
      </c>
      <c r="H2318">
        <v>-2.2196630963391901</v>
      </c>
      <c r="I2318">
        <v>-10.6138337616756</v>
      </c>
      <c r="J2318">
        <v>1.8693946896935201</v>
      </c>
      <c r="K2318">
        <v>107.27481803791299</v>
      </c>
      <c r="L2318">
        <v>107.40093409094101</v>
      </c>
      <c r="M2318">
        <v>64.014480440477001</v>
      </c>
      <c r="N2318">
        <v>0.73906556966632497</v>
      </c>
      <c r="O2318">
        <v>9.9772209567198207</v>
      </c>
      <c r="P2318">
        <v>21.9444444444444</v>
      </c>
      <c r="Q2318">
        <v>4.2986616377545001E-2</v>
      </c>
    </row>
    <row r="2319" spans="1:17" hidden="1" x14ac:dyDescent="0.3">
      <c r="A2319" t="s">
        <v>4798</v>
      </c>
      <c r="B2319" t="s">
        <v>4799</v>
      </c>
      <c r="C2319" t="s">
        <v>10182</v>
      </c>
      <c r="E2319">
        <v>214.3854</v>
      </c>
      <c r="F2319">
        <v>205.35</v>
      </c>
      <c r="G2319">
        <v>-32.544222557382099</v>
      </c>
      <c r="H2319">
        <v>44.6226504590079</v>
      </c>
      <c r="I2319">
        <v>-12.035343978366599</v>
      </c>
      <c r="J2319">
        <v>29.817452417457499</v>
      </c>
      <c r="K2319">
        <v>150.64216099110101</v>
      </c>
      <c r="L2319">
        <v>166.47123875349499</v>
      </c>
      <c r="M2319">
        <v>77.051894851647901</v>
      </c>
      <c r="N2319">
        <v>3.23572407492005</v>
      </c>
      <c r="O2319">
        <v>26.613099586072501</v>
      </c>
      <c r="P2319">
        <v>78.565217391304301</v>
      </c>
    </row>
    <row r="2320" spans="1:17" hidden="1" x14ac:dyDescent="0.3">
      <c r="A2320" t="s">
        <v>4800</v>
      </c>
      <c r="B2320" t="s">
        <v>4801</v>
      </c>
      <c r="C2320" t="s">
        <v>10182</v>
      </c>
      <c r="D2320" t="s">
        <v>700</v>
      </c>
      <c r="E2320">
        <v>213.82499999999999</v>
      </c>
      <c r="F2320">
        <v>114.04</v>
      </c>
      <c r="G2320">
        <v>-16.5280783963257</v>
      </c>
      <c r="H2320">
        <v>21.243919780428602</v>
      </c>
      <c r="I2320">
        <v>11.0514707540177</v>
      </c>
      <c r="J2320">
        <v>15.018702425986501</v>
      </c>
      <c r="K2320">
        <v>91.955385221753005</v>
      </c>
      <c r="L2320">
        <v>92.186304879933502</v>
      </c>
      <c r="M2320">
        <v>79.079738766757202</v>
      </c>
      <c r="N2320">
        <v>1.8171119513673399</v>
      </c>
      <c r="O2320">
        <v>9.5668186601192495</v>
      </c>
      <c r="P2320">
        <v>66.239067055393605</v>
      </c>
      <c r="Q2320">
        <v>-6.3186428997413002E-2</v>
      </c>
    </row>
    <row r="2321" spans="1:17" hidden="1" x14ac:dyDescent="0.3">
      <c r="A2321" t="s">
        <v>4802</v>
      </c>
      <c r="B2321" t="s">
        <v>4803</v>
      </c>
      <c r="C2321" t="s">
        <v>10182</v>
      </c>
      <c r="D2321" t="s">
        <v>637</v>
      </c>
      <c r="E2321">
        <v>213.54186942499999</v>
      </c>
      <c r="F2321">
        <v>201.07</v>
      </c>
      <c r="G2321">
        <v>49.274393123176303</v>
      </c>
      <c r="H2321">
        <v>-8.6925028428788895</v>
      </c>
      <c r="I2321">
        <v>-15.1673286214494</v>
      </c>
      <c r="J2321">
        <v>-1.13228535086042</v>
      </c>
      <c r="K2321">
        <v>207.24254072579001</v>
      </c>
      <c r="L2321">
        <v>191.683901569</v>
      </c>
      <c r="M2321">
        <v>41.660319104897098</v>
      </c>
      <c r="N2321">
        <v>1.14654301599063</v>
      </c>
      <c r="O2321">
        <v>44.526781717809698</v>
      </c>
      <c r="P2321">
        <v>102.148974116161</v>
      </c>
      <c r="Q2321">
        <v>0.11469661365196999</v>
      </c>
    </row>
    <row r="2322" spans="1:17" hidden="1" x14ac:dyDescent="0.3">
      <c r="A2322" t="s">
        <v>4804</v>
      </c>
      <c r="B2322" t="s">
        <v>4805</v>
      </c>
      <c r="C2322" t="s">
        <v>10182</v>
      </c>
      <c r="D2322" t="s">
        <v>344</v>
      </c>
      <c r="E2322">
        <v>213.44464500000001</v>
      </c>
      <c r="F2322">
        <v>73.11</v>
      </c>
      <c r="G2322">
        <v>3.96969658830941</v>
      </c>
      <c r="H2322">
        <v>-9.6935037098098693</v>
      </c>
      <c r="I2322">
        <v>-22.4021850094143</v>
      </c>
      <c r="J2322">
        <v>-4.0072774744992499</v>
      </c>
      <c r="K2322">
        <v>78.207879764200698</v>
      </c>
      <c r="L2322">
        <v>77.937951779436403</v>
      </c>
      <c r="M2322">
        <v>25.115807116687598</v>
      </c>
      <c r="N2322">
        <v>0.92065190024289301</v>
      </c>
      <c r="O2322">
        <v>47.585829571878001</v>
      </c>
      <c r="P2322">
        <v>32.445652173912997</v>
      </c>
      <c r="Q2322">
        <v>2.5834650450497001E-2</v>
      </c>
    </row>
    <row r="2323" spans="1:17" hidden="1" x14ac:dyDescent="0.3">
      <c r="A2323" t="s">
        <v>4806</v>
      </c>
      <c r="B2323" t="s">
        <v>4807</v>
      </c>
      <c r="C2323" t="s">
        <v>10182</v>
      </c>
      <c r="D2323" t="s">
        <v>304</v>
      </c>
      <c r="E2323">
        <v>212.4908307</v>
      </c>
      <c r="F2323">
        <v>151.94999999999999</v>
      </c>
      <c r="G2323">
        <v>89.805903623671199</v>
      </c>
      <c r="H2323">
        <v>4.60300511978628</v>
      </c>
      <c r="I2323">
        <v>76.617151664927306</v>
      </c>
      <c r="J2323">
        <v>13.335590934290201</v>
      </c>
      <c r="K2323">
        <v>121.05504029162</v>
      </c>
      <c r="L2323">
        <v>93.961750769774397</v>
      </c>
      <c r="M2323">
        <v>67.371308702446996</v>
      </c>
      <c r="N2323">
        <v>1.26994549723193</v>
      </c>
      <c r="O2323">
        <v>6.18624547548536</v>
      </c>
      <c r="P2323">
        <v>147.07317073170699</v>
      </c>
      <c r="Q2323">
        <v>0.17611886493884199</v>
      </c>
    </row>
    <row r="2324" spans="1:17" hidden="1" x14ac:dyDescent="0.3">
      <c r="A2324" t="s">
        <v>4808</v>
      </c>
      <c r="B2324" t="s">
        <v>4809</v>
      </c>
      <c r="C2324" t="s">
        <v>10182</v>
      </c>
      <c r="D2324" t="s">
        <v>246</v>
      </c>
      <c r="E2324">
        <v>211.916481</v>
      </c>
      <c r="F2324">
        <v>184.87</v>
      </c>
      <c r="G2324">
        <v>-39.6758825912503</v>
      </c>
      <c r="H2324">
        <v>-19.151144838902201</v>
      </c>
      <c r="I2324">
        <v>-22.103884515428302</v>
      </c>
      <c r="J2324">
        <v>-2.8855619866846798</v>
      </c>
      <c r="K2324">
        <v>200.647992636401</v>
      </c>
      <c r="L2324">
        <v>193.40043163265599</v>
      </c>
      <c r="M2324">
        <v>20.423174553258001</v>
      </c>
      <c r="N2324">
        <v>0.35756783259802299</v>
      </c>
      <c r="O2324">
        <v>30.57824417158</v>
      </c>
      <c r="P2324">
        <v>35.933823529411697</v>
      </c>
    </row>
    <row r="2325" spans="1:17" hidden="1" x14ac:dyDescent="0.3">
      <c r="A2325" t="s">
        <v>4810</v>
      </c>
      <c r="B2325" t="s">
        <v>4811</v>
      </c>
      <c r="C2325" t="s">
        <v>10182</v>
      </c>
      <c r="D2325" t="s">
        <v>1474</v>
      </c>
      <c r="E2325">
        <v>211.70404515000001</v>
      </c>
      <c r="F2325">
        <v>192.45</v>
      </c>
      <c r="G2325">
        <v>-1.5621596058970699</v>
      </c>
      <c r="H2325">
        <v>-1.37511739813496</v>
      </c>
      <c r="I2325">
        <v>2.3959078299343499</v>
      </c>
      <c r="J2325">
        <v>-6.98127016515632</v>
      </c>
      <c r="K2325">
        <v>184.25610783988199</v>
      </c>
      <c r="L2325">
        <v>176.452893922681</v>
      </c>
      <c r="M2325">
        <v>60.972261109481899</v>
      </c>
      <c r="N2325">
        <v>1.4464296172223801</v>
      </c>
      <c r="O2325">
        <v>31.982333073525599</v>
      </c>
      <c r="P2325">
        <v>40.474452554744502</v>
      </c>
      <c r="Q2325">
        <v>-4.38108336254E-4</v>
      </c>
    </row>
    <row r="2326" spans="1:17" hidden="1" x14ac:dyDescent="0.3">
      <c r="A2326" t="s">
        <v>4812</v>
      </c>
      <c r="B2326" t="s">
        <v>4813</v>
      </c>
      <c r="C2326" t="s">
        <v>10182</v>
      </c>
      <c r="D2326" t="s">
        <v>193</v>
      </c>
      <c r="E2326">
        <v>211.08475995000001</v>
      </c>
      <c r="F2326">
        <v>15.46</v>
      </c>
      <c r="G2326">
        <v>98.972063013216996</v>
      </c>
      <c r="H2326">
        <v>49.937471003562301</v>
      </c>
      <c r="I2326">
        <v>95.188394252083</v>
      </c>
      <c r="J2326">
        <v>12.996985100095699</v>
      </c>
      <c r="K2326">
        <v>12.072898375728</v>
      </c>
      <c r="L2326">
        <v>9.7084010002759094</v>
      </c>
      <c r="M2326">
        <v>82.630414600167398</v>
      </c>
      <c r="N2326">
        <v>2.0609211192171299</v>
      </c>
      <c r="O2326">
        <v>2.3285899094437101</v>
      </c>
      <c r="P2326">
        <v>151.38211382113801</v>
      </c>
      <c r="Q2326">
        <v>-2.243837205884E-2</v>
      </c>
    </row>
    <row r="2327" spans="1:17" hidden="1" x14ac:dyDescent="0.3">
      <c r="A2327" t="s">
        <v>4814</v>
      </c>
      <c r="B2327" t="s">
        <v>4815</v>
      </c>
      <c r="C2327" t="s">
        <v>10182</v>
      </c>
      <c r="D2327" t="s">
        <v>193</v>
      </c>
      <c r="E2327">
        <v>210.88911999999999</v>
      </c>
      <c r="F2327">
        <v>169.6</v>
      </c>
      <c r="G2327">
        <v>-5.4028094097264603</v>
      </c>
      <c r="H2327">
        <v>-7.5711876843477297</v>
      </c>
      <c r="I2327">
        <v>-29.978299299326299</v>
      </c>
      <c r="J2327">
        <v>-1.40743990633589</v>
      </c>
      <c r="K2327">
        <v>167.08751955697701</v>
      </c>
      <c r="L2327">
        <v>178.90061984445799</v>
      </c>
      <c r="M2327">
        <v>59.256319422812702</v>
      </c>
      <c r="N2327">
        <v>1.38343404997827</v>
      </c>
      <c r="O2327">
        <v>82.458726415094304</v>
      </c>
      <c r="P2327">
        <v>31.472868217054199</v>
      </c>
      <c r="Q2327">
        <v>0.12009383635856399</v>
      </c>
    </row>
    <row r="2328" spans="1:17" hidden="1" x14ac:dyDescent="0.3">
      <c r="A2328" t="s">
        <v>4816</v>
      </c>
      <c r="B2328" t="s">
        <v>4817</v>
      </c>
      <c r="C2328" t="s">
        <v>10182</v>
      </c>
      <c r="E2328">
        <v>210.52799999999999</v>
      </c>
      <c r="F2328">
        <v>258</v>
      </c>
      <c r="G2328">
        <v>4.2374002694009301</v>
      </c>
      <c r="H2328">
        <v>1.9251148899022099</v>
      </c>
      <c r="I2328">
        <v>-3.6281525461067301</v>
      </c>
      <c r="J2328">
        <v>7.4011884149340901</v>
      </c>
      <c r="K2328">
        <v>241.51357888174999</v>
      </c>
      <c r="M2328">
        <v>56.776510001096</v>
      </c>
      <c r="N2328">
        <v>0.69342253801713205</v>
      </c>
      <c r="O2328">
        <v>25.193798449612402</v>
      </c>
      <c r="P2328">
        <v>96.946564885496102</v>
      </c>
    </row>
    <row r="2329" spans="1:17" hidden="1" x14ac:dyDescent="0.3">
      <c r="A2329" t="s">
        <v>4818</v>
      </c>
      <c r="B2329" t="s">
        <v>4819</v>
      </c>
      <c r="C2329" t="s">
        <v>10182</v>
      </c>
      <c r="D2329" t="s">
        <v>148</v>
      </c>
      <c r="E2329">
        <v>210.505343388</v>
      </c>
      <c r="F2329">
        <v>36.28</v>
      </c>
      <c r="G2329">
        <v>103.090192627655</v>
      </c>
      <c r="H2329">
        <v>33.722025459007902</v>
      </c>
      <c r="I2329">
        <v>64.216627894043199</v>
      </c>
      <c r="J2329">
        <v>-7.7634491020287602</v>
      </c>
      <c r="K2329">
        <v>29.0282056112002</v>
      </c>
      <c r="L2329">
        <v>22.797986207984099</v>
      </c>
      <c r="M2329">
        <v>59.296056827626202</v>
      </c>
      <c r="N2329">
        <v>0.95672765894564504</v>
      </c>
      <c r="O2329">
        <v>13.0650496141124</v>
      </c>
      <c r="P2329">
        <v>147.64505119453901</v>
      </c>
      <c r="Q2329">
        <v>9.4554318167758E-2</v>
      </c>
    </row>
    <row r="2330" spans="1:17" hidden="1" x14ac:dyDescent="0.3">
      <c r="A2330" t="s">
        <v>4820</v>
      </c>
      <c r="B2330" t="s">
        <v>4821</v>
      </c>
      <c r="C2330" t="s">
        <v>10182</v>
      </c>
      <c r="E2330">
        <v>210.38820749999999</v>
      </c>
      <c r="F2330">
        <v>104.15</v>
      </c>
      <c r="G2330">
        <v>144.73274484846499</v>
      </c>
      <c r="H2330">
        <v>-16.3018022533041</v>
      </c>
      <c r="I2330">
        <v>-25.3191946306383</v>
      </c>
      <c r="J2330">
        <v>-4.0270327450285102</v>
      </c>
      <c r="K2330">
        <v>126.217059485535</v>
      </c>
      <c r="L2330">
        <v>112.26617509150201</v>
      </c>
      <c r="M2330">
        <v>30.334947323762702</v>
      </c>
      <c r="N2330">
        <v>1.06133739503701</v>
      </c>
      <c r="O2330">
        <v>93.662986077772402</v>
      </c>
      <c r="P2330">
        <v>223.44720496894399</v>
      </c>
    </row>
    <row r="2331" spans="1:17" hidden="1" x14ac:dyDescent="0.3">
      <c r="A2331" t="s">
        <v>4822</v>
      </c>
      <c r="B2331" t="s">
        <v>4823</v>
      </c>
      <c r="C2331" t="s">
        <v>10182</v>
      </c>
      <c r="E2331">
        <v>210.071127623</v>
      </c>
      <c r="F2331">
        <v>87.29</v>
      </c>
      <c r="G2331">
        <v>7.1716677563000104</v>
      </c>
      <c r="H2331">
        <v>34.905254741213497</v>
      </c>
      <c r="I2331">
        <v>-0.41812786115050499</v>
      </c>
      <c r="J2331">
        <v>5.3307523482082697</v>
      </c>
      <c r="K2331">
        <v>76.630795657105594</v>
      </c>
      <c r="L2331">
        <v>74.458705236454705</v>
      </c>
      <c r="M2331">
        <v>74.911431913813701</v>
      </c>
      <c r="N2331">
        <v>1.5965558670404401</v>
      </c>
      <c r="O2331">
        <v>5.3728949478748902</v>
      </c>
      <c r="P2331">
        <v>49.982817869415797</v>
      </c>
    </row>
    <row r="2332" spans="1:17" hidden="1" x14ac:dyDescent="0.3">
      <c r="A2332" t="s">
        <v>4824</v>
      </c>
      <c r="B2332" t="s">
        <v>4825</v>
      </c>
      <c r="C2332" t="s">
        <v>10182</v>
      </c>
      <c r="D2332" t="s">
        <v>140</v>
      </c>
      <c r="E2332">
        <v>209.762452</v>
      </c>
      <c r="F2332">
        <v>116</v>
      </c>
      <c r="G2332">
        <v>43.371832341448602</v>
      </c>
      <c r="H2332">
        <v>17.6970792224487</v>
      </c>
      <c r="I2332">
        <v>11.7225193752618</v>
      </c>
      <c r="J2332">
        <v>27.1895977381403</v>
      </c>
      <c r="K2332">
        <v>99.216345155869604</v>
      </c>
      <c r="L2332">
        <v>92.686292549540198</v>
      </c>
      <c r="M2332">
        <v>77.041572688199693</v>
      </c>
      <c r="N2332">
        <v>2.5985020913081298</v>
      </c>
      <c r="O2332">
        <v>7.7155172413793096</v>
      </c>
      <c r="P2332">
        <v>85.007974481658593</v>
      </c>
      <c r="Q2332">
        <v>4.5056498183804999E-2</v>
      </c>
    </row>
    <row r="2333" spans="1:17" hidden="1" x14ac:dyDescent="0.3">
      <c r="A2333" t="s">
        <v>4826</v>
      </c>
      <c r="B2333" t="s">
        <v>4827</v>
      </c>
      <c r="C2333" t="s">
        <v>10182</v>
      </c>
      <c r="D2333" t="s">
        <v>1649</v>
      </c>
      <c r="E2333">
        <v>209.15021611500001</v>
      </c>
      <c r="F2333">
        <v>451.05</v>
      </c>
      <c r="G2333">
        <v>-25.5603122378159</v>
      </c>
      <c r="H2333">
        <v>12.3521553291377</v>
      </c>
      <c r="I2333">
        <v>-2.89007297697527</v>
      </c>
      <c r="J2333">
        <v>5.0083749223455403</v>
      </c>
      <c r="K2333">
        <v>406.40173674115698</v>
      </c>
      <c r="L2333">
        <v>413.64082174366303</v>
      </c>
      <c r="M2333">
        <v>75.460429404970597</v>
      </c>
      <c r="N2333">
        <v>3.9183983172583599</v>
      </c>
      <c r="O2333">
        <v>21.937700920075301</v>
      </c>
      <c r="P2333">
        <v>25.2916666666666</v>
      </c>
      <c r="Q2333">
        <v>-0.13909331626385801</v>
      </c>
    </row>
    <row r="2334" spans="1:17" hidden="1" x14ac:dyDescent="0.3">
      <c r="A2334" t="s">
        <v>4828</v>
      </c>
      <c r="B2334" t="s">
        <v>4829</v>
      </c>
      <c r="C2334" t="s">
        <v>10182</v>
      </c>
      <c r="D2334" t="s">
        <v>637</v>
      </c>
      <c r="E2334">
        <v>208.858965224</v>
      </c>
      <c r="F2334">
        <v>202.93</v>
      </c>
      <c r="G2334">
        <v>-9.4892119032979707</v>
      </c>
      <c r="H2334">
        <v>7.5922214260627001</v>
      </c>
      <c r="I2334">
        <v>-17.501281467668601</v>
      </c>
      <c r="J2334">
        <v>-0.76580905614599504</v>
      </c>
      <c r="K2334">
        <v>189.746904496535</v>
      </c>
      <c r="L2334">
        <v>185.882792768505</v>
      </c>
      <c r="M2334">
        <v>63.309604127682697</v>
      </c>
      <c r="N2334">
        <v>2.0594577971694301</v>
      </c>
      <c r="O2334">
        <v>17.725324003350899</v>
      </c>
      <c r="P2334">
        <v>30.125040076947698</v>
      </c>
      <c r="Q2334">
        <v>0.101616871251117</v>
      </c>
    </row>
    <row r="2335" spans="1:17" hidden="1" x14ac:dyDescent="0.3">
      <c r="A2335" t="s">
        <v>4830</v>
      </c>
      <c r="B2335" t="s">
        <v>4831</v>
      </c>
      <c r="C2335" t="s">
        <v>10182</v>
      </c>
      <c r="D2335" t="s">
        <v>40</v>
      </c>
      <c r="E2335">
        <v>208.75267725</v>
      </c>
      <c r="F2335">
        <v>94.35</v>
      </c>
      <c r="G2335">
        <v>-44.856316164540999</v>
      </c>
      <c r="H2335">
        <v>0.65068704769124397</v>
      </c>
      <c r="I2335">
        <v>-32.098792434672198</v>
      </c>
      <c r="J2335">
        <v>-4.8248182839264597</v>
      </c>
      <c r="K2335">
        <v>100.192766054004</v>
      </c>
      <c r="M2335">
        <v>28.668535317189701</v>
      </c>
      <c r="O2335">
        <v>30.842607313195501</v>
      </c>
      <c r="P2335">
        <v>17.790262172284599</v>
      </c>
    </row>
    <row r="2336" spans="1:17" hidden="1" x14ac:dyDescent="0.3">
      <c r="A2336" t="s">
        <v>4832</v>
      </c>
      <c r="B2336" t="s">
        <v>4833</v>
      </c>
      <c r="C2336" t="s">
        <v>10182</v>
      </c>
      <c r="D2336" t="s">
        <v>173</v>
      </c>
      <c r="E2336">
        <v>208.72</v>
      </c>
      <c r="F2336">
        <v>26.09</v>
      </c>
      <c r="G2336">
        <v>138.449445534077</v>
      </c>
      <c r="H2336">
        <v>17.236067595215602</v>
      </c>
      <c r="I2336">
        <v>4.9300426948852003</v>
      </c>
      <c r="J2336">
        <v>9.2323107090591403</v>
      </c>
      <c r="K2336">
        <v>21.2814783074862</v>
      </c>
      <c r="L2336">
        <v>19.4599221000014</v>
      </c>
      <c r="M2336">
        <v>72.0043825831291</v>
      </c>
      <c r="N2336">
        <v>2.8483725326044498</v>
      </c>
      <c r="O2336">
        <v>19.969336910693698</v>
      </c>
      <c r="P2336">
        <v>174.63157894736801</v>
      </c>
      <c r="Q2336">
        <v>7.9189009421083006E-2</v>
      </c>
    </row>
    <row r="2337" spans="1:17" hidden="1" x14ac:dyDescent="0.3">
      <c r="A2337" t="s">
        <v>4834</v>
      </c>
      <c r="B2337" t="s">
        <v>4835</v>
      </c>
      <c r="C2337" t="s">
        <v>10182</v>
      </c>
      <c r="E2337">
        <v>207.85992049999999</v>
      </c>
      <c r="F2337">
        <v>462.95</v>
      </c>
      <c r="G2337">
        <v>-21.052200136107199</v>
      </c>
      <c r="H2337">
        <v>-10.2985525987978</v>
      </c>
      <c r="I2337">
        <v>-14.8447034965069</v>
      </c>
      <c r="J2337">
        <v>0.39060705244586003</v>
      </c>
      <c r="K2337">
        <v>468.40294759738401</v>
      </c>
      <c r="L2337">
        <v>458.96900274903601</v>
      </c>
      <c r="M2337">
        <v>53.593209706506002</v>
      </c>
      <c r="N2337">
        <v>0.398698346527605</v>
      </c>
      <c r="O2337">
        <v>39.323901069229898</v>
      </c>
      <c r="P2337">
        <v>31.894586894586801</v>
      </c>
      <c r="Q2337">
        <v>0.14800915146681601</v>
      </c>
    </row>
    <row r="2338" spans="1:17" hidden="1" x14ac:dyDescent="0.3">
      <c r="A2338" t="s">
        <v>4836</v>
      </c>
      <c r="B2338" t="s">
        <v>4837</v>
      </c>
      <c r="C2338" t="s">
        <v>10182</v>
      </c>
      <c r="D2338" t="s">
        <v>140</v>
      </c>
      <c r="E2338">
        <v>207.60400000000001</v>
      </c>
      <c r="F2338">
        <v>241.4</v>
      </c>
      <c r="G2338">
        <v>246.18447034384801</v>
      </c>
      <c r="H2338">
        <v>42.409399760683797</v>
      </c>
      <c r="I2338">
        <v>216.958206916698</v>
      </c>
      <c r="J2338">
        <v>8.1592211249405207</v>
      </c>
      <c r="K2338">
        <v>176.337774926446</v>
      </c>
      <c r="L2338">
        <v>120.128146985608</v>
      </c>
      <c r="M2338">
        <v>98.264513932421195</v>
      </c>
      <c r="N2338">
        <v>0.62396463566982496</v>
      </c>
      <c r="O2338">
        <v>0</v>
      </c>
      <c r="P2338">
        <v>418.58216970998899</v>
      </c>
      <c r="Q2338">
        <v>0.14224640825285401</v>
      </c>
    </row>
    <row r="2339" spans="1:17" hidden="1" x14ac:dyDescent="0.3">
      <c r="A2339" t="s">
        <v>4838</v>
      </c>
      <c r="B2339" t="s">
        <v>4839</v>
      </c>
      <c r="C2339" t="s">
        <v>10182</v>
      </c>
      <c r="D2339" t="s">
        <v>21</v>
      </c>
      <c r="E2339">
        <v>207.32280406999999</v>
      </c>
      <c r="F2339">
        <v>12.73</v>
      </c>
      <c r="G2339">
        <v>-42.154311910070497</v>
      </c>
      <c r="H2339">
        <v>-16.959131232316899</v>
      </c>
      <c r="I2339">
        <v>-11.6959732042132</v>
      </c>
      <c r="J2339">
        <v>-5.00999681040879</v>
      </c>
      <c r="K2339">
        <v>13.1720917561774</v>
      </c>
      <c r="L2339">
        <v>13.4960602875524</v>
      </c>
      <c r="M2339">
        <v>18.111682033731</v>
      </c>
      <c r="N2339">
        <v>0.401594432025486</v>
      </c>
      <c r="O2339">
        <v>42.183817753338502</v>
      </c>
      <c r="P2339">
        <v>29.238578680202998</v>
      </c>
    </row>
    <row r="2340" spans="1:17" hidden="1" x14ac:dyDescent="0.3">
      <c r="A2340" t="s">
        <v>4840</v>
      </c>
      <c r="B2340" t="s">
        <v>4841</v>
      </c>
      <c r="C2340" t="s">
        <v>10182</v>
      </c>
      <c r="E2340">
        <v>207.18612252</v>
      </c>
      <c r="F2340">
        <v>9.33</v>
      </c>
      <c r="G2340">
        <v>-9.6156109715727798</v>
      </c>
      <c r="H2340">
        <v>-2.0179745409921002</v>
      </c>
      <c r="I2340">
        <v>-34.318350826590802</v>
      </c>
      <c r="J2340">
        <v>5.78964600869873</v>
      </c>
      <c r="K2340">
        <v>9.4199918273514491</v>
      </c>
      <c r="L2340">
        <v>9.7320296354304201</v>
      </c>
      <c r="M2340">
        <v>62.577105762699802</v>
      </c>
      <c r="N2340">
        <v>1.3298011301894801</v>
      </c>
      <c r="O2340">
        <v>48.981779206859599</v>
      </c>
      <c r="P2340">
        <v>20.387096774193498</v>
      </c>
      <c r="Q2340">
        <v>1.8854686516E-3</v>
      </c>
    </row>
    <row r="2341" spans="1:17" hidden="1" x14ac:dyDescent="0.3">
      <c r="A2341" t="s">
        <v>4842</v>
      </c>
      <c r="B2341" t="s">
        <v>4843</v>
      </c>
      <c r="C2341" t="s">
        <v>10182</v>
      </c>
      <c r="D2341" t="s">
        <v>1116</v>
      </c>
      <c r="E2341">
        <v>206.843533065</v>
      </c>
      <c r="F2341">
        <v>157.94999999999999</v>
      </c>
      <c r="G2341">
        <v>117.094404786212</v>
      </c>
      <c r="H2341">
        <v>23.442025459007802</v>
      </c>
      <c r="I2341">
        <v>22.154374349282701</v>
      </c>
      <c r="J2341">
        <v>-5.9305767147602202</v>
      </c>
      <c r="K2341">
        <v>134.801292156188</v>
      </c>
      <c r="L2341">
        <v>115.36933690744701</v>
      </c>
      <c r="M2341">
        <v>56.969297957611502</v>
      </c>
      <c r="N2341">
        <v>2.3234643503652999</v>
      </c>
      <c r="O2341">
        <v>20.2912314023425</v>
      </c>
      <c r="P2341">
        <v>167.666497203863</v>
      </c>
      <c r="Q2341">
        <v>0.10727261992261</v>
      </c>
    </row>
    <row r="2342" spans="1:17" hidden="1" x14ac:dyDescent="0.3">
      <c r="A2342" t="s">
        <v>4844</v>
      </c>
      <c r="B2342" t="s">
        <v>4845</v>
      </c>
      <c r="C2342" t="s">
        <v>10182</v>
      </c>
      <c r="D2342" t="s">
        <v>46</v>
      </c>
      <c r="E2342">
        <v>206.792328535</v>
      </c>
      <c r="F2342">
        <v>132.75</v>
      </c>
      <c r="G2342">
        <v>138.30694914158099</v>
      </c>
      <c r="H2342">
        <v>32.4820254590079</v>
      </c>
      <c r="I2342">
        <v>92.059606490717698</v>
      </c>
      <c r="J2342">
        <v>-8.0936882999570194</v>
      </c>
      <c r="K2342">
        <v>114.39277964729099</v>
      </c>
      <c r="L2342">
        <v>92.384915825717997</v>
      </c>
      <c r="M2342">
        <v>59.143057948117502</v>
      </c>
      <c r="N2342">
        <v>3.16471531269563</v>
      </c>
      <c r="O2342">
        <v>11.1111111111111</v>
      </c>
      <c r="P2342">
        <v>170.64220183486199</v>
      </c>
      <c r="Q2342">
        <v>5.3178505758189998E-2</v>
      </c>
    </row>
    <row r="2343" spans="1:17" hidden="1" x14ac:dyDescent="0.3">
      <c r="A2343" t="s">
        <v>4846</v>
      </c>
      <c r="B2343" t="s">
        <v>4847</v>
      </c>
      <c r="C2343" t="s">
        <v>10182</v>
      </c>
      <c r="D2343" t="s">
        <v>78</v>
      </c>
      <c r="E2343">
        <v>206.75161077499999</v>
      </c>
      <c r="F2343">
        <v>257.75</v>
      </c>
      <c r="G2343">
        <v>2044.52688661151</v>
      </c>
      <c r="H2343">
        <v>43.609313546870403</v>
      </c>
      <c r="I2343">
        <v>156.72172011272599</v>
      </c>
      <c r="J2343">
        <v>8.0727257498120508</v>
      </c>
      <c r="K2343">
        <v>207.04104542848501</v>
      </c>
      <c r="M2343">
        <v>83.211581286518594</v>
      </c>
      <c r="N2343">
        <v>0.88128593687519796</v>
      </c>
      <c r="O2343">
        <v>2.13385063045585</v>
      </c>
      <c r="P2343">
        <v>2176.94346289752</v>
      </c>
    </row>
    <row r="2344" spans="1:17" hidden="1" x14ac:dyDescent="0.3">
      <c r="A2344" t="s">
        <v>4848</v>
      </c>
      <c r="B2344" t="s">
        <v>4849</v>
      </c>
      <c r="C2344" t="s">
        <v>10182</v>
      </c>
      <c r="D2344" t="s">
        <v>1411</v>
      </c>
      <c r="E2344">
        <v>206.29250200000001</v>
      </c>
      <c r="F2344">
        <v>137.51</v>
      </c>
      <c r="G2344">
        <v>27.1111036201963</v>
      </c>
      <c r="H2344">
        <v>-10.7152534525567</v>
      </c>
      <c r="I2344">
        <v>-15.6605459585774</v>
      </c>
      <c r="J2344">
        <v>-2.32840089233071</v>
      </c>
      <c r="K2344">
        <v>145.90534047736901</v>
      </c>
      <c r="L2344">
        <v>139.77766718631</v>
      </c>
      <c r="M2344">
        <v>41.456152310226798</v>
      </c>
      <c r="N2344">
        <v>0.92964164788885095</v>
      </c>
      <c r="O2344">
        <v>43.116864228056102</v>
      </c>
      <c r="P2344">
        <v>58.057471264367798</v>
      </c>
      <c r="Q2344">
        <v>0.107571865060256</v>
      </c>
    </row>
    <row r="2345" spans="1:17" hidden="1" x14ac:dyDescent="0.3">
      <c r="A2345" t="s">
        <v>4850</v>
      </c>
      <c r="B2345" t="s">
        <v>4851</v>
      </c>
      <c r="C2345" t="s">
        <v>10182</v>
      </c>
      <c r="D2345" t="s">
        <v>62</v>
      </c>
      <c r="E2345">
        <v>206.25958486499999</v>
      </c>
      <c r="F2345">
        <v>87.19</v>
      </c>
      <c r="G2345">
        <v>-30.826448541816202</v>
      </c>
      <c r="H2345">
        <v>11.809350060226899</v>
      </c>
      <c r="I2345">
        <v>-26.8898737373549</v>
      </c>
      <c r="J2345">
        <v>-2.2488481542321002</v>
      </c>
      <c r="K2345">
        <v>88.508033900714807</v>
      </c>
      <c r="L2345">
        <v>91.715606832536196</v>
      </c>
      <c r="M2345">
        <v>58.370999524016298</v>
      </c>
      <c r="N2345">
        <v>0.73380098038816199</v>
      </c>
      <c r="O2345">
        <v>36.483541690560799</v>
      </c>
      <c r="P2345">
        <v>19.0307167235494</v>
      </c>
      <c r="Q2345">
        <v>-7.5490748248913997E-2</v>
      </c>
    </row>
    <row r="2346" spans="1:17" hidden="1" x14ac:dyDescent="0.3">
      <c r="A2346" t="s">
        <v>4852</v>
      </c>
      <c r="B2346" t="s">
        <v>4853</v>
      </c>
      <c r="C2346" t="s">
        <v>10182</v>
      </c>
      <c r="D2346" t="s">
        <v>46</v>
      </c>
      <c r="E2346">
        <v>205.89670000000001</v>
      </c>
      <c r="F2346">
        <v>20</v>
      </c>
      <c r="G2346">
        <v>-59.512137509472403</v>
      </c>
      <c r="H2346">
        <v>8.1164340611584098</v>
      </c>
      <c r="I2346">
        <v>-19.9496313845708</v>
      </c>
      <c r="J2346">
        <v>24.285851052876001</v>
      </c>
      <c r="K2346">
        <v>19.618537916367799</v>
      </c>
      <c r="L2346">
        <v>22.833500990555901</v>
      </c>
      <c r="M2346">
        <v>62.621299865634597</v>
      </c>
      <c r="N2346">
        <v>0.69677419354838699</v>
      </c>
      <c r="O2346">
        <v>83.749999999999901</v>
      </c>
      <c r="P2346">
        <v>31.1475409836065</v>
      </c>
      <c r="Q2346">
        <v>0.25718573276130302</v>
      </c>
    </row>
    <row r="2347" spans="1:17" hidden="1" x14ac:dyDescent="0.3">
      <c r="A2347" t="s">
        <v>4854</v>
      </c>
      <c r="B2347" t="s">
        <v>4855</v>
      </c>
      <c r="C2347" t="s">
        <v>10182</v>
      </c>
      <c r="D2347" t="s">
        <v>46</v>
      </c>
      <c r="E2347">
        <v>204.89535000000001</v>
      </c>
      <c r="F2347">
        <v>116.6</v>
      </c>
      <c r="G2347">
        <v>1.10456818920042</v>
      </c>
      <c r="H2347">
        <v>29.004752731735099</v>
      </c>
      <c r="I2347">
        <v>13.862091919069201</v>
      </c>
      <c r="J2347">
        <v>9.8693160066724399</v>
      </c>
      <c r="O2347">
        <v>11.320754716981099</v>
      </c>
      <c r="P2347">
        <v>39.473684210526301</v>
      </c>
    </row>
    <row r="2348" spans="1:17" hidden="1" x14ac:dyDescent="0.3">
      <c r="A2348" t="s">
        <v>4856</v>
      </c>
      <c r="B2348" t="s">
        <v>4857</v>
      </c>
      <c r="C2348" t="s">
        <v>10182</v>
      </c>
      <c r="D2348" t="s">
        <v>214</v>
      </c>
      <c r="E2348">
        <v>204.38941249999999</v>
      </c>
      <c r="F2348">
        <v>200.56</v>
      </c>
      <c r="G2348">
        <v>30.266531967740502</v>
      </c>
      <c r="H2348">
        <v>-5.2308458281208097</v>
      </c>
      <c r="I2348">
        <v>24.432611296271201</v>
      </c>
      <c r="J2348">
        <v>5.5114015760683399</v>
      </c>
      <c r="K2348">
        <v>203.33759659842801</v>
      </c>
      <c r="L2348">
        <v>171.91408850947701</v>
      </c>
      <c r="M2348">
        <v>25.0460559810479</v>
      </c>
      <c r="N2348">
        <v>0.100541987089345</v>
      </c>
      <c r="O2348">
        <v>30.634224172317499</v>
      </c>
      <c r="P2348">
        <v>111.004734350341</v>
      </c>
    </row>
    <row r="2349" spans="1:17" hidden="1" x14ac:dyDescent="0.3">
      <c r="A2349" t="s">
        <v>4858</v>
      </c>
      <c r="B2349" t="s">
        <v>4859</v>
      </c>
      <c r="C2349" t="s">
        <v>10182</v>
      </c>
      <c r="D2349" t="s">
        <v>243</v>
      </c>
      <c r="E2349">
        <v>204.30094495899999</v>
      </c>
      <c r="F2349">
        <v>150.55000000000001</v>
      </c>
      <c r="G2349">
        <v>-43.4235452893911</v>
      </c>
      <c r="H2349">
        <v>3.5060622211146599</v>
      </c>
      <c r="I2349">
        <v>-26.458487081846201</v>
      </c>
      <c r="J2349">
        <v>-4.5464931607737498</v>
      </c>
      <c r="K2349">
        <v>149.244900377367</v>
      </c>
      <c r="L2349">
        <v>163.88635619366499</v>
      </c>
      <c r="M2349">
        <v>52.764336196124397</v>
      </c>
      <c r="N2349">
        <v>1.95181220794444</v>
      </c>
      <c r="O2349">
        <v>41.294730586852097</v>
      </c>
      <c r="P2349">
        <v>18.543307086614099</v>
      </c>
      <c r="Q2349">
        <v>-6.8248781886987006E-2</v>
      </c>
    </row>
    <row r="2350" spans="1:17" hidden="1" x14ac:dyDescent="0.3">
      <c r="A2350" t="s">
        <v>4860</v>
      </c>
      <c r="B2350" t="s">
        <v>4861</v>
      </c>
      <c r="C2350" t="s">
        <v>10182</v>
      </c>
      <c r="D2350" t="s">
        <v>400</v>
      </c>
      <c r="E2350">
        <v>204.01459</v>
      </c>
      <c r="F2350">
        <v>355.55</v>
      </c>
      <c r="G2350">
        <v>534.56158736050497</v>
      </c>
      <c r="H2350">
        <v>-6.3966067885931297</v>
      </c>
      <c r="I2350">
        <v>73.823448189326001</v>
      </c>
      <c r="J2350">
        <v>13.3910068392262</v>
      </c>
      <c r="K2350">
        <v>321.69536805844399</v>
      </c>
      <c r="L2350">
        <v>180.205339169859</v>
      </c>
      <c r="M2350">
        <v>61.358823375483901</v>
      </c>
      <c r="N2350">
        <v>0.79365994236311199</v>
      </c>
      <c r="O2350">
        <v>9.4079594993671698</v>
      </c>
      <c r="P2350">
        <v>767.19512195121899</v>
      </c>
    </row>
    <row r="2351" spans="1:17" hidden="1" x14ac:dyDescent="0.3">
      <c r="A2351" t="s">
        <v>4862</v>
      </c>
      <c r="B2351" t="s">
        <v>4863</v>
      </c>
      <c r="C2351" t="s">
        <v>10182</v>
      </c>
      <c r="D2351" t="s">
        <v>548</v>
      </c>
      <c r="E2351">
        <v>203.77081999999999</v>
      </c>
      <c r="F2351">
        <v>184.91</v>
      </c>
      <c r="G2351">
        <v>34.319264412517299</v>
      </c>
      <c r="H2351">
        <v>-9.1730502560790299</v>
      </c>
      <c r="I2351">
        <v>0.45600121197215898</v>
      </c>
      <c r="J2351">
        <v>-0.42473619524182499</v>
      </c>
      <c r="K2351">
        <v>189.67973789874</v>
      </c>
      <c r="L2351">
        <v>166.88732414805699</v>
      </c>
      <c r="M2351">
        <v>42.716396798327096</v>
      </c>
      <c r="N2351">
        <v>0.27802026420593101</v>
      </c>
      <c r="O2351">
        <v>70.353144773132797</v>
      </c>
      <c r="P2351">
        <v>78.484555984555996</v>
      </c>
      <c r="Q2351">
        <v>5.1793349040242E-2</v>
      </c>
    </row>
    <row r="2352" spans="1:17" hidden="1" x14ac:dyDescent="0.3">
      <c r="A2352" t="s">
        <v>4864</v>
      </c>
      <c r="B2352" t="s">
        <v>4865</v>
      </c>
      <c r="C2352" t="s">
        <v>10182</v>
      </c>
      <c r="D2352" t="s">
        <v>140</v>
      </c>
      <c r="E2352">
        <v>203.77</v>
      </c>
      <c r="F2352">
        <v>49.7</v>
      </c>
      <c r="G2352">
        <v>54.013191097823302</v>
      </c>
      <c r="H2352">
        <v>16.800540235466499</v>
      </c>
      <c r="I2352">
        <v>5.8642435526121099</v>
      </c>
      <c r="J2352">
        <v>11.1855587150947</v>
      </c>
      <c r="K2352">
        <v>41.932352630775299</v>
      </c>
      <c r="L2352">
        <v>37.797540014059898</v>
      </c>
      <c r="M2352">
        <v>69.468079083951096</v>
      </c>
      <c r="N2352">
        <v>2.9863030303030298</v>
      </c>
      <c r="O2352">
        <v>10.462776659959699</v>
      </c>
      <c r="P2352">
        <v>85.447761194029795</v>
      </c>
      <c r="Q2352">
        <v>2.5861810502968999E-2</v>
      </c>
    </row>
    <row r="2353" spans="1:17" hidden="1" x14ac:dyDescent="0.3">
      <c r="A2353" t="s">
        <v>4866</v>
      </c>
      <c r="B2353" t="s">
        <v>4867</v>
      </c>
      <c r="C2353" t="s">
        <v>10182</v>
      </c>
      <c r="D2353" t="s">
        <v>481</v>
      </c>
      <c r="E2353">
        <v>203.7002</v>
      </c>
      <c r="F2353">
        <v>137.5</v>
      </c>
      <c r="G2353">
        <v>129.54372162835301</v>
      </c>
      <c r="H2353">
        <v>-6.0296024479688501</v>
      </c>
      <c r="I2353">
        <v>157.279458865847</v>
      </c>
      <c r="J2353">
        <v>-1.5581210677505</v>
      </c>
      <c r="K2353">
        <v>79.951018858403998</v>
      </c>
      <c r="M2353">
        <v>99.088105004362006</v>
      </c>
      <c r="N2353">
        <v>3.4779411764705799</v>
      </c>
      <c r="O2353">
        <v>2.0727272727272701</v>
      </c>
      <c r="P2353">
        <v>268.13922356091001</v>
      </c>
    </row>
    <row r="2354" spans="1:17" hidden="1" x14ac:dyDescent="0.3">
      <c r="A2354" t="s">
        <v>4868</v>
      </c>
      <c r="B2354" t="s">
        <v>4869</v>
      </c>
      <c r="C2354" t="s">
        <v>10182</v>
      </c>
      <c r="D2354" t="s">
        <v>384</v>
      </c>
      <c r="E2354">
        <v>203.19560102099999</v>
      </c>
      <c r="F2354">
        <v>69.510000000000005</v>
      </c>
      <c r="G2354">
        <v>-28.342692969960499</v>
      </c>
      <c r="H2354">
        <v>1.27756734986107</v>
      </c>
      <c r="I2354">
        <v>-25.4951550396767</v>
      </c>
      <c r="J2354">
        <v>5.1024755176066696</v>
      </c>
      <c r="K2354">
        <v>66.144593893110596</v>
      </c>
      <c r="L2354">
        <v>70.991293842791293</v>
      </c>
      <c r="M2354">
        <v>62.659729540940397</v>
      </c>
      <c r="N2354">
        <v>1.63798891378874</v>
      </c>
      <c r="O2354">
        <v>47.388864911523498</v>
      </c>
      <c r="P2354">
        <v>17.514792899408199</v>
      </c>
      <c r="Q2354">
        <v>-5.765068688029E-2</v>
      </c>
    </row>
    <row r="2355" spans="1:17" hidden="1" x14ac:dyDescent="0.3">
      <c r="A2355" t="s">
        <v>4870</v>
      </c>
      <c r="B2355" t="s">
        <v>4871</v>
      </c>
      <c r="C2355" t="s">
        <v>10182</v>
      </c>
      <c r="D2355" t="s">
        <v>140</v>
      </c>
      <c r="E2355">
        <v>202.82445791999999</v>
      </c>
      <c r="F2355">
        <v>15.12</v>
      </c>
      <c r="G2355">
        <v>113.02432821919599</v>
      </c>
      <c r="H2355">
        <v>64.126093255618002</v>
      </c>
      <c r="I2355">
        <v>64.513720991750901</v>
      </c>
      <c r="J2355">
        <v>62.5684200159371</v>
      </c>
      <c r="K2355">
        <v>10.524630983167</v>
      </c>
      <c r="L2355">
        <v>8.9797872833268002</v>
      </c>
      <c r="M2355">
        <v>70.727184966213102</v>
      </c>
      <c r="N2355">
        <v>3.1753543543439098</v>
      </c>
      <c r="O2355">
        <v>10.8465608465608</v>
      </c>
      <c r="P2355">
        <v>196.470588235294</v>
      </c>
      <c r="Q2355">
        <v>8.2637444562136994E-2</v>
      </c>
    </row>
    <row r="2356" spans="1:17" hidden="1" x14ac:dyDescent="0.3">
      <c r="A2356" t="s">
        <v>4872</v>
      </c>
      <c r="B2356" t="s">
        <v>4873</v>
      </c>
      <c r="C2356" t="s">
        <v>10182</v>
      </c>
      <c r="D2356" t="s">
        <v>153</v>
      </c>
      <c r="E2356">
        <v>202.71553499999999</v>
      </c>
      <c r="F2356">
        <v>221.1</v>
      </c>
      <c r="G2356">
        <v>59.548747531083301</v>
      </c>
      <c r="H2356">
        <v>2.8481509739097599</v>
      </c>
      <c r="I2356">
        <v>26.118704019137802</v>
      </c>
      <c r="J2356">
        <v>3.2643018963491199</v>
      </c>
      <c r="K2356">
        <v>218.46348854339499</v>
      </c>
      <c r="L2356">
        <v>188.35892693254601</v>
      </c>
      <c r="M2356">
        <v>57.079937499670898</v>
      </c>
      <c r="N2356">
        <v>0.37134729547183598</v>
      </c>
      <c r="O2356">
        <v>32.971506105834401</v>
      </c>
      <c r="P2356">
        <v>98.384925975773797</v>
      </c>
      <c r="Q2356">
        <v>0.11606331198365701</v>
      </c>
    </row>
    <row r="2357" spans="1:17" hidden="1" x14ac:dyDescent="0.3">
      <c r="A2357" t="s">
        <v>4874</v>
      </c>
      <c r="B2357" t="s">
        <v>4875</v>
      </c>
      <c r="C2357" t="s">
        <v>10182</v>
      </c>
      <c r="D2357" t="s">
        <v>153</v>
      </c>
      <c r="E2357">
        <v>202.54544018799999</v>
      </c>
      <c r="F2357">
        <v>87.71</v>
      </c>
      <c r="G2357">
        <v>96.348073316573206</v>
      </c>
      <c r="H2357">
        <v>35.288305727715802</v>
      </c>
      <c r="I2357">
        <v>45.5654051075309</v>
      </c>
      <c r="J2357">
        <v>-5.9158525801489503</v>
      </c>
      <c r="K2357">
        <v>76.959669128975605</v>
      </c>
      <c r="L2357">
        <v>60.375674922456398</v>
      </c>
      <c r="M2357">
        <v>50.7049287357178</v>
      </c>
      <c r="N2357">
        <v>1.60035735887299</v>
      </c>
      <c r="O2357">
        <v>12.8491620111731</v>
      </c>
      <c r="P2357">
        <v>150.599999999999</v>
      </c>
      <c r="Q2357">
        <v>0.14061747092035401</v>
      </c>
    </row>
    <row r="2358" spans="1:17" hidden="1" x14ac:dyDescent="0.3">
      <c r="A2358" t="s">
        <v>4876</v>
      </c>
      <c r="B2358" t="s">
        <v>4877</v>
      </c>
      <c r="C2358" t="s">
        <v>10182</v>
      </c>
      <c r="D2358" t="s">
        <v>4878</v>
      </c>
      <c r="E2358">
        <v>202.53290000000001</v>
      </c>
      <c r="F2358">
        <v>109.3</v>
      </c>
      <c r="G2358">
        <v>-20.990669906037599</v>
      </c>
      <c r="H2358">
        <v>12.2583412484815</v>
      </c>
      <c r="I2358">
        <v>-16.7864262294488</v>
      </c>
      <c r="J2358">
        <v>19.616428187540802</v>
      </c>
      <c r="K2358">
        <v>93.862363119587499</v>
      </c>
      <c r="M2358">
        <v>80.284704197926004</v>
      </c>
      <c r="N2358">
        <v>1.86409741809503</v>
      </c>
      <c r="O2358">
        <v>17.9322964318389</v>
      </c>
      <c r="P2358">
        <v>40.128205128205103</v>
      </c>
    </row>
    <row r="2359" spans="1:17" hidden="1" x14ac:dyDescent="0.3">
      <c r="A2359" t="s">
        <v>4879</v>
      </c>
      <c r="B2359" t="s">
        <v>4880</v>
      </c>
      <c r="C2359" t="s">
        <v>10182</v>
      </c>
      <c r="D2359" t="s">
        <v>130</v>
      </c>
      <c r="E2359">
        <v>202.50617639999999</v>
      </c>
      <c r="F2359">
        <v>478.5</v>
      </c>
      <c r="G2359">
        <v>-15.8767330611867</v>
      </c>
      <c r="H2359">
        <v>-0.21713888639600301</v>
      </c>
      <c r="I2359">
        <v>-12.8894815282647</v>
      </c>
      <c r="J2359">
        <v>1.68139208156486</v>
      </c>
      <c r="K2359">
        <v>460.93174985355199</v>
      </c>
      <c r="L2359">
        <v>451.09530530070401</v>
      </c>
      <c r="M2359">
        <v>58.281002525074101</v>
      </c>
      <c r="N2359">
        <v>1.0822424565681099</v>
      </c>
      <c r="O2359">
        <v>24.1065830721003</v>
      </c>
      <c r="P2359">
        <v>23.324742268041199</v>
      </c>
      <c r="Q2359">
        <v>8.2490253567453001E-2</v>
      </c>
    </row>
    <row r="2360" spans="1:17" hidden="1" x14ac:dyDescent="0.3">
      <c r="A2360" t="s">
        <v>4881</v>
      </c>
      <c r="B2360" t="s">
        <v>4882</v>
      </c>
      <c r="C2360" t="s">
        <v>10182</v>
      </c>
      <c r="D2360" t="s">
        <v>46</v>
      </c>
      <c r="E2360">
        <v>202.403526</v>
      </c>
      <c r="F2360">
        <v>178.1</v>
      </c>
      <c r="G2360">
        <v>47.157805731799598</v>
      </c>
      <c r="H2360">
        <v>-13.812329379701699</v>
      </c>
      <c r="I2360">
        <v>62.966891319144203</v>
      </c>
      <c r="J2360">
        <v>3.37879419554808</v>
      </c>
      <c r="K2360">
        <v>186.045722662781</v>
      </c>
      <c r="L2360">
        <v>150.12482573612499</v>
      </c>
      <c r="M2360">
        <v>36.456427227482898</v>
      </c>
      <c r="N2360">
        <v>0.23885967735248601</v>
      </c>
      <c r="O2360">
        <v>25.2105558674901</v>
      </c>
      <c r="P2360">
        <v>97.8888888888888</v>
      </c>
      <c r="Q2360">
        <v>9.9958045367663007E-2</v>
      </c>
    </row>
    <row r="2361" spans="1:17" hidden="1" x14ac:dyDescent="0.3">
      <c r="A2361" t="s">
        <v>4883</v>
      </c>
      <c r="B2361" t="s">
        <v>4884</v>
      </c>
      <c r="C2361" t="s">
        <v>10182</v>
      </c>
      <c r="D2361" t="s">
        <v>304</v>
      </c>
      <c r="E2361">
        <v>202.29302225000001</v>
      </c>
      <c r="F2361">
        <v>113.65</v>
      </c>
      <c r="G2361">
        <v>-25.085908001275701</v>
      </c>
      <c r="I2361">
        <v>-12.3283842714069</v>
      </c>
      <c r="M2361">
        <v>0</v>
      </c>
      <c r="O2361">
        <v>0</v>
      </c>
      <c r="P2361">
        <v>0</v>
      </c>
    </row>
    <row r="2362" spans="1:17" hidden="1" x14ac:dyDescent="0.3">
      <c r="A2362" t="s">
        <v>4885</v>
      </c>
      <c r="B2362" t="s">
        <v>4886</v>
      </c>
      <c r="C2362" t="s">
        <v>10182</v>
      </c>
      <c r="D2362" t="s">
        <v>1649</v>
      </c>
      <c r="E2362">
        <v>202.227971</v>
      </c>
      <c r="F2362">
        <v>286.45</v>
      </c>
      <c r="G2362">
        <v>-55.483186582250099</v>
      </c>
      <c r="H2362">
        <v>2.8894328664153002</v>
      </c>
      <c r="I2362">
        <v>-42.632520524448204</v>
      </c>
      <c r="J2362">
        <v>-13.4793289816692</v>
      </c>
      <c r="K2362">
        <v>295.422665694057</v>
      </c>
      <c r="L2362">
        <v>339.46327253522497</v>
      </c>
      <c r="M2362">
        <v>44.709167395033802</v>
      </c>
      <c r="N2362">
        <v>2.7885760257441601</v>
      </c>
      <c r="O2362">
        <v>80.485250480013903</v>
      </c>
      <c r="P2362">
        <v>11.8508395158141</v>
      </c>
    </row>
    <row r="2363" spans="1:17" hidden="1" x14ac:dyDescent="0.3">
      <c r="A2363" t="s">
        <v>4887</v>
      </c>
      <c r="B2363" t="s">
        <v>4888</v>
      </c>
      <c r="C2363" t="s">
        <v>10182</v>
      </c>
      <c r="D2363" t="s">
        <v>243</v>
      </c>
      <c r="E2363">
        <v>202.012650955</v>
      </c>
      <c r="F2363">
        <v>465.05</v>
      </c>
      <c r="G2363">
        <v>-18.4230639645785</v>
      </c>
      <c r="H2363">
        <v>-4.2353658453399303</v>
      </c>
      <c r="I2363">
        <v>-1.7470027472124099</v>
      </c>
      <c r="J2363">
        <v>-1.88711450346978</v>
      </c>
      <c r="K2363">
        <v>452.21683396725899</v>
      </c>
      <c r="L2363">
        <v>432.87678227926199</v>
      </c>
      <c r="M2363">
        <v>49.948196316097203</v>
      </c>
      <c r="N2363">
        <v>0.57471787799690699</v>
      </c>
      <c r="O2363">
        <v>14.9231265455327</v>
      </c>
      <c r="P2363">
        <v>33.635057471264297</v>
      </c>
      <c r="Q2363">
        <v>-0.110786223550975</v>
      </c>
    </row>
    <row r="2364" spans="1:17" hidden="1" x14ac:dyDescent="0.3">
      <c r="A2364" t="s">
        <v>4889</v>
      </c>
      <c r="B2364" t="s">
        <v>4890</v>
      </c>
      <c r="C2364" t="s">
        <v>10182</v>
      </c>
      <c r="D2364" t="s">
        <v>1091</v>
      </c>
      <c r="E2364">
        <v>201.925659</v>
      </c>
      <c r="F2364">
        <v>118.5</v>
      </c>
      <c r="G2364">
        <v>253.50834120000201</v>
      </c>
      <c r="H2364">
        <v>5.53297497267162</v>
      </c>
      <c r="I2364">
        <v>12.4084578338562</v>
      </c>
      <c r="J2364">
        <v>16.424095074520299</v>
      </c>
      <c r="K2364">
        <v>107.34025989535</v>
      </c>
      <c r="L2364">
        <v>85.717855881621901</v>
      </c>
      <c r="M2364">
        <v>73.009888455057606</v>
      </c>
      <c r="N2364">
        <v>1.4598706732597899</v>
      </c>
      <c r="O2364">
        <v>8.86075949367088</v>
      </c>
      <c r="P2364">
        <v>308.62068965517199</v>
      </c>
    </row>
    <row r="2365" spans="1:17" hidden="1" x14ac:dyDescent="0.3">
      <c r="A2365" t="s">
        <v>4891</v>
      </c>
      <c r="B2365" t="s">
        <v>4892</v>
      </c>
      <c r="C2365" t="s">
        <v>10182</v>
      </c>
      <c r="D2365" t="s">
        <v>1402</v>
      </c>
      <c r="E2365">
        <v>201.479894</v>
      </c>
      <c r="F2365">
        <v>393.8</v>
      </c>
      <c r="G2365">
        <v>90.8943226412283</v>
      </c>
      <c r="H2365">
        <v>-2.46987728940648</v>
      </c>
      <c r="I2365">
        <v>9.3650644306944297</v>
      </c>
      <c r="J2365">
        <v>-5.5870998143941097</v>
      </c>
      <c r="K2365">
        <v>388.67090681509501</v>
      </c>
      <c r="L2365">
        <v>354.58906223981</v>
      </c>
      <c r="M2365">
        <v>51.8794102689832</v>
      </c>
      <c r="N2365">
        <v>2.16291848367741</v>
      </c>
      <c r="O2365">
        <v>36.820721178263</v>
      </c>
      <c r="P2365">
        <v>128.95348837209301</v>
      </c>
      <c r="Q2365">
        <v>3.153065701906E-2</v>
      </c>
    </row>
    <row r="2366" spans="1:17" hidden="1" x14ac:dyDescent="0.3">
      <c r="A2366" t="s">
        <v>4893</v>
      </c>
      <c r="B2366" t="s">
        <v>4894</v>
      </c>
      <c r="C2366" t="s">
        <v>10182</v>
      </c>
      <c r="D2366" t="s">
        <v>481</v>
      </c>
      <c r="E2366">
        <v>201.428</v>
      </c>
      <c r="F2366">
        <v>136.1</v>
      </c>
      <c r="G2366">
        <v>-17.8361050067919</v>
      </c>
      <c r="H2366">
        <v>5.4170226502445598</v>
      </c>
      <c r="I2366">
        <v>-29.010355498832698</v>
      </c>
      <c r="J2366">
        <v>-1.4712610962993999</v>
      </c>
      <c r="K2366">
        <v>130.77504117757599</v>
      </c>
      <c r="L2366">
        <v>132.19682638830301</v>
      </c>
      <c r="M2366">
        <v>51.710556129507601</v>
      </c>
      <c r="N2366">
        <v>1.09961397265061</v>
      </c>
      <c r="O2366">
        <v>26.157237325495899</v>
      </c>
      <c r="P2366">
        <v>26.310904872389699</v>
      </c>
      <c r="Q2366">
        <v>-4.9027551438100003E-3</v>
      </c>
    </row>
    <row r="2367" spans="1:17" hidden="1" x14ac:dyDescent="0.3">
      <c r="A2367" t="s">
        <v>4895</v>
      </c>
      <c r="B2367" t="s">
        <v>4896</v>
      </c>
      <c r="C2367" t="s">
        <v>10182</v>
      </c>
      <c r="D2367" t="s">
        <v>1621</v>
      </c>
      <c r="E2367">
        <v>201.26653157000001</v>
      </c>
      <c r="F2367">
        <v>38.090000000000003</v>
      </c>
      <c r="G2367">
        <v>-5.3436885734228703</v>
      </c>
      <c r="H2367">
        <v>-6.5540570152189002</v>
      </c>
      <c r="I2367">
        <v>-19.787082036227101</v>
      </c>
      <c r="J2367">
        <v>-5.49425435480362</v>
      </c>
      <c r="K2367">
        <v>40.014246260306003</v>
      </c>
      <c r="L2367">
        <v>39.122926207411602</v>
      </c>
      <c r="M2367">
        <v>34.890126404678099</v>
      </c>
      <c r="N2367">
        <v>1.42379309898368</v>
      </c>
      <c r="O2367">
        <v>57.626673667629198</v>
      </c>
      <c r="P2367">
        <v>19.779874213836401</v>
      </c>
    </row>
    <row r="2368" spans="1:17" hidden="1" x14ac:dyDescent="0.3">
      <c r="A2368" t="s">
        <v>4897</v>
      </c>
      <c r="B2368" t="s">
        <v>4898</v>
      </c>
      <c r="C2368" t="s">
        <v>10182</v>
      </c>
      <c r="D2368" t="s">
        <v>108</v>
      </c>
      <c r="E2368">
        <v>200.68207943799999</v>
      </c>
      <c r="F2368">
        <v>94.03</v>
      </c>
      <c r="G2368">
        <v>8.0068025436640795</v>
      </c>
      <c r="H2368">
        <v>8.3133507602127104</v>
      </c>
      <c r="I2368">
        <v>-30.456377305799599</v>
      </c>
      <c r="J2368">
        <v>-2.6972208115014</v>
      </c>
      <c r="K2368">
        <v>88.408317396993397</v>
      </c>
      <c r="L2368">
        <v>90.834680644814497</v>
      </c>
      <c r="M2368">
        <v>52.2073804840606</v>
      </c>
      <c r="N2368">
        <v>3.8160985367292102</v>
      </c>
      <c r="O2368">
        <v>69.945761990853896</v>
      </c>
      <c r="P2368">
        <v>40.134128166914998</v>
      </c>
      <c r="Q2368">
        <v>3.6315164881901001E-2</v>
      </c>
    </row>
    <row r="2369" spans="1:17" hidden="1" x14ac:dyDescent="0.3">
      <c r="A2369" t="s">
        <v>4899</v>
      </c>
      <c r="B2369" t="s">
        <v>4900</v>
      </c>
      <c r="C2369" t="s">
        <v>10182</v>
      </c>
      <c r="D2369" t="s">
        <v>193</v>
      </c>
      <c r="E2369">
        <v>200.64798945999999</v>
      </c>
      <c r="F2369">
        <v>200.05</v>
      </c>
      <c r="G2369">
        <v>20.935989808943201</v>
      </c>
      <c r="H2369">
        <v>-10.533012134977</v>
      </c>
      <c r="I2369">
        <v>39.052622160677799</v>
      </c>
      <c r="J2369">
        <v>-2.0072774744992401</v>
      </c>
      <c r="K2369">
        <v>200.26327458334899</v>
      </c>
      <c r="L2369">
        <v>165.25830902516</v>
      </c>
      <c r="M2369">
        <v>33.886421781378999</v>
      </c>
      <c r="N2369">
        <v>0.44245253754897701</v>
      </c>
      <c r="O2369">
        <v>20.9697575606098</v>
      </c>
      <c r="P2369">
        <v>88.7264150943396</v>
      </c>
      <c r="Q2369">
        <v>0.13394081054899101</v>
      </c>
    </row>
    <row r="2370" spans="1:17" hidden="1" x14ac:dyDescent="0.3">
      <c r="A2370" t="s">
        <v>4901</v>
      </c>
      <c r="B2370" t="s">
        <v>4902</v>
      </c>
      <c r="C2370" t="s">
        <v>10182</v>
      </c>
      <c r="D2370" t="s">
        <v>387</v>
      </c>
      <c r="E2370">
        <v>200.23817984999999</v>
      </c>
      <c r="F2370">
        <v>100.5</v>
      </c>
      <c r="G2370">
        <v>84.726200558223198</v>
      </c>
      <c r="H2370">
        <v>5.7930853668419902</v>
      </c>
      <c r="I2370">
        <v>49.195241572373199</v>
      </c>
      <c r="J2370">
        <v>-14.2490021213472</v>
      </c>
      <c r="K2370">
        <v>87.116463949118895</v>
      </c>
      <c r="L2370">
        <v>70.920768076145507</v>
      </c>
      <c r="M2370">
        <v>48.874861034954598</v>
      </c>
      <c r="N2370">
        <v>0.63977530676516603</v>
      </c>
      <c r="O2370">
        <v>33.283582089552198</v>
      </c>
      <c r="P2370">
        <v>122.542072630646</v>
      </c>
      <c r="Q2370">
        <v>0.14790444976356801</v>
      </c>
    </row>
    <row r="2371" spans="1:17" hidden="1" x14ac:dyDescent="0.3">
      <c r="A2371" t="s">
        <v>4903</v>
      </c>
      <c r="B2371" t="s">
        <v>4904</v>
      </c>
      <c r="C2371" t="s">
        <v>10182</v>
      </c>
      <c r="D2371" t="s">
        <v>290</v>
      </c>
      <c r="E2371">
        <v>200.12237623999999</v>
      </c>
      <c r="F2371">
        <v>129.94999999999999</v>
      </c>
      <c r="G2371">
        <v>-27.3791410839825</v>
      </c>
      <c r="H2371">
        <v>2.3002072771897102</v>
      </c>
      <c r="I2371">
        <v>-22.7385876495524</v>
      </c>
      <c r="J2371">
        <v>7.1704292780483003</v>
      </c>
      <c r="K2371">
        <v>125.841402641629</v>
      </c>
      <c r="M2371">
        <v>68.723984698023301</v>
      </c>
      <c r="N2371">
        <v>0.81419554866570698</v>
      </c>
      <c r="O2371">
        <v>27.6644863409003</v>
      </c>
      <c r="P2371">
        <v>17.072072072072</v>
      </c>
    </row>
    <row r="2372" spans="1:17" hidden="1" x14ac:dyDescent="0.3">
      <c r="A2372" t="s">
        <v>4905</v>
      </c>
      <c r="B2372" t="s">
        <v>4906</v>
      </c>
      <c r="C2372" t="s">
        <v>10182</v>
      </c>
      <c r="D2372" t="s">
        <v>896</v>
      </c>
      <c r="E2372">
        <v>199.539648</v>
      </c>
      <c r="F2372">
        <v>134.97</v>
      </c>
      <c r="G2372">
        <v>-30.1035012454699</v>
      </c>
      <c r="H2372">
        <v>-6.5774379202524402</v>
      </c>
      <c r="I2372">
        <v>-29.0392759714994</v>
      </c>
      <c r="J2372">
        <v>-9.2193243645397196</v>
      </c>
      <c r="K2372">
        <v>138.80223798267701</v>
      </c>
      <c r="L2372">
        <v>138.299820239723</v>
      </c>
      <c r="M2372">
        <v>35.124196804798203</v>
      </c>
      <c r="N2372">
        <v>0.55377166671025302</v>
      </c>
      <c r="O2372">
        <v>36.511817440912701</v>
      </c>
      <c r="P2372">
        <v>19.4953519256308</v>
      </c>
      <c r="Q2372">
        <v>5.6607361337503999E-2</v>
      </c>
    </row>
    <row r="2373" spans="1:17" hidden="1" x14ac:dyDescent="0.3">
      <c r="A2373" t="s">
        <v>4907</v>
      </c>
      <c r="B2373" t="s">
        <v>4908</v>
      </c>
      <c r="C2373" t="s">
        <v>10182</v>
      </c>
      <c r="D2373" t="s">
        <v>416</v>
      </c>
      <c r="E2373">
        <v>199.2405</v>
      </c>
      <c r="F2373">
        <v>154.44999999999999</v>
      </c>
      <c r="G2373">
        <v>10.396548139075099</v>
      </c>
      <c r="H2373">
        <v>11.952613694302</v>
      </c>
      <c r="I2373">
        <v>4.9012172466196304</v>
      </c>
      <c r="J2373">
        <v>-15.340610807832499</v>
      </c>
      <c r="K2373">
        <v>148.32948863756201</v>
      </c>
      <c r="M2373">
        <v>39.338468343487499</v>
      </c>
      <c r="N2373">
        <v>0.91154791154791104</v>
      </c>
      <c r="O2373">
        <v>26.027840725153698</v>
      </c>
      <c r="P2373">
        <v>60.8854166666666</v>
      </c>
    </row>
    <row r="2374" spans="1:17" hidden="1" x14ac:dyDescent="0.3">
      <c r="A2374" t="s">
        <v>4909</v>
      </c>
      <c r="B2374" t="s">
        <v>3658</v>
      </c>
      <c r="C2374" t="s">
        <v>10182</v>
      </c>
      <c r="D2374" t="s">
        <v>1402</v>
      </c>
      <c r="E2374">
        <v>199.234399</v>
      </c>
      <c r="F2374">
        <v>126.49</v>
      </c>
      <c r="G2374">
        <v>8.7659438505760896</v>
      </c>
      <c r="H2374">
        <v>9.9270695316828199</v>
      </c>
      <c r="I2374">
        <v>-15.549501333380899</v>
      </c>
      <c r="J2374">
        <v>0.94564907273683696</v>
      </c>
      <c r="K2374">
        <v>117.931597054696</v>
      </c>
      <c r="L2374">
        <v>113.20907005550001</v>
      </c>
      <c r="M2374">
        <v>59.770919263202501</v>
      </c>
      <c r="N2374">
        <v>1.1602063919229699</v>
      </c>
      <c r="O2374">
        <v>8.2694284133132996</v>
      </c>
      <c r="P2374">
        <v>35.937667920472798</v>
      </c>
      <c r="Q2374">
        <v>-5.4923418963079996E-3</v>
      </c>
    </row>
    <row r="2375" spans="1:17" hidden="1" x14ac:dyDescent="0.3">
      <c r="A2375" t="s">
        <v>4910</v>
      </c>
      <c r="B2375" t="s">
        <v>4911</v>
      </c>
      <c r="C2375" t="s">
        <v>10182</v>
      </c>
      <c r="D2375" t="s">
        <v>193</v>
      </c>
      <c r="E2375">
        <v>199.06630200000001</v>
      </c>
      <c r="F2375">
        <v>109.8</v>
      </c>
      <c r="G2375">
        <v>21.803724105747602</v>
      </c>
      <c r="H2375">
        <v>-2.3963338054899799</v>
      </c>
      <c r="I2375">
        <v>-40.375566447029399</v>
      </c>
      <c r="J2375">
        <v>-8.3057053589948495</v>
      </c>
      <c r="K2375">
        <v>108.692331132074</v>
      </c>
      <c r="L2375">
        <v>109.968220847295</v>
      </c>
      <c r="M2375">
        <v>48.066822307610799</v>
      </c>
      <c r="N2375">
        <v>1.31939718035974</v>
      </c>
      <c r="O2375">
        <v>51.912568306010897</v>
      </c>
      <c r="P2375">
        <v>56.410256410256402</v>
      </c>
      <c r="Q2375">
        <v>5.7918680930644E-2</v>
      </c>
    </row>
    <row r="2376" spans="1:17" hidden="1" x14ac:dyDescent="0.3">
      <c r="A2376" t="s">
        <v>4912</v>
      </c>
      <c r="B2376" t="s">
        <v>4913</v>
      </c>
      <c r="C2376" t="s">
        <v>10182</v>
      </c>
      <c r="D2376" t="s">
        <v>49</v>
      </c>
      <c r="E2376">
        <v>198.92571488999999</v>
      </c>
      <c r="F2376">
        <v>1.57</v>
      </c>
      <c r="G2376">
        <v>-46.872140044503801</v>
      </c>
      <c r="H2376">
        <v>6.9928168259143701</v>
      </c>
      <c r="I2376">
        <v>-45.589995397095699</v>
      </c>
      <c r="J2376">
        <v>-8.8700225725384598</v>
      </c>
      <c r="K2376">
        <v>1.51952540225105</v>
      </c>
      <c r="L2376">
        <v>1.7122852701039699</v>
      </c>
      <c r="M2376">
        <v>54.1025946610254</v>
      </c>
      <c r="N2376">
        <v>2.4158013011809101</v>
      </c>
      <c r="O2376">
        <v>89.171974522292999</v>
      </c>
      <c r="P2376">
        <v>20.769230769230699</v>
      </c>
      <c r="Q2376">
        <v>5.4152788171188002E-2</v>
      </c>
    </row>
    <row r="2377" spans="1:17" hidden="1" x14ac:dyDescent="0.3">
      <c r="A2377" t="s">
        <v>4914</v>
      </c>
      <c r="B2377" t="s">
        <v>4915</v>
      </c>
      <c r="C2377" t="s">
        <v>10182</v>
      </c>
      <c r="D2377" t="s">
        <v>344</v>
      </c>
      <c r="E2377">
        <v>198.66936000000001</v>
      </c>
      <c r="F2377">
        <v>284</v>
      </c>
      <c r="G2377">
        <v>-24.909541158242199</v>
      </c>
      <c r="H2377">
        <v>10.7083629075675</v>
      </c>
      <c r="I2377">
        <v>-12.1520174283734</v>
      </c>
      <c r="J2377">
        <v>4.8420627485725598</v>
      </c>
      <c r="K2377">
        <v>269.21495229886301</v>
      </c>
      <c r="M2377">
        <v>68.669307536899495</v>
      </c>
      <c r="N2377">
        <v>1.0470409711684301</v>
      </c>
      <c r="O2377">
        <v>11.2676056338028</v>
      </c>
      <c r="P2377">
        <v>41.293532338308403</v>
      </c>
    </row>
    <row r="2378" spans="1:17" hidden="1" x14ac:dyDescent="0.3">
      <c r="A2378" t="s">
        <v>4916</v>
      </c>
      <c r="B2378" t="s">
        <v>4917</v>
      </c>
      <c r="C2378" t="s">
        <v>10182</v>
      </c>
      <c r="D2378" t="s">
        <v>140</v>
      </c>
      <c r="E2378">
        <v>198.58799999999999</v>
      </c>
      <c r="F2378">
        <v>650</v>
      </c>
      <c r="G2378">
        <v>31.635008213311298</v>
      </c>
      <c r="H2378">
        <v>-10.9009532643963</v>
      </c>
      <c r="I2378">
        <v>60.085408832041303</v>
      </c>
      <c r="J2378">
        <v>-7.4928541199660197</v>
      </c>
      <c r="K2378">
        <v>717.37172606134095</v>
      </c>
      <c r="L2378">
        <v>579.02637711468105</v>
      </c>
      <c r="M2378">
        <v>15.1120051540557</v>
      </c>
      <c r="N2378">
        <v>0.50656791503633303</v>
      </c>
      <c r="O2378">
        <v>50.661538461538399</v>
      </c>
      <c r="P2378">
        <v>88.515081206496504</v>
      </c>
    </row>
    <row r="2379" spans="1:17" hidden="1" x14ac:dyDescent="0.3">
      <c r="A2379" t="s">
        <v>4918</v>
      </c>
      <c r="B2379" t="s">
        <v>4919</v>
      </c>
      <c r="C2379" t="s">
        <v>10182</v>
      </c>
      <c r="E2379">
        <v>198.26603177600001</v>
      </c>
      <c r="F2379">
        <v>81.319999999999993</v>
      </c>
      <c r="G2379">
        <v>181.492791338969</v>
      </c>
      <c r="H2379">
        <v>31.787757943084301</v>
      </c>
      <c r="I2379">
        <v>7.25985102271071</v>
      </c>
      <c r="J2379">
        <v>-17.738800853081401</v>
      </c>
      <c r="K2379">
        <v>70.600028918761794</v>
      </c>
      <c r="L2379">
        <v>56.897194300420502</v>
      </c>
      <c r="M2379">
        <v>42.5049652461067</v>
      </c>
      <c r="N2379">
        <v>2.2561042595683398</v>
      </c>
      <c r="O2379">
        <v>31.357599606492801</v>
      </c>
      <c r="P2379">
        <v>236.03305785123899</v>
      </c>
    </row>
    <row r="2380" spans="1:17" hidden="1" x14ac:dyDescent="0.3">
      <c r="A2380" t="s">
        <v>4920</v>
      </c>
      <c r="B2380" t="s">
        <v>4921</v>
      </c>
      <c r="C2380" t="s">
        <v>10182</v>
      </c>
      <c r="D2380" t="s">
        <v>986</v>
      </c>
      <c r="E2380">
        <v>198.09439140000001</v>
      </c>
      <c r="F2380">
        <v>114</v>
      </c>
      <c r="G2380">
        <v>39.060960249264198</v>
      </c>
      <c r="H2380">
        <v>3.5480631948569399</v>
      </c>
      <c r="I2380">
        <v>28.3776142474773</v>
      </c>
      <c r="J2380">
        <v>1.19080246450241</v>
      </c>
      <c r="K2380">
        <v>103.30749444227099</v>
      </c>
      <c r="L2380">
        <v>90.884531024153304</v>
      </c>
      <c r="M2380">
        <v>53.458914879057502</v>
      </c>
      <c r="N2380">
        <v>0.55451066374746205</v>
      </c>
      <c r="O2380">
        <v>9.6491228070175499</v>
      </c>
      <c r="P2380">
        <v>72.439872939040995</v>
      </c>
      <c r="Q2380">
        <v>4.7499034919475998E-2</v>
      </c>
    </row>
    <row r="2381" spans="1:17" hidden="1" x14ac:dyDescent="0.3">
      <c r="A2381" t="s">
        <v>4922</v>
      </c>
      <c r="B2381" t="s">
        <v>4923</v>
      </c>
      <c r="C2381" t="s">
        <v>10182</v>
      </c>
      <c r="D2381" t="s">
        <v>21</v>
      </c>
      <c r="E2381">
        <v>198.07463737800001</v>
      </c>
      <c r="F2381">
        <v>7.62</v>
      </c>
      <c r="G2381">
        <v>-10.4994418358622</v>
      </c>
      <c r="H2381">
        <v>5.2553965638237603</v>
      </c>
      <c r="I2381">
        <v>-44.894755952822798</v>
      </c>
      <c r="J2381">
        <v>-2.31635444702848</v>
      </c>
      <c r="K2381">
        <v>7.7332193767550503</v>
      </c>
      <c r="L2381">
        <v>8.4271549095829101</v>
      </c>
      <c r="M2381">
        <v>40.917113327901099</v>
      </c>
      <c r="N2381">
        <v>1.15148292953473</v>
      </c>
      <c r="O2381">
        <v>67.322834645669204</v>
      </c>
      <c r="P2381">
        <v>36.071428571428498</v>
      </c>
      <c r="Q2381">
        <v>-3.0146459933821999E-2</v>
      </c>
    </row>
    <row r="2382" spans="1:17" hidden="1" x14ac:dyDescent="0.3">
      <c r="A2382" t="s">
        <v>4924</v>
      </c>
      <c r="B2382" t="s">
        <v>4925</v>
      </c>
      <c r="C2382" t="s">
        <v>10182</v>
      </c>
      <c r="D2382" t="s">
        <v>243</v>
      </c>
      <c r="E2382">
        <v>197.79330582</v>
      </c>
      <c r="F2382">
        <v>20.46</v>
      </c>
      <c r="G2382">
        <v>215.346704311536</v>
      </c>
      <c r="H2382">
        <v>65.156822206975306</v>
      </c>
      <c r="I2382">
        <v>56.066677456988103</v>
      </c>
      <c r="J2382">
        <v>-7.24969458362835</v>
      </c>
      <c r="K2382">
        <v>15.3897508685535</v>
      </c>
      <c r="L2382">
        <v>11.456208889123999</v>
      </c>
      <c r="M2382">
        <v>61.524050800615598</v>
      </c>
      <c r="N2382">
        <v>1.5704987071141701</v>
      </c>
      <c r="O2382">
        <v>10.5083088954056</v>
      </c>
      <c r="P2382">
        <v>278.888888888888</v>
      </c>
    </row>
    <row r="2383" spans="1:17" hidden="1" x14ac:dyDescent="0.3">
      <c r="A2383" t="s">
        <v>4926</v>
      </c>
      <c r="B2383" t="s">
        <v>4927</v>
      </c>
      <c r="C2383" t="s">
        <v>10182</v>
      </c>
      <c r="D2383" t="s">
        <v>637</v>
      </c>
      <c r="E2383">
        <v>197.61535079999999</v>
      </c>
      <c r="F2383">
        <v>59.64</v>
      </c>
      <c r="G2383">
        <v>-77.439084189849396</v>
      </c>
      <c r="H2383">
        <v>-17.9716728519996</v>
      </c>
      <c r="I2383">
        <v>-43.340530020394702</v>
      </c>
      <c r="J2383">
        <v>-2.9064375961390101</v>
      </c>
      <c r="K2383">
        <v>65.984043926640993</v>
      </c>
      <c r="L2383">
        <v>98.688785503139698</v>
      </c>
      <c r="M2383">
        <v>33.779686574383099</v>
      </c>
      <c r="N2383">
        <v>1.3152838297618299</v>
      </c>
      <c r="O2383">
        <v>122.417840375586</v>
      </c>
      <c r="P2383">
        <v>2.4742268041236999</v>
      </c>
      <c r="Q2383">
        <v>0.181384672412576</v>
      </c>
    </row>
    <row r="2384" spans="1:17" hidden="1" x14ac:dyDescent="0.3">
      <c r="A2384" t="s">
        <v>4928</v>
      </c>
      <c r="B2384" t="s">
        <v>4929</v>
      </c>
      <c r="C2384" t="s">
        <v>10182</v>
      </c>
      <c r="D2384" t="s">
        <v>166</v>
      </c>
      <c r="E2384">
        <v>197.30580380999999</v>
      </c>
      <c r="F2384">
        <v>172.71</v>
      </c>
      <c r="G2384">
        <v>52.416661371797197</v>
      </c>
      <c r="H2384">
        <v>6.5307023619807696</v>
      </c>
      <c r="I2384">
        <v>28.601848286732601</v>
      </c>
      <c r="J2384">
        <v>-4.0130430534169799</v>
      </c>
      <c r="K2384">
        <v>159.34181309668199</v>
      </c>
      <c r="L2384">
        <v>141.20955865537499</v>
      </c>
      <c r="M2384">
        <v>53.9092622030768</v>
      </c>
      <c r="N2384">
        <v>2.2336457391719202</v>
      </c>
      <c r="O2384">
        <v>21.938509640437701</v>
      </c>
      <c r="Q2384">
        <v>8.8939207741254994E-2</v>
      </c>
    </row>
    <row r="2385" spans="1:17" hidden="1" x14ac:dyDescent="0.3">
      <c r="A2385" t="s">
        <v>4930</v>
      </c>
      <c r="B2385" t="s">
        <v>4931</v>
      </c>
      <c r="C2385" t="s">
        <v>10182</v>
      </c>
      <c r="D2385" t="s">
        <v>384</v>
      </c>
      <c r="E2385">
        <v>197.2336</v>
      </c>
      <c r="F2385">
        <v>13.1</v>
      </c>
      <c r="G2385">
        <v>-0.32400323937099801</v>
      </c>
      <c r="H2385">
        <v>28.2479829058164</v>
      </c>
      <c r="I2385">
        <v>-9.5832862321912398</v>
      </c>
      <c r="J2385">
        <v>-2.9258705926803601</v>
      </c>
      <c r="K2385">
        <v>11.0712837242319</v>
      </c>
      <c r="L2385">
        <v>11.014805315318201</v>
      </c>
      <c r="M2385">
        <v>64.557881669106905</v>
      </c>
      <c r="N2385">
        <v>1.6127061143635999</v>
      </c>
      <c r="O2385">
        <v>39.312977099236598</v>
      </c>
      <c r="P2385">
        <v>85.815602836879407</v>
      </c>
      <c r="Q2385">
        <v>3.9654804769360001E-2</v>
      </c>
    </row>
    <row r="2386" spans="1:17" hidden="1" x14ac:dyDescent="0.3">
      <c r="A2386" t="s">
        <v>4932</v>
      </c>
      <c r="B2386" t="s">
        <v>4933</v>
      </c>
      <c r="C2386" t="s">
        <v>10182</v>
      </c>
      <c r="D2386" t="s">
        <v>637</v>
      </c>
      <c r="E2386">
        <v>197.22266915</v>
      </c>
      <c r="F2386">
        <v>85.93</v>
      </c>
      <c r="G2386">
        <v>-31.327042753048801</v>
      </c>
      <c r="H2386">
        <v>-3.5569927186000698</v>
      </c>
      <c r="I2386">
        <v>-26.825896709217801</v>
      </c>
      <c r="J2386">
        <v>-1.83723536147203</v>
      </c>
      <c r="K2386">
        <v>89.873111007454</v>
      </c>
      <c r="L2386">
        <v>94.184974579606106</v>
      </c>
      <c r="M2386">
        <v>40.671474194966699</v>
      </c>
      <c r="N2386">
        <v>1.32320865831335</v>
      </c>
      <c r="O2386">
        <v>42.557895961829303</v>
      </c>
      <c r="P2386">
        <v>9.3952896244430395</v>
      </c>
      <c r="Q2386">
        <v>0.14239649459370399</v>
      </c>
    </row>
    <row r="2387" spans="1:17" hidden="1" x14ac:dyDescent="0.3">
      <c r="A2387" t="s">
        <v>4934</v>
      </c>
      <c r="B2387" t="s">
        <v>4935</v>
      </c>
      <c r="C2387" t="s">
        <v>10182</v>
      </c>
      <c r="D2387" t="s">
        <v>62</v>
      </c>
      <c r="E2387">
        <v>197.10116550000001</v>
      </c>
      <c r="F2387">
        <v>342.35</v>
      </c>
      <c r="G2387">
        <v>85.591015075647306</v>
      </c>
      <c r="H2387">
        <v>-3.0788054015262198</v>
      </c>
      <c r="I2387">
        <v>33.725369994804602</v>
      </c>
      <c r="J2387">
        <v>-2.3611095345414199</v>
      </c>
      <c r="K2387">
        <v>345.53077959325299</v>
      </c>
      <c r="L2387">
        <v>282.66458484672302</v>
      </c>
      <c r="M2387">
        <v>37.521596567912802</v>
      </c>
      <c r="N2387">
        <v>0.50977705152403696</v>
      </c>
      <c r="O2387">
        <v>18.153936030378201</v>
      </c>
      <c r="P2387">
        <v>117.365079365079</v>
      </c>
      <c r="Q2387">
        <v>7.5116337018239998E-2</v>
      </c>
    </row>
    <row r="2388" spans="1:17" hidden="1" x14ac:dyDescent="0.3">
      <c r="A2388" t="s">
        <v>4936</v>
      </c>
      <c r="B2388" t="s">
        <v>4937</v>
      </c>
      <c r="C2388" t="s">
        <v>10182</v>
      </c>
      <c r="D2388" t="s">
        <v>1584</v>
      </c>
      <c r="E2388">
        <v>196.7868</v>
      </c>
      <c r="F2388">
        <v>191.8</v>
      </c>
      <c r="G2388">
        <v>-33.752574667942397</v>
      </c>
      <c r="H2388">
        <v>20.245730562977599</v>
      </c>
      <c r="I2388">
        <v>-20.995050938073501</v>
      </c>
      <c r="J2388">
        <v>-0.79837286002187802</v>
      </c>
      <c r="K2388">
        <v>170.15599320650199</v>
      </c>
      <c r="M2388">
        <v>57.821324151107298</v>
      </c>
      <c r="N2388">
        <v>1.5385649470677101</v>
      </c>
      <c r="O2388">
        <v>9.4890510948905096</v>
      </c>
      <c r="P2388">
        <v>65.344827586206904</v>
      </c>
    </row>
    <row r="2389" spans="1:17" hidden="1" x14ac:dyDescent="0.3">
      <c r="A2389" t="s">
        <v>4938</v>
      </c>
      <c r="B2389" t="s">
        <v>4939</v>
      </c>
      <c r="C2389" t="s">
        <v>10182</v>
      </c>
      <c r="D2389" t="s">
        <v>130</v>
      </c>
      <c r="E2389">
        <v>196.73509625</v>
      </c>
      <c r="F2389">
        <v>42.07</v>
      </c>
      <c r="G2389">
        <v>43.531326467662097</v>
      </c>
      <c r="H2389">
        <v>-5.4607037420291</v>
      </c>
      <c r="I2389">
        <v>-7.5463170235862398</v>
      </c>
      <c r="J2389">
        <v>-3.77988757213426</v>
      </c>
      <c r="K2389">
        <v>42.664597456905902</v>
      </c>
      <c r="L2389">
        <v>38.757893676418902</v>
      </c>
      <c r="M2389">
        <v>38.036704711713497</v>
      </c>
      <c r="N2389">
        <v>1.20088879593089</v>
      </c>
      <c r="O2389">
        <v>22.771571190872301</v>
      </c>
      <c r="Q2389">
        <v>1.0013257149463E-2</v>
      </c>
    </row>
    <row r="2390" spans="1:17" hidden="1" x14ac:dyDescent="0.3">
      <c r="A2390" t="s">
        <v>4940</v>
      </c>
      <c r="B2390" t="s">
        <v>4941</v>
      </c>
      <c r="C2390" t="s">
        <v>10182</v>
      </c>
      <c r="D2390" t="s">
        <v>75</v>
      </c>
      <c r="E2390">
        <v>196.6953024</v>
      </c>
      <c r="F2390">
        <v>34.56</v>
      </c>
      <c r="G2390">
        <v>-51.223971690098097</v>
      </c>
      <c r="H2390">
        <v>-9.1140748195436299</v>
      </c>
      <c r="I2390">
        <v>-55.439495382517997</v>
      </c>
      <c r="J2390">
        <v>-4.6425934393252799</v>
      </c>
      <c r="K2390">
        <v>37.579837115570903</v>
      </c>
      <c r="L2390">
        <v>45.000103598532903</v>
      </c>
      <c r="M2390">
        <v>36.997040704157897</v>
      </c>
      <c r="N2390">
        <v>0.22164337882294199</v>
      </c>
      <c r="O2390">
        <v>96.759259259259196</v>
      </c>
      <c r="P2390">
        <v>15.2</v>
      </c>
      <c r="Q2390">
        <v>-1.3386365953938001E-2</v>
      </c>
    </row>
    <row r="2391" spans="1:17" hidden="1" x14ac:dyDescent="0.3">
      <c r="A2391" t="s">
        <v>4942</v>
      </c>
      <c r="B2391" t="s">
        <v>4943</v>
      </c>
      <c r="C2391" t="s">
        <v>10182</v>
      </c>
      <c r="D2391" t="s">
        <v>243</v>
      </c>
      <c r="E2391">
        <v>196.29916499999999</v>
      </c>
      <c r="F2391">
        <v>21.66</v>
      </c>
      <c r="G2391">
        <v>-10.9056233412862</v>
      </c>
      <c r="H2391">
        <v>1.4043555560952601</v>
      </c>
      <c r="I2391">
        <v>-18.966315305889601</v>
      </c>
      <c r="J2391">
        <v>-1.53633514722973</v>
      </c>
      <c r="K2391">
        <v>21.417950468797599</v>
      </c>
      <c r="L2391">
        <v>21.301898565502601</v>
      </c>
      <c r="M2391">
        <v>38.539978165326502</v>
      </c>
      <c r="N2391">
        <v>1.01784743636593</v>
      </c>
      <c r="O2391">
        <v>33.4256694367497</v>
      </c>
      <c r="P2391">
        <v>22.650056625141499</v>
      </c>
      <c r="Q2391">
        <v>3.6539021194702002E-2</v>
      </c>
    </row>
    <row r="2392" spans="1:17" hidden="1" x14ac:dyDescent="0.3">
      <c r="A2392" t="s">
        <v>4944</v>
      </c>
      <c r="B2392" t="s">
        <v>4945</v>
      </c>
      <c r="C2392" t="s">
        <v>10182</v>
      </c>
      <c r="E2392">
        <v>195.88959</v>
      </c>
      <c r="F2392">
        <v>310.05</v>
      </c>
      <c r="G2392">
        <v>234.75158474393601</v>
      </c>
      <c r="H2392">
        <v>-5.7254388659097799</v>
      </c>
      <c r="I2392">
        <v>80.428842958931895</v>
      </c>
      <c r="J2392">
        <v>2.82744544144701</v>
      </c>
      <c r="K2392">
        <v>289.41111512377103</v>
      </c>
      <c r="L2392">
        <v>215.73428170887999</v>
      </c>
      <c r="M2392">
        <v>50.228961599028601</v>
      </c>
      <c r="N2392">
        <v>0.80354475058933394</v>
      </c>
      <c r="O2392">
        <v>9.6758587324624994</v>
      </c>
      <c r="P2392">
        <v>279.49816401468701</v>
      </c>
      <c r="Q2392">
        <v>0.119378137524279</v>
      </c>
    </row>
    <row r="2393" spans="1:17" hidden="1" x14ac:dyDescent="0.3">
      <c r="A2393" t="s">
        <v>4946</v>
      </c>
      <c r="B2393" t="s">
        <v>4947</v>
      </c>
      <c r="C2393" t="s">
        <v>10182</v>
      </c>
      <c r="D2393" t="s">
        <v>1402</v>
      </c>
      <c r="E2393">
        <v>195.86644799999999</v>
      </c>
      <c r="F2393">
        <v>110.72</v>
      </c>
      <c r="G2393">
        <v>3.2107316279246998</v>
      </c>
      <c r="H2393">
        <v>4.0163482790450002</v>
      </c>
      <c r="I2393">
        <v>-13.735329952617899</v>
      </c>
      <c r="J2393">
        <v>-3.0485003167210398</v>
      </c>
      <c r="K2393">
        <v>107.39490154515001</v>
      </c>
      <c r="L2393">
        <v>104.42005494822099</v>
      </c>
      <c r="M2393">
        <v>47.938407006722002</v>
      </c>
      <c r="N2393">
        <v>1.5697274163925501</v>
      </c>
      <c r="O2393">
        <v>25.3612716763005</v>
      </c>
      <c r="P2393">
        <v>33.639106819553398</v>
      </c>
      <c r="Q2393">
        <v>-2.5568008802518E-2</v>
      </c>
    </row>
    <row r="2394" spans="1:17" hidden="1" x14ac:dyDescent="0.3">
      <c r="A2394" t="s">
        <v>4948</v>
      </c>
      <c r="B2394" t="s">
        <v>4949</v>
      </c>
      <c r="C2394" t="s">
        <v>10182</v>
      </c>
      <c r="D2394" t="s">
        <v>548</v>
      </c>
      <c r="E2394">
        <v>195.78546</v>
      </c>
      <c r="F2394">
        <v>80.97</v>
      </c>
      <c r="G2394">
        <v>-36.04918048863</v>
      </c>
      <c r="H2394">
        <v>-3.5339647008937001</v>
      </c>
      <c r="I2394">
        <v>-22.680465759449401</v>
      </c>
      <c r="J2394">
        <v>-2.1919043645878298</v>
      </c>
      <c r="K2394">
        <v>84.980655292502604</v>
      </c>
      <c r="L2394">
        <v>92.371102181906707</v>
      </c>
      <c r="M2394">
        <v>41.255979311347701</v>
      </c>
      <c r="N2394">
        <v>1.23140608199463</v>
      </c>
      <c r="O2394">
        <v>47.585525503272798</v>
      </c>
      <c r="P2394">
        <v>19.073529411764699</v>
      </c>
      <c r="Q2394">
        <v>1.70133375077E-2</v>
      </c>
    </row>
    <row r="2395" spans="1:17" hidden="1" x14ac:dyDescent="0.3">
      <c r="A2395" t="s">
        <v>4950</v>
      </c>
      <c r="B2395" t="s">
        <v>4951</v>
      </c>
      <c r="C2395" t="s">
        <v>10182</v>
      </c>
      <c r="E2395">
        <v>195.55229249999999</v>
      </c>
      <c r="F2395">
        <v>164.14</v>
      </c>
      <c r="G2395">
        <v>125.700952197349</v>
      </c>
      <c r="H2395">
        <v>146.25199658509001</v>
      </c>
      <c r="I2395">
        <v>138.45847592721699</v>
      </c>
      <c r="J2395">
        <v>27.278804118913399</v>
      </c>
      <c r="M2395">
        <v>100</v>
      </c>
      <c r="O2395">
        <v>0</v>
      </c>
      <c r="P2395">
        <v>163.298042990054</v>
      </c>
    </row>
    <row r="2396" spans="1:17" hidden="1" x14ac:dyDescent="0.3">
      <c r="A2396" t="s">
        <v>4952</v>
      </c>
      <c r="B2396" t="s">
        <v>4953</v>
      </c>
      <c r="C2396" t="s">
        <v>10182</v>
      </c>
      <c r="E2396">
        <v>195.39036325999999</v>
      </c>
      <c r="F2396">
        <v>485.05</v>
      </c>
      <c r="G2396">
        <v>-13.0651227818762</v>
      </c>
      <c r="H2396">
        <v>-8.7728765017764196</v>
      </c>
      <c r="I2396">
        <v>-31.28410691134</v>
      </c>
      <c r="J2396">
        <v>-1.2003393146199099</v>
      </c>
      <c r="K2396">
        <v>501.074059844006</v>
      </c>
      <c r="L2396">
        <v>499.20609650987899</v>
      </c>
      <c r="M2396">
        <v>42.636733117738103</v>
      </c>
      <c r="N2396">
        <v>0.73819111624631595</v>
      </c>
      <c r="O2396">
        <v>42.871868879496901</v>
      </c>
      <c r="P2396">
        <v>25.823605706874101</v>
      </c>
    </row>
    <row r="2397" spans="1:17" hidden="1" x14ac:dyDescent="0.3">
      <c r="A2397" t="s">
        <v>4954</v>
      </c>
      <c r="B2397" t="s">
        <v>4955</v>
      </c>
      <c r="C2397" t="s">
        <v>10182</v>
      </c>
      <c r="D2397" t="s">
        <v>193</v>
      </c>
      <c r="E2397">
        <v>195.24119999999999</v>
      </c>
      <c r="F2397">
        <v>528.25</v>
      </c>
      <c r="G2397">
        <v>-0.72253005504810297</v>
      </c>
      <c r="H2397">
        <v>14.751128449041101</v>
      </c>
      <c r="I2397">
        <v>-18.316994344373601</v>
      </c>
      <c r="J2397">
        <v>-3.0107241725766301</v>
      </c>
      <c r="K2397">
        <v>492.58733742096302</v>
      </c>
      <c r="L2397">
        <v>454.275996752472</v>
      </c>
      <c r="M2397">
        <v>48.0116469791529</v>
      </c>
      <c r="N2397">
        <v>0.87228969610276597</v>
      </c>
      <c r="O2397">
        <v>18.315191670610499</v>
      </c>
      <c r="P2397">
        <v>42.327899770982</v>
      </c>
      <c r="Q2397">
        <v>7.7756382847527006E-2</v>
      </c>
    </row>
    <row r="2398" spans="1:17" hidden="1" x14ac:dyDescent="0.3">
      <c r="A2398" t="s">
        <v>4956</v>
      </c>
      <c r="B2398" t="s">
        <v>4957</v>
      </c>
      <c r="C2398" t="s">
        <v>10182</v>
      </c>
      <c r="E2398">
        <v>195.16800000000001</v>
      </c>
      <c r="F2398">
        <v>190</v>
      </c>
      <c r="G2398">
        <v>-6.3162909265739398</v>
      </c>
      <c r="H2398">
        <v>6.3964797362940198</v>
      </c>
      <c r="I2398">
        <v>-30.414178623638001</v>
      </c>
      <c r="J2398">
        <v>0.48826619751501099</v>
      </c>
      <c r="K2398">
        <v>174.917372357055</v>
      </c>
      <c r="L2398">
        <v>178.178572461122</v>
      </c>
      <c r="M2398">
        <v>73.241023499130804</v>
      </c>
      <c r="N2398">
        <v>1.14387149342335</v>
      </c>
      <c r="O2398">
        <v>41.5263157894736</v>
      </c>
      <c r="P2398">
        <v>31.9444444444444</v>
      </c>
    </row>
    <row r="2399" spans="1:17" hidden="1" x14ac:dyDescent="0.3">
      <c r="A2399" t="s">
        <v>4958</v>
      </c>
      <c r="B2399" t="s">
        <v>4959</v>
      </c>
      <c r="C2399" t="s">
        <v>10182</v>
      </c>
      <c r="D2399" t="s">
        <v>46</v>
      </c>
      <c r="E2399">
        <v>194.99413680000001</v>
      </c>
      <c r="F2399">
        <v>48.56</v>
      </c>
      <c r="G2399">
        <v>33.089987764196501</v>
      </c>
      <c r="H2399">
        <v>6.2916240237084802</v>
      </c>
      <c r="I2399">
        <v>-16.925633780247701</v>
      </c>
      <c r="J2399">
        <v>-7.6913529738578701</v>
      </c>
      <c r="K2399">
        <v>47.822831597463498</v>
      </c>
      <c r="L2399">
        <v>43.806766325835099</v>
      </c>
      <c r="M2399">
        <v>33.856246321576101</v>
      </c>
      <c r="N2399">
        <v>1.38830397340589</v>
      </c>
      <c r="O2399">
        <v>33.855024711696799</v>
      </c>
      <c r="P2399">
        <v>60.794701986754902</v>
      </c>
      <c r="Q2399">
        <v>-1.4948567789935001E-2</v>
      </c>
    </row>
    <row r="2400" spans="1:17" hidden="1" x14ac:dyDescent="0.3">
      <c r="A2400" t="s">
        <v>4960</v>
      </c>
      <c r="B2400" t="s">
        <v>4961</v>
      </c>
      <c r="C2400" t="s">
        <v>10182</v>
      </c>
      <c r="D2400" t="s">
        <v>140</v>
      </c>
      <c r="E2400">
        <v>194.34164000000001</v>
      </c>
      <c r="F2400">
        <v>4.0999999999999996</v>
      </c>
      <c r="G2400">
        <v>42.261030774234399</v>
      </c>
      <c r="H2400">
        <v>-15.9650587742534</v>
      </c>
      <c r="I2400">
        <v>-7.2001791432018001</v>
      </c>
      <c r="J2400">
        <v>-4.6493160773758403E-2</v>
      </c>
      <c r="K2400">
        <v>4.4250744769830597</v>
      </c>
      <c r="L2400">
        <v>4.2899689188301204</v>
      </c>
      <c r="M2400">
        <v>17.6257669683941</v>
      </c>
      <c r="N2400">
        <v>0.44183245277788602</v>
      </c>
      <c r="O2400">
        <v>41.463414634146297</v>
      </c>
      <c r="P2400">
        <v>82.2222222222222</v>
      </c>
      <c r="Q2400">
        <v>-8.1524359885719998E-3</v>
      </c>
    </row>
    <row r="2401" spans="1:17" hidden="1" x14ac:dyDescent="0.3">
      <c r="A2401" t="s">
        <v>4962</v>
      </c>
      <c r="B2401" t="s">
        <v>4963</v>
      </c>
      <c r="C2401" t="s">
        <v>10182</v>
      </c>
      <c r="D2401" t="s">
        <v>49</v>
      </c>
      <c r="E2401">
        <v>194.318085</v>
      </c>
      <c r="F2401">
        <v>119.82</v>
      </c>
      <c r="G2401">
        <v>29.122586207218401</v>
      </c>
      <c r="H2401">
        <v>-0.71292965001305297</v>
      </c>
      <c r="I2401">
        <v>-6.7601023330809298</v>
      </c>
      <c r="J2401">
        <v>1.0780382844573999</v>
      </c>
      <c r="K2401">
        <v>117.003279866255</v>
      </c>
      <c r="L2401">
        <v>110.46060835356801</v>
      </c>
      <c r="M2401">
        <v>54.5718298391375</v>
      </c>
      <c r="N2401">
        <v>1.82693382162127</v>
      </c>
      <c r="O2401">
        <v>23.3516942079786</v>
      </c>
      <c r="P2401">
        <v>61.373737373737299</v>
      </c>
      <c r="Q2401">
        <v>-6.1467906710289998E-3</v>
      </c>
    </row>
    <row r="2402" spans="1:17" hidden="1" x14ac:dyDescent="0.3">
      <c r="A2402" t="s">
        <v>4964</v>
      </c>
      <c r="B2402" t="s">
        <v>4965</v>
      </c>
      <c r="C2402" t="s">
        <v>10182</v>
      </c>
      <c r="D2402" t="s">
        <v>130</v>
      </c>
      <c r="E2402">
        <v>193.73446831199999</v>
      </c>
      <c r="F2402">
        <v>4.62</v>
      </c>
      <c r="G2402">
        <v>21.580758665390899</v>
      </c>
      <c r="H2402">
        <v>-0.41169434775539299</v>
      </c>
      <c r="I2402">
        <v>-16.0783842714069</v>
      </c>
      <c r="J2402">
        <v>8.7918906776100698</v>
      </c>
      <c r="K2402">
        <v>4.04371444054508</v>
      </c>
      <c r="L2402">
        <v>3.6879338804046999</v>
      </c>
      <c r="M2402">
        <v>75.772257427295102</v>
      </c>
      <c r="N2402">
        <v>0.907940361686978</v>
      </c>
      <c r="O2402">
        <v>19.047619047619001</v>
      </c>
      <c r="P2402">
        <v>81.176470588235304</v>
      </c>
      <c r="Q2402">
        <v>6.9343764890418005E-2</v>
      </c>
    </row>
    <row r="2403" spans="1:17" hidden="1" x14ac:dyDescent="0.3">
      <c r="A2403" t="s">
        <v>4966</v>
      </c>
      <c r="B2403" t="s">
        <v>4967</v>
      </c>
      <c r="C2403" t="s">
        <v>10182</v>
      </c>
      <c r="D2403" t="s">
        <v>484</v>
      </c>
      <c r="E2403">
        <v>193.53846838199999</v>
      </c>
      <c r="F2403">
        <v>3.97</v>
      </c>
      <c r="G2403">
        <v>-8.3212021189228</v>
      </c>
      <c r="H2403">
        <v>3.9059385024861499</v>
      </c>
      <c r="I2403">
        <v>-41.435527128549701</v>
      </c>
      <c r="J2403">
        <v>7.5006766505469997</v>
      </c>
      <c r="K2403">
        <v>3.6986105612315501</v>
      </c>
      <c r="L2403">
        <v>3.4596622005266502</v>
      </c>
      <c r="M2403">
        <v>72.568225355746307</v>
      </c>
      <c r="N2403">
        <v>0.71961163911297998</v>
      </c>
      <c r="O2403">
        <v>46.095717884130899</v>
      </c>
      <c r="P2403">
        <v>133.529411764705</v>
      </c>
      <c r="Q2403">
        <v>1.6862834504640999E-2</v>
      </c>
    </row>
    <row r="2404" spans="1:17" hidden="1" x14ac:dyDescent="0.3">
      <c r="A2404" t="s">
        <v>4968</v>
      </c>
      <c r="B2404" t="s">
        <v>4969</v>
      </c>
      <c r="C2404" t="s">
        <v>10182</v>
      </c>
      <c r="D2404" t="s">
        <v>243</v>
      </c>
      <c r="E2404">
        <v>193.46339283</v>
      </c>
      <c r="F2404">
        <v>147.30000000000001</v>
      </c>
      <c r="G2404">
        <v>-48.784431699799399</v>
      </c>
      <c r="H2404">
        <v>-12.493434663691399</v>
      </c>
      <c r="I2404">
        <v>-36.105874568948899</v>
      </c>
      <c r="J2404">
        <v>-1.68583742306884</v>
      </c>
      <c r="K2404">
        <v>156.487419678756</v>
      </c>
      <c r="L2404">
        <v>172.10779330024701</v>
      </c>
      <c r="M2404">
        <v>31.2546837661056</v>
      </c>
      <c r="N2404">
        <v>0.91350557275842104</v>
      </c>
      <c r="O2404">
        <v>80.583842498302701</v>
      </c>
      <c r="P2404">
        <v>5.2142857142857197</v>
      </c>
      <c r="Q2404">
        <v>-2.3425904153481E-2</v>
      </c>
    </row>
    <row r="2405" spans="1:17" hidden="1" x14ac:dyDescent="0.3">
      <c r="A2405" t="s">
        <v>4970</v>
      </c>
      <c r="B2405" t="s">
        <v>4971</v>
      </c>
      <c r="C2405" t="s">
        <v>10182</v>
      </c>
      <c r="D2405" t="s">
        <v>926</v>
      </c>
      <c r="E2405">
        <v>193.28645</v>
      </c>
      <c r="F2405">
        <v>98</v>
      </c>
      <c r="G2405">
        <v>5.4937055896636204</v>
      </c>
      <c r="H2405">
        <v>-18.791102294296</v>
      </c>
      <c r="I2405">
        <v>-16.578506401353099</v>
      </c>
      <c r="J2405">
        <v>-1.76366487794547</v>
      </c>
      <c r="K2405">
        <v>104.58616825168799</v>
      </c>
      <c r="L2405">
        <v>96.154274394800495</v>
      </c>
      <c r="M2405">
        <v>26.690711222525401</v>
      </c>
      <c r="N2405">
        <v>0.15157332691179701</v>
      </c>
      <c r="O2405">
        <v>51.428571428571402</v>
      </c>
      <c r="P2405">
        <v>53.125</v>
      </c>
      <c r="Q2405">
        <v>8.9015755014148004E-2</v>
      </c>
    </row>
    <row r="2406" spans="1:17" hidden="1" x14ac:dyDescent="0.3">
      <c r="A2406" t="s">
        <v>4972</v>
      </c>
      <c r="B2406" t="s">
        <v>4973</v>
      </c>
      <c r="C2406" t="s">
        <v>10182</v>
      </c>
      <c r="E2406">
        <v>192.29599999999999</v>
      </c>
      <c r="F2406">
        <v>89.44</v>
      </c>
      <c r="G2406">
        <v>144.636649296673</v>
      </c>
      <c r="H2406">
        <v>-3.5179745409921002</v>
      </c>
      <c r="I2406">
        <v>-36.959714852008602</v>
      </c>
      <c r="J2406">
        <v>-3.1689421403655902</v>
      </c>
      <c r="K2406">
        <v>101.489162998956</v>
      </c>
      <c r="L2406">
        <v>95.604582857394405</v>
      </c>
      <c r="M2406">
        <v>34.867901307737597</v>
      </c>
      <c r="N2406">
        <v>1.09699854802163</v>
      </c>
      <c r="O2406">
        <v>54.930679785330902</v>
      </c>
      <c r="P2406">
        <v>200.638655462184</v>
      </c>
    </row>
    <row r="2407" spans="1:17" hidden="1" x14ac:dyDescent="0.3">
      <c r="A2407" t="s">
        <v>4974</v>
      </c>
      <c r="B2407" t="s">
        <v>4975</v>
      </c>
      <c r="C2407" t="s">
        <v>10182</v>
      </c>
      <c r="E2407">
        <v>192.26083</v>
      </c>
      <c r="F2407">
        <v>102.28</v>
      </c>
      <c r="G2407">
        <v>51.520152604784798</v>
      </c>
      <c r="H2407">
        <v>39.032946755965398</v>
      </c>
      <c r="I2407">
        <v>-25.377776433270299</v>
      </c>
      <c r="J2407">
        <v>43.217940196318096</v>
      </c>
      <c r="K2407">
        <v>77.775315384227795</v>
      </c>
      <c r="M2407">
        <v>83.617334568040604</v>
      </c>
      <c r="N2407">
        <v>2.6888236318841301</v>
      </c>
      <c r="O2407">
        <v>40.545561204536497</v>
      </c>
      <c r="P2407">
        <v>85.963636363636297</v>
      </c>
    </row>
    <row r="2408" spans="1:17" hidden="1" x14ac:dyDescent="0.3">
      <c r="A2408" t="s">
        <v>4976</v>
      </c>
      <c r="B2408" t="s">
        <v>4977</v>
      </c>
      <c r="C2408" t="s">
        <v>10182</v>
      </c>
      <c r="D2408" t="s">
        <v>62</v>
      </c>
      <c r="E2408">
        <v>192.054728544</v>
      </c>
      <c r="F2408">
        <v>121.52</v>
      </c>
      <c r="G2408">
        <v>3.0321731795360498</v>
      </c>
      <c r="H2408">
        <v>-4.3699116965403402</v>
      </c>
      <c r="I2408">
        <v>-10.038821981844601</v>
      </c>
      <c r="J2408">
        <v>-0.97415204270068501</v>
      </c>
      <c r="K2408">
        <v>114.005843020912</v>
      </c>
      <c r="L2408">
        <v>105.929664616854</v>
      </c>
      <c r="M2408">
        <v>58.124242927354302</v>
      </c>
      <c r="N2408">
        <v>0.99609118379820005</v>
      </c>
      <c r="O2408">
        <v>8.9944042132982194</v>
      </c>
      <c r="P2408">
        <v>49.655172413792997</v>
      </c>
      <c r="Q2408">
        <v>-1.1035131288773E-2</v>
      </c>
    </row>
    <row r="2409" spans="1:17" hidden="1" x14ac:dyDescent="0.3">
      <c r="A2409" t="s">
        <v>4978</v>
      </c>
      <c r="B2409" t="s">
        <v>4979</v>
      </c>
      <c r="C2409" t="s">
        <v>10182</v>
      </c>
      <c r="D2409" t="s">
        <v>637</v>
      </c>
      <c r="E2409">
        <v>191.89064999999999</v>
      </c>
      <c r="F2409">
        <v>348.5</v>
      </c>
      <c r="G2409">
        <v>223.41409199872399</v>
      </c>
      <c r="H2409">
        <v>20.392419724240799</v>
      </c>
      <c r="I2409">
        <v>115.672924200951</v>
      </c>
      <c r="J2409">
        <v>-9.6444179337958005</v>
      </c>
      <c r="K2409">
        <v>293.44030934927099</v>
      </c>
      <c r="L2409">
        <v>197.85814605652499</v>
      </c>
      <c r="M2409">
        <v>33.804909158300703</v>
      </c>
      <c r="N2409">
        <v>7.5994334150234905E-2</v>
      </c>
      <c r="O2409">
        <v>30.002869440459101</v>
      </c>
      <c r="P2409">
        <v>262.83185840707898</v>
      </c>
      <c r="Q2409">
        <v>0.10033334941545199</v>
      </c>
    </row>
    <row r="2410" spans="1:17" hidden="1" x14ac:dyDescent="0.3">
      <c r="A2410" t="s">
        <v>4980</v>
      </c>
      <c r="B2410" t="s">
        <v>4981</v>
      </c>
      <c r="C2410" t="s">
        <v>10182</v>
      </c>
      <c r="D2410" t="s">
        <v>140</v>
      </c>
      <c r="E2410">
        <v>191.71783124999999</v>
      </c>
      <c r="F2410">
        <v>889.9</v>
      </c>
      <c r="G2410">
        <v>379.39255004861002</v>
      </c>
      <c r="H2410">
        <v>-19.421154077210101</v>
      </c>
      <c r="I2410">
        <v>367.01446517647798</v>
      </c>
      <c r="J2410">
        <v>-7.7332151524750001</v>
      </c>
      <c r="K2410">
        <v>908.98649366387394</v>
      </c>
      <c r="L2410">
        <v>566.94799601539</v>
      </c>
      <c r="M2410">
        <v>3.89926588624063</v>
      </c>
      <c r="N2410">
        <v>0.15963557140027701</v>
      </c>
      <c r="O2410">
        <v>27.340150578716699</v>
      </c>
      <c r="P2410">
        <v>418.89212827988302</v>
      </c>
    </row>
    <row r="2411" spans="1:17" hidden="1" x14ac:dyDescent="0.3">
      <c r="A2411" t="s">
        <v>4982</v>
      </c>
      <c r="B2411" t="s">
        <v>4983</v>
      </c>
      <c r="C2411" t="s">
        <v>10182</v>
      </c>
      <c r="D2411" t="s">
        <v>637</v>
      </c>
      <c r="E2411">
        <v>191.529396617</v>
      </c>
      <c r="F2411">
        <v>120.77</v>
      </c>
      <c r="G2411">
        <v>-1.5360358785136099</v>
      </c>
      <c r="H2411">
        <v>2.3422984787452998</v>
      </c>
      <c r="I2411">
        <v>0.27767633465367603</v>
      </c>
      <c r="J2411">
        <v>-3.8053028710321701</v>
      </c>
      <c r="K2411">
        <v>122.11908494866999</v>
      </c>
      <c r="L2411">
        <v>114.547645631872</v>
      </c>
      <c r="M2411">
        <v>39.818288080338597</v>
      </c>
      <c r="N2411">
        <v>1.5358312347865399</v>
      </c>
      <c r="O2411">
        <v>34.130992796224199</v>
      </c>
      <c r="P2411">
        <v>41.251461988304001</v>
      </c>
      <c r="Q2411">
        <v>5.9700380390441003E-2</v>
      </c>
    </row>
    <row r="2412" spans="1:17" hidden="1" x14ac:dyDescent="0.3">
      <c r="A2412" t="s">
        <v>4984</v>
      </c>
      <c r="B2412" t="s">
        <v>4985</v>
      </c>
      <c r="C2412" t="s">
        <v>10182</v>
      </c>
      <c r="D2412" t="s">
        <v>78</v>
      </c>
      <c r="E2412">
        <v>191.15139436199999</v>
      </c>
      <c r="F2412">
        <v>245.89</v>
      </c>
      <c r="G2412">
        <v>-9.8879693739625605</v>
      </c>
      <c r="H2412">
        <v>11.2637090852798</v>
      </c>
      <c r="I2412">
        <v>-11.903634424561901</v>
      </c>
      <c r="J2412">
        <v>4.0799627460481904</v>
      </c>
      <c r="K2412">
        <v>225.24935229815699</v>
      </c>
      <c r="L2412">
        <v>222.14159222900199</v>
      </c>
      <c r="M2412">
        <v>61.879576808160401</v>
      </c>
      <c r="N2412">
        <v>2.7226623614393599</v>
      </c>
      <c r="O2412">
        <v>13.1400219610394</v>
      </c>
      <c r="P2412">
        <v>32.555256064689999</v>
      </c>
      <c r="Q2412">
        <v>-4.7770439198379998E-2</v>
      </c>
    </row>
    <row r="2413" spans="1:17" hidden="1" x14ac:dyDescent="0.3">
      <c r="A2413" t="s">
        <v>4986</v>
      </c>
      <c r="B2413" t="s">
        <v>4987</v>
      </c>
      <c r="C2413" t="s">
        <v>10182</v>
      </c>
      <c r="E2413">
        <v>191.0403</v>
      </c>
      <c r="F2413">
        <v>91.08</v>
      </c>
      <c r="G2413">
        <v>58.358200760053499</v>
      </c>
      <c r="H2413">
        <v>14.002433622273101</v>
      </c>
      <c r="I2413">
        <v>27.407731101406799</v>
      </c>
      <c r="J2413">
        <v>9.2711538980497696</v>
      </c>
      <c r="K2413">
        <v>80.8836107136311</v>
      </c>
      <c r="L2413">
        <v>74.979492040955193</v>
      </c>
      <c r="M2413">
        <v>73.498295595999096</v>
      </c>
      <c r="N2413">
        <v>1.7048561896247101</v>
      </c>
      <c r="O2413">
        <v>24.011857707509801</v>
      </c>
      <c r="P2413">
        <v>87.793814432989606</v>
      </c>
    </row>
    <row r="2414" spans="1:17" hidden="1" x14ac:dyDescent="0.3">
      <c r="A2414" t="s">
        <v>4988</v>
      </c>
      <c r="B2414" t="s">
        <v>4989</v>
      </c>
      <c r="C2414" t="s">
        <v>10182</v>
      </c>
      <c r="D2414" t="s">
        <v>62</v>
      </c>
      <c r="E2414">
        <v>189.93961516499999</v>
      </c>
      <c r="F2414">
        <v>157.05000000000001</v>
      </c>
      <c r="G2414">
        <v>3.22291552813601</v>
      </c>
      <c r="H2414">
        <v>4.8329836349765598</v>
      </c>
      <c r="I2414">
        <v>-24.639942060351601</v>
      </c>
      <c r="J2414">
        <v>0.76593833061833005</v>
      </c>
      <c r="K2414">
        <v>155.21163162945399</v>
      </c>
      <c r="L2414">
        <v>151.863357863555</v>
      </c>
      <c r="M2414">
        <v>49.087261830875498</v>
      </c>
      <c r="N2414">
        <v>1.15392266314067</v>
      </c>
      <c r="O2414">
        <v>29.6402419611588</v>
      </c>
      <c r="P2414">
        <v>36.7435785807575</v>
      </c>
      <c r="Q2414">
        <v>0.11475491075623399</v>
      </c>
    </row>
    <row r="2415" spans="1:17" hidden="1" x14ac:dyDescent="0.3">
      <c r="A2415" t="s">
        <v>4990</v>
      </c>
      <c r="B2415" t="s">
        <v>4991</v>
      </c>
      <c r="C2415" t="s">
        <v>10182</v>
      </c>
      <c r="D2415" t="s">
        <v>637</v>
      </c>
      <c r="E2415">
        <v>189.92935499999999</v>
      </c>
      <c r="F2415">
        <v>96.73</v>
      </c>
      <c r="G2415">
        <v>58.417686399026898</v>
      </c>
      <c r="H2415">
        <v>98.975191004679402</v>
      </c>
      <c r="I2415">
        <v>26.5916214732433</v>
      </c>
      <c r="J2415">
        <v>17.191006839226201</v>
      </c>
      <c r="K2415">
        <v>62.227838635436903</v>
      </c>
      <c r="L2415">
        <v>57.107020407091802</v>
      </c>
      <c r="M2415">
        <v>98.708861428936402</v>
      </c>
      <c r="N2415">
        <v>3.0356261998266798</v>
      </c>
      <c r="O2415">
        <v>1.31293290602707</v>
      </c>
      <c r="P2415">
        <v>148.02564102564099</v>
      </c>
      <c r="Q2415">
        <v>0.10548287264999399</v>
      </c>
    </row>
    <row r="2416" spans="1:17" hidden="1" x14ac:dyDescent="0.3">
      <c r="A2416" t="s">
        <v>4992</v>
      </c>
      <c r="B2416" t="s">
        <v>4993</v>
      </c>
      <c r="C2416" t="s">
        <v>10182</v>
      </c>
      <c r="D2416" t="s">
        <v>384</v>
      </c>
      <c r="E2416">
        <v>189.78627779999999</v>
      </c>
      <c r="F2416">
        <v>126</v>
      </c>
      <c r="G2416">
        <v>-41.697423553889898</v>
      </c>
      <c r="H2416">
        <v>-17.920036396662201</v>
      </c>
      <c r="I2416">
        <v>-28.939899824021001</v>
      </c>
      <c r="J2416">
        <v>-4.6493160773758403E-2</v>
      </c>
      <c r="K2416">
        <v>106.66061506756201</v>
      </c>
      <c r="L2416">
        <v>84.6295505837805</v>
      </c>
      <c r="M2416">
        <v>25.156977339611601</v>
      </c>
      <c r="N2416">
        <v>0.76470588235294101</v>
      </c>
      <c r="O2416">
        <v>19.9206349206349</v>
      </c>
      <c r="P2416">
        <v>6.4189189189188998</v>
      </c>
    </row>
    <row r="2417" spans="1:17" hidden="1" x14ac:dyDescent="0.3">
      <c r="A2417" t="s">
        <v>4994</v>
      </c>
      <c r="B2417" t="s">
        <v>4995</v>
      </c>
      <c r="C2417" t="s">
        <v>10182</v>
      </c>
      <c r="D2417" t="s">
        <v>62</v>
      </c>
      <c r="E2417">
        <v>189.40748120000001</v>
      </c>
      <c r="F2417">
        <v>90.02</v>
      </c>
      <c r="G2417">
        <v>3.1477102323424599</v>
      </c>
      <c r="H2417">
        <v>-0.110997796806053</v>
      </c>
      <c r="I2417">
        <v>-29.892486835509398</v>
      </c>
      <c r="J2417">
        <v>1.18236816955319</v>
      </c>
      <c r="K2417">
        <v>88.492010291463401</v>
      </c>
      <c r="L2417">
        <v>88.255788107348494</v>
      </c>
      <c r="M2417">
        <v>54.789046617289898</v>
      </c>
      <c r="N2417">
        <v>1.86758740354548</v>
      </c>
      <c r="O2417">
        <v>27.749389024661198</v>
      </c>
      <c r="P2417">
        <v>32.187958883994099</v>
      </c>
      <c r="Q2417">
        <v>4.8046463848296E-2</v>
      </c>
    </row>
    <row r="2418" spans="1:17" hidden="1" x14ac:dyDescent="0.3">
      <c r="A2418" t="s">
        <v>4996</v>
      </c>
      <c r="B2418" t="s">
        <v>4997</v>
      </c>
      <c r="C2418" t="s">
        <v>10182</v>
      </c>
      <c r="D2418" t="s">
        <v>98</v>
      </c>
      <c r="E2418">
        <v>189.1708945</v>
      </c>
      <c r="F2418">
        <v>112.7</v>
      </c>
      <c r="G2418">
        <v>148.12621321084501</v>
      </c>
      <c r="H2418">
        <v>15.9053058822883</v>
      </c>
      <c r="I2418">
        <v>19.948611033757299</v>
      </c>
      <c r="K2418">
        <v>63.475365988808598</v>
      </c>
      <c r="M2418">
        <v>99.999823404951101</v>
      </c>
      <c r="N2418">
        <v>1</v>
      </c>
      <c r="O2418">
        <v>0.97604259094941004</v>
      </c>
      <c r="P2418">
        <v>173.21212121212099</v>
      </c>
    </row>
    <row r="2419" spans="1:17" hidden="1" x14ac:dyDescent="0.3">
      <c r="A2419" t="s">
        <v>4998</v>
      </c>
      <c r="B2419" t="s">
        <v>4999</v>
      </c>
      <c r="C2419" t="s">
        <v>10182</v>
      </c>
      <c r="D2419" t="s">
        <v>637</v>
      </c>
      <c r="E2419">
        <v>189.16238578799999</v>
      </c>
      <c r="F2419">
        <v>250.76</v>
      </c>
      <c r="G2419">
        <v>13.073871613049301</v>
      </c>
      <c r="H2419">
        <v>14.826689081247901</v>
      </c>
      <c r="I2419">
        <v>-25.933896760640302</v>
      </c>
      <c r="J2419">
        <v>2.8350003457197399</v>
      </c>
      <c r="K2419">
        <v>228.248049880586</v>
      </c>
      <c r="L2419">
        <v>226.779986676161</v>
      </c>
      <c r="M2419">
        <v>75.051750996409993</v>
      </c>
      <c r="N2419">
        <v>1.17499423686047</v>
      </c>
      <c r="O2419">
        <v>39.176902217259503</v>
      </c>
      <c r="P2419">
        <v>46.686165545481103</v>
      </c>
      <c r="Q2419">
        <v>-2.6932758755894001E-2</v>
      </c>
    </row>
    <row r="2420" spans="1:17" hidden="1" x14ac:dyDescent="0.3">
      <c r="A2420" t="s">
        <v>5000</v>
      </c>
      <c r="B2420" t="s">
        <v>5001</v>
      </c>
      <c r="C2420" t="s">
        <v>10182</v>
      </c>
      <c r="D2420" t="s">
        <v>553</v>
      </c>
      <c r="E2420">
        <v>188.22332</v>
      </c>
      <c r="F2420">
        <v>89.29</v>
      </c>
      <c r="G2420">
        <v>638.07648516111703</v>
      </c>
      <c r="H2420">
        <v>-4.5735300965476497</v>
      </c>
      <c r="I2420">
        <v>235.10352234337901</v>
      </c>
      <c r="J2420">
        <v>-0.400985240091353</v>
      </c>
      <c r="K2420">
        <v>86.769782342654395</v>
      </c>
      <c r="L2420">
        <v>58.545876951020396</v>
      </c>
      <c r="M2420">
        <v>44.0738370172703</v>
      </c>
      <c r="N2420">
        <v>1.0484387163740101</v>
      </c>
      <c r="O2420">
        <v>20.1702318288722</v>
      </c>
      <c r="P2420">
        <v>711.72727272727195</v>
      </c>
    </row>
    <row r="2421" spans="1:17" hidden="1" x14ac:dyDescent="0.3">
      <c r="A2421" t="s">
        <v>5002</v>
      </c>
      <c r="B2421" t="s">
        <v>5003</v>
      </c>
      <c r="C2421" t="s">
        <v>10182</v>
      </c>
      <c r="D2421" t="s">
        <v>413</v>
      </c>
      <c r="E2421">
        <v>187.946765</v>
      </c>
      <c r="F2421">
        <v>3.31</v>
      </c>
      <c r="G2421">
        <v>-93.289558337490902</v>
      </c>
      <c r="H2421">
        <v>-14.1333591563767</v>
      </c>
      <c r="I2421">
        <v>-57.344995567087899</v>
      </c>
      <c r="J2421">
        <v>-8.4030391217765299</v>
      </c>
      <c r="K2421">
        <v>3.6677011146143301</v>
      </c>
      <c r="L2421">
        <v>5.3511528717527996</v>
      </c>
      <c r="M2421">
        <v>39.561427819823699</v>
      </c>
      <c r="N2421">
        <v>2.7680243170191599</v>
      </c>
      <c r="O2421">
        <v>274.62235649546801</v>
      </c>
      <c r="P2421">
        <v>3.1152647975077801</v>
      </c>
      <c r="Q2421">
        <v>4.5122826681173997E-2</v>
      </c>
    </row>
    <row r="2422" spans="1:17" hidden="1" x14ac:dyDescent="0.3">
      <c r="A2422" t="s">
        <v>5004</v>
      </c>
      <c r="B2422" t="s">
        <v>5005</v>
      </c>
      <c r="C2422" t="s">
        <v>10182</v>
      </c>
      <c r="D2422" t="s">
        <v>337</v>
      </c>
      <c r="E2422">
        <v>187.57555919999999</v>
      </c>
      <c r="F2422">
        <v>38.119999999999997</v>
      </c>
      <c r="G2422">
        <v>60.412875453711997</v>
      </c>
      <c r="H2422">
        <v>-4.5179745409920997</v>
      </c>
      <c r="I2422">
        <v>-9.7173479322413794</v>
      </c>
      <c r="J2422">
        <v>-3.9118298191278802</v>
      </c>
      <c r="K2422">
        <v>38.601892739025097</v>
      </c>
      <c r="L2422">
        <v>34.3868454214049</v>
      </c>
      <c r="M2422">
        <v>37.417052985677103</v>
      </c>
      <c r="N2422">
        <v>0.56219379110857703</v>
      </c>
      <c r="O2422">
        <v>23.032528856243399</v>
      </c>
      <c r="P2422">
        <v>94.489795918367307</v>
      </c>
      <c r="Q2422">
        <v>8.7759734440350998E-2</v>
      </c>
    </row>
    <row r="2423" spans="1:17" hidden="1" x14ac:dyDescent="0.3">
      <c r="A2423" t="s">
        <v>5006</v>
      </c>
      <c r="B2423" t="s">
        <v>5007</v>
      </c>
      <c r="C2423" t="s">
        <v>10182</v>
      </c>
      <c r="D2423" t="s">
        <v>938</v>
      </c>
      <c r="E2423">
        <v>187.55</v>
      </c>
      <c r="F2423">
        <v>605</v>
      </c>
      <c r="G2423">
        <v>128.052167312531</v>
      </c>
      <c r="H2423">
        <v>-12.0899724355706</v>
      </c>
      <c r="I2423">
        <v>43.018900360766601</v>
      </c>
      <c r="J2423">
        <v>-1.23620377170623</v>
      </c>
      <c r="K2423">
        <v>612.57463450234502</v>
      </c>
      <c r="L2423">
        <v>486.95606941365099</v>
      </c>
      <c r="M2423">
        <v>36.9605703550071</v>
      </c>
      <c r="N2423">
        <v>0.40514663150726099</v>
      </c>
      <c r="O2423">
        <v>21.388429752066099</v>
      </c>
      <c r="P2423">
        <v>179.187817258883</v>
      </c>
      <c r="Q2423">
        <v>7.0748736503168999E-2</v>
      </c>
    </row>
    <row r="2424" spans="1:17" hidden="1" x14ac:dyDescent="0.3">
      <c r="A2424" t="s">
        <v>5008</v>
      </c>
      <c r="B2424" t="s">
        <v>5009</v>
      </c>
      <c r="C2424" t="s">
        <v>10182</v>
      </c>
      <c r="D2424" t="s">
        <v>75</v>
      </c>
      <c r="E2424">
        <v>187.54417187499999</v>
      </c>
      <c r="F2424">
        <v>152.05000000000001</v>
      </c>
      <c r="G2424">
        <v>43.204075396621299</v>
      </c>
      <c r="H2424">
        <v>7.46731957665496</v>
      </c>
      <c r="I2424">
        <v>-9.97227521721641</v>
      </c>
      <c r="J2424">
        <v>-2.4808301242586901</v>
      </c>
      <c r="K2424">
        <v>147.61959530051601</v>
      </c>
      <c r="L2424">
        <v>132.46828468997199</v>
      </c>
      <c r="M2424">
        <v>49.189961309345797</v>
      </c>
      <c r="N2424">
        <v>0.89407121267293199</v>
      </c>
      <c r="O2424">
        <v>8.8457744163104195</v>
      </c>
      <c r="P2424">
        <v>78.441497476821894</v>
      </c>
      <c r="Q2424">
        <v>6.1360972002839E-2</v>
      </c>
    </row>
    <row r="2425" spans="1:17" hidden="1" x14ac:dyDescent="0.3">
      <c r="A2425" t="s">
        <v>5010</v>
      </c>
      <c r="B2425" t="s">
        <v>5011</v>
      </c>
      <c r="C2425" t="s">
        <v>10182</v>
      </c>
      <c r="E2425">
        <v>187.26750000000001</v>
      </c>
      <c r="F2425">
        <v>182.7</v>
      </c>
      <c r="G2425">
        <v>350.81927564029701</v>
      </c>
      <c r="H2425">
        <v>39.337957662397699</v>
      </c>
      <c r="I2425">
        <v>60.095171787483203</v>
      </c>
      <c r="J2425">
        <v>13.233453452506099</v>
      </c>
      <c r="K2425">
        <v>125.80266061265699</v>
      </c>
      <c r="L2425">
        <v>100.455295132093</v>
      </c>
      <c r="M2425">
        <v>85.430990207387694</v>
      </c>
      <c r="N2425">
        <v>2.0741662631642601</v>
      </c>
      <c r="O2425">
        <v>8.9217296113847908</v>
      </c>
      <c r="P2425">
        <v>387.2</v>
      </c>
      <c r="Q2425">
        <v>0.15827302482445799</v>
      </c>
    </row>
    <row r="2426" spans="1:17" hidden="1" x14ac:dyDescent="0.3">
      <c r="A2426" t="s">
        <v>5012</v>
      </c>
      <c r="B2426" t="s">
        <v>5013</v>
      </c>
      <c r="C2426" t="s">
        <v>10182</v>
      </c>
      <c r="D2426" t="s">
        <v>214</v>
      </c>
      <c r="E2426">
        <v>187.04493299999999</v>
      </c>
      <c r="F2426">
        <v>139</v>
      </c>
      <c r="G2426">
        <v>-43.248993076341897</v>
      </c>
      <c r="H2426">
        <v>-7.9901967632143203</v>
      </c>
      <c r="I2426">
        <v>-26.5259151356044</v>
      </c>
      <c r="J2426">
        <v>-9.7867529010334895</v>
      </c>
      <c r="K2426">
        <v>141.00570941091399</v>
      </c>
      <c r="L2426">
        <v>149.54806627649299</v>
      </c>
      <c r="M2426">
        <v>45.2396593076448</v>
      </c>
      <c r="N2426">
        <v>2.4900333198811899</v>
      </c>
      <c r="O2426">
        <v>47.482014388489198</v>
      </c>
      <c r="P2426">
        <v>17.796610169491501</v>
      </c>
      <c r="Q2426">
        <v>0.10778877210011099</v>
      </c>
    </row>
    <row r="2427" spans="1:17" hidden="1" x14ac:dyDescent="0.3">
      <c r="A2427" t="s">
        <v>5014</v>
      </c>
      <c r="B2427" t="s">
        <v>5015</v>
      </c>
      <c r="C2427" t="s">
        <v>10182</v>
      </c>
      <c r="D2427" t="s">
        <v>986</v>
      </c>
      <c r="E2427">
        <v>186.9781011</v>
      </c>
      <c r="F2427">
        <v>185.5</v>
      </c>
      <c r="G2427">
        <v>116.702413166607</v>
      </c>
      <c r="H2427">
        <v>-1.1088836319011901</v>
      </c>
      <c r="I2427">
        <v>62.1449039151995</v>
      </c>
      <c r="J2427">
        <v>-0.23843174042826501</v>
      </c>
      <c r="K2427">
        <v>155.11886174615799</v>
      </c>
      <c r="L2427">
        <v>121.278548659454</v>
      </c>
      <c r="M2427">
        <v>67.723428118425602</v>
      </c>
      <c r="N2427">
        <v>1.0027456161563699</v>
      </c>
      <c r="O2427">
        <v>5.8760107816711704</v>
      </c>
      <c r="P2427">
        <v>154.10958904109501</v>
      </c>
      <c r="Q2427">
        <v>2.1250099396505E-2</v>
      </c>
    </row>
    <row r="2428" spans="1:17" hidden="1" x14ac:dyDescent="0.3">
      <c r="A2428" t="s">
        <v>5016</v>
      </c>
      <c r="B2428" t="s">
        <v>5017</v>
      </c>
      <c r="C2428" t="s">
        <v>10182</v>
      </c>
      <c r="D2428" t="s">
        <v>62</v>
      </c>
      <c r="E2428">
        <v>186.745</v>
      </c>
      <c r="F2428">
        <v>169</v>
      </c>
      <c r="G2428">
        <v>18.134430981775001</v>
      </c>
      <c r="H2428">
        <v>49.719313594601097</v>
      </c>
      <c r="I2428">
        <v>32.611581423275702</v>
      </c>
      <c r="J2428">
        <v>28.122520923733202</v>
      </c>
      <c r="K2428">
        <v>134.68901449042701</v>
      </c>
      <c r="L2428">
        <v>126.51369940681001</v>
      </c>
      <c r="M2428">
        <v>65.687834918266205</v>
      </c>
      <c r="N2428">
        <v>2.31135637525413</v>
      </c>
      <c r="O2428">
        <v>8.8757396449704107</v>
      </c>
      <c r="P2428">
        <v>94.029850746268593</v>
      </c>
    </row>
    <row r="2429" spans="1:17" hidden="1" x14ac:dyDescent="0.3">
      <c r="A2429" t="s">
        <v>5018</v>
      </c>
      <c r="B2429" t="s">
        <v>5019</v>
      </c>
      <c r="C2429" t="s">
        <v>10182</v>
      </c>
      <c r="D2429" t="s">
        <v>130</v>
      </c>
      <c r="E2429">
        <v>186.50190649999999</v>
      </c>
      <c r="F2429">
        <v>21.99</v>
      </c>
      <c r="G2429">
        <v>12.964406464133001</v>
      </c>
      <c r="H2429">
        <v>5.4220853990678402</v>
      </c>
      <c r="I2429">
        <v>-25.5828221412294</v>
      </c>
      <c r="J2429">
        <v>-6.7837812963669704</v>
      </c>
      <c r="K2429">
        <v>21.0726836329987</v>
      </c>
      <c r="L2429">
        <v>20.2957456578247</v>
      </c>
      <c r="M2429">
        <v>49.6485940640002</v>
      </c>
      <c r="N2429">
        <v>1.8648854227285001</v>
      </c>
      <c r="O2429">
        <v>38.472032742155498</v>
      </c>
      <c r="P2429">
        <v>59.347826086956502</v>
      </c>
      <c r="Q2429">
        <v>6.6663197625018003E-2</v>
      </c>
    </row>
    <row r="2430" spans="1:17" hidden="1" x14ac:dyDescent="0.3">
      <c r="A2430" t="s">
        <v>5020</v>
      </c>
      <c r="B2430" t="s">
        <v>5021</v>
      </c>
      <c r="C2430" t="s">
        <v>10182</v>
      </c>
      <c r="D2430" t="s">
        <v>384</v>
      </c>
      <c r="E2430">
        <v>186.18590328499999</v>
      </c>
      <c r="F2430">
        <v>115.45</v>
      </c>
      <c r="G2430">
        <v>-46.521770539553998</v>
      </c>
      <c r="H2430">
        <v>15.5128104769658</v>
      </c>
      <c r="I2430">
        <v>-25.196308799708799</v>
      </c>
      <c r="J2430">
        <v>-4.9489321851639998</v>
      </c>
      <c r="K2430">
        <v>110.366880420575</v>
      </c>
      <c r="L2430">
        <v>115.316541186912</v>
      </c>
      <c r="M2430">
        <v>42.489151233604503</v>
      </c>
      <c r="N2430">
        <v>0.61020553463974403</v>
      </c>
      <c r="O2430">
        <v>37.548722390645302</v>
      </c>
      <c r="P2430">
        <v>30.969937606352801</v>
      </c>
      <c r="Q2430">
        <v>5.6404074530663997E-2</v>
      </c>
    </row>
    <row r="2431" spans="1:17" hidden="1" x14ac:dyDescent="0.3">
      <c r="A2431" t="s">
        <v>5022</v>
      </c>
      <c r="B2431" t="s">
        <v>5023</v>
      </c>
      <c r="C2431" t="s">
        <v>10182</v>
      </c>
      <c r="D2431" t="s">
        <v>46</v>
      </c>
      <c r="E2431">
        <v>186.10328759999999</v>
      </c>
      <c r="F2431">
        <v>597</v>
      </c>
      <c r="G2431">
        <v>-69.320022729353795</v>
      </c>
      <c r="H2431">
        <v>-9.6962227506403202</v>
      </c>
      <c r="I2431">
        <v>-76.082863220082103</v>
      </c>
      <c r="J2431">
        <v>-4.4195090337896197</v>
      </c>
      <c r="K2431">
        <v>931.32961914932605</v>
      </c>
      <c r="L2431">
        <v>1348.6014894842201</v>
      </c>
      <c r="M2431">
        <v>34.200816603875602</v>
      </c>
      <c r="N2431">
        <v>0.57975968008985301</v>
      </c>
      <c r="O2431">
        <v>297.301507537688</v>
      </c>
      <c r="Q2431">
        <v>1.8546389129524998E-2</v>
      </c>
    </row>
    <row r="2432" spans="1:17" hidden="1" x14ac:dyDescent="0.3">
      <c r="A2432" t="s">
        <v>5024</v>
      </c>
      <c r="B2432" t="s">
        <v>5025</v>
      </c>
      <c r="C2432" t="s">
        <v>10182</v>
      </c>
      <c r="D2432" t="s">
        <v>75</v>
      </c>
      <c r="E2432">
        <v>186.09001183999999</v>
      </c>
      <c r="F2432">
        <v>133.4</v>
      </c>
      <c r="G2432">
        <v>-53.749009605553802</v>
      </c>
      <c r="H2432">
        <v>-1.9739432298374999</v>
      </c>
      <c r="I2432">
        <v>-24.565226376670001</v>
      </c>
      <c r="J2432">
        <v>-0.312956807519091</v>
      </c>
      <c r="K2432">
        <v>128.73541879708401</v>
      </c>
      <c r="L2432">
        <v>138.871890881437</v>
      </c>
      <c r="M2432">
        <v>56.013790177927397</v>
      </c>
      <c r="N2432">
        <v>1.01469130142755</v>
      </c>
      <c r="O2432">
        <v>49.925037481259302</v>
      </c>
      <c r="P2432">
        <v>19.7486535008976</v>
      </c>
      <c r="Q2432">
        <v>-2.4896501183892E-2</v>
      </c>
    </row>
    <row r="2433" spans="1:17" hidden="1" x14ac:dyDescent="0.3">
      <c r="A2433" t="s">
        <v>5026</v>
      </c>
      <c r="B2433" t="s">
        <v>5027</v>
      </c>
      <c r="C2433" t="s">
        <v>10182</v>
      </c>
      <c r="D2433" t="s">
        <v>1091</v>
      </c>
      <c r="E2433">
        <v>186.02521236800001</v>
      </c>
      <c r="F2433">
        <v>139.31</v>
      </c>
      <c r="G2433">
        <v>-61.618937614031999</v>
      </c>
      <c r="H2433">
        <v>-3.43826439606456</v>
      </c>
      <c r="I2433">
        <v>-54.857262159195699</v>
      </c>
      <c r="J2433">
        <v>-2.6372752836787701</v>
      </c>
      <c r="K2433">
        <v>150.836506862085</v>
      </c>
      <c r="L2433">
        <v>174.229120544251</v>
      </c>
      <c r="M2433">
        <v>35.4138520659723</v>
      </c>
      <c r="N2433">
        <v>0.76697585411879099</v>
      </c>
      <c r="O2433">
        <v>115.38295886871001</v>
      </c>
      <c r="P2433">
        <v>11.003984063744999</v>
      </c>
      <c r="Q2433">
        <v>0.129714483877927</v>
      </c>
    </row>
    <row r="2434" spans="1:17" hidden="1" x14ac:dyDescent="0.3">
      <c r="A2434" t="s">
        <v>5028</v>
      </c>
      <c r="B2434" t="s">
        <v>5029</v>
      </c>
      <c r="C2434" t="s">
        <v>10182</v>
      </c>
      <c r="D2434" t="s">
        <v>62</v>
      </c>
      <c r="E2434">
        <v>185.7732867</v>
      </c>
      <c r="F2434">
        <v>162.30000000000001</v>
      </c>
      <c r="G2434">
        <v>6.4375928090970103</v>
      </c>
      <c r="H2434">
        <v>-5.8115966829896797</v>
      </c>
      <c r="I2434">
        <v>-23.857411254235998</v>
      </c>
      <c r="J2434">
        <v>-2.25215635004349</v>
      </c>
      <c r="K2434">
        <v>164.720853765676</v>
      </c>
      <c r="L2434">
        <v>165.47146033715799</v>
      </c>
      <c r="M2434">
        <v>39.117404489591401</v>
      </c>
      <c r="N2434">
        <v>1.39740285122645</v>
      </c>
      <c r="O2434">
        <v>34.812076401725101</v>
      </c>
      <c r="P2434">
        <v>36.5012615643397</v>
      </c>
      <c r="Q2434">
        <v>-9.4425661948472003E-2</v>
      </c>
    </row>
    <row r="2435" spans="1:17" hidden="1" x14ac:dyDescent="0.3">
      <c r="A2435" t="s">
        <v>5030</v>
      </c>
      <c r="B2435" t="s">
        <v>5031</v>
      </c>
      <c r="C2435" t="s">
        <v>10182</v>
      </c>
      <c r="D2435" t="s">
        <v>75</v>
      </c>
      <c r="E2435">
        <v>185.62992</v>
      </c>
      <c r="F2435">
        <v>80.8</v>
      </c>
      <c r="G2435">
        <v>213.272550960198</v>
      </c>
      <c r="H2435">
        <v>-4.5179745409920997</v>
      </c>
      <c r="I2435">
        <v>-7.33877928180193</v>
      </c>
      <c r="J2435">
        <v>-4.6493160773758403E-2</v>
      </c>
      <c r="K2435">
        <v>80.575937243625802</v>
      </c>
      <c r="L2435">
        <v>71.132229692875796</v>
      </c>
      <c r="M2435">
        <v>99.999999971025503</v>
      </c>
      <c r="O2435">
        <v>0</v>
      </c>
      <c r="P2435">
        <v>238.35845896147401</v>
      </c>
    </row>
    <row r="2436" spans="1:17" hidden="1" x14ac:dyDescent="0.3">
      <c r="A2436" t="s">
        <v>5032</v>
      </c>
      <c r="B2436" t="s">
        <v>5033</v>
      </c>
      <c r="C2436" t="s">
        <v>10182</v>
      </c>
      <c r="E2436">
        <v>185.47499999999999</v>
      </c>
      <c r="F2436">
        <v>123.65</v>
      </c>
      <c r="G2436">
        <v>188.110647216556</v>
      </c>
      <c r="H2436">
        <v>1.59204004752587</v>
      </c>
      <c r="I2436">
        <v>158.29976193126299</v>
      </c>
      <c r="J2436">
        <v>-4.6493160773758403E-2</v>
      </c>
      <c r="K2436">
        <v>108.889378038373</v>
      </c>
      <c r="L2436">
        <v>74.718679536703405</v>
      </c>
      <c r="M2436">
        <v>100</v>
      </c>
      <c r="N2436">
        <v>0</v>
      </c>
      <c r="O2436">
        <v>0</v>
      </c>
      <c r="P2436">
        <v>213.19655521783099</v>
      </c>
    </row>
    <row r="2437" spans="1:17" hidden="1" x14ac:dyDescent="0.3">
      <c r="A2437" t="s">
        <v>5034</v>
      </c>
      <c r="B2437" t="s">
        <v>5035</v>
      </c>
      <c r="C2437" t="s">
        <v>10182</v>
      </c>
      <c r="D2437" t="s">
        <v>140</v>
      </c>
      <c r="E2437">
        <v>185.3024628</v>
      </c>
      <c r="F2437">
        <v>106.21</v>
      </c>
      <c r="G2437">
        <v>-3.8416157638328299</v>
      </c>
      <c r="H2437">
        <v>8.8641534904695405</v>
      </c>
      <c r="I2437">
        <v>-8.8602888013630992</v>
      </c>
      <c r="J2437">
        <v>-2.1313988211511101</v>
      </c>
      <c r="K2437">
        <v>97.179637329229493</v>
      </c>
      <c r="L2437">
        <v>93.8719905516556</v>
      </c>
      <c r="M2437">
        <v>66.962288733529604</v>
      </c>
      <c r="N2437">
        <v>2.2137009989983301</v>
      </c>
      <c r="O2437">
        <v>43.1127012522361</v>
      </c>
      <c r="P2437">
        <v>51.296296296296198</v>
      </c>
      <c r="Q2437">
        <v>5.6775425178381002E-2</v>
      </c>
    </row>
    <row r="2438" spans="1:17" hidden="1" x14ac:dyDescent="0.3">
      <c r="A2438" t="s">
        <v>5036</v>
      </c>
      <c r="B2438" t="s">
        <v>5037</v>
      </c>
      <c r="C2438" t="s">
        <v>10182</v>
      </c>
      <c r="D2438" t="s">
        <v>304</v>
      </c>
      <c r="E2438">
        <v>184.78371548800001</v>
      </c>
      <c r="F2438">
        <v>41.12</v>
      </c>
      <c r="G2438">
        <v>222.211389296021</v>
      </c>
      <c r="H2438">
        <v>6.8438518460532896</v>
      </c>
      <c r="I2438">
        <v>157.84244358667399</v>
      </c>
      <c r="J2438">
        <v>-6.0303568990077201</v>
      </c>
      <c r="K2438">
        <v>33.673935134454602</v>
      </c>
      <c r="L2438">
        <v>21.4504830709371</v>
      </c>
      <c r="M2438">
        <v>41.970712477004497</v>
      </c>
      <c r="N2438">
        <v>0.31887591274723398</v>
      </c>
      <c r="O2438">
        <v>13.083657587548601</v>
      </c>
      <c r="P2438">
        <v>311.2</v>
      </c>
      <c r="Q2438">
        <v>8.3914576826507006E-2</v>
      </c>
    </row>
    <row r="2439" spans="1:17" hidden="1" x14ac:dyDescent="0.3">
      <c r="A2439" t="s">
        <v>5038</v>
      </c>
      <c r="B2439" t="s">
        <v>5039</v>
      </c>
      <c r="C2439" t="s">
        <v>10182</v>
      </c>
      <c r="D2439" t="s">
        <v>246</v>
      </c>
      <c r="E2439">
        <v>184.74240415</v>
      </c>
      <c r="F2439">
        <v>34.78</v>
      </c>
      <c r="G2439">
        <v>220.29641573258701</v>
      </c>
      <c r="H2439">
        <v>46.5250224790164</v>
      </c>
      <c r="I2439">
        <v>82.736113765609304</v>
      </c>
      <c r="J2439">
        <v>14.590017340033899</v>
      </c>
      <c r="K2439">
        <v>26.605263091923799</v>
      </c>
      <c r="L2439">
        <v>20.4472060378124</v>
      </c>
      <c r="M2439">
        <v>81.364353893510199</v>
      </c>
      <c r="N2439">
        <v>1.41280836318073</v>
      </c>
      <c r="O2439">
        <v>4.0253018976423096</v>
      </c>
      <c r="P2439">
        <v>273.97849462365502</v>
      </c>
      <c r="Q2439">
        <v>8.8458577305444999E-2</v>
      </c>
    </row>
    <row r="2440" spans="1:17" hidden="1" x14ac:dyDescent="0.3">
      <c r="A2440" t="s">
        <v>5040</v>
      </c>
      <c r="B2440" t="s">
        <v>5041</v>
      </c>
      <c r="C2440" t="s">
        <v>10182</v>
      </c>
      <c r="E2440">
        <v>184.56892300000001</v>
      </c>
      <c r="F2440">
        <v>16.940000000000001</v>
      </c>
      <c r="G2440">
        <v>45.216695798864897</v>
      </c>
      <c r="H2440">
        <v>-18.983700347443701</v>
      </c>
      <c r="I2440">
        <v>-43.312291380797802</v>
      </c>
      <c r="J2440">
        <v>-5.2420238870307401</v>
      </c>
      <c r="K2440">
        <v>19.2632481540643</v>
      </c>
      <c r="L2440">
        <v>18.072561051297701</v>
      </c>
      <c r="M2440">
        <v>26.941766345553098</v>
      </c>
      <c r="N2440">
        <v>0.89475886447341302</v>
      </c>
      <c r="O2440">
        <v>87.278630460448596</v>
      </c>
      <c r="P2440">
        <v>80.002125172670205</v>
      </c>
      <c r="Q2440">
        <v>0.103796102331168</v>
      </c>
    </row>
    <row r="2441" spans="1:17" hidden="1" x14ac:dyDescent="0.3">
      <c r="A2441" t="s">
        <v>5042</v>
      </c>
      <c r="B2441" t="s">
        <v>5043</v>
      </c>
      <c r="C2441" t="s">
        <v>10182</v>
      </c>
      <c r="D2441" t="s">
        <v>1402</v>
      </c>
      <c r="E2441">
        <v>184.33438670000001</v>
      </c>
      <c r="F2441">
        <v>1999</v>
      </c>
      <c r="G2441">
        <v>-47.203802574073499</v>
      </c>
      <c r="H2441">
        <v>-5.4917648131026402</v>
      </c>
      <c r="I2441">
        <v>-25.354837456231099</v>
      </c>
      <c r="J2441">
        <v>1.3842760699954699</v>
      </c>
      <c r="K2441">
        <v>2014.1147261425101</v>
      </c>
      <c r="L2441">
        <v>2164.1548275258601</v>
      </c>
      <c r="M2441">
        <v>67.007907135543704</v>
      </c>
      <c r="N2441">
        <v>1.1685199473516901</v>
      </c>
      <c r="O2441">
        <v>38.0665332666333</v>
      </c>
      <c r="P2441">
        <v>6.8983957219251399</v>
      </c>
      <c r="Q2441">
        <v>2.9716057592519999E-2</v>
      </c>
    </row>
    <row r="2442" spans="1:17" hidden="1" x14ac:dyDescent="0.3">
      <c r="A2442" t="s">
        <v>5044</v>
      </c>
      <c r="B2442" t="s">
        <v>5045</v>
      </c>
      <c r="C2442" t="s">
        <v>10182</v>
      </c>
      <c r="D2442" t="s">
        <v>122</v>
      </c>
      <c r="E2442">
        <v>184.19218000000001</v>
      </c>
      <c r="F2442">
        <v>257.89999999999998</v>
      </c>
      <c r="G2442">
        <v>116.960079797879</v>
      </c>
      <c r="H2442">
        <v>-12.8063600138436</v>
      </c>
      <c r="I2442">
        <v>-16.4904058247328</v>
      </c>
      <c r="J2442">
        <v>-3.43664467592526</v>
      </c>
      <c r="K2442">
        <v>279.64355727034501</v>
      </c>
      <c r="L2442">
        <v>232.96804521575899</v>
      </c>
      <c r="M2442">
        <v>43.720097286484602</v>
      </c>
      <c r="N2442">
        <v>0.47419181996785098</v>
      </c>
      <c r="O2442">
        <v>62.058937572702597</v>
      </c>
      <c r="P2442">
        <v>154.08866995073799</v>
      </c>
    </row>
    <row r="2443" spans="1:17" hidden="1" x14ac:dyDescent="0.3">
      <c r="A2443" t="s">
        <v>5046</v>
      </c>
      <c r="B2443" t="s">
        <v>5047</v>
      </c>
      <c r="C2443" t="s">
        <v>10182</v>
      </c>
      <c r="E2443">
        <v>184.17349999999999</v>
      </c>
      <c r="F2443">
        <v>182.35</v>
      </c>
      <c r="G2443">
        <v>968.13951166299205</v>
      </c>
      <c r="H2443">
        <v>0.91712230780812798</v>
      </c>
      <c r="I2443">
        <v>593.63367534918905</v>
      </c>
      <c r="J2443">
        <v>-5.8817629774533398</v>
      </c>
      <c r="K2443">
        <v>161.42875500009501</v>
      </c>
      <c r="L2443">
        <v>77.463194292825705</v>
      </c>
      <c r="M2443">
        <v>25.005276184215798</v>
      </c>
      <c r="N2443">
        <v>3.0831063808457602</v>
      </c>
      <c r="O2443">
        <v>15.2179873868933</v>
      </c>
      <c r="P2443">
        <v>993.22541966426797</v>
      </c>
    </row>
    <row r="2444" spans="1:17" hidden="1" x14ac:dyDescent="0.3">
      <c r="A2444" t="s">
        <v>5048</v>
      </c>
      <c r="B2444" t="s">
        <v>5049</v>
      </c>
      <c r="C2444" t="s">
        <v>10182</v>
      </c>
      <c r="D2444" t="s">
        <v>1315</v>
      </c>
      <c r="E2444">
        <v>183.70820789999999</v>
      </c>
      <c r="F2444">
        <v>122.14</v>
      </c>
      <c r="G2444">
        <v>-17.945557124082701</v>
      </c>
      <c r="H2444">
        <v>-4.3290938643065404</v>
      </c>
      <c r="I2444">
        <v>-8.6001464794748603</v>
      </c>
      <c r="J2444">
        <v>6.8392773905381996E-2</v>
      </c>
      <c r="K2444">
        <v>121.47171643746</v>
      </c>
      <c r="L2444">
        <v>118.754793911986</v>
      </c>
      <c r="M2444">
        <v>62.4894939835931</v>
      </c>
      <c r="N2444">
        <v>2.2923458434141102</v>
      </c>
      <c r="O2444">
        <v>3.24218110365153</v>
      </c>
      <c r="P2444">
        <v>10.036036036036</v>
      </c>
    </row>
    <row r="2445" spans="1:17" hidden="1" x14ac:dyDescent="0.3">
      <c r="A2445" t="s">
        <v>5050</v>
      </c>
      <c r="B2445" t="s">
        <v>5051</v>
      </c>
      <c r="C2445" t="s">
        <v>10182</v>
      </c>
      <c r="E2445">
        <v>183.54474847999899</v>
      </c>
      <c r="F2445">
        <v>96.52</v>
      </c>
      <c r="G2445">
        <v>-49.533390343494901</v>
      </c>
      <c r="H2445">
        <v>30.597967487993401</v>
      </c>
      <c r="I2445">
        <v>-39.023910966933599</v>
      </c>
      <c r="J2445">
        <v>-16.805421732202301</v>
      </c>
      <c r="K2445">
        <v>79.613318464027302</v>
      </c>
      <c r="M2445">
        <v>63.0500717560517</v>
      </c>
      <c r="N2445">
        <v>2.5851462692094</v>
      </c>
      <c r="O2445">
        <v>50.393700787401499</v>
      </c>
      <c r="P2445">
        <v>82.630085146641406</v>
      </c>
    </row>
    <row r="2446" spans="1:17" hidden="1" x14ac:dyDescent="0.3">
      <c r="A2446" t="s">
        <v>5052</v>
      </c>
      <c r="B2446" t="s">
        <v>5053</v>
      </c>
      <c r="C2446" t="s">
        <v>10182</v>
      </c>
      <c r="D2446" t="s">
        <v>114</v>
      </c>
      <c r="E2446">
        <v>183.52736999999999</v>
      </c>
      <c r="F2446">
        <v>169.65</v>
      </c>
      <c r="G2446">
        <v>-9.8736838926170005</v>
      </c>
      <c r="H2446">
        <v>5.2205875505111603</v>
      </c>
      <c r="I2446">
        <v>-5.8312091301639901</v>
      </c>
      <c r="J2446">
        <v>-3.8287281177938102</v>
      </c>
      <c r="K2446">
        <v>161.57207915953501</v>
      </c>
      <c r="L2446">
        <v>153.49128838295101</v>
      </c>
      <c r="M2446">
        <v>54.435439573862098</v>
      </c>
      <c r="N2446">
        <v>0.82102579189957803</v>
      </c>
      <c r="O2446">
        <v>18.037135278514501</v>
      </c>
      <c r="P2446">
        <v>41.375</v>
      </c>
      <c r="Q2446">
        <v>0.107205478031346</v>
      </c>
    </row>
    <row r="2447" spans="1:17" hidden="1" x14ac:dyDescent="0.3">
      <c r="A2447" t="s">
        <v>5054</v>
      </c>
      <c r="B2447" t="s">
        <v>5055</v>
      </c>
      <c r="C2447" t="s">
        <v>10182</v>
      </c>
      <c r="D2447" t="s">
        <v>481</v>
      </c>
      <c r="E2447">
        <v>182.91783482400001</v>
      </c>
      <c r="F2447">
        <v>7.62</v>
      </c>
      <c r="G2447">
        <v>57.2807536997217</v>
      </c>
      <c r="H2447">
        <v>3.5569959125860802</v>
      </c>
      <c r="I2447">
        <v>-5.6230908180636403</v>
      </c>
      <c r="J2447">
        <v>-3.6043076461612999</v>
      </c>
      <c r="K2447">
        <v>7.5883684820665396</v>
      </c>
      <c r="L2447">
        <v>7.0244082084241199</v>
      </c>
      <c r="M2447">
        <v>41.699745488595603</v>
      </c>
      <c r="N2447">
        <v>0.77078160045529698</v>
      </c>
      <c r="O2447">
        <v>48.632482027704398</v>
      </c>
      <c r="P2447">
        <v>99.136009903388</v>
      </c>
      <c r="Q2447">
        <v>7.1998802163052003E-2</v>
      </c>
    </row>
    <row r="2448" spans="1:17" hidden="1" x14ac:dyDescent="0.3">
      <c r="A2448" t="s">
        <v>5056</v>
      </c>
      <c r="B2448" t="s">
        <v>5057</v>
      </c>
      <c r="C2448" t="s">
        <v>10182</v>
      </c>
      <c r="E2448">
        <v>182.624</v>
      </c>
      <c r="F2448">
        <v>285.35000000000002</v>
      </c>
      <c r="G2448">
        <v>1411.53229339883</v>
      </c>
      <c r="H2448">
        <v>14.368789852464401</v>
      </c>
      <c r="I2448">
        <v>451.04772629127802</v>
      </c>
      <c r="J2448">
        <v>8.2771615043443205</v>
      </c>
      <c r="K2448">
        <v>218.74653626319801</v>
      </c>
      <c r="L2448">
        <v>126.459579362178</v>
      </c>
      <c r="M2448">
        <v>88.311365649824197</v>
      </c>
      <c r="N2448">
        <v>0.51916586477782101</v>
      </c>
      <c r="O2448">
        <v>0</v>
      </c>
      <c r="P2448">
        <v>1539.94252873563</v>
      </c>
      <c r="Q2448">
        <v>0.20881377544530799</v>
      </c>
    </row>
    <row r="2449" spans="1:17" hidden="1" x14ac:dyDescent="0.3">
      <c r="A2449" t="s">
        <v>5058</v>
      </c>
      <c r="B2449" t="s">
        <v>5059</v>
      </c>
      <c r="C2449" t="s">
        <v>10182</v>
      </c>
      <c r="D2449" t="s">
        <v>637</v>
      </c>
      <c r="E2449">
        <v>182.37254773499899</v>
      </c>
      <c r="F2449">
        <v>28.35</v>
      </c>
      <c r="G2449">
        <v>-11.4145084069552</v>
      </c>
      <c r="H2449">
        <v>11.2193240959347</v>
      </c>
      <c r="I2449">
        <v>-0.71421104306045702</v>
      </c>
      <c r="J2449">
        <v>4.8580369777511301</v>
      </c>
      <c r="K2449">
        <v>25.163993727501001</v>
      </c>
      <c r="L2449">
        <v>24.201411771834199</v>
      </c>
      <c r="M2449">
        <v>65.831396143154095</v>
      </c>
      <c r="N2449">
        <v>2.44858041461017</v>
      </c>
      <c r="O2449">
        <v>11.287477954144601</v>
      </c>
      <c r="P2449">
        <v>40.346534653465298</v>
      </c>
      <c r="Q2449">
        <v>3.7027820319316999E-2</v>
      </c>
    </row>
    <row r="2450" spans="1:17" hidden="1" x14ac:dyDescent="0.3">
      <c r="A2450" t="s">
        <v>5060</v>
      </c>
      <c r="B2450" t="s">
        <v>5061</v>
      </c>
      <c r="C2450" t="s">
        <v>10182</v>
      </c>
      <c r="D2450" t="s">
        <v>384</v>
      </c>
      <c r="E2450">
        <v>182.256168</v>
      </c>
      <c r="F2450">
        <v>26.08</v>
      </c>
      <c r="G2450">
        <v>-71.915673546637606</v>
      </c>
      <c r="H2450">
        <v>-8.08012667457281</v>
      </c>
      <c r="I2450">
        <v>-45.094561121110402</v>
      </c>
      <c r="J2450">
        <v>-1.4501350424126001</v>
      </c>
      <c r="K2450">
        <v>27.8454869857765</v>
      </c>
      <c r="L2450">
        <v>35.249370561390002</v>
      </c>
      <c r="M2450">
        <v>38.091459185253399</v>
      </c>
      <c r="N2450">
        <v>1.00583664684638</v>
      </c>
      <c r="O2450">
        <v>124.30981595092</v>
      </c>
      <c r="P2450">
        <v>21.077065923862499</v>
      </c>
      <c r="Q2450">
        <v>0.11277597572173199</v>
      </c>
    </row>
    <row r="2451" spans="1:17" hidden="1" x14ac:dyDescent="0.3">
      <c r="A2451" t="s">
        <v>5062</v>
      </c>
      <c r="B2451" t="s">
        <v>5063</v>
      </c>
      <c r="C2451" t="s">
        <v>10182</v>
      </c>
      <c r="D2451" t="s">
        <v>413</v>
      </c>
      <c r="E2451">
        <v>182.06710340000001</v>
      </c>
      <c r="F2451">
        <v>182</v>
      </c>
      <c r="G2451">
        <v>42.039895488163999</v>
      </c>
      <c r="H2451">
        <v>14.271791263800001</v>
      </c>
      <c r="I2451">
        <v>32.807181916790803</v>
      </c>
      <c r="J2451">
        <v>-3.4214862786507498</v>
      </c>
      <c r="K2451">
        <v>161.16537520221701</v>
      </c>
      <c r="L2451">
        <v>139.05150690282699</v>
      </c>
      <c r="M2451">
        <v>61.428480387834099</v>
      </c>
      <c r="N2451">
        <v>0.358940716457535</v>
      </c>
      <c r="O2451">
        <v>3.8461538461538498</v>
      </c>
      <c r="P2451">
        <v>71.213546566321696</v>
      </c>
      <c r="Q2451">
        <v>6.1155381440882998E-2</v>
      </c>
    </row>
    <row r="2452" spans="1:17" hidden="1" x14ac:dyDescent="0.3">
      <c r="A2452" t="s">
        <v>5064</v>
      </c>
      <c r="B2452" t="s">
        <v>5065</v>
      </c>
      <c r="C2452" t="s">
        <v>10182</v>
      </c>
      <c r="D2452" t="s">
        <v>1175</v>
      </c>
      <c r="E2452">
        <v>181.75725550499999</v>
      </c>
      <c r="F2452">
        <v>18.95</v>
      </c>
      <c r="G2452">
        <v>-31.274026813156901</v>
      </c>
      <c r="H2452">
        <v>-8.7711390979541299</v>
      </c>
      <c r="I2452">
        <v>-42.914464857487502</v>
      </c>
      <c r="J2452">
        <v>-5.4491945114490798</v>
      </c>
      <c r="K2452">
        <v>20.065343735161299</v>
      </c>
      <c r="L2452">
        <v>21.4696442274406</v>
      </c>
      <c r="M2452">
        <v>29.626584460282999</v>
      </c>
      <c r="N2452">
        <v>1.0816395712954201</v>
      </c>
      <c r="O2452">
        <v>55.1451187335092</v>
      </c>
      <c r="P2452">
        <v>11.4705882352941</v>
      </c>
      <c r="Q2452">
        <v>-1.1749423529615E-2</v>
      </c>
    </row>
    <row r="2453" spans="1:17" hidden="1" x14ac:dyDescent="0.3">
      <c r="A2453" t="s">
        <v>5066</v>
      </c>
      <c r="B2453" t="s">
        <v>5067</v>
      </c>
      <c r="C2453" t="s">
        <v>10182</v>
      </c>
      <c r="D2453" t="s">
        <v>416</v>
      </c>
      <c r="E2453">
        <v>181.46528000000001</v>
      </c>
      <c r="F2453">
        <v>191</v>
      </c>
      <c r="G2453">
        <v>-56.4302645792771</v>
      </c>
      <c r="H2453">
        <v>-14.9968086839483</v>
      </c>
      <c r="I2453">
        <v>-39.399785569612298</v>
      </c>
      <c r="J2453">
        <v>-3.9928818428288499</v>
      </c>
      <c r="K2453">
        <v>212.18049490198899</v>
      </c>
      <c r="L2453">
        <v>229.20954429874001</v>
      </c>
      <c r="M2453">
        <v>29.4326989821399</v>
      </c>
      <c r="N2453">
        <v>1.40849444672974</v>
      </c>
      <c r="O2453">
        <v>91.099476439790493</v>
      </c>
      <c r="P2453">
        <v>2.1390374331550799</v>
      </c>
      <c r="Q2453">
        <v>0.12580789945417001</v>
      </c>
    </row>
    <row r="2454" spans="1:17" hidden="1" x14ac:dyDescent="0.3">
      <c r="A2454" t="s">
        <v>5068</v>
      </c>
      <c r="B2454" t="s">
        <v>5069</v>
      </c>
      <c r="C2454" t="s">
        <v>10182</v>
      </c>
      <c r="D2454" t="s">
        <v>122</v>
      </c>
      <c r="E2454">
        <v>181.43737884999999</v>
      </c>
      <c r="F2454">
        <v>0.91</v>
      </c>
      <c r="G2454">
        <v>-23.974796890164601</v>
      </c>
      <c r="H2454">
        <v>-20.258715281732801</v>
      </c>
      <c r="I2454">
        <v>-11.2172731602958</v>
      </c>
      <c r="J2454">
        <v>-4.6493160773758403E-2</v>
      </c>
      <c r="K2454">
        <v>1.02557988155094</v>
      </c>
      <c r="L2454">
        <v>1.00385416490435</v>
      </c>
      <c r="M2454">
        <v>2.99537051197309</v>
      </c>
      <c r="N2454">
        <v>0.68395830362316801</v>
      </c>
      <c r="O2454">
        <v>37.362637362637301</v>
      </c>
      <c r="P2454">
        <v>65.454545454545396</v>
      </c>
      <c r="Q2454">
        <v>-0.10199362607953701</v>
      </c>
    </row>
    <row r="2455" spans="1:17" hidden="1" x14ac:dyDescent="0.3">
      <c r="A2455" t="s">
        <v>5070</v>
      </c>
      <c r="B2455" t="s">
        <v>5071</v>
      </c>
      <c r="C2455" t="s">
        <v>10182</v>
      </c>
      <c r="D2455" t="s">
        <v>62</v>
      </c>
      <c r="E2455">
        <v>181.16874999999999</v>
      </c>
      <c r="F2455">
        <v>176.75</v>
      </c>
      <c r="G2455">
        <v>-25.648495905635802</v>
      </c>
      <c r="H2455">
        <v>-6.9529496378376896</v>
      </c>
      <c r="I2455">
        <v>-19.789117255700098</v>
      </c>
      <c r="J2455">
        <v>-2.34629920122816</v>
      </c>
      <c r="K2455">
        <v>182.95902974162399</v>
      </c>
      <c r="L2455">
        <v>181.79584260042401</v>
      </c>
      <c r="M2455">
        <v>40.353839170795801</v>
      </c>
      <c r="N2455">
        <v>0.41764134909079098</v>
      </c>
      <c r="O2455">
        <v>30.127298444130101</v>
      </c>
      <c r="P2455">
        <v>18.943472409152001</v>
      </c>
      <c r="Q2455">
        <v>-4.9768040180140999E-2</v>
      </c>
    </row>
    <row r="2456" spans="1:17" hidden="1" x14ac:dyDescent="0.3">
      <c r="A2456" t="s">
        <v>5072</v>
      </c>
      <c r="B2456" t="s">
        <v>5073</v>
      </c>
      <c r="C2456" t="s">
        <v>10182</v>
      </c>
      <c r="D2456" t="s">
        <v>243</v>
      </c>
      <c r="E2456">
        <v>180.9264</v>
      </c>
      <c r="F2456">
        <v>15077.2</v>
      </c>
      <c r="G2456">
        <v>3.9279113629479201</v>
      </c>
      <c r="H2456">
        <v>5.8894328664152997</v>
      </c>
      <c r="I2456">
        <v>1.56194193994116</v>
      </c>
      <c r="J2456">
        <v>-1.9872826344579599</v>
      </c>
      <c r="K2456">
        <v>13855.8710531616</v>
      </c>
      <c r="L2456">
        <v>13277.3421937448</v>
      </c>
      <c r="M2456">
        <v>62.426245986803501</v>
      </c>
      <c r="N2456">
        <v>3.6654894465680501</v>
      </c>
      <c r="O2456">
        <v>15.737670124426201</v>
      </c>
      <c r="P2456">
        <v>49.112379219289302</v>
      </c>
      <c r="Q2456">
        <v>-2.8564953599914001E-2</v>
      </c>
    </row>
    <row r="2457" spans="1:17" hidden="1" x14ac:dyDescent="0.3">
      <c r="A2457" t="s">
        <v>5074</v>
      </c>
      <c r="B2457" t="s">
        <v>5075</v>
      </c>
      <c r="C2457" t="s">
        <v>10182</v>
      </c>
      <c r="D2457" t="s">
        <v>101</v>
      </c>
      <c r="E2457">
        <v>180.79420949999999</v>
      </c>
      <c r="F2457">
        <v>262.3</v>
      </c>
      <c r="G2457">
        <v>78.959210629607099</v>
      </c>
      <c r="H2457">
        <v>8.0626706202982206</v>
      </c>
      <c r="I2457">
        <v>13.6562458918976</v>
      </c>
      <c r="J2457">
        <v>8.5312846170040206</v>
      </c>
      <c r="K2457">
        <v>220.199687221852</v>
      </c>
      <c r="L2457">
        <v>193.48323041211</v>
      </c>
      <c r="M2457">
        <v>72.061302695950602</v>
      </c>
      <c r="N2457">
        <v>1.3706729053717901</v>
      </c>
      <c r="O2457">
        <v>0.76248570339305599</v>
      </c>
      <c r="P2457">
        <v>109.58849380743101</v>
      </c>
      <c r="Q2457">
        <v>1.8851426910324001E-2</v>
      </c>
    </row>
    <row r="2458" spans="1:17" hidden="1" x14ac:dyDescent="0.3">
      <c r="A2458" t="s">
        <v>5076</v>
      </c>
      <c r="B2458" t="s">
        <v>5077</v>
      </c>
      <c r="C2458" t="s">
        <v>10182</v>
      </c>
      <c r="D2458" t="s">
        <v>21</v>
      </c>
      <c r="E2458">
        <v>180.35448613</v>
      </c>
      <c r="F2458">
        <v>0.91</v>
      </c>
      <c r="G2458">
        <v>72.740178955245995</v>
      </c>
      <c r="H2458">
        <v>-4.5179745409920997</v>
      </c>
      <c r="I2458">
        <v>-12.3283842714069</v>
      </c>
      <c r="J2458">
        <v>-12.5464931607737</v>
      </c>
      <c r="K2458">
        <v>0.99438426687512804</v>
      </c>
      <c r="L2458">
        <v>0.87354114209531497</v>
      </c>
      <c r="M2458">
        <v>36.466476636543</v>
      </c>
      <c r="N2458">
        <v>2.07718424750164</v>
      </c>
      <c r="O2458">
        <v>87.912087912087898</v>
      </c>
      <c r="P2458">
        <v>285.59322033898297</v>
      </c>
    </row>
    <row r="2459" spans="1:17" hidden="1" x14ac:dyDescent="0.3">
      <c r="A2459" t="s">
        <v>5078</v>
      </c>
      <c r="B2459" t="s">
        <v>5079</v>
      </c>
      <c r="C2459" t="s">
        <v>10182</v>
      </c>
      <c r="D2459" t="s">
        <v>330</v>
      </c>
      <c r="E2459">
        <v>180.16285999999999</v>
      </c>
      <c r="F2459">
        <v>118.7</v>
      </c>
      <c r="G2459">
        <v>75.082726062805193</v>
      </c>
      <c r="H2459">
        <v>13.321221438907299</v>
      </c>
      <c r="I2459">
        <v>87.840249792674001</v>
      </c>
      <c r="J2459">
        <v>-4.2540095006430398</v>
      </c>
      <c r="K2459">
        <v>99.961260303149302</v>
      </c>
      <c r="M2459">
        <v>58.167019790711898</v>
      </c>
      <c r="N2459">
        <v>1.20097971710176</v>
      </c>
      <c r="O2459">
        <v>11.2047177759056</v>
      </c>
      <c r="P2459">
        <v>111.022222222222</v>
      </c>
    </row>
    <row r="2460" spans="1:17" hidden="1" x14ac:dyDescent="0.3">
      <c r="A2460" t="s">
        <v>5080</v>
      </c>
      <c r="B2460" t="s">
        <v>5081</v>
      </c>
      <c r="C2460" t="s">
        <v>10182</v>
      </c>
      <c r="D2460" t="s">
        <v>246</v>
      </c>
      <c r="E2460">
        <v>180.13800000000001</v>
      </c>
      <c r="F2460">
        <v>85.78</v>
      </c>
      <c r="G2460">
        <v>-74.102252726387206</v>
      </c>
      <c r="H2460">
        <v>-35.248495383062</v>
      </c>
      <c r="I2460">
        <v>-47.170769383446398</v>
      </c>
      <c r="J2460">
        <v>6.2597748317154797E-2</v>
      </c>
      <c r="K2460">
        <v>106.05856105616699</v>
      </c>
      <c r="L2460">
        <v>122.70166934527001</v>
      </c>
      <c r="M2460">
        <v>37.662700087841301</v>
      </c>
      <c r="N2460">
        <v>2.5068738454942099</v>
      </c>
      <c r="O2460">
        <v>99.347167171834897</v>
      </c>
      <c r="P2460">
        <v>10.1013990501861</v>
      </c>
      <c r="Q2460">
        <v>0.156599804734912</v>
      </c>
    </row>
    <row r="2461" spans="1:17" hidden="1" x14ac:dyDescent="0.3">
      <c r="A2461" t="s">
        <v>5082</v>
      </c>
      <c r="B2461" t="s">
        <v>5083</v>
      </c>
      <c r="C2461" t="s">
        <v>10182</v>
      </c>
      <c r="D2461" t="s">
        <v>481</v>
      </c>
      <c r="E2461">
        <v>180.00302482800001</v>
      </c>
      <c r="F2461">
        <v>62.07</v>
      </c>
      <c r="G2461">
        <v>-31.111646078489901</v>
      </c>
      <c r="H2461">
        <v>0.51473809111659996</v>
      </c>
      <c r="I2461">
        <v>-28.788680368311301</v>
      </c>
      <c r="J2461">
        <v>3.3430112883526E-2</v>
      </c>
      <c r="K2461">
        <v>61.052170144604801</v>
      </c>
      <c r="L2461">
        <v>63.415257309159699</v>
      </c>
      <c r="M2461">
        <v>51.954712648528897</v>
      </c>
      <c r="N2461">
        <v>1.42853688508498</v>
      </c>
      <c r="O2461">
        <v>29.933945545352</v>
      </c>
      <c r="P2461">
        <v>18.680688336519999</v>
      </c>
      <c r="Q2461">
        <v>1.0078544577158999E-2</v>
      </c>
    </row>
    <row r="2462" spans="1:17" hidden="1" x14ac:dyDescent="0.3">
      <c r="A2462" t="s">
        <v>5084</v>
      </c>
      <c r="B2462" t="s">
        <v>5085</v>
      </c>
      <c r="C2462" t="s">
        <v>10182</v>
      </c>
      <c r="D2462" t="s">
        <v>637</v>
      </c>
      <c r="E2462">
        <v>179.64</v>
      </c>
      <c r="F2462">
        <v>72</v>
      </c>
      <c r="G2462">
        <v>-40.578865747754598</v>
      </c>
      <c r="H2462">
        <v>15.514866181503701</v>
      </c>
      <c r="I2462">
        <v>-34.067514706189499</v>
      </c>
      <c r="J2462">
        <v>4.4567234224999899</v>
      </c>
      <c r="K2462">
        <v>66.651590064376606</v>
      </c>
      <c r="L2462">
        <v>75.452428791298701</v>
      </c>
      <c r="M2462">
        <v>67.245351234201493</v>
      </c>
      <c r="N2462">
        <v>1.6910589410589401</v>
      </c>
      <c r="O2462">
        <v>47.2222222222222</v>
      </c>
      <c r="P2462">
        <v>39.805825242718399</v>
      </c>
    </row>
    <row r="2463" spans="1:17" hidden="1" x14ac:dyDescent="0.3">
      <c r="A2463" t="s">
        <v>5086</v>
      </c>
      <c r="B2463" t="s">
        <v>5087</v>
      </c>
      <c r="C2463" t="s">
        <v>10182</v>
      </c>
      <c r="D2463" t="s">
        <v>416</v>
      </c>
      <c r="E2463">
        <v>179.16248999999999</v>
      </c>
      <c r="F2463">
        <v>156</v>
      </c>
      <c r="G2463">
        <v>74.198711314002693</v>
      </c>
      <c r="H2463">
        <v>-23.3547573547201</v>
      </c>
      <c r="I2463">
        <v>-10.864969637260501</v>
      </c>
      <c r="J2463">
        <v>-8.3896884270459395</v>
      </c>
      <c r="K2463">
        <v>173.68400734090599</v>
      </c>
      <c r="L2463">
        <v>157.33159257926201</v>
      </c>
      <c r="M2463">
        <v>49.430172860167502</v>
      </c>
      <c r="N2463">
        <v>1.32711732711732</v>
      </c>
      <c r="O2463">
        <v>44.230769230769198</v>
      </c>
      <c r="P2463">
        <v>99.437484019432304</v>
      </c>
    </row>
    <row r="2464" spans="1:17" hidden="1" x14ac:dyDescent="0.3">
      <c r="A2464" t="s">
        <v>5088</v>
      </c>
      <c r="B2464" t="s">
        <v>5089</v>
      </c>
      <c r="C2464" t="s">
        <v>10182</v>
      </c>
      <c r="D2464" t="s">
        <v>637</v>
      </c>
      <c r="E2464">
        <v>179.12866</v>
      </c>
      <c r="F2464">
        <v>419.8</v>
      </c>
      <c r="G2464">
        <v>-85.645847873504195</v>
      </c>
      <c r="H2464">
        <v>2.9051023820848099</v>
      </c>
      <c r="I2464">
        <v>-26.356645586172402</v>
      </c>
      <c r="J2464">
        <v>2.4363835515550001</v>
      </c>
      <c r="K2464">
        <v>404.04578746784802</v>
      </c>
      <c r="L2464">
        <v>459.79082001618798</v>
      </c>
      <c r="M2464">
        <v>64.948442667739101</v>
      </c>
      <c r="N2464">
        <v>1.2844228626426999</v>
      </c>
      <c r="O2464">
        <v>155.68127679847501</v>
      </c>
      <c r="P2464">
        <v>30.130192188468602</v>
      </c>
      <c r="Q2464">
        <v>2.4402834313230998E-2</v>
      </c>
    </row>
    <row r="2465" spans="1:17" hidden="1" x14ac:dyDescent="0.3">
      <c r="A2465" t="s">
        <v>5090</v>
      </c>
      <c r="B2465" t="s">
        <v>5091</v>
      </c>
      <c r="C2465" t="s">
        <v>10182</v>
      </c>
      <c r="D2465" t="s">
        <v>193</v>
      </c>
      <c r="E2465">
        <v>179.009266164</v>
      </c>
      <c r="F2465">
        <v>116.58</v>
      </c>
      <c r="G2465">
        <v>-35.786788889824201</v>
      </c>
      <c r="H2465">
        <v>-2.0872278890016398</v>
      </c>
      <c r="I2465">
        <v>-16.614098557121199</v>
      </c>
      <c r="J2465">
        <v>1.6010582683178101</v>
      </c>
      <c r="K2465">
        <v>111.45780721534901</v>
      </c>
      <c r="L2465">
        <v>114.942784621527</v>
      </c>
      <c r="M2465">
        <v>68.812350875812299</v>
      </c>
      <c r="N2465">
        <v>1.3654965227511899</v>
      </c>
      <c r="O2465">
        <v>15.8003088008234</v>
      </c>
      <c r="P2465">
        <v>20.8082901554404</v>
      </c>
      <c r="Q2465">
        <v>2.7012806244629001E-2</v>
      </c>
    </row>
    <row r="2466" spans="1:17" hidden="1" x14ac:dyDescent="0.3">
      <c r="A2466" t="s">
        <v>5092</v>
      </c>
      <c r="B2466" t="s">
        <v>5093</v>
      </c>
      <c r="C2466" t="s">
        <v>10182</v>
      </c>
      <c r="D2466" t="s">
        <v>413</v>
      </c>
      <c r="E2466">
        <v>178.76</v>
      </c>
      <c r="F2466">
        <v>2.1800000000000002</v>
      </c>
      <c r="G2466">
        <v>74.618991095293893</v>
      </c>
      <c r="H2466">
        <v>37.204943100561401</v>
      </c>
      <c r="I2466">
        <v>47.148189827292597</v>
      </c>
      <c r="J2466">
        <v>12.0138083467639</v>
      </c>
      <c r="K2466">
        <v>1.6818966508320601</v>
      </c>
      <c r="L2466">
        <v>1.3611854957593399</v>
      </c>
      <c r="M2466">
        <v>68.948905248163001</v>
      </c>
      <c r="N2466">
        <v>1.3591075090429099</v>
      </c>
      <c r="O2466">
        <v>3.21100917431191</v>
      </c>
      <c r="P2466">
        <v>121.67243799719201</v>
      </c>
      <c r="Q2466">
        <v>5.5221634809549999E-3</v>
      </c>
    </row>
    <row r="2467" spans="1:17" hidden="1" x14ac:dyDescent="0.3">
      <c r="A2467" t="s">
        <v>5094</v>
      </c>
      <c r="B2467" t="s">
        <v>5095</v>
      </c>
      <c r="C2467" t="s">
        <v>10182</v>
      </c>
      <c r="D2467" t="s">
        <v>413</v>
      </c>
      <c r="E2467">
        <v>178.53396239400001</v>
      </c>
      <c r="F2467">
        <v>21.86</v>
      </c>
      <c r="G2467">
        <v>70.758477498282105</v>
      </c>
      <c r="H2467">
        <v>-4.7402955725616804</v>
      </c>
      <c r="I2467">
        <v>1.64450415403624</v>
      </c>
      <c r="J2467">
        <v>3.0311366049588999</v>
      </c>
      <c r="K2467">
        <v>21.6129929047563</v>
      </c>
      <c r="L2467">
        <v>18.9058785797742</v>
      </c>
      <c r="M2467">
        <v>49.784630151918201</v>
      </c>
      <c r="N2467">
        <v>0.61050479544089498</v>
      </c>
      <c r="O2467">
        <v>30.375114364135399</v>
      </c>
      <c r="P2467">
        <v>118.6</v>
      </c>
      <c r="Q2467">
        <v>2.6671275049769998E-2</v>
      </c>
    </row>
    <row r="2468" spans="1:17" hidden="1" x14ac:dyDescent="0.3">
      <c r="A2468" t="s">
        <v>5096</v>
      </c>
      <c r="B2468" t="s">
        <v>5097</v>
      </c>
      <c r="C2468" t="s">
        <v>10182</v>
      </c>
      <c r="D2468" t="s">
        <v>416</v>
      </c>
      <c r="E2468">
        <v>177.98145506</v>
      </c>
      <c r="F2468">
        <v>196.85</v>
      </c>
      <c r="G2468">
        <v>28.823396142586599</v>
      </c>
      <c r="H2468">
        <v>-2.3740235455862901</v>
      </c>
      <c r="I2468">
        <v>-16.746932462715399</v>
      </c>
      <c r="J2468">
        <v>5.2692963129104404</v>
      </c>
      <c r="K2468">
        <v>194.80405957937</v>
      </c>
      <c r="L2468">
        <v>189.57852746363301</v>
      </c>
      <c r="M2468">
        <v>47.584373530776602</v>
      </c>
      <c r="N2468">
        <v>1.85273497125818</v>
      </c>
      <c r="O2468">
        <v>51.892303784607499</v>
      </c>
      <c r="P2468">
        <v>61.286358049979498</v>
      </c>
      <c r="Q2468">
        <v>8.8727930814661002E-2</v>
      </c>
    </row>
    <row r="2469" spans="1:17" hidden="1" x14ac:dyDescent="0.3">
      <c r="A2469" t="s">
        <v>5098</v>
      </c>
      <c r="B2469" t="s">
        <v>5099</v>
      </c>
      <c r="C2469" t="s">
        <v>10182</v>
      </c>
      <c r="D2469" t="s">
        <v>344</v>
      </c>
      <c r="E2469">
        <v>177.92276086300001</v>
      </c>
      <c r="F2469">
        <v>190.01</v>
      </c>
      <c r="G2469">
        <v>34.184838017165099</v>
      </c>
      <c r="H2469">
        <v>10.243930220912601</v>
      </c>
      <c r="I2469">
        <v>17.993975125026498</v>
      </c>
      <c r="J2469">
        <v>0.94879232901147204</v>
      </c>
      <c r="K2469">
        <v>172.15755507217401</v>
      </c>
      <c r="L2469">
        <v>148.36544464765501</v>
      </c>
      <c r="M2469">
        <v>62.8725845853983</v>
      </c>
      <c r="N2469">
        <v>0.21234143999038599</v>
      </c>
      <c r="O2469">
        <v>14.704489237408501</v>
      </c>
      <c r="P2469">
        <v>69.500446030329996</v>
      </c>
      <c r="Q2469">
        <v>7.0101754082003004E-2</v>
      </c>
    </row>
    <row r="2470" spans="1:17" hidden="1" x14ac:dyDescent="0.3">
      <c r="A2470" t="s">
        <v>5100</v>
      </c>
      <c r="B2470" t="s">
        <v>5101</v>
      </c>
      <c r="C2470" t="s">
        <v>10182</v>
      </c>
      <c r="D2470" t="s">
        <v>62</v>
      </c>
      <c r="E2470">
        <v>177.91795567200001</v>
      </c>
      <c r="F2470">
        <v>82.52</v>
      </c>
      <c r="G2470">
        <v>-5.4049797924287697</v>
      </c>
      <c r="H2470">
        <v>0.77387494710788496</v>
      </c>
      <c r="I2470">
        <v>-7.1403664256452997</v>
      </c>
      <c r="J2470">
        <v>8.5668657749003607</v>
      </c>
      <c r="K2470">
        <v>72.377324086340295</v>
      </c>
      <c r="L2470">
        <v>73.337283076563807</v>
      </c>
      <c r="M2470">
        <v>63.3544832564925</v>
      </c>
      <c r="N2470">
        <v>3.13202313209674</v>
      </c>
      <c r="O2470">
        <v>13.851187590886999</v>
      </c>
      <c r="P2470">
        <v>36.735708367854102</v>
      </c>
      <c r="Q2470">
        <v>-3.7864658572978001E-2</v>
      </c>
    </row>
    <row r="2471" spans="1:17" hidden="1" x14ac:dyDescent="0.3">
      <c r="A2471" t="s">
        <v>5102</v>
      </c>
      <c r="B2471" t="s">
        <v>5103</v>
      </c>
      <c r="C2471" t="s">
        <v>10182</v>
      </c>
      <c r="D2471" t="s">
        <v>98</v>
      </c>
      <c r="E2471">
        <v>177.37806985</v>
      </c>
      <c r="F2471">
        <v>176.5</v>
      </c>
      <c r="G2471">
        <v>-22.4696289315083</v>
      </c>
      <c r="H2471">
        <v>-4.0737933150519199</v>
      </c>
      <c r="I2471">
        <v>-23.0065219232287</v>
      </c>
      <c r="J2471">
        <v>-1.4991369725111201</v>
      </c>
      <c r="K2471">
        <v>179.463499698661</v>
      </c>
      <c r="L2471">
        <v>185.24866059562299</v>
      </c>
      <c r="M2471">
        <v>52.4529327556941</v>
      </c>
      <c r="N2471">
        <v>0.72307014759844901</v>
      </c>
      <c r="O2471">
        <v>52.407932011331397</v>
      </c>
      <c r="P2471">
        <v>22.5694444444444</v>
      </c>
      <c r="Q2471">
        <v>7.1043487970118002E-2</v>
      </c>
    </row>
    <row r="2472" spans="1:17" hidden="1" x14ac:dyDescent="0.3">
      <c r="A2472" t="s">
        <v>5104</v>
      </c>
      <c r="B2472" t="s">
        <v>5105</v>
      </c>
      <c r="C2472" t="s">
        <v>10182</v>
      </c>
      <c r="D2472" t="s">
        <v>108</v>
      </c>
      <c r="E2472">
        <v>177.27051575900001</v>
      </c>
      <c r="F2472">
        <v>94.91</v>
      </c>
      <c r="G2472">
        <v>14.590324522638801</v>
      </c>
      <c r="H2472">
        <v>21.388065727464198</v>
      </c>
      <c r="I2472">
        <v>-5.7478115594473502</v>
      </c>
      <c r="J2472">
        <v>7.8067895804013503</v>
      </c>
      <c r="K2472">
        <v>80.099260710042202</v>
      </c>
      <c r="L2472">
        <v>78.454391275162394</v>
      </c>
      <c r="M2472">
        <v>83.6325910741988</v>
      </c>
      <c r="N2472">
        <v>4.14686776236013</v>
      </c>
      <c r="O2472">
        <v>5.8897903276788597</v>
      </c>
      <c r="P2472">
        <v>44.130599848139703</v>
      </c>
      <c r="Q2472">
        <v>6.9313372422594E-2</v>
      </c>
    </row>
    <row r="2473" spans="1:17" hidden="1" x14ac:dyDescent="0.3">
      <c r="A2473" t="s">
        <v>5106</v>
      </c>
      <c r="B2473" t="s">
        <v>5107</v>
      </c>
      <c r="C2473" t="s">
        <v>10182</v>
      </c>
      <c r="D2473" t="s">
        <v>905</v>
      </c>
      <c r="E2473">
        <v>176.84399999999999</v>
      </c>
      <c r="F2473">
        <v>147.37</v>
      </c>
      <c r="G2473">
        <v>78.965447205571607</v>
      </c>
      <c r="H2473">
        <v>36.797970924330897</v>
      </c>
      <c r="I2473">
        <v>82.219470514071602</v>
      </c>
      <c r="J2473">
        <v>21.071203706287999</v>
      </c>
      <c r="K2473">
        <v>107.456758318251</v>
      </c>
      <c r="L2473">
        <v>86.517564850322898</v>
      </c>
      <c r="M2473">
        <v>84.562323992097703</v>
      </c>
      <c r="N2473">
        <v>0.50776977723295302</v>
      </c>
      <c r="O2473">
        <v>1.9135509262400801</v>
      </c>
      <c r="Q2473">
        <v>5.7328101175475002E-2</v>
      </c>
    </row>
    <row r="2474" spans="1:17" hidden="1" x14ac:dyDescent="0.3">
      <c r="A2474" t="s">
        <v>5108</v>
      </c>
      <c r="B2474" t="s">
        <v>5109</v>
      </c>
      <c r="C2474" t="s">
        <v>10182</v>
      </c>
      <c r="D2474" t="s">
        <v>1175</v>
      </c>
      <c r="E2474">
        <v>176.74085436999999</v>
      </c>
      <c r="F2474">
        <v>8.93</v>
      </c>
      <c r="G2474">
        <v>62.914091998724203</v>
      </c>
      <c r="H2474">
        <v>1.2467313413608301</v>
      </c>
      <c r="I2474">
        <v>-42.289168585132401</v>
      </c>
      <c r="J2474">
        <v>-0.157604271884867</v>
      </c>
      <c r="K2474">
        <v>8.9687944047579595</v>
      </c>
      <c r="L2474">
        <v>8.5202715932781494</v>
      </c>
      <c r="M2474">
        <v>41.928986408677503</v>
      </c>
      <c r="N2474">
        <v>1.3344963682843201</v>
      </c>
      <c r="O2474">
        <v>72.452407614781606</v>
      </c>
      <c r="P2474">
        <v>100.67415730337</v>
      </c>
      <c r="Q2474">
        <v>7.5594945667116997E-2</v>
      </c>
    </row>
    <row r="2475" spans="1:17" hidden="1" x14ac:dyDescent="0.3">
      <c r="A2475" t="s">
        <v>5110</v>
      </c>
      <c r="B2475" t="s">
        <v>5111</v>
      </c>
      <c r="C2475" t="s">
        <v>10182</v>
      </c>
      <c r="D2475" t="s">
        <v>5112</v>
      </c>
      <c r="E2475">
        <v>176.67000755000001</v>
      </c>
      <c r="F2475">
        <v>75.5</v>
      </c>
      <c r="G2475">
        <v>-53.1811460965138</v>
      </c>
      <c r="H2475">
        <v>-8.9900242304330895</v>
      </c>
      <c r="I2475">
        <v>-53.778558757641797</v>
      </c>
      <c r="J2475">
        <v>-0.62826433078020705</v>
      </c>
      <c r="K2475">
        <v>83.885432412324803</v>
      </c>
      <c r="M2475">
        <v>31.1321822604557</v>
      </c>
      <c r="N2475">
        <v>0.99974070424726402</v>
      </c>
      <c r="O2475">
        <v>101.324503311258</v>
      </c>
      <c r="P2475">
        <v>6.7137809187279096</v>
      </c>
    </row>
    <row r="2476" spans="1:17" hidden="1" x14ac:dyDescent="0.3">
      <c r="A2476" t="s">
        <v>5113</v>
      </c>
      <c r="B2476" t="s">
        <v>5114</v>
      </c>
      <c r="C2476" t="s">
        <v>10182</v>
      </c>
      <c r="D2476" t="s">
        <v>21</v>
      </c>
      <c r="E2476">
        <v>176.57130824999999</v>
      </c>
      <c r="F2476">
        <v>213.75</v>
      </c>
      <c r="G2476">
        <v>-40.2644794298471</v>
      </c>
      <c r="H2476">
        <v>-17.2679745409921</v>
      </c>
      <c r="I2476">
        <v>-27.506955699978299</v>
      </c>
      <c r="J2476">
        <v>-20.9081711653089</v>
      </c>
      <c r="O2476">
        <v>23.789473684210499</v>
      </c>
      <c r="P2476">
        <v>5.9479553903345597</v>
      </c>
    </row>
    <row r="2477" spans="1:17" hidden="1" x14ac:dyDescent="0.3">
      <c r="A2477" t="s">
        <v>5115</v>
      </c>
      <c r="B2477" t="s">
        <v>5116</v>
      </c>
      <c r="C2477" t="s">
        <v>10182</v>
      </c>
      <c r="D2477" t="s">
        <v>1310</v>
      </c>
      <c r="E2477">
        <v>176.5341</v>
      </c>
      <c r="F2477">
        <v>407.7</v>
      </c>
      <c r="G2477">
        <v>210.60779311029199</v>
      </c>
      <c r="H2477">
        <v>22.825775459007801</v>
      </c>
      <c r="I2477">
        <v>-9.5036680040677002</v>
      </c>
      <c r="J2477">
        <v>16.7324149922567</v>
      </c>
      <c r="K2477">
        <v>347.85555372701299</v>
      </c>
      <c r="L2477">
        <v>301.27988549043999</v>
      </c>
      <c r="M2477">
        <v>81.7281495594831</v>
      </c>
      <c r="N2477">
        <v>1.87426295238344</v>
      </c>
      <c r="O2477">
        <v>32.769193034093597</v>
      </c>
      <c r="P2477">
        <v>464.68144044321298</v>
      </c>
    </row>
    <row r="2478" spans="1:17" hidden="1" x14ac:dyDescent="0.3">
      <c r="A2478" t="s">
        <v>5117</v>
      </c>
      <c r="B2478" t="s">
        <v>5118</v>
      </c>
      <c r="C2478" t="s">
        <v>10182</v>
      </c>
      <c r="D2478" t="s">
        <v>21</v>
      </c>
      <c r="E2478">
        <v>176.098800189</v>
      </c>
      <c r="F2478">
        <v>119.73</v>
      </c>
      <c r="G2478">
        <v>5.76655101511769</v>
      </c>
      <c r="H2478">
        <v>-5.4586525070937997</v>
      </c>
      <c r="I2478">
        <v>-4.8508259231124899</v>
      </c>
      <c r="J2478">
        <v>-3.9909421705527</v>
      </c>
      <c r="K2478">
        <v>123.485846388159</v>
      </c>
      <c r="L2478">
        <v>119.506747327022</v>
      </c>
      <c r="M2478">
        <v>52.104533750079597</v>
      </c>
      <c r="N2478">
        <v>0.74538054092150496</v>
      </c>
      <c r="O2478">
        <v>30.126117096801099</v>
      </c>
      <c r="P2478">
        <v>63.342428376534798</v>
      </c>
      <c r="Q2478">
        <v>-0.12936372574279001</v>
      </c>
    </row>
    <row r="2479" spans="1:17" hidden="1" x14ac:dyDescent="0.3">
      <c r="A2479" t="s">
        <v>5119</v>
      </c>
      <c r="B2479" t="s">
        <v>5120</v>
      </c>
      <c r="C2479" t="s">
        <v>10182</v>
      </c>
      <c r="D2479" t="s">
        <v>304</v>
      </c>
      <c r="E2479">
        <v>175.63780115999899</v>
      </c>
      <c r="F2479">
        <v>32.04</v>
      </c>
      <c r="G2479">
        <v>57.790804327491301</v>
      </c>
      <c r="H2479">
        <v>-7.4045135521381598</v>
      </c>
      <c r="I2479">
        <v>-37.152410550149298</v>
      </c>
      <c r="J2479">
        <v>7.8265227122420997</v>
      </c>
      <c r="K2479">
        <v>35.104590103414701</v>
      </c>
      <c r="L2479">
        <v>33.719037342258197</v>
      </c>
      <c r="M2479">
        <v>38.447214111589197</v>
      </c>
      <c r="N2479">
        <v>1.6210561202749001</v>
      </c>
      <c r="O2479">
        <v>49.032459425717803</v>
      </c>
      <c r="P2479">
        <v>88.359788359788297</v>
      </c>
      <c r="Q2479">
        <v>0.100630532281185</v>
      </c>
    </row>
    <row r="2480" spans="1:17" hidden="1" x14ac:dyDescent="0.3">
      <c r="A2480" t="s">
        <v>5121</v>
      </c>
      <c r="B2480" t="s">
        <v>5122</v>
      </c>
      <c r="C2480" t="s">
        <v>10182</v>
      </c>
      <c r="E2480">
        <v>175.549228</v>
      </c>
      <c r="F2480">
        <v>18.52</v>
      </c>
      <c r="G2480">
        <v>705.40736554132502</v>
      </c>
      <c r="H2480">
        <v>40.232983313414003</v>
      </c>
      <c r="I2480">
        <v>576.14745215981895</v>
      </c>
      <c r="J2480">
        <v>3.9160825134144499</v>
      </c>
      <c r="K2480">
        <v>13.4262728985866</v>
      </c>
      <c r="L2480">
        <v>6.6786554519999104</v>
      </c>
      <c r="M2480">
        <v>72.701030842344196</v>
      </c>
      <c r="N2480">
        <v>2.9619068273310099</v>
      </c>
      <c r="O2480">
        <v>6.1015118790496796</v>
      </c>
      <c r="P2480">
        <v>730.49327354260095</v>
      </c>
      <c r="Q2480">
        <v>0.385485604925978</v>
      </c>
    </row>
    <row r="2481" spans="1:17" hidden="1" x14ac:dyDescent="0.3">
      <c r="A2481" t="s">
        <v>5123</v>
      </c>
      <c r="B2481" t="s">
        <v>5124</v>
      </c>
      <c r="C2481" t="s">
        <v>10182</v>
      </c>
      <c r="D2481" t="s">
        <v>304</v>
      </c>
      <c r="E2481">
        <v>175.04339999999999</v>
      </c>
      <c r="F2481">
        <v>146.75</v>
      </c>
      <c r="G2481">
        <v>60.485665089265403</v>
      </c>
      <c r="H2481">
        <v>15.143042408160399</v>
      </c>
      <c r="I2481">
        <v>-7.5069556999783504</v>
      </c>
      <c r="J2481">
        <v>12.4634669985887</v>
      </c>
      <c r="K2481">
        <v>127.068505781753</v>
      </c>
      <c r="L2481">
        <v>118.078538541005</v>
      </c>
      <c r="M2481">
        <v>83.615741732303803</v>
      </c>
      <c r="N2481">
        <v>1.60025387318003</v>
      </c>
      <c r="O2481">
        <v>11.686541737649</v>
      </c>
      <c r="P2481">
        <v>90.2138690861957</v>
      </c>
      <c r="Q2481">
        <v>0.102534046668181</v>
      </c>
    </row>
    <row r="2482" spans="1:17" hidden="1" x14ac:dyDescent="0.3">
      <c r="A2482" t="s">
        <v>5125</v>
      </c>
      <c r="B2482" t="s">
        <v>5126</v>
      </c>
      <c r="C2482" t="s">
        <v>10182</v>
      </c>
      <c r="E2482">
        <v>174.8419375</v>
      </c>
      <c r="F2482">
        <v>961</v>
      </c>
      <c r="G2482">
        <v>174.01150874319899</v>
      </c>
      <c r="H2482">
        <v>-7.2775969084576104</v>
      </c>
      <c r="I2482">
        <v>52.296883394545901</v>
      </c>
      <c r="J2482">
        <v>-1.75580524131067</v>
      </c>
      <c r="K2482">
        <v>950.29930286231502</v>
      </c>
      <c r="L2482">
        <v>634.42779698609695</v>
      </c>
      <c r="M2482">
        <v>53.683362291185702</v>
      </c>
      <c r="N2482">
        <v>1.45255358138793</v>
      </c>
      <c r="O2482">
        <v>0.301768990634743</v>
      </c>
      <c r="P2482">
        <v>199.097416744475</v>
      </c>
    </row>
    <row r="2483" spans="1:17" hidden="1" x14ac:dyDescent="0.3">
      <c r="A2483" t="s">
        <v>5127</v>
      </c>
      <c r="B2483" t="s">
        <v>5128</v>
      </c>
      <c r="C2483" t="s">
        <v>10182</v>
      </c>
      <c r="D2483" t="s">
        <v>986</v>
      </c>
      <c r="E2483">
        <v>174.3</v>
      </c>
      <c r="F2483">
        <v>332</v>
      </c>
      <c r="G2483">
        <v>142.33253742764001</v>
      </c>
      <c r="H2483">
        <v>25.7454363415304</v>
      </c>
      <c r="I2483">
        <v>131.78926278741599</v>
      </c>
      <c r="J2483">
        <v>-7.7817512296829099</v>
      </c>
      <c r="K2483">
        <v>313.26291757944398</v>
      </c>
      <c r="L2483">
        <v>252.20891567706499</v>
      </c>
      <c r="M2483">
        <v>37.689539755731602</v>
      </c>
      <c r="N2483">
        <v>1.0573250005214301</v>
      </c>
      <c r="O2483">
        <v>17.409638554216802</v>
      </c>
      <c r="P2483">
        <v>188.57018687527099</v>
      </c>
      <c r="Q2483">
        <v>9.5437705282927998E-2</v>
      </c>
    </row>
    <row r="2484" spans="1:17" hidden="1" x14ac:dyDescent="0.3">
      <c r="A2484" t="s">
        <v>5129</v>
      </c>
      <c r="B2484" t="s">
        <v>5130</v>
      </c>
      <c r="C2484" t="s">
        <v>10182</v>
      </c>
      <c r="D2484" t="s">
        <v>1402</v>
      </c>
      <c r="E2484">
        <v>174.24668866499999</v>
      </c>
      <c r="F2484">
        <v>167.55</v>
      </c>
      <c r="G2484">
        <v>32.608209645782999</v>
      </c>
      <c r="H2484">
        <v>-5.44820709913163</v>
      </c>
      <c r="I2484">
        <v>-35.593783859224601</v>
      </c>
      <c r="J2484">
        <v>-0.97672571891328996</v>
      </c>
      <c r="K2484">
        <v>169.180180487825</v>
      </c>
      <c r="L2484">
        <v>165.24052252210299</v>
      </c>
      <c r="M2484">
        <v>44.701513885950497</v>
      </c>
      <c r="N2484">
        <v>0.92771648180376598</v>
      </c>
      <c r="O2484">
        <v>48.522829006266697</v>
      </c>
      <c r="P2484">
        <v>65.481481481481495</v>
      </c>
      <c r="Q2484">
        <v>3.5448352185785001E-2</v>
      </c>
    </row>
    <row r="2485" spans="1:17" hidden="1" x14ac:dyDescent="0.3">
      <c r="A2485" t="s">
        <v>5131</v>
      </c>
      <c r="B2485" t="s">
        <v>5132</v>
      </c>
      <c r="C2485" t="s">
        <v>10182</v>
      </c>
      <c r="D2485" t="s">
        <v>140</v>
      </c>
      <c r="E2485">
        <v>174.24490800000001</v>
      </c>
      <c r="F2485">
        <v>3.46</v>
      </c>
      <c r="G2485">
        <v>-10.516371577434599</v>
      </c>
      <c r="H2485">
        <v>12.3105044234091</v>
      </c>
      <c r="I2485">
        <v>-36.451191288950703</v>
      </c>
      <c r="J2485">
        <v>-7.0052560473716898</v>
      </c>
      <c r="K2485">
        <v>3.3280560632145302</v>
      </c>
      <c r="L2485">
        <v>3.6863826148558099</v>
      </c>
      <c r="M2485">
        <v>50.964300502543601</v>
      </c>
      <c r="N2485">
        <v>2.9938636888254599</v>
      </c>
      <c r="O2485">
        <v>40.751445086705203</v>
      </c>
      <c r="P2485">
        <v>24.014336917562702</v>
      </c>
      <c r="Q2485">
        <v>0.12680498305226001</v>
      </c>
    </row>
    <row r="2486" spans="1:17" hidden="1" x14ac:dyDescent="0.3">
      <c r="A2486" t="s">
        <v>5133</v>
      </c>
      <c r="B2486" t="s">
        <v>5134</v>
      </c>
      <c r="C2486" t="s">
        <v>10182</v>
      </c>
      <c r="D2486" t="s">
        <v>243</v>
      </c>
      <c r="E2486">
        <v>173.95508505000001</v>
      </c>
      <c r="F2486">
        <v>195.87</v>
      </c>
      <c r="G2486">
        <v>-22.293989869551801</v>
      </c>
      <c r="H2486">
        <v>-2.9706966040293499</v>
      </c>
      <c r="I2486">
        <v>-28.155629651724901</v>
      </c>
      <c r="J2486">
        <v>-6.0638509235509996</v>
      </c>
      <c r="K2486">
        <v>195.783434627936</v>
      </c>
      <c r="L2486">
        <v>198.14053606234299</v>
      </c>
      <c r="M2486">
        <v>36.021306509188399</v>
      </c>
      <c r="N2486">
        <v>1.24243084216324</v>
      </c>
      <c r="O2486">
        <v>34.5024761321284</v>
      </c>
      <c r="P2486">
        <v>20.424223793421401</v>
      </c>
      <c r="Q2486">
        <v>-3.5745092435434E-2</v>
      </c>
    </row>
    <row r="2487" spans="1:17" hidden="1" x14ac:dyDescent="0.3">
      <c r="A2487" t="s">
        <v>5135</v>
      </c>
      <c r="B2487" t="s">
        <v>5136</v>
      </c>
      <c r="C2487" t="s">
        <v>10182</v>
      </c>
      <c r="D2487" t="s">
        <v>62</v>
      </c>
      <c r="E2487">
        <v>173.92078902399999</v>
      </c>
      <c r="F2487">
        <v>109.88</v>
      </c>
      <c r="G2487">
        <v>-24.7846756872638</v>
      </c>
      <c r="H2487">
        <v>1.8010307492747998E-2</v>
      </c>
      <c r="I2487">
        <v>-9.7326793227607897</v>
      </c>
      <c r="J2487">
        <v>3.7132586956037201</v>
      </c>
      <c r="K2487">
        <v>105.91014656064</v>
      </c>
      <c r="L2487">
        <v>105.78622359549099</v>
      </c>
      <c r="M2487">
        <v>55.620119074113703</v>
      </c>
      <c r="N2487">
        <v>0.96979950023101602</v>
      </c>
      <c r="O2487">
        <v>20.540589734255501</v>
      </c>
      <c r="P2487">
        <v>21.013215859030801</v>
      </c>
      <c r="Q2487">
        <v>-9.1424681239951996E-2</v>
      </c>
    </row>
    <row r="2488" spans="1:17" hidden="1" x14ac:dyDescent="0.3">
      <c r="A2488" t="s">
        <v>5137</v>
      </c>
      <c r="B2488" t="s">
        <v>5138</v>
      </c>
      <c r="C2488" t="s">
        <v>10182</v>
      </c>
      <c r="D2488" t="s">
        <v>246</v>
      </c>
      <c r="E2488">
        <v>173.80624800000001</v>
      </c>
      <c r="F2488">
        <v>201.95</v>
      </c>
      <c r="G2488">
        <v>-34.260632534669</v>
      </c>
      <c r="H2488">
        <v>3.7173195766549498</v>
      </c>
      <c r="I2488">
        <v>-23.500585722913399</v>
      </c>
      <c r="J2488">
        <v>1.6876108854690199</v>
      </c>
      <c r="K2488">
        <v>203.22422432699</v>
      </c>
      <c r="L2488">
        <v>217.727573877358</v>
      </c>
      <c r="M2488">
        <v>55.628955574453201</v>
      </c>
      <c r="N2488">
        <v>1.2164383561643799</v>
      </c>
      <c r="O2488">
        <v>38.153008170339199</v>
      </c>
      <c r="P2488">
        <v>11.8836565096952</v>
      </c>
    </row>
    <row r="2489" spans="1:17" hidden="1" x14ac:dyDescent="0.3">
      <c r="A2489" t="s">
        <v>5139</v>
      </c>
      <c r="B2489" t="s">
        <v>5140</v>
      </c>
      <c r="C2489" t="s">
        <v>10182</v>
      </c>
      <c r="D2489" t="s">
        <v>926</v>
      </c>
      <c r="E2489">
        <v>173.69535095000001</v>
      </c>
      <c r="F2489">
        <v>89.65</v>
      </c>
      <c r="G2489">
        <v>4.27917136380362</v>
      </c>
      <c r="H2489">
        <v>24.875964852947199</v>
      </c>
      <c r="I2489">
        <v>17.0366950936724</v>
      </c>
      <c r="J2489">
        <v>24.0814138159704</v>
      </c>
      <c r="O2489">
        <v>0</v>
      </c>
      <c r="P2489">
        <v>42.982456140350799</v>
      </c>
    </row>
    <row r="2490" spans="1:17" hidden="1" x14ac:dyDescent="0.3">
      <c r="A2490" t="s">
        <v>5141</v>
      </c>
      <c r="B2490" t="s">
        <v>5142</v>
      </c>
      <c r="C2490" t="s">
        <v>10182</v>
      </c>
      <c r="D2490" t="s">
        <v>140</v>
      </c>
      <c r="E2490">
        <v>173.56898000000001</v>
      </c>
      <c r="F2490">
        <v>69.55</v>
      </c>
      <c r="G2490">
        <v>-7.8009164329789504</v>
      </c>
      <c r="H2490">
        <v>-3.9150333645215198</v>
      </c>
      <c r="I2490">
        <v>-21.9450184494446</v>
      </c>
      <c r="J2490">
        <v>8.9908036195896308</v>
      </c>
      <c r="K2490">
        <v>62.729521481579802</v>
      </c>
      <c r="L2490">
        <v>61.709228606959499</v>
      </c>
      <c r="M2490">
        <v>74.101994951017502</v>
      </c>
      <c r="N2490">
        <v>2.8119681683200501</v>
      </c>
      <c r="O2490">
        <v>27.390366642703</v>
      </c>
      <c r="P2490">
        <v>52.188183807439799</v>
      </c>
      <c r="Q2490">
        <v>8.2452687792681001E-2</v>
      </c>
    </row>
    <row r="2491" spans="1:17" hidden="1" x14ac:dyDescent="0.3">
      <c r="A2491" t="s">
        <v>5143</v>
      </c>
      <c r="B2491" t="s">
        <v>5144</v>
      </c>
      <c r="C2491" t="s">
        <v>10182</v>
      </c>
      <c r="D2491" t="s">
        <v>46</v>
      </c>
      <c r="E2491">
        <v>173.50774425</v>
      </c>
      <c r="F2491">
        <v>103.75</v>
      </c>
      <c r="G2491">
        <v>36.442972584120398</v>
      </c>
      <c r="H2491">
        <v>10.448898490396999</v>
      </c>
      <c r="I2491">
        <v>-17.536241740570901</v>
      </c>
      <c r="J2491">
        <v>-4.1244270076246803</v>
      </c>
      <c r="K2491">
        <v>104.204665797019</v>
      </c>
      <c r="L2491">
        <v>97.233610892383396</v>
      </c>
      <c r="M2491">
        <v>41.235248762569199</v>
      </c>
      <c r="N2491">
        <v>1.0449702216538099</v>
      </c>
      <c r="O2491">
        <v>53.108433734939702</v>
      </c>
      <c r="P2491">
        <v>97.543792840822505</v>
      </c>
      <c r="Q2491">
        <v>4.7267535504689998E-2</v>
      </c>
    </row>
    <row r="2492" spans="1:17" hidden="1" x14ac:dyDescent="0.3">
      <c r="A2492" t="s">
        <v>5145</v>
      </c>
      <c r="B2492" t="s">
        <v>5146</v>
      </c>
      <c r="C2492" t="s">
        <v>10182</v>
      </c>
      <c r="D2492" t="s">
        <v>637</v>
      </c>
      <c r="E2492">
        <v>173.48301168399999</v>
      </c>
      <c r="F2492">
        <v>12.82</v>
      </c>
      <c r="G2492">
        <v>-36.427540089795798</v>
      </c>
      <c r="H2492">
        <v>-3.73366081550191</v>
      </c>
      <c r="I2492">
        <v>-35.653743123081497</v>
      </c>
      <c r="J2492">
        <v>-1.2003393146199099</v>
      </c>
      <c r="K2492">
        <v>13.148297999186701</v>
      </c>
      <c r="L2492">
        <v>13.3255760970565</v>
      </c>
      <c r="M2492">
        <v>42.369295670431498</v>
      </c>
      <c r="N2492">
        <v>1.0479754845076901</v>
      </c>
      <c r="O2492">
        <v>51.3260530421216</v>
      </c>
      <c r="P2492">
        <v>22.679425837320501</v>
      </c>
      <c r="Q2492">
        <v>-4.3862757471180999E-2</v>
      </c>
    </row>
    <row r="2493" spans="1:17" hidden="1" x14ac:dyDescent="0.3">
      <c r="A2493" t="s">
        <v>5147</v>
      </c>
      <c r="B2493" t="s">
        <v>5148</v>
      </c>
      <c r="C2493" t="s">
        <v>10182</v>
      </c>
      <c r="D2493" t="s">
        <v>140</v>
      </c>
      <c r="E2493">
        <v>172.83055384799999</v>
      </c>
      <c r="F2493">
        <v>10.98</v>
      </c>
      <c r="G2493">
        <v>-2.4043437554656801</v>
      </c>
      <c r="H2493">
        <v>5.8130184379446899</v>
      </c>
      <c r="I2493">
        <v>-4.1510443699290898</v>
      </c>
      <c r="J2493">
        <v>16.974783434970899</v>
      </c>
      <c r="K2493">
        <v>9.9515866476353807</v>
      </c>
      <c r="L2493">
        <v>11.015541540392601</v>
      </c>
      <c r="M2493">
        <v>82.122025556401198</v>
      </c>
      <c r="N2493">
        <v>0.84182923410354304</v>
      </c>
      <c r="O2493">
        <v>37.067395264116499</v>
      </c>
      <c r="P2493">
        <v>37.25</v>
      </c>
      <c r="Q2493">
        <v>3.2925889236706002E-2</v>
      </c>
    </row>
    <row r="2494" spans="1:17" hidden="1" x14ac:dyDescent="0.3">
      <c r="A2494" t="s">
        <v>5149</v>
      </c>
      <c r="B2494" t="s">
        <v>5150</v>
      </c>
      <c r="C2494" t="s">
        <v>10182</v>
      </c>
      <c r="D2494" t="s">
        <v>1811</v>
      </c>
      <c r="E2494">
        <v>172.72916699999999</v>
      </c>
      <c r="F2494">
        <v>39</v>
      </c>
      <c r="G2494">
        <v>17.7712348558671</v>
      </c>
      <c r="H2494">
        <v>-8.4537980556574297</v>
      </c>
      <c r="I2494">
        <v>-27.729685789845099</v>
      </c>
      <c r="J2494">
        <v>0.79561210238413704</v>
      </c>
      <c r="K2494">
        <v>38.941900584859503</v>
      </c>
      <c r="L2494">
        <v>34.961409779577501</v>
      </c>
      <c r="M2494">
        <v>50.729524271412103</v>
      </c>
      <c r="N2494">
        <v>1.28323502656907</v>
      </c>
      <c r="O2494">
        <v>50.256410256410199</v>
      </c>
      <c r="P2494">
        <v>131.454005934718</v>
      </c>
      <c r="Q2494">
        <v>0.126054904710898</v>
      </c>
    </row>
    <row r="2495" spans="1:17" hidden="1" x14ac:dyDescent="0.3">
      <c r="A2495" t="s">
        <v>5151</v>
      </c>
      <c r="B2495" t="s">
        <v>5152</v>
      </c>
      <c r="C2495" t="s">
        <v>10182</v>
      </c>
      <c r="D2495" t="s">
        <v>637</v>
      </c>
      <c r="E2495">
        <v>172.69470000000001</v>
      </c>
      <c r="F2495">
        <v>5.1100000000000003</v>
      </c>
      <c r="G2495">
        <v>896.91409199872396</v>
      </c>
      <c r="H2495">
        <v>21.9671739738593</v>
      </c>
      <c r="I2495">
        <v>149.72289777987501</v>
      </c>
      <c r="J2495">
        <v>9.8459799575058096</v>
      </c>
      <c r="K2495">
        <v>3.8497381663047201</v>
      </c>
      <c r="L2495">
        <v>2.4716849204801798</v>
      </c>
      <c r="M2495">
        <v>94.969731586502704</v>
      </c>
      <c r="N2495">
        <v>0.304123680019808</v>
      </c>
      <c r="O2495">
        <v>0</v>
      </c>
      <c r="P2495">
        <v>1177.5</v>
      </c>
      <c r="Q2495">
        <v>0.15344144418351499</v>
      </c>
    </row>
    <row r="2496" spans="1:17" hidden="1" x14ac:dyDescent="0.3">
      <c r="A2496" t="s">
        <v>5153</v>
      </c>
      <c r="B2496" t="s">
        <v>5154</v>
      </c>
      <c r="C2496" t="s">
        <v>10182</v>
      </c>
      <c r="D2496" t="s">
        <v>330</v>
      </c>
      <c r="E2496">
        <v>172.56069360000001</v>
      </c>
      <c r="F2496">
        <v>74.150000000000006</v>
      </c>
      <c r="G2496">
        <v>-53.443395923981001</v>
      </c>
      <c r="H2496">
        <v>-0.27469306998786303</v>
      </c>
      <c r="I2496">
        <v>-48.129250072272697</v>
      </c>
      <c r="J2496">
        <v>1.74908694972347</v>
      </c>
      <c r="K2496">
        <v>75.196796606842398</v>
      </c>
      <c r="L2496">
        <v>92.296169566552294</v>
      </c>
      <c r="M2496">
        <v>58.814373418325403</v>
      </c>
      <c r="N2496">
        <v>0.81926550270921095</v>
      </c>
      <c r="O2496">
        <v>106.33850303438901</v>
      </c>
      <c r="P2496">
        <v>17.698412698412699</v>
      </c>
    </row>
    <row r="2497" spans="1:17" hidden="1" x14ac:dyDescent="0.3">
      <c r="A2497" t="s">
        <v>5155</v>
      </c>
      <c r="B2497" t="s">
        <v>5156</v>
      </c>
      <c r="C2497" t="s">
        <v>10182</v>
      </c>
      <c r="D2497" t="s">
        <v>299</v>
      </c>
      <c r="E2497">
        <v>172.43907899999999</v>
      </c>
      <c r="F2497">
        <v>341.45</v>
      </c>
      <c r="G2497">
        <v>-28.872410725881</v>
      </c>
      <c r="H2497">
        <v>-1.76270711797753</v>
      </c>
      <c r="I2497">
        <v>-41.407208656078197</v>
      </c>
      <c r="J2497">
        <v>-12.6530094515005</v>
      </c>
      <c r="K2497">
        <v>350.30172649721101</v>
      </c>
      <c r="L2497">
        <v>394.756215658104</v>
      </c>
      <c r="M2497">
        <v>45.155600823216503</v>
      </c>
      <c r="N2497">
        <v>2.2830246635040301</v>
      </c>
      <c r="O2497">
        <v>109.40108361399901</v>
      </c>
      <c r="P2497">
        <v>17.741379310344801</v>
      </c>
      <c r="Q2497">
        <v>4.8861137376365001E-2</v>
      </c>
    </row>
    <row r="2498" spans="1:17" hidden="1" x14ac:dyDescent="0.3">
      <c r="A2498" t="s">
        <v>5157</v>
      </c>
      <c r="B2498" t="s">
        <v>5158</v>
      </c>
      <c r="C2498" t="s">
        <v>10182</v>
      </c>
      <c r="D2498" t="s">
        <v>46</v>
      </c>
      <c r="E2498">
        <v>172.30443742</v>
      </c>
      <c r="F2498">
        <v>80.84</v>
      </c>
      <c r="G2498">
        <v>-5.4115926792920197</v>
      </c>
      <c r="H2498">
        <v>6.8213956441680503</v>
      </c>
      <c r="I2498">
        <v>-24.981004476701301</v>
      </c>
      <c r="J2498">
        <v>11.579523099388799</v>
      </c>
      <c r="K2498">
        <v>81.746794446916596</v>
      </c>
      <c r="L2498">
        <v>85.909997832431898</v>
      </c>
      <c r="M2498">
        <v>59.4074392903266</v>
      </c>
      <c r="N2498">
        <v>1.37312326484252</v>
      </c>
      <c r="O2498">
        <v>90.376051459673405</v>
      </c>
      <c r="P2498">
        <v>40.9590235396686</v>
      </c>
      <c r="Q2498">
        <v>1.0434996791946E-2</v>
      </c>
    </row>
    <row r="2499" spans="1:17" hidden="1" x14ac:dyDescent="0.3">
      <c r="A2499" t="s">
        <v>5159</v>
      </c>
      <c r="B2499" t="s">
        <v>5160</v>
      </c>
      <c r="C2499" t="s">
        <v>10182</v>
      </c>
      <c r="D2499" t="s">
        <v>416</v>
      </c>
      <c r="E2499">
        <v>172.17</v>
      </c>
      <c r="F2499">
        <v>55.848484848484802</v>
      </c>
      <c r="G2499">
        <v>-0.194320837355547</v>
      </c>
      <c r="H2499">
        <v>39.395677267922501</v>
      </c>
      <c r="I2499">
        <v>-5.3288301028826401</v>
      </c>
      <c r="J2499">
        <v>3.2533633672032698</v>
      </c>
      <c r="K2499">
        <v>43.186941284964703</v>
      </c>
      <c r="L2499">
        <v>41.4183287034258</v>
      </c>
      <c r="M2499">
        <v>74.241855353029194</v>
      </c>
      <c r="N2499">
        <v>3.7118827527660501</v>
      </c>
      <c r="O2499">
        <v>16.25</v>
      </c>
      <c r="P2499">
        <v>71.428571428571402</v>
      </c>
      <c r="Q2499">
        <v>7.8107117915141994E-2</v>
      </c>
    </row>
    <row r="2500" spans="1:17" hidden="1" x14ac:dyDescent="0.3">
      <c r="A2500" t="s">
        <v>5161</v>
      </c>
      <c r="B2500" t="s">
        <v>5162</v>
      </c>
      <c r="C2500" t="s">
        <v>10182</v>
      </c>
      <c r="D2500" t="s">
        <v>130</v>
      </c>
      <c r="E2500">
        <v>171.59817204000001</v>
      </c>
      <c r="F2500">
        <v>71.099999999999994</v>
      </c>
      <c r="G2500">
        <v>-16.203825306022999</v>
      </c>
      <c r="H2500">
        <v>-3.5320590480343501</v>
      </c>
      <c r="I2500">
        <v>-36.8907184889135</v>
      </c>
      <c r="J2500">
        <v>7.0483537398983804</v>
      </c>
      <c r="K2500">
        <v>73.102126095988197</v>
      </c>
      <c r="L2500">
        <v>74.726133725934702</v>
      </c>
      <c r="M2500">
        <v>51.454017414248398</v>
      </c>
      <c r="N2500">
        <v>1.22443313280888</v>
      </c>
      <c r="O2500">
        <v>61.251758087201097</v>
      </c>
      <c r="P2500">
        <v>29.272727272727199</v>
      </c>
    </row>
    <row r="2501" spans="1:17" hidden="1" x14ac:dyDescent="0.3">
      <c r="A2501" t="s">
        <v>5163</v>
      </c>
      <c r="B2501" t="s">
        <v>5164</v>
      </c>
      <c r="C2501" t="s">
        <v>10182</v>
      </c>
      <c r="D2501" t="s">
        <v>246</v>
      </c>
      <c r="E2501">
        <v>171.08296874999999</v>
      </c>
      <c r="F2501">
        <v>2558.25</v>
      </c>
      <c r="G2501">
        <v>130.73909199872401</v>
      </c>
      <c r="H2501">
        <v>26.266339184498001</v>
      </c>
      <c r="I2501">
        <v>29.6940439748596</v>
      </c>
      <c r="J2501">
        <v>-11.1115995661492</v>
      </c>
      <c r="K2501">
        <v>2197.0630257137</v>
      </c>
      <c r="L2501">
        <v>1845.1322351102999</v>
      </c>
      <c r="M2501">
        <v>54.180962415126402</v>
      </c>
      <c r="N2501">
        <v>3.29295381887344</v>
      </c>
      <c r="O2501">
        <v>30.774943809244601</v>
      </c>
      <c r="P2501">
        <v>189.32933725401401</v>
      </c>
      <c r="Q2501">
        <v>0.12011205331265599</v>
      </c>
    </row>
    <row r="2502" spans="1:17" hidden="1" x14ac:dyDescent="0.3">
      <c r="A2502" t="s">
        <v>5165</v>
      </c>
      <c r="B2502" t="s">
        <v>5166</v>
      </c>
      <c r="C2502" t="s">
        <v>10182</v>
      </c>
      <c r="D2502" t="s">
        <v>21</v>
      </c>
      <c r="E2502">
        <v>171.06834599999999</v>
      </c>
      <c r="F2502">
        <v>193.35</v>
      </c>
      <c r="G2502">
        <v>42.389189443505501</v>
      </c>
      <c r="H2502">
        <v>66.495278986156194</v>
      </c>
      <c r="I2502">
        <v>55.146713173374302</v>
      </c>
      <c r="J2502">
        <v>-0.79091003422288997</v>
      </c>
      <c r="K2502">
        <v>139.85603676875999</v>
      </c>
      <c r="M2502">
        <v>68.462499441585393</v>
      </c>
      <c r="N2502">
        <v>2.1237952591820699</v>
      </c>
      <c r="O2502">
        <v>20.248254460822299</v>
      </c>
      <c r="P2502">
        <v>98.307692307692193</v>
      </c>
    </row>
    <row r="2503" spans="1:17" hidden="1" x14ac:dyDescent="0.3">
      <c r="A2503" t="s">
        <v>5167</v>
      </c>
      <c r="B2503" t="s">
        <v>5168</v>
      </c>
      <c r="C2503" t="s">
        <v>10182</v>
      </c>
      <c r="D2503" t="s">
        <v>75</v>
      </c>
      <c r="E2503">
        <v>170.96147375999999</v>
      </c>
      <c r="F2503">
        <v>61.6</v>
      </c>
      <c r="G2503">
        <v>68.017540274586295</v>
      </c>
      <c r="H2503">
        <v>9.2569137158140702</v>
      </c>
      <c r="I2503">
        <v>11.118509516168199</v>
      </c>
      <c r="J2503">
        <v>7.7494644908143</v>
      </c>
      <c r="K2503">
        <v>51.8040421587068</v>
      </c>
      <c r="L2503">
        <v>48.1901376344602</v>
      </c>
      <c r="M2503">
        <v>85.897030555003994</v>
      </c>
      <c r="N2503">
        <v>2.4093463112551898</v>
      </c>
      <c r="O2503">
        <v>6.0064935064934897</v>
      </c>
      <c r="P2503">
        <v>105.333333333333</v>
      </c>
      <c r="Q2503">
        <v>7.6286273030130997E-2</v>
      </c>
    </row>
    <row r="2504" spans="1:17" hidden="1" x14ac:dyDescent="0.3">
      <c r="A2504" t="s">
        <v>5169</v>
      </c>
      <c r="B2504" t="s">
        <v>5170</v>
      </c>
      <c r="C2504" t="s">
        <v>10182</v>
      </c>
      <c r="D2504" t="s">
        <v>62</v>
      </c>
      <c r="E2504">
        <v>170.89268100000001</v>
      </c>
      <c r="F2504">
        <v>42.87</v>
      </c>
      <c r="G2504">
        <v>-11.2619050642207</v>
      </c>
      <c r="H2504">
        <v>-18.2053492904911</v>
      </c>
      <c r="I2504">
        <v>-49.116942218915</v>
      </c>
      <c r="J2504">
        <v>-6.3549552012349197</v>
      </c>
      <c r="K2504">
        <v>49.585783900941301</v>
      </c>
      <c r="L2504">
        <v>52.5974353898347</v>
      </c>
      <c r="M2504">
        <v>26.4390322903357</v>
      </c>
      <c r="N2504">
        <v>0.870477999171404</v>
      </c>
      <c r="O2504">
        <v>72.381618847678993</v>
      </c>
      <c r="P2504">
        <v>28.522091422043601</v>
      </c>
      <c r="Q2504">
        <v>0.131437632433484</v>
      </c>
    </row>
    <row r="2505" spans="1:17" hidden="1" x14ac:dyDescent="0.3">
      <c r="A2505" t="s">
        <v>5171</v>
      </c>
      <c r="B2505" t="s">
        <v>5172</v>
      </c>
      <c r="C2505" t="s">
        <v>10182</v>
      </c>
      <c r="D2505" t="s">
        <v>637</v>
      </c>
      <c r="E2505">
        <v>170.77602354300001</v>
      </c>
      <c r="F2505">
        <v>55.53</v>
      </c>
      <c r="G2505">
        <v>56.979665769215998</v>
      </c>
      <c r="H2505">
        <v>-11.439255394894699</v>
      </c>
      <c r="I2505">
        <v>-9.7799078171132905</v>
      </c>
      <c r="J2505">
        <v>3.3053586910780899</v>
      </c>
      <c r="K2505">
        <v>55.457766259334903</v>
      </c>
      <c r="L2505">
        <v>50.140282545885498</v>
      </c>
      <c r="M2505">
        <v>47.399159011713699</v>
      </c>
      <c r="N2505">
        <v>0.78610540094335901</v>
      </c>
      <c r="O2505">
        <v>26.9584008643976</v>
      </c>
      <c r="P2505">
        <v>96.914893617021207</v>
      </c>
      <c r="Q2505">
        <v>0.10331873909487201</v>
      </c>
    </row>
    <row r="2506" spans="1:17" hidden="1" x14ac:dyDescent="0.3">
      <c r="A2506" t="s">
        <v>5173</v>
      </c>
      <c r="B2506" t="s">
        <v>5174</v>
      </c>
      <c r="C2506" t="s">
        <v>10182</v>
      </c>
      <c r="D2506" t="s">
        <v>140</v>
      </c>
      <c r="E2506">
        <v>169.92</v>
      </c>
      <c r="F2506">
        <v>188.8</v>
      </c>
      <c r="G2506">
        <v>22.644921419694501</v>
      </c>
      <c r="H2506">
        <v>-5.1232376988868404</v>
      </c>
      <c r="I2506">
        <v>-6.4097306949693298</v>
      </c>
      <c r="J2506">
        <v>2.0345879203073198</v>
      </c>
      <c r="K2506">
        <v>181.66364688449801</v>
      </c>
      <c r="L2506">
        <v>168.49929165823599</v>
      </c>
      <c r="M2506">
        <v>58.171386975929998</v>
      </c>
      <c r="N2506">
        <v>0.74492538268074104</v>
      </c>
      <c r="O2506">
        <v>45.603813559321999</v>
      </c>
      <c r="P2506">
        <v>60.067825349724401</v>
      </c>
      <c r="Q2506">
        <v>7.4406457160109005E-2</v>
      </c>
    </row>
    <row r="2507" spans="1:17" hidden="1" x14ac:dyDescent="0.3">
      <c r="A2507" t="s">
        <v>5175</v>
      </c>
      <c r="B2507" t="s">
        <v>5176</v>
      </c>
      <c r="C2507" t="s">
        <v>10182</v>
      </c>
      <c r="E2507">
        <v>169.89003085499999</v>
      </c>
      <c r="F2507">
        <v>159.15</v>
      </c>
      <c r="G2507">
        <v>-70.206597656448096</v>
      </c>
      <c r="H2507">
        <v>-11.959421324271</v>
      </c>
      <c r="I2507">
        <v>-29.995223381598301</v>
      </c>
      <c r="J2507">
        <v>-2.48399316077376</v>
      </c>
      <c r="K2507">
        <v>167.80110098245899</v>
      </c>
      <c r="L2507">
        <v>198.966641429079</v>
      </c>
      <c r="M2507">
        <v>47.230735068214003</v>
      </c>
      <c r="N2507">
        <v>1.6551733220946101</v>
      </c>
      <c r="O2507">
        <v>119.28997800816801</v>
      </c>
      <c r="P2507">
        <v>8.1182065217391308</v>
      </c>
      <c r="Q2507">
        <v>8.8058250511659997E-2</v>
      </c>
    </row>
    <row r="2508" spans="1:17" hidden="1" x14ac:dyDescent="0.3">
      <c r="A2508" t="s">
        <v>5177</v>
      </c>
      <c r="B2508" t="s">
        <v>5178</v>
      </c>
      <c r="C2508" t="s">
        <v>10182</v>
      </c>
      <c r="D2508" t="s">
        <v>5179</v>
      </c>
      <c r="E2508">
        <v>169.70787859999999</v>
      </c>
      <c r="F2508">
        <v>68.3</v>
      </c>
      <c r="G2508">
        <v>19.4643565489887</v>
      </c>
      <c r="H2508">
        <v>21.251256228238599</v>
      </c>
      <c r="I2508">
        <v>32.221880278857597</v>
      </c>
      <c r="J2508">
        <v>-12.730071264912601</v>
      </c>
      <c r="K2508">
        <v>59.977872576943902</v>
      </c>
      <c r="M2508">
        <v>51.1157347901786</v>
      </c>
      <c r="N2508">
        <v>0.50393781744154897</v>
      </c>
      <c r="O2508">
        <v>20.644216691068799</v>
      </c>
      <c r="P2508">
        <v>72.911392405063197</v>
      </c>
    </row>
    <row r="2509" spans="1:17" hidden="1" x14ac:dyDescent="0.3">
      <c r="A2509" t="s">
        <v>5180</v>
      </c>
      <c r="B2509" t="s">
        <v>5181</v>
      </c>
      <c r="C2509" t="s">
        <v>10182</v>
      </c>
      <c r="D2509" t="s">
        <v>225</v>
      </c>
      <c r="E2509">
        <v>169.64599049</v>
      </c>
      <c r="F2509">
        <v>2.2999999999999998</v>
      </c>
      <c r="G2509">
        <v>-33.085908001275698</v>
      </c>
      <c r="K2509">
        <v>2.2860694928582501</v>
      </c>
      <c r="L2509">
        <v>2.4904968111465999</v>
      </c>
      <c r="M2509">
        <v>41.368652020141496</v>
      </c>
      <c r="N2509">
        <v>1</v>
      </c>
      <c r="O2509">
        <v>8.6956521739130608</v>
      </c>
      <c r="P2509">
        <v>0</v>
      </c>
      <c r="Q2509">
        <v>-6.0412528129999996E-4</v>
      </c>
    </row>
    <row r="2510" spans="1:17" hidden="1" x14ac:dyDescent="0.3">
      <c r="A2510" t="s">
        <v>5182</v>
      </c>
      <c r="B2510" t="s">
        <v>5183</v>
      </c>
      <c r="C2510" t="s">
        <v>10182</v>
      </c>
      <c r="E2510">
        <v>169.20264399999999</v>
      </c>
      <c r="F2510">
        <v>70.459999999999994</v>
      </c>
      <c r="G2510">
        <v>265.70721457221202</v>
      </c>
      <c r="H2510">
        <v>-4.8638955556937402</v>
      </c>
      <c r="I2510">
        <v>85.537383771277604</v>
      </c>
      <c r="J2510">
        <v>-2.05896481610255</v>
      </c>
      <c r="K2510">
        <v>65.993336759134806</v>
      </c>
      <c r="L2510">
        <v>48.944017503336298</v>
      </c>
      <c r="M2510">
        <v>54.144223453581901</v>
      </c>
      <c r="N2510">
        <v>0.32116049123875701</v>
      </c>
      <c r="O2510">
        <v>9.9205222821458996</v>
      </c>
      <c r="P2510">
        <v>389.30555555555497</v>
      </c>
      <c r="Q2510">
        <v>0.24494703303279</v>
      </c>
    </row>
    <row r="2511" spans="1:17" hidden="1" x14ac:dyDescent="0.3">
      <c r="A2511" t="s">
        <v>5184</v>
      </c>
      <c r="B2511" t="s">
        <v>5185</v>
      </c>
      <c r="C2511" t="s">
        <v>10182</v>
      </c>
      <c r="D2511" t="s">
        <v>1175</v>
      </c>
      <c r="E2511">
        <v>169.19584</v>
      </c>
      <c r="F2511">
        <v>13.81</v>
      </c>
      <c r="G2511">
        <v>-21.329333996767801</v>
      </c>
      <c r="H2511">
        <v>-11.096001133014401</v>
      </c>
      <c r="I2511">
        <v>-44.7317127099776</v>
      </c>
      <c r="J2511">
        <v>-9.2301666301615093</v>
      </c>
      <c r="K2511">
        <v>15.339257169209001</v>
      </c>
      <c r="L2511">
        <v>16.326854096861101</v>
      </c>
      <c r="M2511">
        <v>30.793710290818002</v>
      </c>
      <c r="N2511">
        <v>0.24766665822604</v>
      </c>
      <c r="O2511">
        <v>60.6806661839246</v>
      </c>
      <c r="P2511">
        <v>34.077669902912596</v>
      </c>
      <c r="Q2511">
        <v>9.1970050331036002E-2</v>
      </c>
    </row>
    <row r="2512" spans="1:17" hidden="1" x14ac:dyDescent="0.3">
      <c r="A2512" t="s">
        <v>5186</v>
      </c>
      <c r="B2512" t="s">
        <v>5187</v>
      </c>
      <c r="C2512" t="s">
        <v>10182</v>
      </c>
      <c r="D2512" t="s">
        <v>46</v>
      </c>
      <c r="E2512">
        <v>168.92738688</v>
      </c>
      <c r="F2512">
        <v>14.48</v>
      </c>
      <c r="G2512">
        <v>23.445761387936301</v>
      </c>
      <c r="H2512">
        <v>-12.190276231499199</v>
      </c>
      <c r="I2512">
        <v>-77.7090000592667</v>
      </c>
      <c r="J2512">
        <v>-0.116866137550687</v>
      </c>
      <c r="K2512">
        <v>17.199695768599899</v>
      </c>
      <c r="L2512">
        <v>22.859188081818601</v>
      </c>
      <c r="M2512">
        <v>52.472302512068303</v>
      </c>
      <c r="N2512">
        <v>0.16092109872438601</v>
      </c>
      <c r="O2512">
        <v>217.32783807489699</v>
      </c>
      <c r="P2512">
        <v>77.494016372081703</v>
      </c>
    </row>
    <row r="2513" spans="1:17" hidden="1" x14ac:dyDescent="0.3">
      <c r="A2513" t="s">
        <v>5188</v>
      </c>
      <c r="B2513" t="s">
        <v>5189</v>
      </c>
      <c r="C2513" t="s">
        <v>10182</v>
      </c>
      <c r="D2513" t="s">
        <v>637</v>
      </c>
      <c r="E2513">
        <v>168.31144</v>
      </c>
      <c r="F2513">
        <v>84.92</v>
      </c>
      <c r="G2513">
        <v>23.896548139075101</v>
      </c>
      <c r="H2513">
        <v>5.6181239684051603</v>
      </c>
      <c r="I2513">
        <v>0.58213294704807805</v>
      </c>
      <c r="J2513">
        <v>0.867996150390132</v>
      </c>
      <c r="K2513">
        <v>81.128758841114504</v>
      </c>
      <c r="L2513">
        <v>76.365049657813501</v>
      </c>
      <c r="M2513">
        <v>58.2584090198852</v>
      </c>
      <c r="N2513">
        <v>0.89159674270593803</v>
      </c>
      <c r="O2513">
        <v>24.234573716439002</v>
      </c>
      <c r="P2513">
        <v>61.444866920152002</v>
      </c>
      <c r="Q2513">
        <v>2.6972560667225001E-2</v>
      </c>
    </row>
    <row r="2514" spans="1:17" hidden="1" x14ac:dyDescent="0.3">
      <c r="A2514" t="s">
        <v>5190</v>
      </c>
      <c r="B2514" t="s">
        <v>5191</v>
      </c>
      <c r="C2514" t="s">
        <v>10182</v>
      </c>
      <c r="E2514">
        <v>167.88860600000001</v>
      </c>
      <c r="F2514">
        <v>18.8</v>
      </c>
      <c r="G2514">
        <v>14.1733512579835</v>
      </c>
      <c r="H2514">
        <v>-12.7226077456253</v>
      </c>
      <c r="I2514">
        <v>-6.1136950058701904</v>
      </c>
      <c r="J2514">
        <v>-3.9373471274235698</v>
      </c>
      <c r="K2514">
        <v>21.736437026320001</v>
      </c>
      <c r="L2514">
        <v>21.050292017940599</v>
      </c>
      <c r="M2514">
        <v>15.867094208607901</v>
      </c>
      <c r="N2514">
        <v>0.54015358769085897</v>
      </c>
      <c r="O2514">
        <v>63.776595744680797</v>
      </c>
      <c r="P2514">
        <v>52.721364744110403</v>
      </c>
      <c r="Q2514">
        <v>1.1306281625554001E-2</v>
      </c>
    </row>
    <row r="2515" spans="1:17" hidden="1" x14ac:dyDescent="0.3">
      <c r="A2515" t="s">
        <v>5192</v>
      </c>
      <c r="B2515" t="s">
        <v>5193</v>
      </c>
      <c r="C2515" t="s">
        <v>10182</v>
      </c>
      <c r="E2515">
        <v>167.786794125</v>
      </c>
      <c r="F2515">
        <v>11.25</v>
      </c>
      <c r="G2515">
        <v>15.8915356077467</v>
      </c>
      <c r="H2515">
        <v>-3.8979568262002502</v>
      </c>
      <c r="I2515">
        <v>-21.602577819794</v>
      </c>
      <c r="J2515">
        <v>-8.8015132410950407</v>
      </c>
      <c r="K2515">
        <v>11.721302522450999</v>
      </c>
      <c r="L2515">
        <v>11.5151016846612</v>
      </c>
      <c r="M2515">
        <v>33.5620554812714</v>
      </c>
      <c r="N2515">
        <v>0.77475293011121904</v>
      </c>
      <c r="O2515">
        <v>55.644444444444403</v>
      </c>
      <c r="P2515">
        <v>45.161290322580598</v>
      </c>
      <c r="Q2515">
        <v>6.2304303955515998E-2</v>
      </c>
    </row>
    <row r="2516" spans="1:17" hidden="1" x14ac:dyDescent="0.3">
      <c r="A2516" t="s">
        <v>5194</v>
      </c>
      <c r="B2516" t="s">
        <v>5195</v>
      </c>
      <c r="C2516" t="s">
        <v>10182</v>
      </c>
      <c r="D2516" t="s">
        <v>46</v>
      </c>
      <c r="E2516">
        <v>167.53708879999999</v>
      </c>
      <c r="F2516">
        <v>1.78</v>
      </c>
      <c r="G2516">
        <v>42.050242233466001</v>
      </c>
      <c r="H2516">
        <v>38.339168316150698</v>
      </c>
      <c r="I2516">
        <v>42.454224424245197</v>
      </c>
      <c r="J2516">
        <v>18.0090623947818</v>
      </c>
      <c r="K2516">
        <v>1.3223410520293699</v>
      </c>
      <c r="L2516">
        <v>1.2094675494003699</v>
      </c>
      <c r="M2516">
        <v>84.805004198427397</v>
      </c>
      <c r="N2516">
        <v>3.0081614854354402</v>
      </c>
      <c r="O2516">
        <v>0</v>
      </c>
      <c r="P2516">
        <v>96.685082872928106</v>
      </c>
      <c r="Q2516">
        <v>0.18119773945106499</v>
      </c>
    </row>
    <row r="2517" spans="1:17" hidden="1" x14ac:dyDescent="0.3">
      <c r="A2517" t="s">
        <v>5196</v>
      </c>
      <c r="B2517" t="s">
        <v>5197</v>
      </c>
      <c r="C2517" t="s">
        <v>10182</v>
      </c>
      <c r="D2517" t="s">
        <v>21</v>
      </c>
      <c r="E2517">
        <v>167.39169999999999</v>
      </c>
      <c r="F2517">
        <v>119.14</v>
      </c>
      <c r="G2517">
        <v>101.415993139408</v>
      </c>
      <c r="H2517">
        <v>4.63532314171733</v>
      </c>
      <c r="I2517">
        <v>17.171615728593</v>
      </c>
      <c r="J2517">
        <v>18.8564194605854</v>
      </c>
      <c r="K2517">
        <v>100.64371219554801</v>
      </c>
      <c r="L2517">
        <v>88.367497682195193</v>
      </c>
      <c r="M2517">
        <v>67.520217190360896</v>
      </c>
      <c r="N2517">
        <v>2.8754614494032298</v>
      </c>
      <c r="O2517">
        <v>9.0229981534329209</v>
      </c>
      <c r="P2517">
        <v>164.22710135284899</v>
      </c>
      <c r="Q2517">
        <v>7.3545964524615995E-2</v>
      </c>
    </row>
    <row r="2518" spans="1:17" hidden="1" x14ac:dyDescent="0.3">
      <c r="A2518" t="s">
        <v>5198</v>
      </c>
      <c r="B2518" t="s">
        <v>5199</v>
      </c>
      <c r="C2518" t="s">
        <v>10182</v>
      </c>
      <c r="D2518" t="s">
        <v>413</v>
      </c>
      <c r="E2518">
        <v>167.26056459</v>
      </c>
      <c r="F2518">
        <v>139.65</v>
      </c>
      <c r="G2518">
        <v>148.737621410488</v>
      </c>
      <c r="H2518">
        <v>16.928306450743399</v>
      </c>
      <c r="I2518">
        <v>82.550209086114705</v>
      </c>
      <c r="J2518">
        <v>10.1522319985813</v>
      </c>
      <c r="K2518">
        <v>125.870060275298</v>
      </c>
      <c r="L2518">
        <v>96.502339627093207</v>
      </c>
      <c r="M2518">
        <v>63.374671796266703</v>
      </c>
      <c r="N2518">
        <v>5.3384912959381001</v>
      </c>
      <c r="O2518">
        <v>10.4189044038667</v>
      </c>
      <c r="P2518">
        <v>179.3</v>
      </c>
    </row>
    <row r="2519" spans="1:17" hidden="1" x14ac:dyDescent="0.3">
      <c r="A2519" t="s">
        <v>5200</v>
      </c>
      <c r="B2519" t="s">
        <v>5201</v>
      </c>
      <c r="C2519" t="s">
        <v>10182</v>
      </c>
      <c r="D2519" t="s">
        <v>180</v>
      </c>
      <c r="E2519">
        <v>166.98510306</v>
      </c>
      <c r="F2519">
        <v>21.17</v>
      </c>
      <c r="G2519">
        <v>-28.046884359215198</v>
      </c>
      <c r="H2519">
        <v>5.0683019474034401</v>
      </c>
      <c r="I2519">
        <v>-38.047682517020903</v>
      </c>
      <c r="J2519">
        <v>-3.5131598274404299</v>
      </c>
      <c r="K2519">
        <v>20.729324812840002</v>
      </c>
      <c r="L2519">
        <v>21.678088724759899</v>
      </c>
      <c r="M2519">
        <v>40.676383770191201</v>
      </c>
      <c r="N2519">
        <v>0.93622343828632704</v>
      </c>
      <c r="O2519">
        <v>86.584789796882305</v>
      </c>
      <c r="P2519">
        <v>36.141479099678399</v>
      </c>
      <c r="Q2519">
        <v>-2.5642388049896998E-2</v>
      </c>
    </row>
    <row r="2520" spans="1:17" hidden="1" x14ac:dyDescent="0.3">
      <c r="A2520" t="s">
        <v>5202</v>
      </c>
      <c r="B2520" t="s">
        <v>5203</v>
      </c>
      <c r="C2520" t="s">
        <v>10182</v>
      </c>
      <c r="D2520" t="s">
        <v>413</v>
      </c>
      <c r="E2520">
        <v>166.58441025499999</v>
      </c>
      <c r="F2520">
        <v>165.95</v>
      </c>
      <c r="G2520">
        <v>372.96331168659901</v>
      </c>
      <c r="H2520">
        <v>12.031321233655699</v>
      </c>
      <c r="I2520">
        <v>107.124141515421</v>
      </c>
      <c r="J2520">
        <v>4.0415571536916497</v>
      </c>
      <c r="K2520">
        <v>151.17223834096399</v>
      </c>
      <c r="L2520">
        <v>116.248079200574</v>
      </c>
      <c r="M2520">
        <v>74.031397480905994</v>
      </c>
      <c r="N2520">
        <v>0.94022969232449205</v>
      </c>
      <c r="O2520">
        <v>14.4621874058451</v>
      </c>
      <c r="P2520">
        <v>533.88082505729506</v>
      </c>
    </row>
    <row r="2521" spans="1:17" hidden="1" x14ac:dyDescent="0.3">
      <c r="A2521" t="s">
        <v>5204</v>
      </c>
      <c r="B2521" t="s">
        <v>5205</v>
      </c>
      <c r="C2521" t="s">
        <v>10182</v>
      </c>
      <c r="D2521" t="s">
        <v>553</v>
      </c>
      <c r="E2521">
        <v>166.565</v>
      </c>
      <c r="F2521">
        <v>47.59</v>
      </c>
      <c r="G2521">
        <v>78.290160374792606</v>
      </c>
      <c r="H2521">
        <v>-10.270007061317299</v>
      </c>
      <c r="I2521">
        <v>14.9176050334059</v>
      </c>
      <c r="J2521">
        <v>-3.8232103220105298</v>
      </c>
      <c r="K2521">
        <v>49.0438016602019</v>
      </c>
      <c r="L2521">
        <v>43.555181669528302</v>
      </c>
      <c r="M2521">
        <v>52.378459585582497</v>
      </c>
      <c r="N2521">
        <v>0.49884033071156803</v>
      </c>
      <c r="O2521">
        <v>42.361840722840903</v>
      </c>
      <c r="Q2521">
        <v>9.3001524874648994E-2</v>
      </c>
    </row>
    <row r="2522" spans="1:17" hidden="1" x14ac:dyDescent="0.3">
      <c r="A2522" t="s">
        <v>5206</v>
      </c>
      <c r="B2522" t="s">
        <v>5207</v>
      </c>
      <c r="C2522" t="s">
        <v>10182</v>
      </c>
      <c r="D2522" t="s">
        <v>1091</v>
      </c>
      <c r="E2522">
        <v>166.164530168</v>
      </c>
      <c r="F2522">
        <v>13</v>
      </c>
      <c r="G2522">
        <v>-37.837585853624702</v>
      </c>
      <c r="H2522">
        <v>-31.7296206776102</v>
      </c>
      <c r="I2522">
        <v>-71.512057740794603</v>
      </c>
      <c r="J2522">
        <v>-9.8939272800525302</v>
      </c>
      <c r="K2522">
        <v>16.239823377223601</v>
      </c>
      <c r="L2522">
        <v>21.002786426649699</v>
      </c>
      <c r="M2522">
        <v>14.107422061339101</v>
      </c>
      <c r="N2522">
        <v>0.79771840156417995</v>
      </c>
      <c r="O2522">
        <v>192.30769230769201</v>
      </c>
      <c r="P2522">
        <v>0</v>
      </c>
      <c r="Q2522">
        <v>-1.0069626688548E-2</v>
      </c>
    </row>
    <row r="2523" spans="1:17" hidden="1" x14ac:dyDescent="0.3">
      <c r="A2523" t="s">
        <v>5208</v>
      </c>
      <c r="B2523" t="s">
        <v>5209</v>
      </c>
      <c r="C2523" t="s">
        <v>10182</v>
      </c>
      <c r="D2523" t="s">
        <v>3932</v>
      </c>
      <c r="E2523">
        <v>165.85741609600001</v>
      </c>
      <c r="F2523">
        <v>59.68</v>
      </c>
      <c r="G2523">
        <v>11.356707453685299</v>
      </c>
      <c r="H2523">
        <v>-4.2684201737906697</v>
      </c>
      <c r="I2523">
        <v>-28.212809923274399</v>
      </c>
      <c r="J2523">
        <v>-8.45040195556202</v>
      </c>
      <c r="K2523">
        <v>56.378365967133703</v>
      </c>
      <c r="L2523">
        <v>52.328675248699099</v>
      </c>
      <c r="M2523">
        <v>56.995338642961997</v>
      </c>
      <c r="N2523">
        <v>1.15747255761806</v>
      </c>
      <c r="O2523">
        <v>23.910857908847099</v>
      </c>
      <c r="P2523">
        <v>58.3023872679044</v>
      </c>
      <c r="Q2523">
        <v>9.0479220383898995E-2</v>
      </c>
    </row>
    <row r="2524" spans="1:17" hidden="1" x14ac:dyDescent="0.3">
      <c r="A2524" t="s">
        <v>5210</v>
      </c>
      <c r="B2524" t="s">
        <v>5211</v>
      </c>
      <c r="C2524" t="s">
        <v>10182</v>
      </c>
      <c r="D2524" t="s">
        <v>637</v>
      </c>
      <c r="E2524">
        <v>165.32</v>
      </c>
      <c r="F2524">
        <v>82.66</v>
      </c>
      <c r="G2524">
        <v>-27.3212716913999</v>
      </c>
      <c r="H2524">
        <v>-4.5179745409920997</v>
      </c>
      <c r="I2524">
        <v>-15.024087626321499</v>
      </c>
      <c r="J2524">
        <v>-1.01267673565298</v>
      </c>
      <c r="K2524">
        <v>84.506530553404303</v>
      </c>
      <c r="L2524">
        <v>88.396259270748502</v>
      </c>
      <c r="M2524">
        <v>45.993099116945601</v>
      </c>
      <c r="N2524">
        <v>1.01466447318514</v>
      </c>
      <c r="O2524">
        <v>32.8332930075006</v>
      </c>
      <c r="P2524">
        <v>14.6463245492371</v>
      </c>
      <c r="Q2524">
        <v>0.126418452050991</v>
      </c>
    </row>
    <row r="2525" spans="1:17" hidden="1" x14ac:dyDescent="0.3">
      <c r="A2525" t="s">
        <v>5212</v>
      </c>
      <c r="B2525" t="s">
        <v>5213</v>
      </c>
      <c r="C2525" t="s">
        <v>10182</v>
      </c>
      <c r="D2525" t="s">
        <v>130</v>
      </c>
      <c r="E2525">
        <v>165.26432639999999</v>
      </c>
      <c r="F2525">
        <v>100.56</v>
      </c>
      <c r="G2525">
        <v>14.775009940309699</v>
      </c>
      <c r="H2525">
        <v>-6.9356849983180497</v>
      </c>
      <c r="I2525">
        <v>-20.324724619073798</v>
      </c>
      <c r="J2525">
        <v>-5.41372479919184</v>
      </c>
      <c r="K2525">
        <v>105.46384849429499</v>
      </c>
      <c r="L2525">
        <v>98.988370443525</v>
      </c>
      <c r="M2525">
        <v>30.318172963675</v>
      </c>
      <c r="N2525">
        <v>1.11418742039638</v>
      </c>
      <c r="O2525">
        <v>43.645584725536899</v>
      </c>
      <c r="P2525">
        <v>57.370892018779301</v>
      </c>
      <c r="Q2525">
        <v>3.000248003726E-3</v>
      </c>
    </row>
    <row r="2526" spans="1:17" hidden="1" x14ac:dyDescent="0.3">
      <c r="A2526" t="s">
        <v>5214</v>
      </c>
      <c r="B2526" t="s">
        <v>5215</v>
      </c>
      <c r="C2526" t="s">
        <v>10182</v>
      </c>
      <c r="D2526" t="s">
        <v>637</v>
      </c>
      <c r="E2526">
        <v>164.42269440000001</v>
      </c>
      <c r="F2526">
        <v>158.44</v>
      </c>
      <c r="G2526">
        <v>-14.9816689463765</v>
      </c>
      <c r="H2526">
        <v>4.3229958094122001</v>
      </c>
      <c r="I2526">
        <v>-20.078020370388</v>
      </c>
      <c r="J2526">
        <v>3.0689307411670099</v>
      </c>
      <c r="K2526">
        <v>153.506827924014</v>
      </c>
      <c r="L2526">
        <v>156.059740430126</v>
      </c>
      <c r="M2526">
        <v>55.028115608359798</v>
      </c>
      <c r="N2526">
        <v>1.56370793155032</v>
      </c>
      <c r="O2526">
        <v>32.4476142388285</v>
      </c>
      <c r="P2526">
        <v>23.636363636363601</v>
      </c>
      <c r="Q2526">
        <v>3.4022243508967001E-2</v>
      </c>
    </row>
    <row r="2527" spans="1:17" hidden="1" x14ac:dyDescent="0.3">
      <c r="A2527" t="s">
        <v>5216</v>
      </c>
      <c r="B2527" t="s">
        <v>5217</v>
      </c>
      <c r="C2527" t="s">
        <v>10182</v>
      </c>
      <c r="D2527" t="s">
        <v>384</v>
      </c>
      <c r="E2527">
        <v>164.30613782399999</v>
      </c>
      <c r="F2527">
        <v>25.44</v>
      </c>
      <c r="G2527">
        <v>52.196321963880997</v>
      </c>
      <c r="H2527">
        <v>1.45774908179032</v>
      </c>
      <c r="I2527">
        <v>8.8144728714502207</v>
      </c>
      <c r="J2527">
        <v>-2.53790209548167</v>
      </c>
      <c r="K2527">
        <v>22.3377094360516</v>
      </c>
      <c r="L2527">
        <v>20.447188506545199</v>
      </c>
      <c r="M2527">
        <v>69.228991049617505</v>
      </c>
      <c r="N2527">
        <v>2.03542749569809</v>
      </c>
      <c r="O2527">
        <v>15.959119496855299</v>
      </c>
      <c r="P2527">
        <v>94.198473282442706</v>
      </c>
      <c r="Q2527">
        <v>3.9020314694575002E-2</v>
      </c>
    </row>
    <row r="2528" spans="1:17" hidden="1" x14ac:dyDescent="0.3">
      <c r="A2528" t="s">
        <v>5218</v>
      </c>
      <c r="B2528" t="s">
        <v>5219</v>
      </c>
      <c r="C2528" t="s">
        <v>10182</v>
      </c>
      <c r="D2528" t="s">
        <v>246</v>
      </c>
      <c r="E2528">
        <v>164.15314559999999</v>
      </c>
      <c r="F2528">
        <v>276.3</v>
      </c>
      <c r="G2528">
        <v>-3.3678463272669301</v>
      </c>
      <c r="H2528">
        <v>1.06808870460531</v>
      </c>
      <c r="I2528">
        <v>-9.9950509380735806</v>
      </c>
      <c r="J2528">
        <v>4.2167828302509296</v>
      </c>
      <c r="K2528">
        <v>270.00691923123901</v>
      </c>
      <c r="L2528">
        <v>262.94566975651799</v>
      </c>
      <c r="M2528">
        <v>52.937863791011701</v>
      </c>
      <c r="N2528">
        <v>0.91561213004817399</v>
      </c>
      <c r="O2528">
        <v>27.759681505609802</v>
      </c>
      <c r="P2528">
        <v>34.780487804878</v>
      </c>
      <c r="Q2528">
        <v>2.0368765487789001E-2</v>
      </c>
    </row>
    <row r="2529" spans="1:17" hidden="1" x14ac:dyDescent="0.3">
      <c r="A2529" t="s">
        <v>5220</v>
      </c>
      <c r="B2529" t="s">
        <v>5221</v>
      </c>
      <c r="C2529" t="s">
        <v>10182</v>
      </c>
      <c r="D2529" t="s">
        <v>214</v>
      </c>
      <c r="E2529">
        <v>164.14655999999999</v>
      </c>
      <c r="F2529">
        <v>159.80000000000001</v>
      </c>
      <c r="G2529">
        <v>77.834726919359099</v>
      </c>
      <c r="H2529">
        <v>9.0313114220869508</v>
      </c>
      <c r="I2529">
        <v>-40.9253458442398</v>
      </c>
      <c r="J2529">
        <v>10.837860580722801</v>
      </c>
      <c r="K2529">
        <v>153.63742845065599</v>
      </c>
      <c r="M2529">
        <v>65.340259858243201</v>
      </c>
      <c r="N2529">
        <v>0.46505286958834802</v>
      </c>
      <c r="O2529">
        <v>74.186483103879794</v>
      </c>
      <c r="P2529">
        <v>145.84615384615299</v>
      </c>
    </row>
    <row r="2530" spans="1:17" hidden="1" x14ac:dyDescent="0.3">
      <c r="A2530" t="s">
        <v>5222</v>
      </c>
      <c r="B2530" t="s">
        <v>5223</v>
      </c>
      <c r="C2530" t="s">
        <v>10182</v>
      </c>
      <c r="E2530">
        <v>164.0429934</v>
      </c>
      <c r="F2530">
        <v>169</v>
      </c>
      <c r="G2530">
        <v>91.608540004878805</v>
      </c>
      <c r="H2530">
        <v>7.6315581692882501</v>
      </c>
      <c r="I2530">
        <v>-59.150284837800797</v>
      </c>
      <c r="J2530">
        <v>-8.5432251869175406</v>
      </c>
      <c r="K2530">
        <v>178.21407888726</v>
      </c>
      <c r="L2530">
        <v>181.88512366932</v>
      </c>
      <c r="M2530">
        <v>48.810455780861602</v>
      </c>
      <c r="N2530">
        <v>1.2719407485088801</v>
      </c>
      <c r="O2530">
        <v>103.550295857988</v>
      </c>
      <c r="P2530">
        <v>153.67757430201101</v>
      </c>
      <c r="Q2530">
        <v>0.16092563514945901</v>
      </c>
    </row>
    <row r="2531" spans="1:17" hidden="1" x14ac:dyDescent="0.3">
      <c r="A2531" t="s">
        <v>5224</v>
      </c>
      <c r="B2531" t="s">
        <v>5225</v>
      </c>
      <c r="C2531" t="s">
        <v>10182</v>
      </c>
      <c r="D2531" t="s">
        <v>700</v>
      </c>
      <c r="E2531">
        <v>163.487831685</v>
      </c>
      <c r="F2531">
        <v>3.45</v>
      </c>
      <c r="G2531">
        <v>31.732273816906002</v>
      </c>
      <c r="H2531">
        <v>2.93965257765195</v>
      </c>
      <c r="I2531">
        <v>2.6716157285930802</v>
      </c>
      <c r="J2531">
        <v>-4.85129796557856</v>
      </c>
      <c r="K2531">
        <v>3.11307461742317</v>
      </c>
      <c r="L2531">
        <v>2.9856206314950899</v>
      </c>
      <c r="M2531">
        <v>58.155031716473303</v>
      </c>
      <c r="N2531">
        <v>1.65622628466748</v>
      </c>
      <c r="O2531">
        <v>21.739130434782599</v>
      </c>
      <c r="P2531">
        <v>68.292682926829201</v>
      </c>
      <c r="Q2531">
        <v>3.915124703358E-2</v>
      </c>
    </row>
    <row r="2532" spans="1:17" hidden="1" x14ac:dyDescent="0.3">
      <c r="A2532" t="s">
        <v>5226</v>
      </c>
      <c r="B2532" t="s">
        <v>5227</v>
      </c>
      <c r="C2532" t="s">
        <v>10182</v>
      </c>
      <c r="D2532" t="s">
        <v>711</v>
      </c>
      <c r="E2532">
        <v>163.46488893</v>
      </c>
      <c r="F2532">
        <v>80.88</v>
      </c>
      <c r="G2532">
        <v>39.170793867123898</v>
      </c>
      <c r="H2532">
        <v>-5.7183665057152799</v>
      </c>
      <c r="I2532">
        <v>15.444127576934299</v>
      </c>
      <c r="J2532">
        <v>-0.73597850921010699</v>
      </c>
      <c r="K2532">
        <v>80.923444441117994</v>
      </c>
      <c r="L2532">
        <v>71.558493919250097</v>
      </c>
      <c r="M2532">
        <v>88.374458321217901</v>
      </c>
      <c r="N2532">
        <v>0.75401969258066304</v>
      </c>
      <c r="O2532">
        <v>11.646884272996999</v>
      </c>
      <c r="P2532">
        <v>67.557489123679204</v>
      </c>
      <c r="Q2532">
        <v>2.2514289353509E-2</v>
      </c>
    </row>
    <row r="2533" spans="1:17" hidden="1" x14ac:dyDescent="0.3">
      <c r="A2533" t="s">
        <v>5228</v>
      </c>
      <c r="B2533" t="s">
        <v>5229</v>
      </c>
      <c r="C2533" t="s">
        <v>10182</v>
      </c>
      <c r="D2533" t="s">
        <v>637</v>
      </c>
      <c r="E2533">
        <v>163.32394364999999</v>
      </c>
      <c r="F2533">
        <v>86.85</v>
      </c>
      <c r="G2533">
        <v>20.0268739536114</v>
      </c>
      <c r="H2533">
        <v>21.7318411204147</v>
      </c>
      <c r="I2533">
        <v>-1.05356044052928</v>
      </c>
      <c r="J2533">
        <v>-6.1758791256860404</v>
      </c>
      <c r="K2533">
        <v>76.227327659314597</v>
      </c>
      <c r="L2533">
        <v>71.521560841514798</v>
      </c>
      <c r="M2533">
        <v>63.614847661474499</v>
      </c>
      <c r="N2533">
        <v>3.71852532458003</v>
      </c>
      <c r="O2533">
        <v>9.2688543465745603</v>
      </c>
      <c r="P2533">
        <v>56.910569105691003</v>
      </c>
      <c r="Q2533">
        <v>9.6622959932400002E-3</v>
      </c>
    </row>
    <row r="2534" spans="1:17" hidden="1" x14ac:dyDescent="0.3">
      <c r="A2534" t="s">
        <v>5230</v>
      </c>
      <c r="B2534" t="s">
        <v>5231</v>
      </c>
      <c r="C2534" t="s">
        <v>10182</v>
      </c>
      <c r="D2534" t="s">
        <v>246</v>
      </c>
      <c r="E2534">
        <v>163.20146500000001</v>
      </c>
      <c r="F2534">
        <v>350</v>
      </c>
      <c r="G2534">
        <v>1.8636748786662101</v>
      </c>
      <c r="H2534">
        <v>-16.803724572269399</v>
      </c>
      <c r="I2534">
        <v>-24.8393204043903</v>
      </c>
      <c r="J2534">
        <v>-8.7574306607737498</v>
      </c>
      <c r="K2534">
        <v>385.83847184925702</v>
      </c>
      <c r="L2534">
        <v>388.71767104607</v>
      </c>
      <c r="M2534">
        <v>21.615687769435201</v>
      </c>
      <c r="N2534">
        <v>1.58991500132098</v>
      </c>
      <c r="O2534">
        <v>74.1142857142857</v>
      </c>
      <c r="P2534">
        <v>36.1867704280155</v>
      </c>
      <c r="Q2534">
        <v>0.102539268036902</v>
      </c>
    </row>
    <row r="2535" spans="1:17" hidden="1" x14ac:dyDescent="0.3">
      <c r="A2535" t="s">
        <v>5232</v>
      </c>
      <c r="B2535" t="s">
        <v>5233</v>
      </c>
      <c r="C2535" t="s">
        <v>10182</v>
      </c>
      <c r="D2535" t="s">
        <v>130</v>
      </c>
      <c r="E2535">
        <v>163.08484920000001</v>
      </c>
      <c r="F2535">
        <v>70.2</v>
      </c>
      <c r="G2535">
        <v>-63.6148046737801</v>
      </c>
      <c r="H2535">
        <v>-7.1568634298809997</v>
      </c>
      <c r="I2535">
        <v>-38.121196110730303</v>
      </c>
      <c r="J2535">
        <v>-1.24451994019589</v>
      </c>
      <c r="K2535">
        <v>73.152405008042294</v>
      </c>
      <c r="L2535">
        <v>82.628914131022</v>
      </c>
      <c r="M2535">
        <v>44.595270650204299</v>
      </c>
      <c r="N2535">
        <v>1.62283706631532</v>
      </c>
      <c r="O2535">
        <v>79.487179487179404</v>
      </c>
      <c r="P2535">
        <v>5.5639097744360999</v>
      </c>
    </row>
    <row r="2536" spans="1:17" hidden="1" x14ac:dyDescent="0.3">
      <c r="A2536" t="s">
        <v>5234</v>
      </c>
      <c r="B2536" t="s">
        <v>5235</v>
      </c>
      <c r="C2536" t="s">
        <v>10182</v>
      </c>
      <c r="D2536" t="s">
        <v>140</v>
      </c>
      <c r="E2536">
        <v>162.24</v>
      </c>
      <c r="F2536">
        <v>390</v>
      </c>
      <c r="G2536">
        <v>-19.680502595870301</v>
      </c>
      <c r="H2536">
        <v>-4.5179745409920997</v>
      </c>
      <c r="I2536">
        <v>-6.9229788660015199</v>
      </c>
      <c r="J2536">
        <v>-4.6493160773758403E-2</v>
      </c>
      <c r="K2536">
        <v>389.75055965156002</v>
      </c>
      <c r="L2536">
        <v>386.796527774146</v>
      </c>
      <c r="M2536">
        <v>100</v>
      </c>
      <c r="O2536">
        <v>0</v>
      </c>
      <c r="P2536">
        <v>5.4054054054053902</v>
      </c>
    </row>
    <row r="2537" spans="1:17" hidden="1" x14ac:dyDescent="0.3">
      <c r="A2537" t="s">
        <v>5236</v>
      </c>
      <c r="B2537" t="s">
        <v>5237</v>
      </c>
      <c r="C2537" t="s">
        <v>10182</v>
      </c>
      <c r="E2537">
        <v>162.08466250000001</v>
      </c>
      <c r="F2537">
        <v>163.75</v>
      </c>
      <c r="G2537">
        <v>180.190005496114</v>
      </c>
      <c r="H2537">
        <v>8.9910864145268299</v>
      </c>
      <c r="I2537">
        <v>-10.840934627775001</v>
      </c>
      <c r="J2537">
        <v>-0.82414293035900799</v>
      </c>
      <c r="K2537">
        <v>159.67960082535799</v>
      </c>
      <c r="L2537">
        <v>130.54141307644599</v>
      </c>
      <c r="M2537">
        <v>51.554158191490799</v>
      </c>
      <c r="N2537">
        <v>2.5865466242861799</v>
      </c>
      <c r="O2537">
        <v>42.3511450381679</v>
      </c>
      <c r="P2537">
        <v>205.27591349739001</v>
      </c>
      <c r="Q2537">
        <v>0.208178906743653</v>
      </c>
    </row>
    <row r="2538" spans="1:17" hidden="1" x14ac:dyDescent="0.3">
      <c r="A2538" t="s">
        <v>5238</v>
      </c>
      <c r="B2538" t="s">
        <v>5239</v>
      </c>
      <c r="C2538" t="s">
        <v>10182</v>
      </c>
      <c r="D2538" t="s">
        <v>637</v>
      </c>
      <c r="E2538">
        <v>161.79248799999999</v>
      </c>
      <c r="F2538">
        <v>307.45</v>
      </c>
      <c r="G2538">
        <v>-15.848032712592101</v>
      </c>
      <c r="H2538">
        <v>2.70865533137769</v>
      </c>
      <c r="I2538">
        <v>-8.1610117489606999</v>
      </c>
      <c r="J2538">
        <v>1.3396777459450899</v>
      </c>
      <c r="K2538">
        <v>301.29646991439</v>
      </c>
      <c r="L2538">
        <v>294.38651215166601</v>
      </c>
      <c r="M2538">
        <v>51.4327228133576</v>
      </c>
      <c r="N2538">
        <v>0.87035004418013295</v>
      </c>
      <c r="O2538">
        <v>16.116441697837001</v>
      </c>
      <c r="P2538">
        <v>22.319474835886201</v>
      </c>
      <c r="Q2538">
        <v>3.9995046600496E-2</v>
      </c>
    </row>
    <row r="2539" spans="1:17" hidden="1" x14ac:dyDescent="0.3">
      <c r="A2539" t="s">
        <v>5240</v>
      </c>
      <c r="B2539" t="s">
        <v>5241</v>
      </c>
      <c r="C2539" t="s">
        <v>10182</v>
      </c>
      <c r="D2539" t="s">
        <v>387</v>
      </c>
      <c r="E2539">
        <v>161.77286937599999</v>
      </c>
      <c r="F2539">
        <v>11.37</v>
      </c>
      <c r="G2539">
        <v>174.16409199872399</v>
      </c>
      <c r="H2539">
        <v>46.809459087326402</v>
      </c>
      <c r="I2539">
        <v>58.649059337615597</v>
      </c>
      <c r="J2539">
        <v>-18.728558378165001</v>
      </c>
      <c r="K2539">
        <v>9.79855139168866</v>
      </c>
      <c r="L2539">
        <v>7.7229654832782302</v>
      </c>
      <c r="M2539">
        <v>43.034763752932797</v>
      </c>
      <c r="N2539">
        <v>1.5765190598874199</v>
      </c>
      <c r="O2539">
        <v>35.883905013192603</v>
      </c>
      <c r="P2539">
        <v>203.19999999999899</v>
      </c>
      <c r="Q2539">
        <v>0.154114141782839</v>
      </c>
    </row>
    <row r="2540" spans="1:17" hidden="1" x14ac:dyDescent="0.3">
      <c r="A2540" t="s">
        <v>5242</v>
      </c>
      <c r="B2540" t="s">
        <v>5243</v>
      </c>
      <c r="C2540" t="s">
        <v>10182</v>
      </c>
      <c r="D2540" t="s">
        <v>637</v>
      </c>
      <c r="E2540">
        <v>161.69762449999999</v>
      </c>
      <c r="F2540">
        <v>55.43</v>
      </c>
      <c r="G2540">
        <v>67.379369776502003</v>
      </c>
      <c r="H2540">
        <v>36.840999817982201</v>
      </c>
      <c r="I2540">
        <v>-10.360025183842501</v>
      </c>
      <c r="J2540">
        <v>0.55569662024814903</v>
      </c>
      <c r="K2540">
        <v>46.695640780303101</v>
      </c>
      <c r="L2540">
        <v>44.474805041098797</v>
      </c>
      <c r="M2540">
        <v>77.321569818013302</v>
      </c>
      <c r="N2540">
        <v>3.73489482077937</v>
      </c>
      <c r="O2540">
        <v>4.1854591376510903</v>
      </c>
      <c r="P2540">
        <v>105.829929446713</v>
      </c>
      <c r="Q2540">
        <v>6.3416278598230999E-2</v>
      </c>
    </row>
    <row r="2541" spans="1:17" hidden="1" x14ac:dyDescent="0.3">
      <c r="A2541" t="s">
        <v>5244</v>
      </c>
      <c r="B2541" t="s">
        <v>5245</v>
      </c>
      <c r="C2541" t="s">
        <v>10182</v>
      </c>
      <c r="D2541" t="s">
        <v>413</v>
      </c>
      <c r="E2541">
        <v>161.46054137499999</v>
      </c>
      <c r="F2541">
        <v>109.55</v>
      </c>
      <c r="G2541">
        <v>19.4391579617849</v>
      </c>
      <c r="H2541">
        <v>0.62765652696905505</v>
      </c>
      <c r="I2541">
        <v>10.375468775188001</v>
      </c>
      <c r="J2541">
        <v>0.13852071526694701</v>
      </c>
      <c r="K2541">
        <v>107.408793254739</v>
      </c>
      <c r="L2541">
        <v>97.733121761640106</v>
      </c>
      <c r="M2541">
        <v>45.724291382733</v>
      </c>
      <c r="N2541">
        <v>1.1595264603953299</v>
      </c>
      <c r="O2541">
        <v>20.492925604746599</v>
      </c>
      <c r="P2541">
        <v>61.102941176470502</v>
      </c>
      <c r="Q2541">
        <v>0.11422370077478999</v>
      </c>
    </row>
    <row r="2542" spans="1:17" hidden="1" x14ac:dyDescent="0.3">
      <c r="A2542" t="s">
        <v>5246</v>
      </c>
      <c r="B2542" t="s">
        <v>5247</v>
      </c>
      <c r="C2542" t="s">
        <v>10182</v>
      </c>
      <c r="D2542" t="s">
        <v>282</v>
      </c>
      <c r="E2542">
        <v>161.432926434</v>
      </c>
      <c r="F2542">
        <v>69.42</v>
      </c>
      <c r="G2542">
        <v>279.22393474770502</v>
      </c>
      <c r="H2542">
        <v>0.39981541605128301</v>
      </c>
      <c r="I2542">
        <v>-21.118293613149099</v>
      </c>
      <c r="J2542">
        <v>-4.0708834046761897</v>
      </c>
      <c r="K2542">
        <v>70.451465128684106</v>
      </c>
      <c r="L2542">
        <v>57.045234576549397</v>
      </c>
      <c r="M2542">
        <v>32.131707070816603</v>
      </c>
      <c r="N2542">
        <v>0.53304778635415595</v>
      </c>
      <c r="O2542">
        <v>33.2324978392394</v>
      </c>
      <c r="P2542">
        <v>326.67486170866601</v>
      </c>
      <c r="Q2542">
        <v>0.104554367225174</v>
      </c>
    </row>
    <row r="2543" spans="1:17" hidden="1" x14ac:dyDescent="0.3">
      <c r="A2543" t="s">
        <v>5248</v>
      </c>
      <c r="B2543" t="s">
        <v>5249</v>
      </c>
      <c r="C2543" t="s">
        <v>10182</v>
      </c>
      <c r="D2543" t="s">
        <v>416</v>
      </c>
      <c r="E2543">
        <v>161.07579784999999</v>
      </c>
      <c r="F2543">
        <v>43.45</v>
      </c>
      <c r="G2543">
        <v>-4.7257971979516498</v>
      </c>
      <c r="H2543">
        <v>5.239331055838</v>
      </c>
      <c r="I2543">
        <v>-22.648301712067401</v>
      </c>
      <c r="J2543">
        <v>0.68077956649896898</v>
      </c>
      <c r="K2543">
        <v>42.196155117382602</v>
      </c>
      <c r="L2543">
        <v>42.0167090407014</v>
      </c>
      <c r="M2543">
        <v>51.0537991107553</v>
      </c>
      <c r="N2543">
        <v>1.89961680519638</v>
      </c>
      <c r="O2543">
        <v>42.117376294591402</v>
      </c>
      <c r="P2543">
        <v>37.066246056782298</v>
      </c>
      <c r="Q2543">
        <v>0.14780704526053401</v>
      </c>
    </row>
    <row r="2544" spans="1:17" hidden="1" x14ac:dyDescent="0.3">
      <c r="A2544" t="s">
        <v>5250</v>
      </c>
      <c r="B2544" t="s">
        <v>5251</v>
      </c>
      <c r="C2544" t="s">
        <v>10182</v>
      </c>
      <c r="D2544" t="s">
        <v>798</v>
      </c>
      <c r="E2544">
        <v>160.83318993</v>
      </c>
      <c r="F2544">
        <v>145.13999999999999</v>
      </c>
      <c r="G2544">
        <v>-30.470523385891099</v>
      </c>
      <c r="H2544">
        <v>3.7901825587057698</v>
      </c>
      <c r="I2544">
        <v>-25.052377055531998</v>
      </c>
      <c r="J2544">
        <v>-2.7007596735699</v>
      </c>
      <c r="K2544">
        <v>146.18852101526301</v>
      </c>
      <c r="L2544">
        <v>153.11349427064701</v>
      </c>
      <c r="M2544">
        <v>54.985384403993798</v>
      </c>
      <c r="N2544">
        <v>0.63893730736820198</v>
      </c>
      <c r="O2544">
        <v>52.886867851729299</v>
      </c>
      <c r="P2544">
        <v>22.843842573000401</v>
      </c>
      <c r="Q2544">
        <v>2.4775328689776999E-2</v>
      </c>
    </row>
    <row r="2545" spans="1:17" hidden="1" x14ac:dyDescent="0.3">
      <c r="A2545" t="s">
        <v>5252</v>
      </c>
      <c r="B2545" t="s">
        <v>5253</v>
      </c>
      <c r="C2545" t="s">
        <v>10182</v>
      </c>
      <c r="D2545" t="s">
        <v>130</v>
      </c>
      <c r="E2545">
        <v>160.82469370000001</v>
      </c>
      <c r="F2545">
        <v>4.04</v>
      </c>
      <c r="G2545">
        <v>107.098000044701</v>
      </c>
      <c r="H2545">
        <v>3.43958514070551</v>
      </c>
      <c r="I2545">
        <v>-21.5418674174743</v>
      </c>
      <c r="J2545">
        <v>-7.1241187315500003</v>
      </c>
      <c r="K2545">
        <v>3.7892163927565998</v>
      </c>
      <c r="L2545">
        <v>3.3174281276448401</v>
      </c>
      <c r="M2545">
        <v>49.148870071060003</v>
      </c>
      <c r="N2545">
        <v>1.90080912895919</v>
      </c>
      <c r="O2545">
        <v>30.9405940594059</v>
      </c>
      <c r="P2545">
        <v>144.84848484848399</v>
      </c>
      <c r="Q2545">
        <v>5.6296521721870003E-2</v>
      </c>
    </row>
    <row r="2546" spans="1:17" hidden="1" x14ac:dyDescent="0.3">
      <c r="A2546" t="s">
        <v>5254</v>
      </c>
      <c r="B2546" t="s">
        <v>5255</v>
      </c>
      <c r="C2546" t="s">
        <v>10182</v>
      </c>
      <c r="D2546" t="s">
        <v>243</v>
      </c>
      <c r="E2546">
        <v>160.82123265000001</v>
      </c>
      <c r="F2546">
        <v>175.5</v>
      </c>
      <c r="G2546">
        <v>44.561264545848402</v>
      </c>
      <c r="H2546">
        <v>3.2149447136662701</v>
      </c>
      <c r="I2546">
        <v>23.560117470753301</v>
      </c>
      <c r="J2546">
        <v>-3.6318183414296801</v>
      </c>
      <c r="K2546">
        <v>173.09448887027699</v>
      </c>
      <c r="L2546">
        <v>157.77449670295201</v>
      </c>
      <c r="M2546">
        <v>65.2840588762284</v>
      </c>
      <c r="N2546">
        <v>0.78136475320944798</v>
      </c>
      <c r="O2546">
        <v>28.404558404558401</v>
      </c>
      <c r="P2546">
        <v>84.639663335086794</v>
      </c>
      <c r="Q2546">
        <v>4.9291162698457E-2</v>
      </c>
    </row>
    <row r="2547" spans="1:17" hidden="1" x14ac:dyDescent="0.3">
      <c r="A2547" t="s">
        <v>5256</v>
      </c>
      <c r="B2547" t="s">
        <v>5257</v>
      </c>
      <c r="C2547" t="s">
        <v>10182</v>
      </c>
      <c r="D2547" t="s">
        <v>798</v>
      </c>
      <c r="E2547">
        <v>160.53852387000001</v>
      </c>
      <c r="F2547">
        <v>83.78</v>
      </c>
      <c r="G2547">
        <v>1623.97463479621</v>
      </c>
      <c r="H2547">
        <v>15.689205819444901</v>
      </c>
      <c r="I2547">
        <v>343.24529707715197</v>
      </c>
      <c r="J2547">
        <v>17.020947414129498</v>
      </c>
      <c r="K2547">
        <v>69.0779730057926</v>
      </c>
      <c r="L2547">
        <v>43.863736344288803</v>
      </c>
      <c r="M2547">
        <v>81.530978518718698</v>
      </c>
      <c r="N2547">
        <v>1.04783591991533</v>
      </c>
      <c r="O2547">
        <v>6.1589878252566104</v>
      </c>
      <c r="P2547">
        <v>1649.0605427974899</v>
      </c>
      <c r="Q2547">
        <v>0.37969391035692401</v>
      </c>
    </row>
    <row r="2548" spans="1:17" hidden="1" x14ac:dyDescent="0.3">
      <c r="A2548" t="s">
        <v>5258</v>
      </c>
      <c r="B2548" t="s">
        <v>5259</v>
      </c>
      <c r="C2548" t="s">
        <v>10182</v>
      </c>
      <c r="D2548" t="s">
        <v>62</v>
      </c>
      <c r="E2548">
        <v>160.4685446</v>
      </c>
      <c r="F2548">
        <v>45.5</v>
      </c>
      <c r="G2548">
        <v>-22.4234531276295</v>
      </c>
      <c r="H2548">
        <v>-23.946545969563498</v>
      </c>
      <c r="I2548">
        <v>-52.031538260275198</v>
      </c>
      <c r="J2548">
        <v>-3.3469646567017399</v>
      </c>
      <c r="K2548">
        <v>51.935685957327401</v>
      </c>
      <c r="L2548">
        <v>49.455033991841397</v>
      </c>
      <c r="M2548">
        <v>31.6404300774761</v>
      </c>
      <c r="N2548">
        <v>0.69973752521881505</v>
      </c>
      <c r="O2548">
        <v>74.131868131868103</v>
      </c>
      <c r="P2548">
        <v>43.126769424347202</v>
      </c>
      <c r="Q2548">
        <v>8.9057307419458998E-2</v>
      </c>
    </row>
    <row r="2549" spans="1:17" hidden="1" x14ac:dyDescent="0.3">
      <c r="A2549" t="s">
        <v>5260</v>
      </c>
      <c r="B2549" t="s">
        <v>5261</v>
      </c>
      <c r="C2549" t="s">
        <v>10182</v>
      </c>
      <c r="E2549">
        <v>160</v>
      </c>
      <c r="F2549">
        <v>320</v>
      </c>
      <c r="G2549">
        <v>-16.0940823881967</v>
      </c>
      <c r="H2549">
        <v>8.8474265928336795</v>
      </c>
      <c r="I2549">
        <v>-33.471804675546899</v>
      </c>
      <c r="J2549">
        <v>6.3718264650930196</v>
      </c>
      <c r="K2549">
        <v>319.28113990951198</v>
      </c>
      <c r="L2549">
        <v>327.55875079829298</v>
      </c>
      <c r="M2549">
        <v>48.012003126494598</v>
      </c>
      <c r="N2549">
        <v>1.02023634818876</v>
      </c>
      <c r="O2549">
        <v>79.6875</v>
      </c>
      <c r="P2549">
        <v>21.580547112462</v>
      </c>
      <c r="Q2549">
        <v>6.5533040237873999E-2</v>
      </c>
    </row>
    <row r="2550" spans="1:17" hidden="1" x14ac:dyDescent="0.3">
      <c r="A2550" t="s">
        <v>5262</v>
      </c>
      <c r="B2550" t="s">
        <v>5263</v>
      </c>
      <c r="C2550" t="s">
        <v>10182</v>
      </c>
      <c r="D2550" t="s">
        <v>21</v>
      </c>
      <c r="E2550">
        <v>159.93968265000001</v>
      </c>
      <c r="F2550">
        <v>183.5</v>
      </c>
      <c r="G2550">
        <v>136.68299356791101</v>
      </c>
      <c r="H2550">
        <v>36.441435053103802</v>
      </c>
      <c r="I2550">
        <v>149.440517297779</v>
      </c>
      <c r="J2550">
        <v>6.0646179503373503</v>
      </c>
      <c r="K2550">
        <v>137.97898791399101</v>
      </c>
      <c r="M2550">
        <v>63.894151639857803</v>
      </c>
      <c r="N2550">
        <v>0.59833155080213896</v>
      </c>
      <c r="O2550">
        <v>8.7738419618528596</v>
      </c>
      <c r="P2550">
        <v>195.96774193548299</v>
      </c>
    </row>
    <row r="2551" spans="1:17" hidden="1" x14ac:dyDescent="0.3">
      <c r="A2551" t="s">
        <v>5264</v>
      </c>
      <c r="B2551" t="s">
        <v>5265</v>
      </c>
      <c r="C2551" t="s">
        <v>10182</v>
      </c>
      <c r="D2551" t="s">
        <v>140</v>
      </c>
      <c r="E2551">
        <v>159.84</v>
      </c>
      <c r="F2551">
        <v>180</v>
      </c>
      <c r="G2551">
        <v>80.863748749296306</v>
      </c>
      <c r="H2551">
        <v>24.468051972802201</v>
      </c>
      <c r="I2551">
        <v>93.6212724791651</v>
      </c>
      <c r="J2551">
        <v>-4.6493160773758403E-2</v>
      </c>
      <c r="K2551">
        <v>145.85078507865501</v>
      </c>
      <c r="M2551">
        <v>72.706435326683007</v>
      </c>
      <c r="N2551">
        <v>0.769941348973607</v>
      </c>
      <c r="O2551">
        <v>8.3333333333333197</v>
      </c>
      <c r="P2551">
        <v>112.51475796930301</v>
      </c>
    </row>
    <row r="2552" spans="1:17" hidden="1" x14ac:dyDescent="0.3">
      <c r="A2552" t="s">
        <v>5266</v>
      </c>
      <c r="B2552" t="s">
        <v>5267</v>
      </c>
      <c r="C2552" t="s">
        <v>10182</v>
      </c>
      <c r="D2552" t="s">
        <v>637</v>
      </c>
      <c r="E2552">
        <v>159.52926550000001</v>
      </c>
      <c r="F2552">
        <v>122.6</v>
      </c>
      <c r="G2552">
        <v>57.899166625589899</v>
      </c>
      <c r="H2552">
        <v>5.3298320838959796</v>
      </c>
      <c r="I2552">
        <v>77.308119982266604</v>
      </c>
      <c r="J2552">
        <v>3.5072907741746102E-2</v>
      </c>
      <c r="K2552">
        <v>113.681887673505</v>
      </c>
      <c r="L2552">
        <v>89.010678029092702</v>
      </c>
      <c r="M2552">
        <v>80.383518645443999</v>
      </c>
      <c r="N2552">
        <v>1.69354838709677</v>
      </c>
      <c r="O2552">
        <v>3.9967373572593798</v>
      </c>
      <c r="P2552">
        <v>217.61658031088001</v>
      </c>
    </row>
    <row r="2553" spans="1:17" hidden="1" x14ac:dyDescent="0.3">
      <c r="A2553" t="s">
        <v>5268</v>
      </c>
      <c r="B2553" t="s">
        <v>5269</v>
      </c>
      <c r="C2553" t="s">
        <v>10182</v>
      </c>
      <c r="D2553" t="s">
        <v>209</v>
      </c>
      <c r="E2553">
        <v>159.4890365</v>
      </c>
      <c r="F2553">
        <v>151.69999999999999</v>
      </c>
      <c r="G2553">
        <v>-77.930172844297203</v>
      </c>
      <c r="H2553">
        <v>-4.94101391619549</v>
      </c>
      <c r="I2553">
        <v>-46.228166406483098</v>
      </c>
      <c r="J2553">
        <v>-8.4297266937078899</v>
      </c>
      <c r="K2553">
        <v>168.06651006306899</v>
      </c>
      <c r="L2553">
        <v>203.90307343943101</v>
      </c>
      <c r="M2553">
        <v>29.974387099596701</v>
      </c>
      <c r="N2553">
        <v>0.74320524835988699</v>
      </c>
      <c r="O2553">
        <v>148.48384970336099</v>
      </c>
      <c r="P2553">
        <v>6.0468367703599899</v>
      </c>
      <c r="Q2553">
        <v>3.1583998768095999E-2</v>
      </c>
    </row>
    <row r="2554" spans="1:17" hidden="1" x14ac:dyDescent="0.3">
      <c r="A2554" t="s">
        <v>5270</v>
      </c>
      <c r="B2554" t="s">
        <v>5271</v>
      </c>
      <c r="C2554" t="s">
        <v>10182</v>
      </c>
      <c r="D2554" t="s">
        <v>163</v>
      </c>
      <c r="E2554">
        <v>158.94605999999999</v>
      </c>
      <c r="F2554">
        <v>150.5</v>
      </c>
      <c r="G2554">
        <v>18.2474253320575</v>
      </c>
      <c r="H2554">
        <v>-0.53183935901637003</v>
      </c>
      <c r="I2554">
        <v>7.0686803854752602</v>
      </c>
      <c r="J2554">
        <v>-8.3874647464749508</v>
      </c>
      <c r="K2554">
        <v>144.845104235023</v>
      </c>
      <c r="L2554">
        <v>139.68742340573399</v>
      </c>
      <c r="M2554">
        <v>53.434029727220299</v>
      </c>
      <c r="N2554">
        <v>1.72028571428571</v>
      </c>
      <c r="O2554">
        <v>24.9169435215946</v>
      </c>
      <c r="P2554">
        <v>49.528067560854403</v>
      </c>
      <c r="Q2554">
        <v>7.2850831165350002E-2</v>
      </c>
    </row>
    <row r="2555" spans="1:17" hidden="1" x14ac:dyDescent="0.3">
      <c r="A2555" t="s">
        <v>5272</v>
      </c>
      <c r="B2555" t="s">
        <v>5273</v>
      </c>
      <c r="C2555" t="s">
        <v>10182</v>
      </c>
      <c r="D2555" t="s">
        <v>938</v>
      </c>
      <c r="E2555">
        <v>158.86199999999999</v>
      </c>
      <c r="F2555">
        <v>127.6</v>
      </c>
      <c r="G2555">
        <v>15.165320835425501</v>
      </c>
      <c r="H2555">
        <v>-0.81427083728840299</v>
      </c>
      <c r="I2555">
        <v>6.9239521771912003</v>
      </c>
      <c r="J2555">
        <v>2.3925312294701402</v>
      </c>
      <c r="K2555">
        <v>124.48636971662999</v>
      </c>
      <c r="L2555">
        <v>114.322657476339</v>
      </c>
      <c r="M2555">
        <v>57.419867447115998</v>
      </c>
      <c r="N2555">
        <v>0.56271153890941406</v>
      </c>
      <c r="O2555">
        <v>20.689655172413701</v>
      </c>
      <c r="P2555">
        <v>48.995796356842497</v>
      </c>
      <c r="Q2555">
        <v>-1.1327457874071E-2</v>
      </c>
    </row>
    <row r="2556" spans="1:17" hidden="1" x14ac:dyDescent="0.3">
      <c r="A2556" t="s">
        <v>5274</v>
      </c>
      <c r="B2556" t="s">
        <v>5275</v>
      </c>
      <c r="C2556" t="s">
        <v>10182</v>
      </c>
      <c r="D2556" t="s">
        <v>243</v>
      </c>
      <c r="E2556">
        <v>158.74449000000001</v>
      </c>
      <c r="F2556">
        <v>39.090000000000003</v>
      </c>
      <c r="G2556">
        <v>88.7223111768064</v>
      </c>
      <c r="H2556">
        <v>36.8076321232599</v>
      </c>
      <c r="I2556">
        <v>52.261089412803599</v>
      </c>
      <c r="J2556">
        <v>1.5680901725595799</v>
      </c>
      <c r="K2556">
        <v>30.3578501847221</v>
      </c>
      <c r="L2556">
        <v>23.917652842622001</v>
      </c>
      <c r="M2556">
        <v>67.820814784328903</v>
      </c>
      <c r="N2556">
        <v>1.47397840143572</v>
      </c>
      <c r="O2556">
        <v>8.1350729086722993</v>
      </c>
      <c r="P2556">
        <v>165.918367346938</v>
      </c>
      <c r="Q2556">
        <v>0.119517616614113</v>
      </c>
    </row>
    <row r="2557" spans="1:17" hidden="1" x14ac:dyDescent="0.3">
      <c r="A2557" t="s">
        <v>5276</v>
      </c>
      <c r="B2557" t="s">
        <v>5277</v>
      </c>
      <c r="C2557" t="s">
        <v>10182</v>
      </c>
      <c r="D2557" t="s">
        <v>637</v>
      </c>
      <c r="E2557">
        <v>158.66935175999899</v>
      </c>
      <c r="F2557">
        <v>220.7</v>
      </c>
      <c r="G2557">
        <v>-31.4300624676453</v>
      </c>
      <c r="H2557">
        <v>2.6231651560504599</v>
      </c>
      <c r="I2557">
        <v>-40.858177017520902</v>
      </c>
      <c r="J2557">
        <v>-0.58220744648803902</v>
      </c>
      <c r="K2557">
        <v>221.96402504976999</v>
      </c>
      <c r="L2557">
        <v>236.10588892158299</v>
      </c>
      <c r="M2557">
        <v>49.862086463711201</v>
      </c>
      <c r="N2557">
        <v>1.05899652552802</v>
      </c>
      <c r="O2557">
        <v>44.993203443588499</v>
      </c>
      <c r="P2557">
        <v>9.2574257425742399</v>
      </c>
      <c r="Q2557">
        <v>-2.1385622095282001E-2</v>
      </c>
    </row>
    <row r="2558" spans="1:17" hidden="1" x14ac:dyDescent="0.3">
      <c r="A2558" t="s">
        <v>5278</v>
      </c>
      <c r="B2558" t="s">
        <v>5279</v>
      </c>
      <c r="C2558" t="s">
        <v>10182</v>
      </c>
      <c r="D2558" t="s">
        <v>21</v>
      </c>
      <c r="E2558">
        <v>158.52633950999899</v>
      </c>
      <c r="F2558">
        <v>0.42</v>
      </c>
      <c r="G2558">
        <v>-20.085908001275701</v>
      </c>
      <c r="H2558">
        <v>3.1743331513155701</v>
      </c>
      <c r="I2558">
        <v>-59.828384271406897</v>
      </c>
      <c r="J2558">
        <v>4.9535068392262298</v>
      </c>
      <c r="K2558">
        <v>0.49564555116352399</v>
      </c>
      <c r="L2558">
        <v>0.52297374431870902</v>
      </c>
      <c r="M2558">
        <v>95.179452762342805</v>
      </c>
      <c r="N2558">
        <v>1.1011621462786001</v>
      </c>
      <c r="O2558">
        <v>126.19047619047601</v>
      </c>
      <c r="P2558">
        <v>19.999999999999901</v>
      </c>
      <c r="Q2558">
        <v>7.0534109307473003E-2</v>
      </c>
    </row>
    <row r="2559" spans="1:17" hidden="1" x14ac:dyDescent="0.3">
      <c r="A2559" t="s">
        <v>5280</v>
      </c>
      <c r="B2559" t="s">
        <v>5281</v>
      </c>
      <c r="C2559" t="s">
        <v>10182</v>
      </c>
      <c r="D2559" t="s">
        <v>130</v>
      </c>
      <c r="E2559">
        <v>158.09918400000001</v>
      </c>
      <c r="F2559">
        <v>44.54</v>
      </c>
      <c r="G2559">
        <v>-41.957875153198103</v>
      </c>
      <c r="H2559">
        <v>-6.7305558858944998</v>
      </c>
      <c r="I2559">
        <v>-32.976878837592501</v>
      </c>
      <c r="J2559">
        <v>-1.72588247375086</v>
      </c>
      <c r="K2559">
        <v>47.637179819624997</v>
      </c>
      <c r="L2559">
        <v>49.882662632295599</v>
      </c>
      <c r="M2559">
        <v>25.020000164999999</v>
      </c>
      <c r="N2559">
        <v>1.09373614499061</v>
      </c>
      <c r="O2559">
        <v>47.732375392905197</v>
      </c>
      <c r="P2559">
        <v>7.9495879786718397</v>
      </c>
      <c r="Q2559">
        <v>-5.8558798161176998E-2</v>
      </c>
    </row>
    <row r="2560" spans="1:17" hidden="1" x14ac:dyDescent="0.3">
      <c r="A2560" t="s">
        <v>5282</v>
      </c>
      <c r="B2560" t="s">
        <v>5283</v>
      </c>
      <c r="C2560" t="s">
        <v>10182</v>
      </c>
      <c r="D2560" t="s">
        <v>1175</v>
      </c>
      <c r="E2560">
        <v>158.02864439999999</v>
      </c>
      <c r="F2560">
        <v>69.97</v>
      </c>
      <c r="G2560">
        <v>16.267627352259598</v>
      </c>
      <c r="H2560">
        <v>1.97903144703185</v>
      </c>
      <c r="I2560">
        <v>-34.970728107780602</v>
      </c>
      <c r="J2560">
        <v>0.90426602753332497</v>
      </c>
      <c r="K2560">
        <v>70.360865655646705</v>
      </c>
      <c r="L2560">
        <v>71.514506069069498</v>
      </c>
      <c r="M2560">
        <v>47.846880354165698</v>
      </c>
      <c r="N2560">
        <v>1.42003046747045</v>
      </c>
      <c r="O2560">
        <v>41.560668858082003</v>
      </c>
      <c r="P2560">
        <v>43.971193415637799</v>
      </c>
      <c r="Q2560">
        <v>5.1746084348832003E-2</v>
      </c>
    </row>
    <row r="2561" spans="1:17" hidden="1" x14ac:dyDescent="0.3">
      <c r="A2561" t="s">
        <v>5284</v>
      </c>
      <c r="B2561" t="s">
        <v>5285</v>
      </c>
      <c r="C2561" t="s">
        <v>10182</v>
      </c>
      <c r="D2561" t="s">
        <v>1811</v>
      </c>
      <c r="E2561">
        <v>157.62132658199999</v>
      </c>
      <c r="F2561">
        <v>63.74</v>
      </c>
      <c r="G2561">
        <v>61.944608430649097</v>
      </c>
      <c r="H2561">
        <v>17.977074963958302</v>
      </c>
      <c r="I2561">
        <v>-17.250818638948601</v>
      </c>
      <c r="J2561">
        <v>-1.85601697029756</v>
      </c>
      <c r="K2561">
        <v>56.170037815678398</v>
      </c>
      <c r="L2561">
        <v>48.185095413812697</v>
      </c>
      <c r="M2561">
        <v>54.565645443784803</v>
      </c>
      <c r="N2561">
        <v>1.06813315873227</v>
      </c>
      <c r="O2561">
        <v>10.433009099466499</v>
      </c>
      <c r="P2561">
        <v>93.151515151515099</v>
      </c>
      <c r="Q2561">
        <v>0.102028598367</v>
      </c>
    </row>
    <row r="2562" spans="1:17" hidden="1" x14ac:dyDescent="0.3">
      <c r="A2562" t="s">
        <v>5286</v>
      </c>
      <c r="B2562" t="s">
        <v>5287</v>
      </c>
      <c r="C2562" t="s">
        <v>10182</v>
      </c>
      <c r="D2562" t="s">
        <v>114</v>
      </c>
      <c r="E2562">
        <v>157.57365150000001</v>
      </c>
      <c r="F2562">
        <v>387.95</v>
      </c>
      <c r="G2562">
        <v>443.25572692400902</v>
      </c>
      <c r="H2562">
        <v>-7.2642799597113097</v>
      </c>
      <c r="I2562">
        <v>44.704605002019498</v>
      </c>
      <c r="J2562">
        <v>6.6697230554424598</v>
      </c>
      <c r="K2562">
        <v>397.90944339404302</v>
      </c>
      <c r="L2562">
        <v>308.058287306691</v>
      </c>
      <c r="M2562">
        <v>49.4729017764556</v>
      </c>
      <c r="N2562">
        <v>1.9758790524815499</v>
      </c>
      <c r="O2562">
        <v>25.0676633586802</v>
      </c>
      <c r="P2562">
        <v>468.34163492528501</v>
      </c>
      <c r="Q2562">
        <v>0.28285187052331401</v>
      </c>
    </row>
    <row r="2563" spans="1:17" hidden="1" x14ac:dyDescent="0.3">
      <c r="A2563" t="s">
        <v>5288</v>
      </c>
      <c r="B2563" t="s">
        <v>5289</v>
      </c>
      <c r="C2563" t="s">
        <v>10182</v>
      </c>
      <c r="D2563" t="s">
        <v>878</v>
      </c>
      <c r="E2563">
        <v>157.32225</v>
      </c>
      <c r="F2563">
        <v>616.95000000000005</v>
      </c>
      <c r="G2563">
        <v>56.130129596021902</v>
      </c>
      <c r="H2563">
        <v>-7.5063184352266399</v>
      </c>
      <c r="I2563">
        <v>0.49048744844312703</v>
      </c>
      <c r="J2563">
        <v>-3.16368066077376</v>
      </c>
      <c r="K2563">
        <v>610.15856594787704</v>
      </c>
      <c r="L2563">
        <v>517.57025850135506</v>
      </c>
      <c r="M2563">
        <v>39.489727164951397</v>
      </c>
      <c r="N2563">
        <v>0.44855354285115001</v>
      </c>
      <c r="O2563">
        <v>21.403679390550199</v>
      </c>
      <c r="P2563">
        <v>103.748348745046</v>
      </c>
      <c r="Q2563">
        <v>0.102356088340499</v>
      </c>
    </row>
    <row r="2564" spans="1:17" hidden="1" x14ac:dyDescent="0.3">
      <c r="A2564" t="s">
        <v>5290</v>
      </c>
      <c r="B2564" t="s">
        <v>5291</v>
      </c>
      <c r="C2564" t="s">
        <v>10182</v>
      </c>
      <c r="D2564" t="s">
        <v>371</v>
      </c>
      <c r="E2564">
        <v>156.86160000000001</v>
      </c>
      <c r="F2564">
        <v>93.37</v>
      </c>
      <c r="G2564">
        <v>31.4438489140637</v>
      </c>
      <c r="H2564">
        <v>-14.063517364841299</v>
      </c>
      <c r="I2564">
        <v>-10.784066707513499</v>
      </c>
      <c r="J2564">
        <v>-0.94020525780534603</v>
      </c>
      <c r="K2564">
        <v>90.382327145659204</v>
      </c>
      <c r="L2564">
        <v>80.923411249182806</v>
      </c>
      <c r="M2564">
        <v>44.9477173096911</v>
      </c>
      <c r="N2564">
        <v>0.51298430323044997</v>
      </c>
      <c r="O2564">
        <v>26.378922566134701</v>
      </c>
      <c r="P2564">
        <v>71.1640696608616</v>
      </c>
      <c r="Q2564">
        <v>0.121709626481892</v>
      </c>
    </row>
    <row r="2565" spans="1:17" hidden="1" x14ac:dyDescent="0.3">
      <c r="A2565" t="s">
        <v>5292</v>
      </c>
      <c r="B2565" t="s">
        <v>5293</v>
      </c>
      <c r="C2565" t="s">
        <v>10182</v>
      </c>
      <c r="D2565" t="s">
        <v>140</v>
      </c>
      <c r="E2565">
        <v>156.77199999999999</v>
      </c>
      <c r="F2565">
        <v>55.99</v>
      </c>
      <c r="G2565">
        <v>30.140041541280301</v>
      </c>
      <c r="H2565">
        <v>85.150515964318402</v>
      </c>
      <c r="I2565">
        <v>9.0723095707439896</v>
      </c>
      <c r="J2565">
        <v>9.8770285702465692</v>
      </c>
      <c r="K2565">
        <v>40.640379448616301</v>
      </c>
      <c r="L2565">
        <v>38.136018161734498</v>
      </c>
      <c r="M2565">
        <v>64.805212055265201</v>
      </c>
      <c r="N2565">
        <v>4.1516819577301796</v>
      </c>
      <c r="O2565">
        <v>21.628862296838701</v>
      </c>
      <c r="P2565">
        <v>99.536707056307904</v>
      </c>
      <c r="Q2565">
        <v>9.3697070377104993E-2</v>
      </c>
    </row>
    <row r="2566" spans="1:17" hidden="1" x14ac:dyDescent="0.3">
      <c r="A2566" t="s">
        <v>5294</v>
      </c>
      <c r="B2566" t="s">
        <v>5295</v>
      </c>
      <c r="C2566" t="s">
        <v>10182</v>
      </c>
      <c r="D2566" t="s">
        <v>140</v>
      </c>
      <c r="E2566">
        <v>156.46833243</v>
      </c>
      <c r="F2566">
        <v>43.31</v>
      </c>
      <c r="G2566">
        <v>42.522451131851099</v>
      </c>
      <c r="H2566">
        <v>35.676787043964197</v>
      </c>
      <c r="I2566">
        <v>16.073631738080199</v>
      </c>
      <c r="J2566">
        <v>-3.2012136432604099</v>
      </c>
      <c r="K2566">
        <v>35.025688203380099</v>
      </c>
      <c r="L2566">
        <v>31.013687743212</v>
      </c>
      <c r="M2566">
        <v>60.823780521628002</v>
      </c>
      <c r="N2566">
        <v>3.14881647899024</v>
      </c>
      <c r="O2566">
        <v>17.732625259755199</v>
      </c>
      <c r="P2566">
        <v>82.742616033755198</v>
      </c>
      <c r="Q2566">
        <v>9.852146387407E-2</v>
      </c>
    </row>
    <row r="2567" spans="1:17" hidden="1" x14ac:dyDescent="0.3">
      <c r="A2567" t="s">
        <v>5296</v>
      </c>
      <c r="B2567" t="s">
        <v>5297</v>
      </c>
      <c r="C2567" t="s">
        <v>10182</v>
      </c>
      <c r="D2567" t="s">
        <v>387</v>
      </c>
      <c r="E2567">
        <v>156.45034866</v>
      </c>
      <c r="F2567">
        <v>8.94</v>
      </c>
      <c r="G2567">
        <v>78.095910180542305</v>
      </c>
      <c r="H2567">
        <v>-0.34164043426355301</v>
      </c>
      <c r="I2567">
        <v>-51.7182147798815</v>
      </c>
      <c r="J2567">
        <v>0.73914095819369696</v>
      </c>
      <c r="K2567">
        <v>8.9036142427769196</v>
      </c>
      <c r="L2567">
        <v>8.1984775724082599</v>
      </c>
      <c r="M2567">
        <v>43.0048252839577</v>
      </c>
      <c r="N2567">
        <v>2.4988198371296799</v>
      </c>
      <c r="O2567">
        <v>81.208053691275097</v>
      </c>
      <c r="P2567">
        <v>107.906976744186</v>
      </c>
      <c r="Q2567">
        <v>0.14009599905587899</v>
      </c>
    </row>
    <row r="2568" spans="1:17" hidden="1" x14ac:dyDescent="0.3">
      <c r="A2568" t="s">
        <v>5298</v>
      </c>
      <c r="B2568" t="s">
        <v>5299</v>
      </c>
      <c r="C2568" t="s">
        <v>10182</v>
      </c>
      <c r="D2568" t="s">
        <v>246</v>
      </c>
      <c r="E2568">
        <v>156.29580000000001</v>
      </c>
      <c r="F2568">
        <v>140.05000000000001</v>
      </c>
      <c r="G2568">
        <v>-18.502955185446201</v>
      </c>
      <c r="H2568">
        <v>-9.21185209201251</v>
      </c>
      <c r="I2568">
        <v>-14.425553093497101</v>
      </c>
      <c r="J2568">
        <v>-7.2650362071313701</v>
      </c>
      <c r="K2568">
        <v>138.93858645606599</v>
      </c>
      <c r="L2568">
        <v>131.06485174555999</v>
      </c>
      <c r="M2568">
        <v>43.276142733622798</v>
      </c>
      <c r="N2568">
        <v>0.70913005827873299</v>
      </c>
      <c r="O2568">
        <v>17.779364512674</v>
      </c>
      <c r="P2568">
        <v>50.429645542427501</v>
      </c>
      <c r="Q2568">
        <v>6.9317205708920998E-2</v>
      </c>
    </row>
    <row r="2569" spans="1:17" hidden="1" x14ac:dyDescent="0.3">
      <c r="A2569" t="s">
        <v>5300</v>
      </c>
      <c r="B2569" t="s">
        <v>5301</v>
      </c>
      <c r="C2569" t="s">
        <v>10182</v>
      </c>
      <c r="D2569" t="s">
        <v>896</v>
      </c>
      <c r="E2569">
        <v>155.93492860000001</v>
      </c>
      <c r="F2569">
        <v>142</v>
      </c>
      <c r="G2569">
        <v>287.70478967314199</v>
      </c>
      <c r="H2569">
        <v>65.893790164890206</v>
      </c>
      <c r="I2569">
        <v>185.86565184787</v>
      </c>
      <c r="J2569">
        <v>3.8631194647642499</v>
      </c>
      <c r="K2569">
        <v>104.272951885853</v>
      </c>
      <c r="L2569">
        <v>73.031036984600306</v>
      </c>
      <c r="M2569">
        <v>76.535234587579595</v>
      </c>
      <c r="N2569">
        <v>2.6988806384578101</v>
      </c>
      <c r="O2569">
        <v>4.0845070422535299</v>
      </c>
      <c r="P2569">
        <v>350.65058711520101</v>
      </c>
      <c r="Q2569">
        <v>0.10852744730404</v>
      </c>
    </row>
    <row r="2570" spans="1:17" hidden="1" x14ac:dyDescent="0.3">
      <c r="A2570" t="s">
        <v>5302</v>
      </c>
      <c r="B2570" t="s">
        <v>5303</v>
      </c>
      <c r="C2570" t="s">
        <v>10182</v>
      </c>
      <c r="D2570" t="s">
        <v>637</v>
      </c>
      <c r="E2570">
        <v>155.90394000000001</v>
      </c>
      <c r="F2570">
        <v>471.75</v>
      </c>
      <c r="G2570">
        <v>6.0832842689869997</v>
      </c>
      <c r="H2570">
        <v>9.7907071310335994</v>
      </c>
      <c r="I2570">
        <v>-1.80946661883576</v>
      </c>
      <c r="J2570">
        <v>-14.4631598274404</v>
      </c>
      <c r="K2570">
        <v>449.657578096387</v>
      </c>
      <c r="L2570">
        <v>420.99621620241902</v>
      </c>
      <c r="M2570">
        <v>46.279285493595303</v>
      </c>
      <c r="N2570">
        <v>0.80268172887455103</v>
      </c>
      <c r="O2570">
        <v>19.342872284048699</v>
      </c>
      <c r="P2570">
        <v>32.161367138254597</v>
      </c>
      <c r="Q2570">
        <v>-2.1719661713348E-2</v>
      </c>
    </row>
    <row r="2571" spans="1:17" hidden="1" x14ac:dyDescent="0.3">
      <c r="A2571" t="s">
        <v>5304</v>
      </c>
      <c r="B2571" t="s">
        <v>5305</v>
      </c>
      <c r="C2571" t="s">
        <v>10182</v>
      </c>
      <c r="D2571" t="s">
        <v>46</v>
      </c>
      <c r="E2571">
        <v>155.88201119999999</v>
      </c>
      <c r="F2571">
        <v>499</v>
      </c>
      <c r="G2571">
        <v>9.8883954880399099</v>
      </c>
      <c r="H2571">
        <v>-4.5879745409921098</v>
      </c>
      <c r="I2571">
        <v>-20.6762582726926</v>
      </c>
      <c r="J2571">
        <v>-11.542374836444599</v>
      </c>
      <c r="K2571">
        <v>515.577824563283</v>
      </c>
      <c r="L2571">
        <v>464.070081607622</v>
      </c>
      <c r="M2571">
        <v>24.896099741677201</v>
      </c>
      <c r="N2571">
        <v>0.22899728322590199</v>
      </c>
      <c r="O2571">
        <v>28.236472945891698</v>
      </c>
      <c r="P2571">
        <v>72.068965517241296</v>
      </c>
      <c r="Q2571">
        <v>0.23160597293080001</v>
      </c>
    </row>
    <row r="2572" spans="1:17" hidden="1" x14ac:dyDescent="0.3">
      <c r="A2572" t="s">
        <v>5306</v>
      </c>
      <c r="B2572" t="s">
        <v>5307</v>
      </c>
      <c r="C2572" t="s">
        <v>10182</v>
      </c>
      <c r="D2572" t="s">
        <v>21</v>
      </c>
      <c r="E2572">
        <v>155.45008079999999</v>
      </c>
      <c r="F2572">
        <v>113.05</v>
      </c>
      <c r="G2572">
        <v>7.9140919987242304</v>
      </c>
      <c r="H2572">
        <v>15.852395829378199</v>
      </c>
      <c r="I2572">
        <v>-34.843805792997003</v>
      </c>
      <c r="J2572">
        <v>-2.7827052172081301</v>
      </c>
      <c r="K2572">
        <v>108.98104829748</v>
      </c>
      <c r="L2572">
        <v>106.04259908383101</v>
      </c>
      <c r="M2572">
        <v>48.943358669682297</v>
      </c>
      <c r="N2572">
        <v>0.98701298701298701</v>
      </c>
      <c r="O2572">
        <v>32.640424590888898</v>
      </c>
      <c r="P2572">
        <v>34.5833333333333</v>
      </c>
      <c r="Q2572">
        <v>5.9509154706677003E-2</v>
      </c>
    </row>
    <row r="2573" spans="1:17" hidden="1" x14ac:dyDescent="0.3">
      <c r="A2573" t="s">
        <v>5308</v>
      </c>
      <c r="B2573" t="s">
        <v>5309</v>
      </c>
      <c r="C2573" t="s">
        <v>10182</v>
      </c>
      <c r="D2573" t="s">
        <v>243</v>
      </c>
      <c r="E2573">
        <v>155.11500000000001</v>
      </c>
      <c r="F2573">
        <v>517.04999999999995</v>
      </c>
      <c r="G2573">
        <v>246.62509127981599</v>
      </c>
      <c r="H2573">
        <v>9.9938988099313697</v>
      </c>
      <c r="I2573">
        <v>50.265955351234503</v>
      </c>
      <c r="J2573">
        <v>12.0982096816035</v>
      </c>
      <c r="K2573">
        <v>373.567037696662</v>
      </c>
      <c r="L2573">
        <v>311.09987211322601</v>
      </c>
      <c r="M2573">
        <v>92.600097650511401</v>
      </c>
      <c r="N2573">
        <v>2.1712079550993302</v>
      </c>
      <c r="O2573">
        <v>0.72526834928923201</v>
      </c>
      <c r="P2573">
        <v>300.81395348837202</v>
      </c>
      <c r="Q2573">
        <v>0.13412312878510399</v>
      </c>
    </row>
    <row r="2574" spans="1:17" hidden="1" x14ac:dyDescent="0.3">
      <c r="A2574" t="s">
        <v>5310</v>
      </c>
      <c r="B2574" t="s">
        <v>5311</v>
      </c>
      <c r="C2574" t="s">
        <v>10182</v>
      </c>
      <c r="D2574" t="s">
        <v>1545</v>
      </c>
      <c r="E2574">
        <v>154.88</v>
      </c>
      <c r="F2574">
        <v>88</v>
      </c>
      <c r="G2574">
        <v>13.8687738240834</v>
      </c>
      <c r="H2574">
        <v>11.532698046183</v>
      </c>
      <c r="I2574">
        <v>27.354155411132702</v>
      </c>
      <c r="J2574">
        <v>-5.28270943463533</v>
      </c>
      <c r="K2574">
        <v>92.056866203065198</v>
      </c>
      <c r="L2574">
        <v>90.653946692386896</v>
      </c>
      <c r="M2574">
        <v>41.869939589160801</v>
      </c>
      <c r="N2574">
        <v>0.67240141534808495</v>
      </c>
      <c r="O2574">
        <v>80</v>
      </c>
      <c r="P2574">
        <v>81.555601402929597</v>
      </c>
      <c r="Q2574">
        <v>1.4604163088175999E-2</v>
      </c>
    </row>
    <row r="2575" spans="1:17" hidden="1" x14ac:dyDescent="0.3">
      <c r="A2575" t="s">
        <v>5312</v>
      </c>
      <c r="B2575" t="s">
        <v>5313</v>
      </c>
      <c r="C2575" t="s">
        <v>10182</v>
      </c>
      <c r="E2575">
        <v>154.8192</v>
      </c>
      <c r="F2575">
        <v>160</v>
      </c>
      <c r="G2575">
        <v>-21.860101549662801</v>
      </c>
      <c r="H2575">
        <v>23.174333151315501</v>
      </c>
      <c r="I2575">
        <v>-15.358687301709899</v>
      </c>
      <c r="J2575">
        <v>7.7457146314340299</v>
      </c>
      <c r="K2575">
        <v>146.85650848953199</v>
      </c>
      <c r="L2575">
        <v>151.40051704269499</v>
      </c>
      <c r="M2575">
        <v>55.413402062324202</v>
      </c>
      <c r="N2575">
        <v>1.91992921919929</v>
      </c>
      <c r="O2575">
        <v>16.874999999999901</v>
      </c>
      <c r="P2575">
        <v>40.289346777729001</v>
      </c>
    </row>
    <row r="2576" spans="1:17" hidden="1" x14ac:dyDescent="0.3">
      <c r="A2576" t="s">
        <v>5314</v>
      </c>
      <c r="B2576" t="s">
        <v>5315</v>
      </c>
      <c r="C2576" t="s">
        <v>10182</v>
      </c>
      <c r="E2576">
        <v>154.5861443</v>
      </c>
      <c r="F2576">
        <v>55.87</v>
      </c>
      <c r="G2576">
        <v>435.29523542901501</v>
      </c>
      <c r="H2576">
        <v>66.221767896863497</v>
      </c>
      <c r="I2576">
        <v>205.29526552961599</v>
      </c>
      <c r="J2576">
        <v>-0.116607095918366</v>
      </c>
      <c r="K2576">
        <v>42.835355284333502</v>
      </c>
      <c r="L2576">
        <v>28.180029816350601</v>
      </c>
      <c r="M2576">
        <v>65.205683642869801</v>
      </c>
      <c r="N2576">
        <v>1.26435610169479</v>
      </c>
      <c r="O2576">
        <v>6.2287453015929799</v>
      </c>
      <c r="P2576">
        <v>475.979381443298</v>
      </c>
      <c r="Q2576">
        <v>0.122867326401701</v>
      </c>
    </row>
    <row r="2577" spans="1:17" hidden="1" x14ac:dyDescent="0.3">
      <c r="A2577" t="s">
        <v>5316</v>
      </c>
      <c r="B2577" t="s">
        <v>5317</v>
      </c>
      <c r="C2577" t="s">
        <v>10182</v>
      </c>
      <c r="D2577" t="s">
        <v>548</v>
      </c>
      <c r="E2577">
        <v>154.49840940000001</v>
      </c>
      <c r="F2577">
        <v>109</v>
      </c>
      <c r="G2577">
        <v>-21.670348228979702</v>
      </c>
      <c r="H2577">
        <v>-4.9664050342656498</v>
      </c>
      <c r="I2577">
        <v>-38.927710870733499</v>
      </c>
      <c r="J2577">
        <v>-3.5247540303389702</v>
      </c>
      <c r="K2577">
        <v>115.43711265813501</v>
      </c>
      <c r="L2577">
        <v>116.402866059293</v>
      </c>
      <c r="M2577">
        <v>36.143399857231699</v>
      </c>
      <c r="N2577">
        <v>0.77836761778367602</v>
      </c>
      <c r="O2577">
        <v>66.055045871559599</v>
      </c>
      <c r="P2577">
        <v>16.8274383708467</v>
      </c>
    </row>
    <row r="2578" spans="1:17" hidden="1" x14ac:dyDescent="0.3">
      <c r="A2578" t="s">
        <v>5318</v>
      </c>
      <c r="B2578" t="s">
        <v>5319</v>
      </c>
      <c r="C2578" t="s">
        <v>10182</v>
      </c>
      <c r="D2578" t="s">
        <v>798</v>
      </c>
      <c r="E2578">
        <v>153.820875</v>
      </c>
      <c r="F2578">
        <v>170.25</v>
      </c>
      <c r="G2578">
        <v>20.9887380733703</v>
      </c>
      <c r="H2578">
        <v>1.38264657702031</v>
      </c>
      <c r="I2578">
        <v>11.5799126718245</v>
      </c>
      <c r="J2578">
        <v>-2.6179217322023298</v>
      </c>
      <c r="K2578">
        <v>156.389759613265</v>
      </c>
      <c r="M2578">
        <v>50.675584143351898</v>
      </c>
      <c r="N2578">
        <v>0.43323863636363602</v>
      </c>
      <c r="O2578">
        <v>10.3964757709251</v>
      </c>
      <c r="P2578">
        <v>118.26923076923001</v>
      </c>
    </row>
    <row r="2579" spans="1:17" hidden="1" x14ac:dyDescent="0.3">
      <c r="A2579" t="s">
        <v>5320</v>
      </c>
      <c r="B2579" t="s">
        <v>5321</v>
      </c>
      <c r="C2579" t="s">
        <v>10182</v>
      </c>
      <c r="D2579" t="s">
        <v>553</v>
      </c>
      <c r="E2579">
        <v>153.69681875000001</v>
      </c>
      <c r="F2579">
        <v>71.349999999999994</v>
      </c>
      <c r="G2579">
        <v>279.39255004861002</v>
      </c>
      <c r="H2579">
        <v>3.0666408436232802</v>
      </c>
      <c r="I2579">
        <v>-9.6665137678098105</v>
      </c>
      <c r="J2579">
        <v>1.30133292618277</v>
      </c>
      <c r="K2579">
        <v>68.674068925342297</v>
      </c>
      <c r="L2579">
        <v>63.133810658538799</v>
      </c>
      <c r="M2579">
        <v>75.426185692762502</v>
      </c>
      <c r="N2579">
        <v>3.0756435089499399</v>
      </c>
      <c r="O2579">
        <v>35.360896986685297</v>
      </c>
      <c r="P2579">
        <v>328.271308523409</v>
      </c>
      <c r="Q2579">
        <v>0.16615547202497499</v>
      </c>
    </row>
    <row r="2580" spans="1:17" hidden="1" x14ac:dyDescent="0.3">
      <c r="A2580" t="s">
        <v>5322</v>
      </c>
      <c r="B2580" t="s">
        <v>5323</v>
      </c>
      <c r="C2580" t="s">
        <v>10182</v>
      </c>
      <c r="D2580" t="s">
        <v>140</v>
      </c>
      <c r="E2580">
        <v>153.51643404500001</v>
      </c>
      <c r="F2580">
        <v>596.65</v>
      </c>
      <c r="G2580">
        <v>14.318297606200799</v>
      </c>
      <c r="H2580">
        <v>-1.6531051080503201</v>
      </c>
      <c r="I2580">
        <v>4.4328681747770204</v>
      </c>
      <c r="J2580">
        <v>-1.08714356727781</v>
      </c>
      <c r="K2580">
        <v>599.04568573129302</v>
      </c>
      <c r="L2580">
        <v>551.73850486511299</v>
      </c>
      <c r="M2580">
        <v>44.621048589029698</v>
      </c>
      <c r="N2580">
        <v>0.39062517396871299</v>
      </c>
      <c r="O2580">
        <v>34.081957596580899</v>
      </c>
      <c r="P2580">
        <v>70.520148613889603</v>
      </c>
      <c r="Q2580">
        <v>5.4350111045760999E-2</v>
      </c>
    </row>
    <row r="2581" spans="1:17" hidden="1" x14ac:dyDescent="0.3">
      <c r="A2581" t="s">
        <v>5324</v>
      </c>
      <c r="B2581" t="s">
        <v>5325</v>
      </c>
      <c r="C2581" t="s">
        <v>10182</v>
      </c>
      <c r="D2581" t="s">
        <v>1175</v>
      </c>
      <c r="E2581">
        <v>153.40478332500001</v>
      </c>
      <c r="F2581">
        <v>83.25</v>
      </c>
      <c r="G2581">
        <v>-77.199799286866707</v>
      </c>
      <c r="H2581">
        <v>-12.5576221180846</v>
      </c>
      <c r="I2581">
        <v>-64.442275556997899</v>
      </c>
      <c r="J2581">
        <v>-2.9534699049598001</v>
      </c>
      <c r="K2581">
        <v>91.889752247891494</v>
      </c>
      <c r="M2581">
        <v>35.791350227627397</v>
      </c>
      <c r="N2581">
        <v>0.94002955618057804</v>
      </c>
      <c r="O2581">
        <v>119.819819819819</v>
      </c>
      <c r="P2581">
        <v>1.2158054711246</v>
      </c>
    </row>
    <row r="2582" spans="1:17" hidden="1" x14ac:dyDescent="0.3">
      <c r="A2582" t="s">
        <v>5326</v>
      </c>
      <c r="B2582" t="s">
        <v>5327</v>
      </c>
      <c r="C2582" t="s">
        <v>10182</v>
      </c>
      <c r="D2582" t="s">
        <v>43</v>
      </c>
      <c r="E2582">
        <v>153.12208000000001</v>
      </c>
      <c r="F2582">
        <v>128.19999999999999</v>
      </c>
      <c r="G2582">
        <v>42.146025210307798</v>
      </c>
      <c r="H2582">
        <v>-17.144237167254701</v>
      </c>
      <c r="I2582">
        <v>13.790651636118801</v>
      </c>
      <c r="J2582">
        <v>2.0786544189192702</v>
      </c>
      <c r="K2582">
        <v>129.544280468089</v>
      </c>
      <c r="L2582">
        <v>112.76175842444999</v>
      </c>
      <c r="M2582">
        <v>39.741523925308798</v>
      </c>
      <c r="N2582">
        <v>0.40519841336796297</v>
      </c>
      <c r="O2582">
        <v>30.889235569422802</v>
      </c>
      <c r="P2582">
        <v>73.243243243243199</v>
      </c>
      <c r="Q2582">
        <v>5.8522060785406997E-2</v>
      </c>
    </row>
    <row r="2583" spans="1:17" hidden="1" x14ac:dyDescent="0.3">
      <c r="A2583" t="s">
        <v>5328</v>
      </c>
      <c r="B2583" t="s">
        <v>5329</v>
      </c>
      <c r="C2583" t="s">
        <v>10182</v>
      </c>
      <c r="D2583" t="s">
        <v>130</v>
      </c>
      <c r="E2583">
        <v>153.078568891</v>
      </c>
      <c r="F2583">
        <v>16.97</v>
      </c>
      <c r="G2583">
        <v>55.446006892341202</v>
      </c>
      <c r="H2583">
        <v>16.557928185610599</v>
      </c>
      <c r="I2583">
        <v>28.6184595824136</v>
      </c>
      <c r="J2583">
        <v>-7.7431223742569104</v>
      </c>
      <c r="K2583">
        <v>15.1922287227674</v>
      </c>
      <c r="L2583">
        <v>13.7974072292645</v>
      </c>
      <c r="M2583">
        <v>67.816881223859497</v>
      </c>
      <c r="N2583">
        <v>1.96205551364325</v>
      </c>
      <c r="O2583">
        <v>32.233352975839701</v>
      </c>
      <c r="P2583">
        <v>111.860174781523</v>
      </c>
      <c r="Q2583">
        <v>4.2229243410112999E-2</v>
      </c>
    </row>
    <row r="2584" spans="1:17" hidden="1" x14ac:dyDescent="0.3">
      <c r="A2584" t="s">
        <v>5330</v>
      </c>
      <c r="B2584" t="s">
        <v>5331</v>
      </c>
      <c r="C2584" t="s">
        <v>10182</v>
      </c>
      <c r="E2584">
        <v>153</v>
      </c>
      <c r="F2584">
        <v>15</v>
      </c>
      <c r="G2584">
        <v>156.86897921676899</v>
      </c>
      <c r="H2584">
        <v>5.8862170757743604</v>
      </c>
      <c r="I2584">
        <v>68.394507294858101</v>
      </c>
      <c r="J2584">
        <v>-4.0178473274404203</v>
      </c>
      <c r="K2584">
        <v>15.500840066256499</v>
      </c>
      <c r="L2584">
        <v>12.7295804036674</v>
      </c>
      <c r="M2584">
        <v>44.751111587168097</v>
      </c>
      <c r="N2584">
        <v>0.82561627703614304</v>
      </c>
      <c r="O2584">
        <v>48.199999999999903</v>
      </c>
      <c r="P2584">
        <v>316.088765603328</v>
      </c>
    </row>
    <row r="2585" spans="1:17" hidden="1" x14ac:dyDescent="0.3">
      <c r="A2585" t="s">
        <v>5332</v>
      </c>
      <c r="B2585" t="s">
        <v>5333</v>
      </c>
      <c r="C2585" t="s">
        <v>10182</v>
      </c>
      <c r="D2585" t="s">
        <v>89</v>
      </c>
      <c r="E2585">
        <v>152.924110278</v>
      </c>
      <c r="F2585">
        <v>2.82</v>
      </c>
      <c r="G2585">
        <v>-29.492687662292699</v>
      </c>
      <c r="H2585">
        <v>-5.9165759395934998</v>
      </c>
      <c r="I2585">
        <v>-30.589253836624302</v>
      </c>
      <c r="J2585">
        <v>-4.6493160773758403E-2</v>
      </c>
      <c r="K2585">
        <v>2.6229648260443401</v>
      </c>
      <c r="L2585">
        <v>4.5749749380272497</v>
      </c>
      <c r="M2585">
        <v>24.341289289795998</v>
      </c>
      <c r="N2585">
        <v>0.56281395092873099</v>
      </c>
      <c r="O2585">
        <v>40.070921985815602</v>
      </c>
      <c r="P2585">
        <v>48.421052631578902</v>
      </c>
      <c r="Q2585">
        <v>-0.19013870175394601</v>
      </c>
    </row>
    <row r="2586" spans="1:17" hidden="1" x14ac:dyDescent="0.3">
      <c r="A2586" t="s">
        <v>5334</v>
      </c>
      <c r="B2586" t="s">
        <v>5335</v>
      </c>
      <c r="C2586" t="s">
        <v>10182</v>
      </c>
      <c r="E2586">
        <v>151.49679</v>
      </c>
      <c r="F2586">
        <v>80.03</v>
      </c>
      <c r="G2586">
        <v>66.648639195657594</v>
      </c>
      <c r="H2586">
        <v>25.9902221803193</v>
      </c>
      <c r="I2586">
        <v>18.0986039945643</v>
      </c>
      <c r="J2586">
        <v>35.876334225260003</v>
      </c>
      <c r="K2586">
        <v>62.446244428441901</v>
      </c>
      <c r="L2586">
        <v>56.720620246405602</v>
      </c>
      <c r="M2586">
        <v>91.806219451807806</v>
      </c>
      <c r="N2586">
        <v>3.05653160680464</v>
      </c>
      <c r="O2586">
        <v>5.4604523303760999</v>
      </c>
      <c r="P2586">
        <v>122.305555555555</v>
      </c>
      <c r="Q2586">
        <v>0.16187456022101401</v>
      </c>
    </row>
    <row r="2587" spans="1:17" hidden="1" x14ac:dyDescent="0.3">
      <c r="A2587" t="s">
        <v>5336</v>
      </c>
      <c r="B2587" t="s">
        <v>5337</v>
      </c>
      <c r="C2587" t="s">
        <v>10182</v>
      </c>
      <c r="D2587" t="s">
        <v>613</v>
      </c>
      <c r="E2587">
        <v>151.11290245999999</v>
      </c>
      <c r="F2587">
        <v>75.400000000000006</v>
      </c>
      <c r="G2587">
        <v>32.819851161027898</v>
      </c>
      <c r="H2587">
        <v>-12.981924384252199</v>
      </c>
      <c r="I2587">
        <v>35.514752983495001</v>
      </c>
      <c r="J2587">
        <v>-3.4217413407869901</v>
      </c>
      <c r="K2587">
        <v>76.817693585263697</v>
      </c>
      <c r="L2587">
        <v>64.697282245983999</v>
      </c>
      <c r="M2587">
        <v>42.7197224174868</v>
      </c>
      <c r="N2587">
        <v>0.97923197492163006</v>
      </c>
      <c r="O2587">
        <v>23.342175066312901</v>
      </c>
      <c r="P2587">
        <v>82.125603864734302</v>
      </c>
      <c r="Q2587">
        <v>0.15134920487563699</v>
      </c>
    </row>
    <row r="2588" spans="1:17" hidden="1" x14ac:dyDescent="0.3">
      <c r="A2588" t="s">
        <v>5338</v>
      </c>
      <c r="B2588" t="s">
        <v>5339</v>
      </c>
      <c r="C2588" t="s">
        <v>10182</v>
      </c>
      <c r="D2588" t="s">
        <v>1091</v>
      </c>
      <c r="E2588">
        <v>151.098174</v>
      </c>
      <c r="F2588">
        <v>116.94</v>
      </c>
      <c r="G2588">
        <v>-20.3009617647166</v>
      </c>
      <c r="H2588">
        <v>-12.3304745409921</v>
      </c>
      <c r="I2588">
        <v>-32.0951081136024</v>
      </c>
      <c r="J2588">
        <v>-4.9848642233694198</v>
      </c>
      <c r="K2588">
        <v>121.684214380277</v>
      </c>
      <c r="L2588">
        <v>119.472411106344</v>
      </c>
      <c r="M2588">
        <v>37.339740007282998</v>
      </c>
      <c r="N2588">
        <v>0.433066505476698</v>
      </c>
      <c r="O2588">
        <v>43.107576534975102</v>
      </c>
      <c r="P2588">
        <v>29.001654715940401</v>
      </c>
      <c r="Q2588">
        <v>-5.6435680108480997E-2</v>
      </c>
    </row>
    <row r="2589" spans="1:17" hidden="1" x14ac:dyDescent="0.3">
      <c r="A2589" t="s">
        <v>5340</v>
      </c>
      <c r="B2589" t="s">
        <v>5341</v>
      </c>
      <c r="C2589" t="s">
        <v>10182</v>
      </c>
      <c r="D2589" t="s">
        <v>637</v>
      </c>
      <c r="E2589">
        <v>150.62360765</v>
      </c>
      <c r="F2589">
        <v>97.1</v>
      </c>
      <c r="G2589">
        <v>75.120277565734497</v>
      </c>
      <c r="H2589">
        <v>-8.7636225100443301</v>
      </c>
      <c r="I2589">
        <v>-24.929644397419501</v>
      </c>
      <c r="J2589">
        <v>0.95320081045954097</v>
      </c>
      <c r="K2589">
        <v>102.521062437013</v>
      </c>
      <c r="L2589">
        <v>93.763042483871899</v>
      </c>
      <c r="M2589">
        <v>36.321983779328903</v>
      </c>
      <c r="N2589">
        <v>0.34397149287321799</v>
      </c>
      <c r="O2589">
        <v>48.352214212152397</v>
      </c>
      <c r="P2589">
        <v>116.499442586399</v>
      </c>
      <c r="Q2589">
        <v>0.17746314311719899</v>
      </c>
    </row>
    <row r="2590" spans="1:17" hidden="1" x14ac:dyDescent="0.3">
      <c r="A2590" t="s">
        <v>5342</v>
      </c>
      <c r="B2590" t="s">
        <v>5343</v>
      </c>
      <c r="C2590" t="s">
        <v>10182</v>
      </c>
      <c r="D2590" t="s">
        <v>896</v>
      </c>
      <c r="E2590">
        <v>150.44399999999999</v>
      </c>
      <c r="F2590">
        <v>151.19999999999999</v>
      </c>
      <c r="G2590">
        <v>-8.7782156935834497</v>
      </c>
      <c r="H2590">
        <v>3.4820254590078799</v>
      </c>
      <c r="I2590">
        <v>-8.3036164695493397</v>
      </c>
      <c r="J2590">
        <v>4.2293689081917503</v>
      </c>
      <c r="K2590">
        <v>141.44043420020401</v>
      </c>
      <c r="L2590">
        <v>137.48698495925899</v>
      </c>
      <c r="M2590">
        <v>72.089674879332804</v>
      </c>
      <c r="N2590">
        <v>2.3407792207792202</v>
      </c>
      <c r="O2590">
        <v>1.62037037037037</v>
      </c>
      <c r="P2590">
        <v>22.330097087378601</v>
      </c>
    </row>
    <row r="2591" spans="1:17" hidden="1" x14ac:dyDescent="0.3">
      <c r="A2591" t="s">
        <v>5344</v>
      </c>
      <c r="B2591" t="s">
        <v>5345</v>
      </c>
      <c r="C2591" t="s">
        <v>10182</v>
      </c>
      <c r="E2591">
        <v>150.21564799999999</v>
      </c>
      <c r="F2591">
        <v>145.4</v>
      </c>
      <c r="G2591">
        <v>-55.847812763180499</v>
      </c>
      <c r="H2591">
        <v>-7.6814777044952702</v>
      </c>
      <c r="I2591">
        <v>-15.395050938073499</v>
      </c>
      <c r="J2591">
        <v>-4.6493160773758403E-2</v>
      </c>
      <c r="K2591">
        <v>151.555106347558</v>
      </c>
      <c r="L2591">
        <v>158.147564413938</v>
      </c>
      <c r="M2591">
        <v>18.438411420697701</v>
      </c>
      <c r="N2591">
        <v>0.71146245059288504</v>
      </c>
      <c r="O2591">
        <v>60.591471801925699</v>
      </c>
      <c r="P2591">
        <v>38.081671415004699</v>
      </c>
    </row>
    <row r="2592" spans="1:17" hidden="1" x14ac:dyDescent="0.3">
      <c r="A2592" t="s">
        <v>5346</v>
      </c>
      <c r="B2592" t="s">
        <v>5347</v>
      </c>
      <c r="C2592" t="s">
        <v>10182</v>
      </c>
      <c r="D2592" t="s">
        <v>98</v>
      </c>
      <c r="E2592">
        <v>150.07996800000001</v>
      </c>
      <c r="F2592">
        <v>37.49</v>
      </c>
      <c r="G2592">
        <v>18.0056950521593</v>
      </c>
      <c r="H2592">
        <v>-10.542974540992001</v>
      </c>
      <c r="I2592">
        <v>-4.5984992139356402</v>
      </c>
      <c r="J2592">
        <v>-4.2513861271346096</v>
      </c>
      <c r="K2592">
        <v>39.2821928672602</v>
      </c>
      <c r="L2592">
        <v>37.608025774089697</v>
      </c>
      <c r="M2592">
        <v>39.748141726587498</v>
      </c>
      <c r="N2592">
        <v>0.373150534797345</v>
      </c>
      <c r="O2592">
        <v>26.700453454254401</v>
      </c>
      <c r="P2592">
        <v>57.852631578947303</v>
      </c>
      <c r="Q2592">
        <v>8.6776188499490994E-2</v>
      </c>
    </row>
    <row r="2593" spans="1:17" hidden="1" x14ac:dyDescent="0.3">
      <c r="A2593" t="s">
        <v>5348</v>
      </c>
      <c r="B2593" t="s">
        <v>5349</v>
      </c>
      <c r="C2593" t="s">
        <v>10182</v>
      </c>
      <c r="D2593" t="s">
        <v>49</v>
      </c>
      <c r="E2593">
        <v>149.882920305</v>
      </c>
      <c r="F2593">
        <v>127.95</v>
      </c>
      <c r="G2593">
        <v>-78.558635274002995</v>
      </c>
      <c r="H2593">
        <v>-19.388234022030002</v>
      </c>
      <c r="I2593">
        <v>-48.353384271406902</v>
      </c>
      <c r="J2593">
        <v>4.9165913347143402</v>
      </c>
      <c r="K2593">
        <v>191.45920116624501</v>
      </c>
      <c r="L2593">
        <v>158.62245820553801</v>
      </c>
      <c r="M2593">
        <v>54.501115346803502</v>
      </c>
      <c r="N2593">
        <v>1.2380952380952299</v>
      </c>
      <c r="O2593">
        <v>118.835482610394</v>
      </c>
      <c r="P2593">
        <v>15.6871609403254</v>
      </c>
    </row>
    <row r="2594" spans="1:17" hidden="1" x14ac:dyDescent="0.3">
      <c r="A2594" t="s">
        <v>5350</v>
      </c>
      <c r="B2594" t="s">
        <v>5351</v>
      </c>
      <c r="C2594" t="s">
        <v>10182</v>
      </c>
      <c r="D2594" t="s">
        <v>938</v>
      </c>
      <c r="E2594">
        <v>149.60396875000001</v>
      </c>
      <c r="F2594">
        <v>73.25</v>
      </c>
      <c r="G2594">
        <v>134.297944689942</v>
      </c>
      <c r="H2594">
        <v>-21.005779419040799</v>
      </c>
      <c r="I2594">
        <v>10.388988822913699</v>
      </c>
      <c r="J2594">
        <v>7.0465903553724396E-2</v>
      </c>
      <c r="K2594">
        <v>67.374536681111096</v>
      </c>
      <c r="L2594">
        <v>56.551824875121</v>
      </c>
      <c r="M2594">
        <v>63.893317999855299</v>
      </c>
      <c r="N2594">
        <v>1.0289683685832001</v>
      </c>
      <c r="O2594">
        <v>14.675767918088701</v>
      </c>
      <c r="P2594">
        <v>186.02108551347101</v>
      </c>
      <c r="Q2594">
        <v>6.0752298614763001E-2</v>
      </c>
    </row>
    <row r="2595" spans="1:17" hidden="1" x14ac:dyDescent="0.3">
      <c r="A2595" t="s">
        <v>5352</v>
      </c>
      <c r="B2595" t="s">
        <v>5353</v>
      </c>
      <c r="C2595" t="s">
        <v>10182</v>
      </c>
      <c r="D2595" t="s">
        <v>21</v>
      </c>
      <c r="E2595">
        <v>149.24791619999999</v>
      </c>
      <c r="F2595">
        <v>30.75</v>
      </c>
      <c r="G2595">
        <v>-103.105462040202</v>
      </c>
      <c r="H2595">
        <v>89.194600309307305</v>
      </c>
      <c r="I2595">
        <v>-86.574615427185805</v>
      </c>
      <c r="J2595">
        <v>-10.060401366615199</v>
      </c>
      <c r="K2595">
        <v>32.119894472797398</v>
      </c>
      <c r="L2595">
        <v>89.305880794492097</v>
      </c>
      <c r="M2595">
        <v>48.8094190345345</v>
      </c>
      <c r="N2595">
        <v>1.42295492914513</v>
      </c>
      <c r="O2595">
        <v>680.325203252032</v>
      </c>
      <c r="P2595">
        <v>122.826086956521</v>
      </c>
    </row>
    <row r="2596" spans="1:17" hidden="1" x14ac:dyDescent="0.3">
      <c r="A2596" t="s">
        <v>5354</v>
      </c>
      <c r="B2596" t="s">
        <v>5355</v>
      </c>
      <c r="C2596" t="s">
        <v>10182</v>
      </c>
      <c r="D2596" t="s">
        <v>140</v>
      </c>
      <c r="E2596">
        <v>148.78986398000001</v>
      </c>
      <c r="F2596">
        <v>38.42</v>
      </c>
      <c r="G2596">
        <v>-12.417286300395901</v>
      </c>
      <c r="H2596">
        <v>11.4275625240608</v>
      </c>
      <c r="I2596">
        <v>-31.187940765599102</v>
      </c>
      <c r="J2596">
        <v>-14.1079419161</v>
      </c>
      <c r="K2596">
        <v>36.078658613281803</v>
      </c>
      <c r="L2596">
        <v>35.324390887572299</v>
      </c>
      <c r="M2596">
        <v>51.0248811152073</v>
      </c>
      <c r="N2596">
        <v>2.8212572059494798</v>
      </c>
      <c r="O2596">
        <v>34.825611660593403</v>
      </c>
      <c r="Q2596">
        <v>4.4239911257632998E-2</v>
      </c>
    </row>
    <row r="2597" spans="1:17" hidden="1" x14ac:dyDescent="0.3">
      <c r="A2597" t="s">
        <v>5356</v>
      </c>
      <c r="B2597" t="s">
        <v>5357</v>
      </c>
      <c r="C2597" t="s">
        <v>10182</v>
      </c>
      <c r="D2597" t="s">
        <v>5358</v>
      </c>
      <c r="E2597">
        <v>148.7455123</v>
      </c>
      <c r="F2597">
        <v>105</v>
      </c>
      <c r="G2597">
        <v>170.27274178775301</v>
      </c>
      <c r="H2597">
        <v>-1.23230371653211</v>
      </c>
      <c r="I2597">
        <v>44.271168301300001</v>
      </c>
      <c r="J2597">
        <v>-1.8967388965355401</v>
      </c>
      <c r="K2597">
        <v>98.360587019223701</v>
      </c>
      <c r="L2597">
        <v>82.297095866007098</v>
      </c>
      <c r="M2597">
        <v>62.3990187718111</v>
      </c>
      <c r="N2597">
        <v>0.547256932382713</v>
      </c>
      <c r="O2597">
        <v>21.4761904761904</v>
      </c>
      <c r="P2597">
        <v>198.71977240398201</v>
      </c>
      <c r="Q2597">
        <v>0.10340345279438699</v>
      </c>
    </row>
    <row r="2598" spans="1:17" hidden="1" x14ac:dyDescent="0.3">
      <c r="A2598" t="s">
        <v>5359</v>
      </c>
      <c r="B2598" t="s">
        <v>5360</v>
      </c>
      <c r="C2598" t="s">
        <v>10182</v>
      </c>
      <c r="D2598" t="s">
        <v>2489</v>
      </c>
      <c r="E2598">
        <v>148.59861599999999</v>
      </c>
      <c r="F2598">
        <v>37.68</v>
      </c>
      <c r="G2598">
        <v>9.0066186891156903</v>
      </c>
      <c r="H2598">
        <v>-7.5948976179151897</v>
      </c>
      <c r="I2598">
        <v>-31.033885889529898</v>
      </c>
      <c r="J2598">
        <v>-1.9665761913913</v>
      </c>
      <c r="K2598">
        <v>39.550436666368199</v>
      </c>
      <c r="L2598">
        <v>39.632413343206899</v>
      </c>
      <c r="M2598">
        <v>32.706938620768398</v>
      </c>
      <c r="N2598">
        <v>0.81488971676237298</v>
      </c>
      <c r="O2598">
        <v>56.316348195328999</v>
      </c>
      <c r="P2598">
        <v>42.188679245282998</v>
      </c>
      <c r="Q2598">
        <v>8.8935592154041995E-2</v>
      </c>
    </row>
    <row r="2599" spans="1:17" hidden="1" x14ac:dyDescent="0.3">
      <c r="A2599" t="s">
        <v>5361</v>
      </c>
      <c r="B2599" t="s">
        <v>5362</v>
      </c>
      <c r="C2599" t="s">
        <v>10182</v>
      </c>
      <c r="D2599" t="s">
        <v>130</v>
      </c>
      <c r="E2599">
        <v>148.17200149999999</v>
      </c>
      <c r="F2599">
        <v>215</v>
      </c>
      <c r="G2599">
        <v>321.80662993262501</v>
      </c>
      <c r="H2599">
        <v>15.003716226527301</v>
      </c>
      <c r="I2599">
        <v>171.68746777614899</v>
      </c>
      <c r="J2599">
        <v>0.42101502061941498</v>
      </c>
      <c r="K2599">
        <v>190.65847095805</v>
      </c>
      <c r="L2599">
        <v>132.25139653051099</v>
      </c>
      <c r="M2599">
        <v>66.973685186898607</v>
      </c>
      <c r="N2599">
        <v>0.86637244760885201</v>
      </c>
      <c r="O2599">
        <v>1.86046511627906</v>
      </c>
      <c r="P2599">
        <v>369.43231441047999</v>
      </c>
      <c r="Q2599">
        <v>0.112374294624266</v>
      </c>
    </row>
    <row r="2600" spans="1:17" hidden="1" x14ac:dyDescent="0.3">
      <c r="A2600" t="s">
        <v>5363</v>
      </c>
      <c r="B2600" t="s">
        <v>5364</v>
      </c>
      <c r="C2600" t="s">
        <v>10182</v>
      </c>
      <c r="D2600" t="s">
        <v>637</v>
      </c>
      <c r="E2600">
        <v>147.74318392500001</v>
      </c>
      <c r="F2600">
        <v>164.05</v>
      </c>
      <c r="G2600">
        <v>81.188453874745804</v>
      </c>
      <c r="H2600">
        <v>24.609009585991998</v>
      </c>
      <c r="I2600">
        <v>50.355074673456201</v>
      </c>
      <c r="J2600">
        <v>3.9151681810792698</v>
      </c>
      <c r="K2600">
        <v>140.875587119106</v>
      </c>
      <c r="L2600">
        <v>118.704064739274</v>
      </c>
      <c r="M2600">
        <v>86.113155778541</v>
      </c>
      <c r="N2600">
        <v>1.98638771013002</v>
      </c>
      <c r="O2600">
        <v>2.2249314233465198</v>
      </c>
      <c r="P2600">
        <v>118.006644518272</v>
      </c>
      <c r="Q2600">
        <v>0.111691389539921</v>
      </c>
    </row>
    <row r="2601" spans="1:17" hidden="1" x14ac:dyDescent="0.3">
      <c r="A2601" t="s">
        <v>5365</v>
      </c>
      <c r="B2601" t="s">
        <v>5366</v>
      </c>
      <c r="C2601" t="s">
        <v>10182</v>
      </c>
      <c r="D2601" t="s">
        <v>637</v>
      </c>
      <c r="E2601">
        <v>147.52125000000001</v>
      </c>
      <c r="F2601">
        <v>218.55</v>
      </c>
      <c r="G2601">
        <v>-9.9687102135485901</v>
      </c>
      <c r="H2601">
        <v>15.6186374808658</v>
      </c>
      <c r="I2601">
        <v>8.8526526013405196</v>
      </c>
      <c r="J2601">
        <v>-3.0681076292342699</v>
      </c>
      <c r="K2601">
        <v>195.15453191470701</v>
      </c>
      <c r="L2601">
        <v>181.457480882346</v>
      </c>
      <c r="M2601">
        <v>58.5522995668344</v>
      </c>
      <c r="N2601">
        <v>3.1815100225344501</v>
      </c>
      <c r="O2601">
        <v>14.2987874628231</v>
      </c>
      <c r="P2601">
        <v>47.619047619047599</v>
      </c>
      <c r="Q2601">
        <v>-1.9977068028854999E-2</v>
      </c>
    </row>
    <row r="2602" spans="1:17" hidden="1" x14ac:dyDescent="0.3">
      <c r="A2602" t="s">
        <v>5367</v>
      </c>
      <c r="B2602" t="s">
        <v>5368</v>
      </c>
      <c r="C2602" t="s">
        <v>10182</v>
      </c>
      <c r="D2602" t="s">
        <v>29</v>
      </c>
      <c r="E2602">
        <v>146.94246432</v>
      </c>
      <c r="F2602">
        <v>2.4</v>
      </c>
      <c r="G2602">
        <v>164.07071850474799</v>
      </c>
      <c r="H2602">
        <v>23.400807184896198</v>
      </c>
      <c r="I2602">
        <v>75.171615728592997</v>
      </c>
      <c r="J2602">
        <v>-7.0575632714748604</v>
      </c>
      <c r="K2602">
        <v>2.2338996224684502</v>
      </c>
      <c r="L2602">
        <v>1.7745146774378799</v>
      </c>
      <c r="M2602">
        <v>40.808199747090399</v>
      </c>
      <c r="N2602">
        <v>2.0348505610140699</v>
      </c>
      <c r="O2602">
        <v>27.5</v>
      </c>
      <c r="P2602">
        <v>207.692307692307</v>
      </c>
      <c r="Q2602">
        <v>0.13674957737280799</v>
      </c>
    </row>
    <row r="2603" spans="1:17" hidden="1" x14ac:dyDescent="0.3">
      <c r="A2603" t="s">
        <v>5369</v>
      </c>
      <c r="B2603" t="s">
        <v>5370</v>
      </c>
      <c r="C2603" t="s">
        <v>10182</v>
      </c>
      <c r="D2603" t="s">
        <v>481</v>
      </c>
      <c r="E2603">
        <v>146.93507837000001</v>
      </c>
      <c r="F2603">
        <v>49.85</v>
      </c>
      <c r="G2603">
        <v>3.55925328904683</v>
      </c>
      <c r="H2603">
        <v>3.99127464290342</v>
      </c>
      <c r="I2603">
        <v>-22.0204132569141</v>
      </c>
      <c r="J2603">
        <v>1.7086088800425601</v>
      </c>
      <c r="K2603">
        <v>46.849092810826001</v>
      </c>
      <c r="L2603">
        <v>46.7958394160624</v>
      </c>
      <c r="M2603">
        <v>58.184906514962996</v>
      </c>
      <c r="N2603">
        <v>1.7423516421176299</v>
      </c>
      <c r="O2603">
        <v>34.4032096288866</v>
      </c>
      <c r="P2603">
        <v>34.547908232118701</v>
      </c>
      <c r="Q2603">
        <v>-3.9872714446991003E-2</v>
      </c>
    </row>
    <row r="2604" spans="1:17" hidden="1" x14ac:dyDescent="0.3">
      <c r="A2604" t="s">
        <v>5371</v>
      </c>
      <c r="B2604" t="s">
        <v>5372</v>
      </c>
      <c r="C2604" t="s">
        <v>10182</v>
      </c>
      <c r="D2604" t="s">
        <v>986</v>
      </c>
      <c r="E2604">
        <v>146.57828991</v>
      </c>
      <c r="F2604">
        <v>22.62</v>
      </c>
      <c r="G2604">
        <v>120.495988550448</v>
      </c>
      <c r="H2604">
        <v>16.454027572055899</v>
      </c>
      <c r="I2604">
        <v>-23.027160426164102</v>
      </c>
      <c r="J2604">
        <v>1.7312846170040099</v>
      </c>
      <c r="K2604">
        <v>21.284698890670899</v>
      </c>
      <c r="L2604">
        <v>19.704895629189402</v>
      </c>
      <c r="M2604">
        <v>51.799345898373701</v>
      </c>
      <c r="N2604">
        <v>0.78913804087597805</v>
      </c>
      <c r="O2604">
        <v>30.017683465959301</v>
      </c>
      <c r="P2604">
        <v>143.75</v>
      </c>
      <c r="Q2604">
        <v>0.12983952934273499</v>
      </c>
    </row>
    <row r="2605" spans="1:17" hidden="1" x14ac:dyDescent="0.3">
      <c r="A2605" t="s">
        <v>5373</v>
      </c>
      <c r="B2605" t="s">
        <v>5374</v>
      </c>
      <c r="C2605" t="s">
        <v>10182</v>
      </c>
      <c r="D2605" t="s">
        <v>726</v>
      </c>
      <c r="E2605">
        <v>146.40706168200001</v>
      </c>
      <c r="F2605">
        <v>54.26</v>
      </c>
      <c r="G2605">
        <v>67.325439516454693</v>
      </c>
      <c r="H2605">
        <v>38.497312754737997</v>
      </c>
      <c r="I2605">
        <v>5.7564905925756502</v>
      </c>
      <c r="J2605">
        <v>-9.6282295380442093</v>
      </c>
      <c r="K2605">
        <v>44.5008041671801</v>
      </c>
      <c r="L2605">
        <v>37.380788964255601</v>
      </c>
      <c r="M2605">
        <v>65.222776995286395</v>
      </c>
      <c r="N2605">
        <v>2.7928511126901099</v>
      </c>
      <c r="O2605">
        <v>10.597124953925499</v>
      </c>
      <c r="Q2605">
        <v>0.259492056191791</v>
      </c>
    </row>
    <row r="2606" spans="1:17" hidden="1" x14ac:dyDescent="0.3">
      <c r="A2606" t="s">
        <v>5375</v>
      </c>
      <c r="B2606" t="s">
        <v>5376</v>
      </c>
      <c r="C2606" t="s">
        <v>10182</v>
      </c>
      <c r="E2606">
        <v>146.300229</v>
      </c>
      <c r="F2606">
        <v>159.15</v>
      </c>
      <c r="G2606">
        <v>273.087722221391</v>
      </c>
      <c r="H2606">
        <v>32.658299477387096</v>
      </c>
      <c r="I2606">
        <v>52.953576472180103</v>
      </c>
      <c r="J2606">
        <v>6.0258582604148501</v>
      </c>
      <c r="K2606">
        <v>125.719733822172</v>
      </c>
      <c r="L2606">
        <v>92.9462560524872</v>
      </c>
      <c r="M2606">
        <v>64.552491931861695</v>
      </c>
      <c r="N2606">
        <v>1.6297498884247099</v>
      </c>
      <c r="O2606">
        <v>7.4458058435438099</v>
      </c>
      <c r="P2606">
        <v>341.47018030513101</v>
      </c>
      <c r="Q2606">
        <v>0.17846175126247801</v>
      </c>
    </row>
    <row r="2607" spans="1:17" hidden="1" x14ac:dyDescent="0.3">
      <c r="A2607" t="s">
        <v>5377</v>
      </c>
      <c r="B2607" t="s">
        <v>5378</v>
      </c>
      <c r="C2607" t="s">
        <v>10182</v>
      </c>
      <c r="D2607" t="s">
        <v>891</v>
      </c>
      <c r="E2607">
        <v>146.10277795799999</v>
      </c>
      <c r="F2607">
        <v>8.98</v>
      </c>
      <c r="G2607">
        <v>-16.893136916938399</v>
      </c>
      <c r="H2607">
        <v>4.1879078119490698</v>
      </c>
      <c r="I2607">
        <v>-45.809865752888399</v>
      </c>
      <c r="J2607">
        <v>11.8179136188872</v>
      </c>
      <c r="K2607">
        <v>8.8292459455011194</v>
      </c>
      <c r="L2607">
        <v>9.7760028669110408</v>
      </c>
      <c r="M2607">
        <v>59.722256356198599</v>
      </c>
      <c r="N2607">
        <v>1.7232253901421799</v>
      </c>
      <c r="O2607">
        <v>76.503340757238306</v>
      </c>
      <c r="P2607">
        <v>13.6708860759493</v>
      </c>
      <c r="Q2607">
        <v>-2.8796365784974E-2</v>
      </c>
    </row>
    <row r="2608" spans="1:17" hidden="1" x14ac:dyDescent="0.3">
      <c r="A2608" t="s">
        <v>5379</v>
      </c>
      <c r="B2608" t="s">
        <v>5380</v>
      </c>
      <c r="C2608" t="s">
        <v>10182</v>
      </c>
      <c r="D2608" t="s">
        <v>193</v>
      </c>
      <c r="E2608">
        <v>145.63928623999999</v>
      </c>
      <c r="F2608">
        <v>185.15</v>
      </c>
      <c r="G2608">
        <v>35.5648512178131</v>
      </c>
      <c r="H2608">
        <v>29.5011811879898</v>
      </c>
      <c r="I2608">
        <v>-17.208939113431001</v>
      </c>
      <c r="J2608">
        <v>-3.4224522400576398</v>
      </c>
      <c r="K2608">
        <v>163.13756665462901</v>
      </c>
      <c r="L2608">
        <v>146.335186571587</v>
      </c>
      <c r="M2608">
        <v>48.178008238262201</v>
      </c>
      <c r="N2608">
        <v>1.5646702081752799</v>
      </c>
      <c r="O2608">
        <v>14.474750202538401</v>
      </c>
      <c r="P2608">
        <v>81.519607843137194</v>
      </c>
      <c r="Q2608">
        <v>4.0987527087367998E-2</v>
      </c>
    </row>
    <row r="2609" spans="1:17" hidden="1" x14ac:dyDescent="0.3">
      <c r="A2609" t="s">
        <v>5381</v>
      </c>
      <c r="B2609" t="s">
        <v>5382</v>
      </c>
      <c r="C2609" t="s">
        <v>10182</v>
      </c>
      <c r="D2609" t="s">
        <v>891</v>
      </c>
      <c r="E2609">
        <v>145.60910338599999</v>
      </c>
      <c r="F2609">
        <v>77.930000000000007</v>
      </c>
      <c r="G2609">
        <v>4.3659192412491699</v>
      </c>
      <c r="H2609">
        <v>-7.2130964922116103</v>
      </c>
      <c r="I2609">
        <v>4.5958467863575097</v>
      </c>
      <c r="J2609">
        <v>-6.5608458262687597</v>
      </c>
      <c r="K2609">
        <v>81.177439969383101</v>
      </c>
      <c r="L2609">
        <v>73.723679014339496</v>
      </c>
      <c r="M2609">
        <v>36.239727329765898</v>
      </c>
      <c r="N2609">
        <v>0.14308739222935399</v>
      </c>
      <c r="O2609">
        <v>49.108174002309703</v>
      </c>
      <c r="P2609">
        <v>41.562216167120802</v>
      </c>
      <c r="Q2609">
        <v>8.0869813496928997E-2</v>
      </c>
    </row>
    <row r="2610" spans="1:17" hidden="1" x14ac:dyDescent="0.3">
      <c r="A2610" t="s">
        <v>5383</v>
      </c>
      <c r="B2610" t="s">
        <v>5384</v>
      </c>
      <c r="C2610" t="s">
        <v>10182</v>
      </c>
      <c r="D2610" t="s">
        <v>304</v>
      </c>
      <c r="E2610">
        <v>145.50342499999999</v>
      </c>
      <c r="F2610">
        <v>64.599999999999994</v>
      </c>
      <c r="G2610">
        <v>-19.530352445720201</v>
      </c>
      <c r="M2610">
        <v>99.999992872253003</v>
      </c>
      <c r="N2610">
        <v>1</v>
      </c>
      <c r="O2610">
        <v>0</v>
      </c>
      <c r="P2610">
        <v>5.5555555555555296</v>
      </c>
    </row>
    <row r="2611" spans="1:17" hidden="1" x14ac:dyDescent="0.3">
      <c r="A2611" t="s">
        <v>5385</v>
      </c>
      <c r="B2611" t="s">
        <v>5386</v>
      </c>
      <c r="C2611" t="s">
        <v>10182</v>
      </c>
      <c r="D2611" t="s">
        <v>21</v>
      </c>
      <c r="E2611">
        <v>145.17337499999999</v>
      </c>
      <c r="F2611">
        <v>193.5</v>
      </c>
      <c r="G2611">
        <v>91.478165865540106</v>
      </c>
      <c r="H2611">
        <v>-23.2397172454721</v>
      </c>
      <c r="I2611">
        <v>-34.742177374855203</v>
      </c>
      <c r="J2611">
        <v>-5.6550850462152802</v>
      </c>
      <c r="K2611">
        <v>270.245065115106</v>
      </c>
      <c r="L2611">
        <v>247.81843439561499</v>
      </c>
      <c r="M2611">
        <v>25.718602311247</v>
      </c>
      <c r="N2611">
        <v>1.1329632199861199</v>
      </c>
      <c r="O2611">
        <v>164.08268733850099</v>
      </c>
      <c r="P2611">
        <v>116.56407386681499</v>
      </c>
      <c r="Q2611">
        <v>0.162431266592272</v>
      </c>
    </row>
    <row r="2612" spans="1:17" hidden="1" x14ac:dyDescent="0.3">
      <c r="A2612" t="s">
        <v>5387</v>
      </c>
      <c r="B2612" t="s">
        <v>5388</v>
      </c>
      <c r="C2612" t="s">
        <v>10182</v>
      </c>
      <c r="D2612" t="s">
        <v>384</v>
      </c>
      <c r="E2612">
        <v>145.15608750000001</v>
      </c>
      <c r="F2612">
        <v>58.25</v>
      </c>
      <c r="G2612">
        <v>20.720443777286199</v>
      </c>
      <c r="H2612">
        <v>22.880869389643699</v>
      </c>
      <c r="I2612">
        <v>-0.309153502176155</v>
      </c>
      <c r="J2612">
        <v>17.187549392417701</v>
      </c>
      <c r="K2612">
        <v>45.9475654546711</v>
      </c>
      <c r="L2612">
        <v>46.4658217977642</v>
      </c>
      <c r="M2612">
        <v>91.899307110993703</v>
      </c>
      <c r="N2612">
        <v>2.9818181818181801</v>
      </c>
      <c r="O2612">
        <v>33.390557939914103</v>
      </c>
      <c r="P2612">
        <v>68.352601156069298</v>
      </c>
      <c r="Q2612">
        <v>0.157551616817832</v>
      </c>
    </row>
    <row r="2613" spans="1:17" hidden="1" x14ac:dyDescent="0.3">
      <c r="A2613" t="s">
        <v>5389</v>
      </c>
      <c r="B2613" t="s">
        <v>5390</v>
      </c>
      <c r="C2613" t="s">
        <v>10182</v>
      </c>
      <c r="D2613" t="s">
        <v>46</v>
      </c>
      <c r="E2613">
        <v>144.70458350499999</v>
      </c>
      <c r="F2613">
        <v>7.73</v>
      </c>
      <c r="G2613">
        <v>5.9310411512666104</v>
      </c>
      <c r="H2613">
        <v>9.4079513849338205</v>
      </c>
      <c r="I2613">
        <v>-24.983751503045301</v>
      </c>
      <c r="J2613">
        <v>5.2959725926508998</v>
      </c>
      <c r="K2613">
        <v>7.1253249234141798</v>
      </c>
      <c r="L2613">
        <v>7.6576314997172004</v>
      </c>
      <c r="M2613">
        <v>70.624176199270906</v>
      </c>
      <c r="N2613">
        <v>1.31347525922788</v>
      </c>
      <c r="O2613">
        <v>32.600258732212097</v>
      </c>
      <c r="P2613">
        <v>48.653846153846096</v>
      </c>
      <c r="Q2613">
        <v>-0.11126015554949201</v>
      </c>
    </row>
    <row r="2614" spans="1:17" hidden="1" x14ac:dyDescent="0.3">
      <c r="A2614" t="s">
        <v>5391</v>
      </c>
      <c r="B2614" t="s">
        <v>5392</v>
      </c>
      <c r="C2614" t="s">
        <v>10182</v>
      </c>
      <c r="D2614" t="s">
        <v>246</v>
      </c>
      <c r="E2614">
        <v>144.653355</v>
      </c>
      <c r="F2614">
        <v>134.05000000000001</v>
      </c>
      <c r="G2614">
        <v>-7.6012454245886198</v>
      </c>
      <c r="H2614">
        <v>-10.294656471249199</v>
      </c>
      <c r="I2614">
        <v>-40.8731603908099</v>
      </c>
      <c r="J2614">
        <v>0.55523681290056304</v>
      </c>
      <c r="K2614">
        <v>137.66375880199701</v>
      </c>
      <c r="L2614">
        <v>151.41574175576599</v>
      </c>
      <c r="M2614">
        <v>51.403170346880202</v>
      </c>
      <c r="N2614">
        <v>0.80919110746524003</v>
      </c>
      <c r="O2614">
        <v>80.193957478552704</v>
      </c>
      <c r="P2614">
        <v>19.049733570159798</v>
      </c>
      <c r="Q2614">
        <v>0.10452880032665</v>
      </c>
    </row>
    <row r="2615" spans="1:17" hidden="1" x14ac:dyDescent="0.3">
      <c r="A2615" t="s">
        <v>5393</v>
      </c>
      <c r="B2615" t="s">
        <v>5394</v>
      </c>
      <c r="C2615" t="s">
        <v>10182</v>
      </c>
      <c r="D2615" t="s">
        <v>130</v>
      </c>
      <c r="E2615">
        <v>144.35130599999999</v>
      </c>
      <c r="F2615">
        <v>420.2</v>
      </c>
      <c r="G2615">
        <v>112.852936845836</v>
      </c>
      <c r="H2615">
        <v>3.9713302718421102</v>
      </c>
      <c r="I2615">
        <v>9.8227785192907398</v>
      </c>
      <c r="J2615">
        <v>2.4156280513474502</v>
      </c>
      <c r="K2615">
        <v>364.05006166016699</v>
      </c>
      <c r="L2615">
        <v>304.807840748871</v>
      </c>
      <c r="M2615">
        <v>62.018730871431003</v>
      </c>
      <c r="N2615">
        <v>1.1000581871921</v>
      </c>
      <c r="O2615">
        <v>10.67348881485</v>
      </c>
      <c r="P2615">
        <v>140.66437571592201</v>
      </c>
      <c r="Q2615">
        <v>0.124687744594322</v>
      </c>
    </row>
    <row r="2616" spans="1:17" hidden="1" x14ac:dyDescent="0.3">
      <c r="A2616" t="s">
        <v>5395</v>
      </c>
      <c r="B2616" t="s">
        <v>5396</v>
      </c>
      <c r="C2616" t="s">
        <v>10182</v>
      </c>
      <c r="D2616" t="s">
        <v>1811</v>
      </c>
      <c r="E2616">
        <v>144.28125</v>
      </c>
      <c r="F2616">
        <v>14.25</v>
      </c>
      <c r="G2616">
        <v>110.45128208136801</v>
      </c>
      <c r="H2616">
        <v>8.5110711021614005</v>
      </c>
      <c r="I2616">
        <v>24.690846497823799</v>
      </c>
      <c r="J2616">
        <v>-19.4547771844423</v>
      </c>
      <c r="K2616">
        <v>12.493940655682801</v>
      </c>
      <c r="L2616">
        <v>10.463934491444</v>
      </c>
      <c r="M2616">
        <v>53.306441533631002</v>
      </c>
      <c r="N2616">
        <v>2.3171218902207098</v>
      </c>
      <c r="O2616">
        <v>20.350877192982399</v>
      </c>
      <c r="P2616">
        <v>150</v>
      </c>
      <c r="Q2616">
        <v>-5.710113762361E-3</v>
      </c>
    </row>
    <row r="2617" spans="1:17" hidden="1" x14ac:dyDescent="0.3">
      <c r="A2617" t="s">
        <v>5397</v>
      </c>
      <c r="B2617" t="s">
        <v>5398</v>
      </c>
      <c r="C2617" t="s">
        <v>10182</v>
      </c>
      <c r="D2617" t="s">
        <v>613</v>
      </c>
      <c r="E2617">
        <v>144.07456139999999</v>
      </c>
      <c r="F2617">
        <v>71.400000000000006</v>
      </c>
      <c r="G2617">
        <v>-48.558576811565104</v>
      </c>
      <c r="H2617">
        <v>-8.2267657497833202</v>
      </c>
      <c r="I2617">
        <v>-32.995050938073497</v>
      </c>
      <c r="J2617">
        <v>-4.0190959004997904</v>
      </c>
      <c r="K2617">
        <v>69.753233369429694</v>
      </c>
      <c r="M2617">
        <v>55.415277277542998</v>
      </c>
      <c r="N2617">
        <v>1.00943330305359</v>
      </c>
      <c r="O2617">
        <v>60.0140056022408</v>
      </c>
      <c r="P2617">
        <v>21.016949152542299</v>
      </c>
    </row>
    <row r="2618" spans="1:17" hidden="1" x14ac:dyDescent="0.3">
      <c r="A2618" t="s">
        <v>5399</v>
      </c>
      <c r="B2618" t="s">
        <v>5400</v>
      </c>
      <c r="C2618" t="s">
        <v>10182</v>
      </c>
      <c r="D2618" t="s">
        <v>553</v>
      </c>
      <c r="E2618">
        <v>143.81278444899999</v>
      </c>
      <c r="F2618">
        <v>204.91</v>
      </c>
      <c r="G2618">
        <v>90.042700922608702</v>
      </c>
      <c r="H2618">
        <v>10.2820254590078</v>
      </c>
      <c r="I2618">
        <v>47.757553228592997</v>
      </c>
      <c r="J2618">
        <v>4.3729824946569398</v>
      </c>
      <c r="K2618">
        <v>176.079894885703</v>
      </c>
      <c r="L2618">
        <v>153.54715058827401</v>
      </c>
      <c r="M2618">
        <v>88.437145858858301</v>
      </c>
      <c r="N2618">
        <v>1.7755931472837101</v>
      </c>
      <c r="O2618">
        <v>7.3642086769801303</v>
      </c>
      <c r="P2618">
        <v>127.172949002217</v>
      </c>
      <c r="Q2618">
        <v>8.4863734592915005E-2</v>
      </c>
    </row>
    <row r="2619" spans="1:17" hidden="1" x14ac:dyDescent="0.3">
      <c r="A2619" t="s">
        <v>5401</v>
      </c>
      <c r="B2619" t="s">
        <v>5402</v>
      </c>
      <c r="C2619" t="s">
        <v>10182</v>
      </c>
      <c r="E2619">
        <v>143.58660739600001</v>
      </c>
      <c r="F2619">
        <v>119.48</v>
      </c>
      <c r="G2619">
        <v>182.45591954055101</v>
      </c>
      <c r="H2619">
        <v>-4.5691690802412497</v>
      </c>
      <c r="I2619">
        <v>66.480355626827105</v>
      </c>
      <c r="J2619">
        <v>8.1759754275484902</v>
      </c>
      <c r="K2619">
        <v>102.873613972759</v>
      </c>
      <c r="L2619">
        <v>79.870163678231705</v>
      </c>
      <c r="M2619">
        <v>81.405037999867801</v>
      </c>
      <c r="N2619">
        <v>0.49039976670336</v>
      </c>
      <c r="O2619">
        <v>22.572815533980499</v>
      </c>
      <c r="P2619">
        <v>214.42105263157899</v>
      </c>
      <c r="Q2619">
        <v>0.14437648175164799</v>
      </c>
    </row>
    <row r="2620" spans="1:17" hidden="1" x14ac:dyDescent="0.3">
      <c r="A2620" t="s">
        <v>5403</v>
      </c>
      <c r="B2620" t="s">
        <v>5404</v>
      </c>
      <c r="C2620" t="s">
        <v>10182</v>
      </c>
      <c r="D2620" t="s">
        <v>46</v>
      </c>
      <c r="E2620">
        <v>143.37056000000001</v>
      </c>
      <c r="F2620">
        <v>148</v>
      </c>
      <c r="G2620">
        <v>135.937019688318</v>
      </c>
      <c r="H2620">
        <v>1.4413778530829899</v>
      </c>
      <c r="I2620">
        <v>62.612514073746702</v>
      </c>
      <c r="J2620">
        <v>11.362416654510501</v>
      </c>
      <c r="K2620">
        <v>133.05619387387401</v>
      </c>
      <c r="L2620">
        <v>94.921099891543605</v>
      </c>
      <c r="M2620">
        <v>58.906016334231197</v>
      </c>
      <c r="N2620">
        <v>0.65054005400540005</v>
      </c>
      <c r="O2620">
        <v>9.1216216216216193</v>
      </c>
      <c r="P2620">
        <v>204.21377183967101</v>
      </c>
      <c r="Q2620">
        <v>0.11355504553460299</v>
      </c>
    </row>
    <row r="2621" spans="1:17" hidden="1" x14ac:dyDescent="0.3">
      <c r="A2621" t="s">
        <v>5405</v>
      </c>
      <c r="B2621" t="s">
        <v>5406</v>
      </c>
      <c r="C2621" t="s">
        <v>10182</v>
      </c>
      <c r="D2621" t="s">
        <v>193</v>
      </c>
      <c r="E2621">
        <v>143.17154400000001</v>
      </c>
      <c r="F2621">
        <v>233.3</v>
      </c>
      <c r="G2621">
        <v>12.1493861163713</v>
      </c>
      <c r="H2621">
        <v>-0.70946390269423898</v>
      </c>
      <c r="I2621">
        <v>-10.8715458282671</v>
      </c>
      <c r="J2621">
        <v>2.53971373577795</v>
      </c>
      <c r="K2621">
        <v>237.309191709483</v>
      </c>
      <c r="L2621">
        <v>216.91455839477899</v>
      </c>
      <c r="M2621">
        <v>46.257835123678802</v>
      </c>
      <c r="N2621">
        <v>1.29395127506029</v>
      </c>
      <c r="O2621">
        <v>23.446206600942901</v>
      </c>
      <c r="P2621">
        <v>59.794520547945197</v>
      </c>
      <c r="Q2621">
        <v>3.3244470115636998E-2</v>
      </c>
    </row>
    <row r="2622" spans="1:17" hidden="1" x14ac:dyDescent="0.3">
      <c r="A2622" t="s">
        <v>5407</v>
      </c>
      <c r="B2622" t="s">
        <v>5408</v>
      </c>
      <c r="C2622" t="s">
        <v>10182</v>
      </c>
      <c r="D2622" t="s">
        <v>46</v>
      </c>
      <c r="E2622">
        <v>142.97942499999999</v>
      </c>
      <c r="F2622">
        <v>76.849999999999994</v>
      </c>
      <c r="G2622">
        <v>-53.027773917825201</v>
      </c>
      <c r="H2622">
        <v>144.788651036819</v>
      </c>
      <c r="I2622">
        <v>-23.0198427257939</v>
      </c>
      <c r="J2622">
        <v>-6.5204816000801102</v>
      </c>
      <c r="K2622">
        <v>55.768603725816199</v>
      </c>
      <c r="L2622">
        <v>99.380605902295599</v>
      </c>
      <c r="M2622">
        <v>53.5739531412963</v>
      </c>
      <c r="N2622">
        <v>1.9390477836343201</v>
      </c>
      <c r="O2622">
        <v>85.621340273259605</v>
      </c>
      <c r="P2622">
        <v>184.62962962962899</v>
      </c>
    </row>
    <row r="2623" spans="1:17" hidden="1" x14ac:dyDescent="0.3">
      <c r="A2623" t="s">
        <v>5409</v>
      </c>
      <c r="B2623" t="s">
        <v>5410</v>
      </c>
      <c r="C2623" t="s">
        <v>10182</v>
      </c>
      <c r="D2623" t="s">
        <v>711</v>
      </c>
      <c r="E2623">
        <v>142.89995898000001</v>
      </c>
      <c r="F2623">
        <v>86.17</v>
      </c>
      <c r="G2623">
        <v>-1.3495495865715601</v>
      </c>
      <c r="H2623">
        <v>-1.1517807444063899</v>
      </c>
      <c r="I2623">
        <v>-0.17167465276836799</v>
      </c>
      <c r="J2623">
        <v>0.95197976298990705</v>
      </c>
      <c r="K2623">
        <v>82.7326251205631</v>
      </c>
      <c r="L2623">
        <v>77.585746582612103</v>
      </c>
      <c r="M2623">
        <v>66.033807332126898</v>
      </c>
      <c r="N2623">
        <v>1.0633380638899801</v>
      </c>
      <c r="O2623">
        <v>3.2842056400139201</v>
      </c>
      <c r="P2623">
        <v>48.313253012048101</v>
      </c>
      <c r="Q2623">
        <v>1.9804733760708002E-2</v>
      </c>
    </row>
    <row r="2624" spans="1:17" hidden="1" x14ac:dyDescent="0.3">
      <c r="A2624" t="s">
        <v>5411</v>
      </c>
      <c r="B2624" t="s">
        <v>5412</v>
      </c>
      <c r="C2624" t="s">
        <v>10182</v>
      </c>
      <c r="D2624" t="s">
        <v>243</v>
      </c>
      <c r="E2624">
        <v>142.870741686</v>
      </c>
      <c r="F2624">
        <v>140.31</v>
      </c>
      <c r="G2624">
        <v>7.9123220847360898E-2</v>
      </c>
      <c r="H2624">
        <v>3.3502487118465298</v>
      </c>
      <c r="I2624">
        <v>-10.838330021859001</v>
      </c>
      <c r="J2624">
        <v>-7.6429038738362998</v>
      </c>
      <c r="K2624">
        <v>128.168415340938</v>
      </c>
      <c r="L2624">
        <v>121.92442639437</v>
      </c>
      <c r="M2624">
        <v>50.7017892362175</v>
      </c>
      <c r="N2624">
        <v>1.77557344976551</v>
      </c>
      <c r="O2624">
        <v>17.596750053453</v>
      </c>
      <c r="P2624">
        <v>46.844583987441098</v>
      </c>
      <c r="Q2624">
        <v>4.0451950069851E-2</v>
      </c>
    </row>
    <row r="2625" spans="1:17" hidden="1" x14ac:dyDescent="0.3">
      <c r="A2625" t="s">
        <v>5413</v>
      </c>
      <c r="B2625" t="s">
        <v>5414</v>
      </c>
      <c r="C2625" t="s">
        <v>10182</v>
      </c>
      <c r="E2625">
        <v>142.646265</v>
      </c>
      <c r="F2625">
        <v>193.5</v>
      </c>
      <c r="G2625">
        <v>-28.093426798268201</v>
      </c>
      <c r="H2625">
        <v>18.675573846104601</v>
      </c>
      <c r="I2625">
        <v>-15.3359030683994</v>
      </c>
      <c r="J2625">
        <v>-10.8175211981569</v>
      </c>
      <c r="K2625">
        <v>170.917116141241</v>
      </c>
      <c r="M2625">
        <v>55.309306894138501</v>
      </c>
      <c r="N2625">
        <v>3.8248784515182002</v>
      </c>
      <c r="O2625">
        <v>12.1447028423772</v>
      </c>
      <c r="P2625">
        <v>38.214285714285701</v>
      </c>
    </row>
    <row r="2626" spans="1:17" hidden="1" x14ac:dyDescent="0.3">
      <c r="A2626" t="s">
        <v>5415</v>
      </c>
      <c r="B2626" t="s">
        <v>5416</v>
      </c>
      <c r="C2626" t="s">
        <v>10182</v>
      </c>
      <c r="E2626">
        <v>142.09625370199899</v>
      </c>
      <c r="F2626">
        <v>45.34</v>
      </c>
      <c r="G2626">
        <v>-8.2302378981829492</v>
      </c>
      <c r="H2626">
        <v>-4.8957523187698797</v>
      </c>
      <c r="I2626">
        <v>68.381061723013104</v>
      </c>
      <c r="J2626">
        <v>-8.5566972424064094</v>
      </c>
      <c r="K2626">
        <v>46.238393890531803</v>
      </c>
      <c r="L2626">
        <v>37.843348387198503</v>
      </c>
      <c r="M2626">
        <v>33.920473688216802</v>
      </c>
      <c r="N2626">
        <v>1.2906826353198</v>
      </c>
      <c r="O2626">
        <v>21.702690780767501</v>
      </c>
      <c r="P2626">
        <v>193.08338720103399</v>
      </c>
    </row>
    <row r="2627" spans="1:17" hidden="1" x14ac:dyDescent="0.3">
      <c r="A2627" t="s">
        <v>5417</v>
      </c>
      <c r="B2627" t="s">
        <v>5418</v>
      </c>
      <c r="C2627" t="s">
        <v>10182</v>
      </c>
      <c r="E2627">
        <v>142.07952</v>
      </c>
      <c r="F2627">
        <v>170.4</v>
      </c>
      <c r="G2627">
        <v>10.496523570971201</v>
      </c>
      <c r="H2627">
        <v>-1.7964555536503199</v>
      </c>
      <c r="I2627">
        <v>23.25404730084</v>
      </c>
      <c r="J2627">
        <v>-9.1221234128745898</v>
      </c>
      <c r="K2627">
        <v>173.10573405414701</v>
      </c>
      <c r="M2627">
        <v>50.228252269380803</v>
      </c>
      <c r="N2627">
        <v>0.671855413571816</v>
      </c>
      <c r="O2627">
        <v>52.523474178403703</v>
      </c>
      <c r="P2627">
        <v>42.3558897243107</v>
      </c>
    </row>
    <row r="2628" spans="1:17" hidden="1" x14ac:dyDescent="0.3">
      <c r="A2628" t="s">
        <v>5419</v>
      </c>
      <c r="B2628" t="s">
        <v>5420</v>
      </c>
      <c r="C2628" t="s">
        <v>10182</v>
      </c>
      <c r="E2628">
        <v>142.03679245000001</v>
      </c>
      <c r="F2628">
        <v>199.85</v>
      </c>
      <c r="G2628">
        <v>61.717065976419399</v>
      </c>
      <c r="H2628">
        <v>28.082025459007902</v>
      </c>
      <c r="I2628">
        <v>5.9610504726001796</v>
      </c>
      <c r="J2628">
        <v>-0.59649316077375503</v>
      </c>
      <c r="K2628">
        <v>175.58238833429499</v>
      </c>
      <c r="L2628">
        <v>160.25899645061</v>
      </c>
      <c r="M2628">
        <v>63.702626548185798</v>
      </c>
      <c r="N2628">
        <v>2.2808869873595499</v>
      </c>
      <c r="O2628">
        <v>10.082561921441</v>
      </c>
      <c r="P2628">
        <v>94.123360854783797</v>
      </c>
      <c r="Q2628">
        <v>0.20516015472992799</v>
      </c>
    </row>
    <row r="2629" spans="1:17" hidden="1" x14ac:dyDescent="0.3">
      <c r="A2629" t="s">
        <v>5421</v>
      </c>
      <c r="B2629" t="s">
        <v>4508</v>
      </c>
      <c r="C2629" t="s">
        <v>10182</v>
      </c>
      <c r="D2629" t="s">
        <v>416</v>
      </c>
      <c r="E2629">
        <v>141.57211799999999</v>
      </c>
      <c r="F2629">
        <v>11.23</v>
      </c>
      <c r="G2629">
        <v>42.627096483029099</v>
      </c>
      <c r="H2629">
        <v>-12.803920926044899</v>
      </c>
      <c r="I2629">
        <v>-9.95828399793381</v>
      </c>
      <c r="J2629">
        <v>-3.5507666650472598</v>
      </c>
      <c r="K2629">
        <v>11.0619653082257</v>
      </c>
      <c r="L2629">
        <v>10.1404335283418</v>
      </c>
      <c r="M2629">
        <v>43.072826332115802</v>
      </c>
      <c r="N2629">
        <v>0.89774573702607896</v>
      </c>
      <c r="O2629">
        <v>47.016918967052497</v>
      </c>
      <c r="P2629">
        <v>71.975497702909607</v>
      </c>
      <c r="Q2629">
        <v>-1.3649067431502E-2</v>
      </c>
    </row>
    <row r="2630" spans="1:17" hidden="1" x14ac:dyDescent="0.3">
      <c r="A2630" t="s">
        <v>5422</v>
      </c>
      <c r="B2630" t="s">
        <v>5423</v>
      </c>
      <c r="C2630" t="s">
        <v>10182</v>
      </c>
      <c r="D2630" t="s">
        <v>21</v>
      </c>
      <c r="E2630">
        <v>141.41547</v>
      </c>
      <c r="F2630">
        <v>110.25</v>
      </c>
      <c r="G2630">
        <v>81.568262570420501</v>
      </c>
      <c r="H2630">
        <v>-5.4302552427464903</v>
      </c>
      <c r="I2630">
        <v>-4.0809615909945398</v>
      </c>
      <c r="J2630">
        <v>9.5701977659608293</v>
      </c>
      <c r="K2630">
        <v>109.749613510131</v>
      </c>
      <c r="L2630">
        <v>95.199500023046994</v>
      </c>
      <c r="M2630">
        <v>54.851122313127</v>
      </c>
      <c r="N2630">
        <v>0.23491727137207499</v>
      </c>
      <c r="O2630">
        <v>33.3333333333333</v>
      </c>
      <c r="P2630">
        <v>114.912280701754</v>
      </c>
      <c r="Q2630">
        <v>9.0116500964934995E-2</v>
      </c>
    </row>
    <row r="2631" spans="1:17" hidden="1" x14ac:dyDescent="0.3">
      <c r="A2631" t="s">
        <v>5424</v>
      </c>
      <c r="B2631" t="s">
        <v>5425</v>
      </c>
      <c r="C2631" t="s">
        <v>10182</v>
      </c>
      <c r="D2631" t="s">
        <v>726</v>
      </c>
      <c r="E2631">
        <v>141.33545849999999</v>
      </c>
      <c r="F2631">
        <v>85</v>
      </c>
      <c r="G2631">
        <v>-42.999959184279099</v>
      </c>
      <c r="H2631">
        <v>-21.0417840648016</v>
      </c>
      <c r="I2631">
        <v>-30.242435454410298</v>
      </c>
      <c r="J2631">
        <v>3.19261166843707</v>
      </c>
      <c r="M2631">
        <v>31.274643364330799</v>
      </c>
      <c r="O2631">
        <v>28.235294117647001</v>
      </c>
      <c r="P2631">
        <v>2.9678982434887899</v>
      </c>
    </row>
    <row r="2632" spans="1:17" hidden="1" x14ac:dyDescent="0.3">
      <c r="A2632" t="s">
        <v>5426</v>
      </c>
      <c r="B2632" t="s">
        <v>5427</v>
      </c>
      <c r="C2632" t="s">
        <v>10182</v>
      </c>
      <c r="D2632" t="s">
        <v>711</v>
      </c>
      <c r="E2632">
        <v>141.05316456</v>
      </c>
      <c r="F2632">
        <v>76.77</v>
      </c>
      <c r="G2632">
        <v>43.602292394241701</v>
      </c>
      <c r="H2632">
        <v>0.68164131852223797</v>
      </c>
      <c r="I2632">
        <v>23.068441125418399</v>
      </c>
      <c r="J2632">
        <v>1.0877722045652201</v>
      </c>
      <c r="K2632">
        <v>72.023624246988803</v>
      </c>
      <c r="L2632">
        <v>61.722809713287802</v>
      </c>
      <c r="M2632">
        <v>44.340069516080298</v>
      </c>
      <c r="N2632">
        <v>0.99646432416055897</v>
      </c>
      <c r="O2632">
        <v>2.9699101211410701</v>
      </c>
      <c r="P2632">
        <v>75.474285714285699</v>
      </c>
      <c r="Q2632">
        <v>1.5864695888099999E-4</v>
      </c>
    </row>
    <row r="2633" spans="1:17" hidden="1" x14ac:dyDescent="0.3">
      <c r="A2633" t="s">
        <v>5428</v>
      </c>
      <c r="B2633" t="s">
        <v>5429</v>
      </c>
      <c r="C2633" t="s">
        <v>10182</v>
      </c>
      <c r="D2633" t="s">
        <v>62</v>
      </c>
      <c r="E2633">
        <v>140.35567790899901</v>
      </c>
      <c r="F2633">
        <v>50.03</v>
      </c>
      <c r="G2633">
        <v>27.911033894748599</v>
      </c>
      <c r="H2633">
        <v>1.1136845153244701</v>
      </c>
      <c r="I2633">
        <v>-27.889565706006</v>
      </c>
      <c r="J2633">
        <v>1.2885089251670001</v>
      </c>
      <c r="K2633">
        <v>48.039679725506303</v>
      </c>
      <c r="L2633">
        <v>46.832696007904303</v>
      </c>
      <c r="M2633">
        <v>73.364558536970904</v>
      </c>
      <c r="N2633">
        <v>1.43847457126894</v>
      </c>
      <c r="O2633">
        <v>35.918448930641603</v>
      </c>
      <c r="P2633">
        <v>67.045075125208697</v>
      </c>
      <c r="Q2633">
        <v>1.0534741323549E-2</v>
      </c>
    </row>
    <row r="2634" spans="1:17" hidden="1" x14ac:dyDescent="0.3">
      <c r="A2634" t="s">
        <v>5430</v>
      </c>
      <c r="B2634" t="s">
        <v>5431</v>
      </c>
      <c r="C2634" t="s">
        <v>10182</v>
      </c>
      <c r="D2634" t="s">
        <v>21</v>
      </c>
      <c r="E2634">
        <v>140.20144483199999</v>
      </c>
      <c r="F2634">
        <v>8.34</v>
      </c>
      <c r="G2634">
        <v>24.3836969791579</v>
      </c>
      <c r="H2634">
        <v>11.264338384177901</v>
      </c>
      <c r="I2634">
        <v>53.176274116889303</v>
      </c>
      <c r="J2634">
        <v>-3.5612323897986999</v>
      </c>
      <c r="K2634">
        <v>7.5046236383139</v>
      </c>
      <c r="L2634">
        <v>6.1685321058920097</v>
      </c>
      <c r="M2634">
        <v>44.464691027398601</v>
      </c>
      <c r="N2634">
        <v>0.418153472848176</v>
      </c>
      <c r="O2634">
        <v>7.9136690647481904</v>
      </c>
      <c r="P2634">
        <v>122.399999999999</v>
      </c>
      <c r="Q2634">
        <v>-1.9657073880070999E-2</v>
      </c>
    </row>
    <row r="2635" spans="1:17" hidden="1" x14ac:dyDescent="0.3">
      <c r="A2635" t="s">
        <v>5432</v>
      </c>
      <c r="B2635" t="s">
        <v>5433</v>
      </c>
      <c r="C2635" t="s">
        <v>10182</v>
      </c>
      <c r="E2635">
        <v>140.14878306</v>
      </c>
      <c r="F2635">
        <v>254.35</v>
      </c>
      <c r="G2635">
        <v>251.22715606145499</v>
      </c>
      <c r="H2635">
        <v>5.7095444189212099</v>
      </c>
      <c r="I2635">
        <v>155.239467611614</v>
      </c>
      <c r="J2635">
        <v>4.9483468805059001</v>
      </c>
      <c r="K2635">
        <v>223.78839138556401</v>
      </c>
      <c r="L2635">
        <v>162.634029538769</v>
      </c>
      <c r="M2635">
        <v>100</v>
      </c>
      <c r="N2635">
        <v>0.205831903945111</v>
      </c>
      <c r="O2635">
        <v>0</v>
      </c>
      <c r="P2635">
        <v>276.31306406273097</v>
      </c>
    </row>
    <row r="2636" spans="1:17" hidden="1" x14ac:dyDescent="0.3">
      <c r="A2636" t="s">
        <v>5434</v>
      </c>
      <c r="B2636" t="s">
        <v>5435</v>
      </c>
      <c r="C2636" t="s">
        <v>10182</v>
      </c>
      <c r="D2636" t="s">
        <v>130</v>
      </c>
      <c r="E2636">
        <v>140.01190617999899</v>
      </c>
      <c r="F2636">
        <v>7.16</v>
      </c>
      <c r="G2636">
        <v>-15.2699570810303</v>
      </c>
      <c r="H2636">
        <v>-7.8292328191377996</v>
      </c>
      <c r="I2636">
        <v>-45.661717604740197</v>
      </c>
      <c r="J2636">
        <v>-6.3366086935080297</v>
      </c>
      <c r="K2636">
        <v>7.5123977099842598</v>
      </c>
      <c r="L2636">
        <v>7.9384204632531503</v>
      </c>
      <c r="M2636">
        <v>38.842248723767099</v>
      </c>
      <c r="N2636">
        <v>1.44806088780457</v>
      </c>
      <c r="O2636">
        <v>71.089385474860293</v>
      </c>
      <c r="P2636">
        <v>15.4838709677419</v>
      </c>
      <c r="Q2636">
        <v>1.5833800476554E-2</v>
      </c>
    </row>
    <row r="2637" spans="1:17" hidden="1" x14ac:dyDescent="0.3">
      <c r="A2637" t="s">
        <v>5436</v>
      </c>
      <c r="B2637" t="s">
        <v>5437</v>
      </c>
      <c r="C2637" t="s">
        <v>10182</v>
      </c>
      <c r="D2637" t="s">
        <v>21</v>
      </c>
      <c r="E2637">
        <v>139.88639246400001</v>
      </c>
      <c r="F2637">
        <v>38.22</v>
      </c>
      <c r="G2637">
        <v>29.737243124126099</v>
      </c>
      <c r="H2637">
        <v>7.3349250346797303</v>
      </c>
      <c r="I2637">
        <v>-12.354541739364</v>
      </c>
      <c r="J2637">
        <v>-5.9036360179166101</v>
      </c>
      <c r="K2637">
        <v>37.828663441279602</v>
      </c>
      <c r="L2637">
        <v>35.516004242153997</v>
      </c>
      <c r="M2637">
        <v>42.584488493277803</v>
      </c>
      <c r="N2637">
        <v>1.8304057718964399</v>
      </c>
      <c r="O2637">
        <v>41.156462585033999</v>
      </c>
      <c r="P2637">
        <v>83.309352517985502</v>
      </c>
      <c r="Q2637">
        <v>4.4165133455837002E-2</v>
      </c>
    </row>
    <row r="2638" spans="1:17" hidden="1" x14ac:dyDescent="0.3">
      <c r="A2638" t="s">
        <v>5438</v>
      </c>
      <c r="B2638" t="s">
        <v>5439</v>
      </c>
      <c r="C2638" t="s">
        <v>10182</v>
      </c>
      <c r="D2638" t="s">
        <v>413</v>
      </c>
      <c r="E2638">
        <v>139.563279104</v>
      </c>
      <c r="F2638">
        <v>139.52000000000001</v>
      </c>
      <c r="G2638">
        <v>5.7345326925826603</v>
      </c>
      <c r="H2638">
        <v>-1.8987867834876899</v>
      </c>
      <c r="I2638">
        <v>5.6589307391638997</v>
      </c>
      <c r="J2638">
        <v>4.6797115508979602E-2</v>
      </c>
      <c r="K2638">
        <v>135.73773927381799</v>
      </c>
      <c r="L2638">
        <v>125.779015465763</v>
      </c>
      <c r="M2638">
        <v>51.822363376366198</v>
      </c>
      <c r="N2638">
        <v>0.49300067546228099</v>
      </c>
      <c r="O2638">
        <v>18.692660550458701</v>
      </c>
      <c r="P2638">
        <v>42.2222222222222</v>
      </c>
      <c r="Q2638">
        <v>5.1719596085769003E-2</v>
      </c>
    </row>
    <row r="2639" spans="1:17" hidden="1" x14ac:dyDescent="0.3">
      <c r="A2639" t="s">
        <v>5440</v>
      </c>
      <c r="B2639" t="s">
        <v>5441</v>
      </c>
      <c r="C2639" t="s">
        <v>10182</v>
      </c>
      <c r="D2639" t="s">
        <v>130</v>
      </c>
      <c r="E2639">
        <v>139.51978199999999</v>
      </c>
      <c r="F2639">
        <v>302.60000000000002</v>
      </c>
      <c r="G2639">
        <v>223.69233081845601</v>
      </c>
      <c r="H2639">
        <v>1.4820254590078901</v>
      </c>
      <c r="I2639">
        <v>4.0562311132084599</v>
      </c>
      <c r="J2639">
        <v>4.0938577164192198</v>
      </c>
      <c r="K2639">
        <v>294.39565381286798</v>
      </c>
      <c r="L2639">
        <v>257.08593114471</v>
      </c>
      <c r="M2639">
        <v>64.598791948018501</v>
      </c>
      <c r="N2639">
        <v>1.1936793822987</v>
      </c>
      <c r="O2639">
        <v>29.725710508922599</v>
      </c>
      <c r="P2639">
        <v>278.25</v>
      </c>
      <c r="Q2639">
        <v>0.19338657432370299</v>
      </c>
    </row>
    <row r="2640" spans="1:17" hidden="1" x14ac:dyDescent="0.3">
      <c r="A2640" t="s">
        <v>5442</v>
      </c>
      <c r="B2640" t="s">
        <v>5443</v>
      </c>
      <c r="C2640" t="s">
        <v>10182</v>
      </c>
      <c r="D2640" t="s">
        <v>700</v>
      </c>
      <c r="E2640">
        <v>139.41485249999999</v>
      </c>
      <c r="F2640">
        <v>281.05</v>
      </c>
      <c r="G2640">
        <v>29.507051294653799</v>
      </c>
      <c r="H2640">
        <v>-12.927916658799299</v>
      </c>
      <c r="I2640">
        <v>-0.86695258391931695</v>
      </c>
      <c r="J2640">
        <v>-2.2283113425919399</v>
      </c>
      <c r="K2640">
        <v>262.900930205831</v>
      </c>
      <c r="L2640">
        <v>233.89727369513099</v>
      </c>
      <c r="M2640">
        <v>54.225991307160299</v>
      </c>
      <c r="N2640">
        <v>0.53314120393392195</v>
      </c>
      <c r="O2640">
        <v>11.723892545810299</v>
      </c>
      <c r="P2640">
        <v>60.554127392173598</v>
      </c>
      <c r="Q2640">
        <v>4.9462602022565999E-2</v>
      </c>
    </row>
    <row r="2641" spans="1:17" hidden="1" x14ac:dyDescent="0.3">
      <c r="A2641" t="s">
        <v>5444</v>
      </c>
      <c r="B2641" t="s">
        <v>5445</v>
      </c>
      <c r="C2641" t="s">
        <v>10182</v>
      </c>
      <c r="D2641" t="s">
        <v>613</v>
      </c>
      <c r="E2641">
        <v>139.40027186399999</v>
      </c>
      <c r="F2641">
        <v>125.94</v>
      </c>
      <c r="G2641">
        <v>60.529419927979902</v>
      </c>
      <c r="H2641">
        <v>40.557477595858401</v>
      </c>
      <c r="I2641">
        <v>-15.114953163726501</v>
      </c>
      <c r="J2641">
        <v>15.4947912428959</v>
      </c>
      <c r="K2641">
        <v>102.498595332184</v>
      </c>
      <c r="L2641">
        <v>98.148623310258699</v>
      </c>
      <c r="M2641">
        <v>86.135597608321007</v>
      </c>
      <c r="N2641">
        <v>2.8702915433898002</v>
      </c>
      <c r="O2641">
        <v>32.444020962362998</v>
      </c>
      <c r="P2641">
        <v>90.385487528344598</v>
      </c>
      <c r="Q2641">
        <v>6.1628366560044001E-2</v>
      </c>
    </row>
    <row r="2642" spans="1:17" hidden="1" x14ac:dyDescent="0.3">
      <c r="A2642" t="s">
        <v>5446</v>
      </c>
      <c r="B2642" t="s">
        <v>5447</v>
      </c>
      <c r="C2642" t="s">
        <v>10182</v>
      </c>
      <c r="D2642" t="s">
        <v>1402</v>
      </c>
      <c r="E2642">
        <v>139.32309848099999</v>
      </c>
      <c r="F2642">
        <v>72.69</v>
      </c>
      <c r="G2642">
        <v>-21.686192496297</v>
      </c>
      <c r="H2642">
        <v>-1.2856513086688599</v>
      </c>
      <c r="I2642">
        <v>-12.273325771751001</v>
      </c>
      <c r="J2642">
        <v>-4.1355131366418298</v>
      </c>
      <c r="K2642">
        <v>69.762844913072996</v>
      </c>
      <c r="L2642">
        <v>67.772411070413597</v>
      </c>
      <c r="M2642">
        <v>49.081917467174002</v>
      </c>
      <c r="N2642">
        <v>1.61136108643367</v>
      </c>
      <c r="O2642">
        <v>34.819094786077798</v>
      </c>
      <c r="P2642">
        <v>41.972656249999901</v>
      </c>
      <c r="Q2642">
        <v>7.6391198133626007E-2</v>
      </c>
    </row>
    <row r="2643" spans="1:17" hidden="1" x14ac:dyDescent="0.3">
      <c r="A2643" t="s">
        <v>5448</v>
      </c>
      <c r="B2643" t="s">
        <v>5449</v>
      </c>
      <c r="C2643" t="s">
        <v>10182</v>
      </c>
      <c r="E2643">
        <v>139.186950534</v>
      </c>
      <c r="F2643">
        <v>3.18</v>
      </c>
      <c r="G2643">
        <v>48.947241169994903</v>
      </c>
      <c r="H2643">
        <v>5.6861070916609604</v>
      </c>
      <c r="I2643">
        <v>-12.0129268581577</v>
      </c>
      <c r="J2643">
        <v>-11.0355041497847</v>
      </c>
      <c r="K2643">
        <v>3.2160896844125699</v>
      </c>
      <c r="L2643">
        <v>3.1182543234501998</v>
      </c>
      <c r="M2643">
        <v>50.140125029857501</v>
      </c>
      <c r="N2643">
        <v>2.0350495692581099</v>
      </c>
      <c r="O2643">
        <v>94.6540880503144</v>
      </c>
      <c r="P2643">
        <v>140.90909090909</v>
      </c>
      <c r="Q2643">
        <v>0.17811201253484599</v>
      </c>
    </row>
    <row r="2644" spans="1:17" hidden="1" x14ac:dyDescent="0.3">
      <c r="A2644" t="s">
        <v>5450</v>
      </c>
      <c r="B2644" t="s">
        <v>5451</v>
      </c>
      <c r="C2644" t="s">
        <v>10182</v>
      </c>
      <c r="D2644" t="s">
        <v>62</v>
      </c>
      <c r="E2644">
        <v>139.05449999999999</v>
      </c>
      <c r="F2644">
        <v>118.85</v>
      </c>
      <c r="G2644">
        <v>-42.950455340598403</v>
      </c>
      <c r="H2644">
        <v>-11.6996938010573</v>
      </c>
      <c r="I2644">
        <v>-30.192931610729602</v>
      </c>
      <c r="J2644">
        <v>-3.1146749789555699</v>
      </c>
      <c r="M2644">
        <v>19.201475210642599</v>
      </c>
      <c r="O2644">
        <v>34.118636937315898</v>
      </c>
      <c r="P2644">
        <v>5.1769911504424702</v>
      </c>
    </row>
    <row r="2645" spans="1:17" hidden="1" x14ac:dyDescent="0.3">
      <c r="A2645" t="s">
        <v>5452</v>
      </c>
      <c r="B2645" t="s">
        <v>5453</v>
      </c>
      <c r="C2645" t="s">
        <v>10182</v>
      </c>
      <c r="D2645" t="s">
        <v>62</v>
      </c>
      <c r="E2645">
        <v>139</v>
      </c>
      <c r="F2645">
        <v>173.75</v>
      </c>
      <c r="G2645">
        <v>12.975275947869999</v>
      </c>
      <c r="H2645">
        <v>18.4528046797871</v>
      </c>
      <c r="I2645">
        <v>11.778758585735901</v>
      </c>
      <c r="J2645">
        <v>10.5374484450656</v>
      </c>
      <c r="K2645">
        <v>136.13772719569701</v>
      </c>
      <c r="L2645">
        <v>130.294669884927</v>
      </c>
      <c r="M2645">
        <v>91.117382365972801</v>
      </c>
      <c r="N2645">
        <v>2.2976195707387999</v>
      </c>
      <c r="O2645">
        <v>3.5971223021582701</v>
      </c>
      <c r="P2645">
        <v>63.6064030131826</v>
      </c>
      <c r="Q2645">
        <v>-9.3358925049776997E-2</v>
      </c>
    </row>
    <row r="2646" spans="1:17" hidden="1" x14ac:dyDescent="0.3">
      <c r="A2646" t="s">
        <v>5454</v>
      </c>
      <c r="B2646" t="s">
        <v>5455</v>
      </c>
      <c r="C2646" t="s">
        <v>10182</v>
      </c>
      <c r="E2646">
        <v>138.87100000000001</v>
      </c>
      <c r="F2646">
        <v>73.09</v>
      </c>
      <c r="G2646">
        <v>3.6616699448225298</v>
      </c>
      <c r="H2646">
        <v>2.3105968875793201</v>
      </c>
      <c r="I2646">
        <v>-19.089450733965901</v>
      </c>
      <c r="J2646">
        <v>1.00756089328029</v>
      </c>
      <c r="K2646">
        <v>70.756657094529402</v>
      </c>
      <c r="L2646">
        <v>69.370367589445493</v>
      </c>
      <c r="M2646">
        <v>52.223705486313399</v>
      </c>
      <c r="N2646">
        <v>1.6022270751002901</v>
      </c>
      <c r="O2646">
        <v>21.425639622383301</v>
      </c>
      <c r="P2646">
        <v>43.005282723537398</v>
      </c>
      <c r="Q2646">
        <v>-0.113868150365877</v>
      </c>
    </row>
    <row r="2647" spans="1:17" hidden="1" x14ac:dyDescent="0.3">
      <c r="A2647" t="s">
        <v>5456</v>
      </c>
      <c r="B2647" t="s">
        <v>5457</v>
      </c>
      <c r="C2647" t="s">
        <v>10182</v>
      </c>
      <c r="D2647" t="s">
        <v>413</v>
      </c>
      <c r="E2647">
        <v>138.65669177999999</v>
      </c>
      <c r="F2647">
        <v>168.15</v>
      </c>
      <c r="G2647">
        <v>15.197656307233199</v>
      </c>
      <c r="H2647">
        <v>-4.0912753639119499</v>
      </c>
      <c r="I2647">
        <v>-9.9851097735371699</v>
      </c>
      <c r="J2647">
        <v>0.56419386212700495</v>
      </c>
      <c r="K2647">
        <v>166.78044472465399</v>
      </c>
      <c r="L2647">
        <v>154.51227383336101</v>
      </c>
      <c r="M2647">
        <v>59.288213902471199</v>
      </c>
      <c r="N2647">
        <v>0.50201609916967904</v>
      </c>
      <c r="O2647">
        <v>28.337793636633901</v>
      </c>
      <c r="P2647">
        <v>70.109069937578994</v>
      </c>
      <c r="Q2647">
        <v>8.3858838169208E-2</v>
      </c>
    </row>
    <row r="2648" spans="1:17" hidden="1" x14ac:dyDescent="0.3">
      <c r="A2648" t="s">
        <v>5458</v>
      </c>
      <c r="B2648" t="s">
        <v>5459</v>
      </c>
      <c r="C2648" t="s">
        <v>10182</v>
      </c>
      <c r="D2648" t="s">
        <v>140</v>
      </c>
      <c r="E2648">
        <v>138.22711858</v>
      </c>
      <c r="F2648">
        <v>19.850000000000001</v>
      </c>
      <c r="G2648">
        <v>371.16409199872402</v>
      </c>
      <c r="H2648">
        <v>22.473467196993401</v>
      </c>
      <c r="I2648">
        <v>69.614787130976197</v>
      </c>
      <c r="J2648">
        <v>12.431640950013399</v>
      </c>
      <c r="K2648">
        <v>15.5456649310023</v>
      </c>
      <c r="L2648">
        <v>12.577265197425</v>
      </c>
      <c r="M2648">
        <v>83.699529388738398</v>
      </c>
      <c r="N2648">
        <v>2.2687078715842199</v>
      </c>
      <c r="O2648">
        <v>14.4584382871536</v>
      </c>
      <c r="P2648">
        <v>465.52706552706502</v>
      </c>
      <c r="Q2648">
        <v>6.3108293635438004E-2</v>
      </c>
    </row>
    <row r="2649" spans="1:17" hidden="1" x14ac:dyDescent="0.3">
      <c r="A2649" t="s">
        <v>5460</v>
      </c>
      <c r="B2649" t="s">
        <v>5461</v>
      </c>
      <c r="C2649" t="s">
        <v>10182</v>
      </c>
      <c r="D2649" t="s">
        <v>416</v>
      </c>
      <c r="E2649">
        <v>138.200446992</v>
      </c>
      <c r="F2649">
        <v>23.88</v>
      </c>
      <c r="G2649">
        <v>-29.468378120797599</v>
      </c>
      <c r="H2649">
        <v>-7.5796047596799703</v>
      </c>
      <c r="I2649">
        <v>-15.530654234925301</v>
      </c>
      <c r="J2649">
        <v>-1.5414426557232499</v>
      </c>
      <c r="K2649">
        <v>24.744305111486501</v>
      </c>
      <c r="L2649">
        <v>23.914933425007401</v>
      </c>
      <c r="M2649">
        <v>33.8874606608112</v>
      </c>
      <c r="N2649">
        <v>1.01207932679181</v>
      </c>
      <c r="O2649">
        <v>25.3768844221105</v>
      </c>
      <c r="P2649">
        <v>35.990888382687899</v>
      </c>
      <c r="Q2649">
        <v>1.6863757921969001E-2</v>
      </c>
    </row>
    <row r="2650" spans="1:17" hidden="1" x14ac:dyDescent="0.3">
      <c r="A2650" t="s">
        <v>5462</v>
      </c>
      <c r="B2650" t="s">
        <v>5463</v>
      </c>
      <c r="C2650" t="s">
        <v>10182</v>
      </c>
      <c r="D2650" t="s">
        <v>140</v>
      </c>
      <c r="E2650">
        <v>137.756964813</v>
      </c>
      <c r="F2650">
        <v>70.790000000000006</v>
      </c>
      <c r="G2650">
        <v>102.901209551059</v>
      </c>
      <c r="H2650">
        <v>-2.0913379721433398</v>
      </c>
      <c r="I2650">
        <v>10.230479994521</v>
      </c>
      <c r="J2650">
        <v>0.82887157453261295</v>
      </c>
      <c r="K2650">
        <v>71.072634616689797</v>
      </c>
      <c r="L2650">
        <v>60.140696005116098</v>
      </c>
      <c r="M2650">
        <v>38.0722810874584</v>
      </c>
      <c r="N2650">
        <v>0.83119254760341399</v>
      </c>
      <c r="O2650">
        <v>16.047464331120199</v>
      </c>
      <c r="P2650">
        <v>142.43150684931501</v>
      </c>
      <c r="Q2650">
        <v>0.14162875642419101</v>
      </c>
    </row>
    <row r="2651" spans="1:17" hidden="1" x14ac:dyDescent="0.3">
      <c r="A2651" t="s">
        <v>5464</v>
      </c>
      <c r="B2651" t="s">
        <v>5465</v>
      </c>
      <c r="C2651" t="s">
        <v>10182</v>
      </c>
      <c r="D2651" t="s">
        <v>193</v>
      </c>
      <c r="E2651">
        <v>137.42259966500001</v>
      </c>
      <c r="F2651">
        <v>164.95</v>
      </c>
      <c r="G2651">
        <v>168.00222277342201</v>
      </c>
      <c r="H2651">
        <v>7.7568753589411799</v>
      </c>
      <c r="I2651">
        <v>17.451316751409699</v>
      </c>
      <c r="J2651">
        <v>-2.1692032509162198</v>
      </c>
      <c r="K2651">
        <v>141.83390336561001</v>
      </c>
      <c r="L2651">
        <v>110.638099441739</v>
      </c>
      <c r="M2651">
        <v>57.584025580039203</v>
      </c>
      <c r="N2651">
        <v>0.69862981946747305</v>
      </c>
      <c r="O2651">
        <v>8.8208548044862205</v>
      </c>
      <c r="P2651">
        <v>210.933081998115</v>
      </c>
      <c r="Q2651">
        <v>0.226046406441654</v>
      </c>
    </row>
    <row r="2652" spans="1:17" hidden="1" x14ac:dyDescent="0.3">
      <c r="A2652" t="s">
        <v>5466</v>
      </c>
      <c r="B2652" t="s">
        <v>5467</v>
      </c>
      <c r="C2652" t="s">
        <v>10182</v>
      </c>
      <c r="E2652">
        <v>137.3504409</v>
      </c>
      <c r="F2652">
        <v>78.2</v>
      </c>
      <c r="G2652">
        <v>-63.071633615867299</v>
      </c>
      <c r="H2652">
        <v>0.59082394528982496</v>
      </c>
      <c r="I2652">
        <v>-37.567390007544503</v>
      </c>
      <c r="J2652">
        <v>12.663651766762399</v>
      </c>
      <c r="K2652">
        <v>74.400642517899897</v>
      </c>
      <c r="M2652">
        <v>65.476415552066996</v>
      </c>
      <c r="N2652">
        <v>1.68218181818181</v>
      </c>
      <c r="O2652">
        <v>71.291560102301702</v>
      </c>
      <c r="P2652">
        <v>20.307692307692299</v>
      </c>
    </row>
    <row r="2653" spans="1:17" hidden="1" x14ac:dyDescent="0.3">
      <c r="A2653" t="s">
        <v>5468</v>
      </c>
      <c r="B2653" t="s">
        <v>5469</v>
      </c>
      <c r="C2653" t="s">
        <v>10182</v>
      </c>
      <c r="E2653">
        <v>137.16620158000001</v>
      </c>
      <c r="F2653">
        <v>9.32</v>
      </c>
      <c r="G2653">
        <v>-53.116796032163698</v>
      </c>
      <c r="H2653">
        <v>3.0682323555596098</v>
      </c>
      <c r="I2653">
        <v>-35.303590882977097</v>
      </c>
      <c r="J2653">
        <v>-3.15208322288556</v>
      </c>
      <c r="K2653">
        <v>9.3247115972669992</v>
      </c>
      <c r="L2653">
        <v>10.8865801817687</v>
      </c>
      <c r="M2653">
        <v>60.152584161878899</v>
      </c>
      <c r="N2653">
        <v>1.6885244445249299</v>
      </c>
      <c r="O2653">
        <v>38.948497854077203</v>
      </c>
      <c r="P2653">
        <v>29.4444444444444</v>
      </c>
    </row>
    <row r="2654" spans="1:17" hidden="1" x14ac:dyDescent="0.3">
      <c r="A2654" t="s">
        <v>5470</v>
      </c>
      <c r="B2654" t="s">
        <v>5471</v>
      </c>
      <c r="C2654" t="s">
        <v>10182</v>
      </c>
      <c r="E2654">
        <v>137.05959999999999</v>
      </c>
      <c r="F2654">
        <v>110.8</v>
      </c>
      <c r="G2654">
        <v>12.5111115578673</v>
      </c>
      <c r="H2654">
        <v>-1.2091510115803299</v>
      </c>
      <c r="I2654">
        <v>-17.098474516357498</v>
      </c>
      <c r="J2654">
        <v>-6.3798264941070801</v>
      </c>
      <c r="K2654">
        <v>117.56112968263</v>
      </c>
      <c r="L2654">
        <v>113.81245714088701</v>
      </c>
      <c r="M2654">
        <v>43.8391956291496</v>
      </c>
      <c r="N2654">
        <v>1.2868685793588399</v>
      </c>
      <c r="O2654">
        <v>53.9259927797834</v>
      </c>
      <c r="P2654">
        <v>55.019237495627799</v>
      </c>
      <c r="Q2654">
        <v>0.117635278058437</v>
      </c>
    </row>
    <row r="2655" spans="1:17" hidden="1" x14ac:dyDescent="0.3">
      <c r="A2655" t="s">
        <v>5472</v>
      </c>
      <c r="B2655" t="s">
        <v>5473</v>
      </c>
      <c r="C2655" t="s">
        <v>10182</v>
      </c>
      <c r="D2655" t="s">
        <v>246</v>
      </c>
      <c r="E2655">
        <v>136.74350250000001</v>
      </c>
      <c r="F2655">
        <v>426.75</v>
      </c>
      <c r="G2655">
        <v>68.101054425161493</v>
      </c>
      <c r="H2655">
        <v>-12.128308233134099</v>
      </c>
      <c r="I2655">
        <v>3.8414809797159699</v>
      </c>
      <c r="J2655">
        <v>-3.8245200666033599</v>
      </c>
      <c r="K2655">
        <v>436.05744306629998</v>
      </c>
      <c r="L2655">
        <v>363.349074899389</v>
      </c>
      <c r="M2655">
        <v>30.266739244210001</v>
      </c>
      <c r="N2655">
        <v>0.47703109713383801</v>
      </c>
      <c r="O2655">
        <v>24.194493263034499</v>
      </c>
      <c r="P2655">
        <v>105.563583815028</v>
      </c>
      <c r="Q2655">
        <v>8.2373066973445999E-2</v>
      </c>
    </row>
    <row r="2656" spans="1:17" hidden="1" x14ac:dyDescent="0.3">
      <c r="A2656" t="s">
        <v>5474</v>
      </c>
      <c r="B2656" t="s">
        <v>5475</v>
      </c>
      <c r="C2656" t="s">
        <v>10182</v>
      </c>
      <c r="D2656" t="s">
        <v>515</v>
      </c>
      <c r="E2656">
        <v>136.45417499999999</v>
      </c>
      <c r="F2656">
        <v>14.3</v>
      </c>
      <c r="G2656">
        <v>-23.543131002678201</v>
      </c>
      <c r="H2656">
        <v>-3.7283119422842801</v>
      </c>
      <c r="I2656">
        <v>-55.082587634097003</v>
      </c>
      <c r="J2656">
        <v>-4.4712719218357</v>
      </c>
      <c r="K2656">
        <v>14.494894668233901</v>
      </c>
      <c r="L2656">
        <v>16.693041421355801</v>
      </c>
      <c r="M2656">
        <v>55.469674606122602</v>
      </c>
      <c r="N2656">
        <v>1.6181814169972299</v>
      </c>
      <c r="O2656">
        <v>108.671328671328</v>
      </c>
      <c r="P2656">
        <v>24.456048738033001</v>
      </c>
      <c r="Q2656">
        <v>-3.0355202166994E-2</v>
      </c>
    </row>
    <row r="2657" spans="1:17" hidden="1" x14ac:dyDescent="0.3">
      <c r="A2657" t="s">
        <v>5476</v>
      </c>
      <c r="B2657" t="s">
        <v>5477</v>
      </c>
      <c r="C2657" t="s">
        <v>10182</v>
      </c>
      <c r="D2657" t="s">
        <v>986</v>
      </c>
      <c r="E2657">
        <v>136.42716110000001</v>
      </c>
      <c r="F2657">
        <v>33.049999999999997</v>
      </c>
      <c r="G2657">
        <v>11.830758665390899</v>
      </c>
      <c r="H2657">
        <v>11.9655419425243</v>
      </c>
      <c r="I2657">
        <v>1.83396460596785</v>
      </c>
      <c r="J2657">
        <v>-2.10312505347121</v>
      </c>
      <c r="K2657">
        <v>31.034066047074202</v>
      </c>
      <c r="L2657">
        <v>29.240238870736899</v>
      </c>
      <c r="M2657">
        <v>53.410774983811599</v>
      </c>
      <c r="N2657">
        <v>0.34570666794565102</v>
      </c>
      <c r="O2657">
        <v>16.490166414523401</v>
      </c>
      <c r="P2657">
        <v>42.150537634408501</v>
      </c>
      <c r="Q2657">
        <v>-8.0746070803289997E-3</v>
      </c>
    </row>
    <row r="2658" spans="1:17" hidden="1" x14ac:dyDescent="0.3">
      <c r="A2658" t="s">
        <v>5478</v>
      </c>
      <c r="B2658" t="s">
        <v>5479</v>
      </c>
      <c r="C2658" t="s">
        <v>10182</v>
      </c>
      <c r="D2658" t="s">
        <v>246</v>
      </c>
      <c r="E2658">
        <v>136.31757730000001</v>
      </c>
      <c r="F2658">
        <v>377.45</v>
      </c>
      <c r="G2658">
        <v>-12.966496149203801</v>
      </c>
      <c r="H2658">
        <v>-3.2542382772558298</v>
      </c>
      <c r="I2658">
        <v>-16.455892526423401</v>
      </c>
      <c r="J2658">
        <v>-0.26306056737905198</v>
      </c>
      <c r="K2658">
        <v>369.38788863533102</v>
      </c>
      <c r="L2658">
        <v>354.25525554872502</v>
      </c>
      <c r="M2658">
        <v>57.519330761004298</v>
      </c>
      <c r="N2658">
        <v>0.34748086475309797</v>
      </c>
      <c r="O2658">
        <v>17.8699165452377</v>
      </c>
      <c r="P2658">
        <v>34.085257548845398</v>
      </c>
      <c r="Q2658">
        <v>7.6690054404660001E-3</v>
      </c>
    </row>
    <row r="2659" spans="1:17" hidden="1" x14ac:dyDescent="0.3">
      <c r="A2659" t="s">
        <v>5480</v>
      </c>
      <c r="B2659" t="s">
        <v>5481</v>
      </c>
      <c r="C2659" t="s">
        <v>10182</v>
      </c>
      <c r="E2659">
        <v>136.255432488</v>
      </c>
      <c r="F2659">
        <v>37.24</v>
      </c>
      <c r="G2659">
        <v>251.45605357607499</v>
      </c>
      <c r="H2659">
        <v>-33.4797231748718</v>
      </c>
      <c r="I2659">
        <v>-16.001431348489099</v>
      </c>
      <c r="J2659">
        <v>-7.1893503036309001</v>
      </c>
      <c r="K2659">
        <v>40.026029621599797</v>
      </c>
      <c r="L2659">
        <v>31.985831210780798</v>
      </c>
      <c r="M2659">
        <v>28.842872607791701</v>
      </c>
      <c r="N2659">
        <v>1.2770545978822401</v>
      </c>
      <c r="O2659">
        <v>53.813104189043997</v>
      </c>
      <c r="P2659">
        <v>328.04597701149402</v>
      </c>
      <c r="Q2659">
        <v>0.133600582758403</v>
      </c>
    </row>
    <row r="2660" spans="1:17" hidden="1" x14ac:dyDescent="0.3">
      <c r="A2660" t="s">
        <v>5482</v>
      </c>
      <c r="B2660" t="s">
        <v>5483</v>
      </c>
      <c r="C2660" t="s">
        <v>10182</v>
      </c>
      <c r="D2660" t="s">
        <v>553</v>
      </c>
      <c r="E2660">
        <v>136.17535433</v>
      </c>
      <c r="F2660">
        <v>90.14</v>
      </c>
      <c r="G2660">
        <v>18.449123845858001</v>
      </c>
      <c r="H2660">
        <v>-1.7744135107569401</v>
      </c>
      <c r="I2660">
        <v>-2.8687607134227</v>
      </c>
      <c r="J2660">
        <v>-0.85730397158456895</v>
      </c>
      <c r="K2660">
        <v>92.434538469212001</v>
      </c>
      <c r="L2660">
        <v>81.8207109983544</v>
      </c>
      <c r="M2660">
        <v>38.712419927670702</v>
      </c>
      <c r="N2660">
        <v>0.323251592441684</v>
      </c>
      <c r="O2660">
        <v>21.699578433547799</v>
      </c>
      <c r="P2660">
        <v>48.868703550784403</v>
      </c>
      <c r="Q2660">
        <v>-2.2692605947200001E-4</v>
      </c>
    </row>
    <row r="2661" spans="1:17" hidden="1" x14ac:dyDescent="0.3">
      <c r="A2661" t="s">
        <v>5484</v>
      </c>
      <c r="B2661" t="s">
        <v>5485</v>
      </c>
      <c r="C2661" t="s">
        <v>10182</v>
      </c>
      <c r="D2661" t="s">
        <v>413</v>
      </c>
      <c r="E2661">
        <v>135.999144</v>
      </c>
      <c r="F2661">
        <v>196.4</v>
      </c>
      <c r="G2661">
        <v>72.8181629378617</v>
      </c>
      <c r="H2661">
        <v>0.74518335374473499</v>
      </c>
      <c r="I2661">
        <v>25.496177132101799</v>
      </c>
      <c r="J2661">
        <v>-1.3785109210105499</v>
      </c>
      <c r="K2661">
        <v>198.85499087673901</v>
      </c>
      <c r="L2661">
        <v>168.389939114697</v>
      </c>
      <c r="M2661">
        <v>34.597250395322398</v>
      </c>
      <c r="N2661">
        <v>0.29939087170343098</v>
      </c>
      <c r="O2661">
        <v>21.6904276985743</v>
      </c>
      <c r="P2661">
        <v>126.528258362168</v>
      </c>
      <c r="Q2661">
        <v>0.132979112355541</v>
      </c>
    </row>
    <row r="2662" spans="1:17" hidden="1" x14ac:dyDescent="0.3">
      <c r="A2662" t="s">
        <v>5486</v>
      </c>
      <c r="B2662" t="s">
        <v>5487</v>
      </c>
      <c r="C2662" t="s">
        <v>10182</v>
      </c>
      <c r="D2662" t="s">
        <v>700</v>
      </c>
      <c r="E2662">
        <v>135.59399999999999</v>
      </c>
      <c r="F2662">
        <v>28.57</v>
      </c>
      <c r="G2662">
        <v>-11.261206806056601</v>
      </c>
      <c r="H2662">
        <v>37.480037387437299</v>
      </c>
      <c r="I2662">
        <v>-33.077344049492901</v>
      </c>
      <c r="J2662">
        <v>10.9049631499058</v>
      </c>
      <c r="K2662">
        <v>23.2561488224312</v>
      </c>
      <c r="L2662">
        <v>26.113330512066401</v>
      </c>
      <c r="M2662">
        <v>86.090611441062904</v>
      </c>
      <c r="N2662">
        <v>2.2848372606096201</v>
      </c>
      <c r="O2662">
        <v>43.157157857892798</v>
      </c>
      <c r="P2662">
        <v>50.368421052631497</v>
      </c>
      <c r="Q2662">
        <v>-0.10486632378316101</v>
      </c>
    </row>
    <row r="2663" spans="1:17" hidden="1" x14ac:dyDescent="0.3">
      <c r="A2663" t="s">
        <v>5488</v>
      </c>
      <c r="B2663" t="s">
        <v>5489</v>
      </c>
      <c r="C2663" t="s">
        <v>10182</v>
      </c>
      <c r="D2663" t="s">
        <v>926</v>
      </c>
      <c r="E2663">
        <v>135.51735778</v>
      </c>
      <c r="F2663">
        <v>159.66999999999999</v>
      </c>
      <c r="G2663">
        <v>12.7388654126215</v>
      </c>
      <c r="H2663">
        <v>-8.7424729954438902</v>
      </c>
      <c r="I2663">
        <v>-25.996943341425801</v>
      </c>
      <c r="J2663">
        <v>-4.2129071337254</v>
      </c>
      <c r="K2663">
        <v>162.41236530762899</v>
      </c>
      <c r="L2663">
        <v>154.833672458222</v>
      </c>
      <c r="M2663">
        <v>49.746703432013497</v>
      </c>
      <c r="N2663">
        <v>1.4969252702109399</v>
      </c>
      <c r="O2663">
        <v>22.064257531157999</v>
      </c>
      <c r="P2663">
        <v>59.351297405189598</v>
      </c>
      <c r="Q2663">
        <v>7.8129934357043004E-2</v>
      </c>
    </row>
    <row r="2664" spans="1:17" hidden="1" x14ac:dyDescent="0.3">
      <c r="A2664" t="s">
        <v>5490</v>
      </c>
      <c r="B2664" t="s">
        <v>5491</v>
      </c>
      <c r="C2664" t="s">
        <v>10182</v>
      </c>
      <c r="D2664" t="s">
        <v>637</v>
      </c>
      <c r="E2664">
        <v>135.35950500000001</v>
      </c>
      <c r="F2664">
        <v>4.0599999999999996</v>
      </c>
      <c r="G2664">
        <v>382.41409199872402</v>
      </c>
      <c r="H2664">
        <v>0.404305251754005</v>
      </c>
      <c r="I2664">
        <v>40.879162898404303</v>
      </c>
      <c r="J2664">
        <v>8.8244745811617094</v>
      </c>
      <c r="K2664">
        <v>3.69169922443466</v>
      </c>
      <c r="L2664">
        <v>2.8825429403284502</v>
      </c>
      <c r="M2664">
        <v>68.286013245194496</v>
      </c>
      <c r="N2664">
        <v>0.81089084901172204</v>
      </c>
      <c r="O2664">
        <v>10.5911330049261</v>
      </c>
      <c r="P2664">
        <v>441.33333333333297</v>
      </c>
    </row>
    <row r="2665" spans="1:17" hidden="1" x14ac:dyDescent="0.3">
      <c r="A2665" t="s">
        <v>5492</v>
      </c>
      <c r="B2665" t="s">
        <v>5493</v>
      </c>
      <c r="C2665" t="s">
        <v>10182</v>
      </c>
      <c r="D2665" t="s">
        <v>1445</v>
      </c>
      <c r="E2665">
        <v>135.21169499999999</v>
      </c>
      <c r="F2665">
        <v>324.95</v>
      </c>
      <c r="G2665">
        <v>60.652874508012601</v>
      </c>
      <c r="H2665">
        <v>-6.2046482987796798</v>
      </c>
      <c r="I2665">
        <v>6.9412064791895096</v>
      </c>
      <c r="J2665">
        <v>-1.7032799064797799</v>
      </c>
      <c r="K2665">
        <v>319.73611591877398</v>
      </c>
      <c r="L2665">
        <v>276.52216605672902</v>
      </c>
      <c r="M2665">
        <v>52.0246414718127</v>
      </c>
      <c r="N2665">
        <v>0.35722442145619299</v>
      </c>
      <c r="O2665">
        <v>19.464533005077701</v>
      </c>
      <c r="P2665">
        <v>94.464392579293801</v>
      </c>
      <c r="Q2665">
        <v>4.3426805638208998E-2</v>
      </c>
    </row>
    <row r="2666" spans="1:17" hidden="1" x14ac:dyDescent="0.3">
      <c r="A2666" t="s">
        <v>5494</v>
      </c>
      <c r="B2666" t="s">
        <v>5495</v>
      </c>
      <c r="C2666" t="s">
        <v>10182</v>
      </c>
      <c r="D2666" t="s">
        <v>613</v>
      </c>
      <c r="E2666">
        <v>135.17261999999999</v>
      </c>
      <c r="F2666">
        <v>128.15</v>
      </c>
      <c r="G2666">
        <v>-17.170118527591502</v>
      </c>
      <c r="H2666">
        <v>40.248172452326301</v>
      </c>
      <c r="I2666">
        <v>-4.4125947977227096</v>
      </c>
      <c r="J2666">
        <v>11.064617950337301</v>
      </c>
      <c r="K2666">
        <v>111.509780201296</v>
      </c>
      <c r="M2666">
        <v>67.0870501637947</v>
      </c>
      <c r="N2666">
        <v>1.5684022929374499</v>
      </c>
      <c r="O2666">
        <v>13.928989465470099</v>
      </c>
      <c r="P2666">
        <v>60.1875</v>
      </c>
    </row>
    <row r="2667" spans="1:17" hidden="1" x14ac:dyDescent="0.3">
      <c r="A2667" t="s">
        <v>5496</v>
      </c>
      <c r="B2667" t="s">
        <v>5497</v>
      </c>
      <c r="C2667" t="s">
        <v>10182</v>
      </c>
      <c r="D2667" t="s">
        <v>384</v>
      </c>
      <c r="E2667">
        <v>135.11699999999999</v>
      </c>
      <c r="F2667">
        <v>750.65</v>
      </c>
      <c r="G2667">
        <v>-12.5952741034786</v>
      </c>
      <c r="H2667">
        <v>2.3596625898095702</v>
      </c>
      <c r="I2667">
        <v>3.10295511041685</v>
      </c>
      <c r="J2667">
        <v>1.2735068392262301</v>
      </c>
      <c r="K2667">
        <v>715.38474834793396</v>
      </c>
      <c r="L2667">
        <v>689.21126467385898</v>
      </c>
      <c r="M2667">
        <v>52.396654654924298</v>
      </c>
      <c r="N2667">
        <v>0.75683530901617202</v>
      </c>
      <c r="O2667">
        <v>10.570838606540899</v>
      </c>
      <c r="P2667">
        <v>30.547826086956501</v>
      </c>
      <c r="Q2667">
        <v>4.9551618786666002E-2</v>
      </c>
    </row>
    <row r="2668" spans="1:17" hidden="1" x14ac:dyDescent="0.3">
      <c r="A2668" t="s">
        <v>5498</v>
      </c>
      <c r="B2668" t="s">
        <v>5499</v>
      </c>
      <c r="C2668" t="s">
        <v>10182</v>
      </c>
      <c r="D2668" t="s">
        <v>209</v>
      </c>
      <c r="E2668">
        <v>134.86708316799999</v>
      </c>
      <c r="F2668">
        <v>57.28</v>
      </c>
      <c r="G2668">
        <v>-22.5805393541748</v>
      </c>
      <c r="H2668">
        <v>-6.7907018137193802</v>
      </c>
      <c r="I2668">
        <v>-42.788503246761998</v>
      </c>
      <c r="J2668">
        <v>-3.7346036356811401</v>
      </c>
      <c r="K2668">
        <v>60.240610003962402</v>
      </c>
      <c r="L2668">
        <v>65.6598555576401</v>
      </c>
      <c r="M2668">
        <v>36.304188110558698</v>
      </c>
      <c r="N2668">
        <v>0.80252075061065198</v>
      </c>
      <c r="O2668">
        <v>66.550279329608898</v>
      </c>
      <c r="P2668">
        <v>10.685990338164199</v>
      </c>
      <c r="Q2668">
        <v>-3.7488306421204001E-2</v>
      </c>
    </row>
    <row r="2669" spans="1:17" hidden="1" x14ac:dyDescent="0.3">
      <c r="A2669" t="s">
        <v>5500</v>
      </c>
      <c r="B2669" t="s">
        <v>5501</v>
      </c>
      <c r="C2669" t="s">
        <v>10182</v>
      </c>
      <c r="D2669" t="s">
        <v>140</v>
      </c>
      <c r="E2669">
        <v>134.858925</v>
      </c>
      <c r="F2669">
        <v>42.15</v>
      </c>
      <c r="K2669">
        <v>41.094271927697299</v>
      </c>
      <c r="L2669">
        <v>39.061986140059297</v>
      </c>
      <c r="M2669">
        <v>77.450142708280893</v>
      </c>
      <c r="N2669">
        <v>1</v>
      </c>
      <c r="Q2669">
        <v>5.6226245136147997E-2</v>
      </c>
    </row>
    <row r="2670" spans="1:17" hidden="1" x14ac:dyDescent="0.3">
      <c r="A2670" t="s">
        <v>5502</v>
      </c>
      <c r="B2670" t="s">
        <v>5503</v>
      </c>
      <c r="C2670" t="s">
        <v>10182</v>
      </c>
      <c r="D2670" t="s">
        <v>413</v>
      </c>
      <c r="E2670">
        <v>134.68470600000001</v>
      </c>
      <c r="F2670">
        <v>195</v>
      </c>
      <c r="G2670">
        <v>129.88271124558599</v>
      </c>
      <c r="H2670">
        <v>-34.899792722810297</v>
      </c>
      <c r="I2670">
        <v>53.487942259205298</v>
      </c>
      <c r="J2670">
        <v>-5.8984725067290098</v>
      </c>
      <c r="K2670">
        <v>215.65950682425799</v>
      </c>
      <c r="L2670">
        <v>165.763170570353</v>
      </c>
      <c r="M2670">
        <v>21.7334098139914</v>
      </c>
      <c r="N2670">
        <v>0.84878602425726002</v>
      </c>
      <c r="O2670">
        <v>42.692307692307601</v>
      </c>
      <c r="P2670">
        <v>193.10085675635</v>
      </c>
      <c r="Q2670">
        <v>8.8292541067574004E-2</v>
      </c>
    </row>
    <row r="2671" spans="1:17" hidden="1" x14ac:dyDescent="0.3">
      <c r="A2671" t="s">
        <v>5504</v>
      </c>
      <c r="B2671" t="s">
        <v>5505</v>
      </c>
      <c r="C2671" t="s">
        <v>10182</v>
      </c>
      <c r="D2671" t="s">
        <v>78</v>
      </c>
      <c r="E2671">
        <v>134.55552</v>
      </c>
      <c r="F2671">
        <v>60.72</v>
      </c>
      <c r="G2671">
        <v>52.457951647846997</v>
      </c>
      <c r="H2671">
        <v>8.2561482660254395</v>
      </c>
      <c r="I2671">
        <v>-3.6085991326423801</v>
      </c>
      <c r="J2671">
        <v>-6.9695700838506696</v>
      </c>
      <c r="K2671">
        <v>58.873117164279897</v>
      </c>
      <c r="L2671">
        <v>52.642657020249601</v>
      </c>
      <c r="M2671">
        <v>40.341451706247597</v>
      </c>
      <c r="N2671">
        <v>1.73694467555666</v>
      </c>
      <c r="O2671">
        <v>26.811594202898501</v>
      </c>
      <c r="P2671">
        <v>94.615384615384599</v>
      </c>
      <c r="Q2671">
        <v>8.4614658612120003E-2</v>
      </c>
    </row>
    <row r="2672" spans="1:17" hidden="1" x14ac:dyDescent="0.3">
      <c r="A2672" t="s">
        <v>5506</v>
      </c>
      <c r="B2672" t="s">
        <v>5507</v>
      </c>
      <c r="C2672" t="s">
        <v>10182</v>
      </c>
      <c r="D2672" t="s">
        <v>148</v>
      </c>
      <c r="E2672">
        <v>134.44921790999999</v>
      </c>
      <c r="F2672">
        <v>34.9</v>
      </c>
      <c r="G2672">
        <v>-89.618428326479005</v>
      </c>
      <c r="H2672">
        <v>1.71302849852158</v>
      </c>
      <c r="I2672">
        <v>-75.002181062850696</v>
      </c>
      <c r="J2672">
        <v>-2.9631598274404101</v>
      </c>
      <c r="K2672">
        <v>37.622755680304103</v>
      </c>
      <c r="M2672">
        <v>34.491584482035996</v>
      </c>
      <c r="N2672">
        <v>0.36170388204984599</v>
      </c>
      <c r="O2672">
        <v>211.46131805157501</v>
      </c>
      <c r="P2672">
        <v>13.128038897892999</v>
      </c>
    </row>
    <row r="2673" spans="1:17" hidden="1" x14ac:dyDescent="0.3">
      <c r="A2673" t="s">
        <v>5508</v>
      </c>
      <c r="B2673" t="s">
        <v>5509</v>
      </c>
      <c r="C2673" t="s">
        <v>10182</v>
      </c>
      <c r="D2673" t="s">
        <v>5179</v>
      </c>
      <c r="E2673">
        <v>133.41886875</v>
      </c>
      <c r="F2673">
        <v>211.65</v>
      </c>
      <c r="G2673">
        <v>34.710241489097903</v>
      </c>
      <c r="H2673">
        <v>31.243614862981399</v>
      </c>
      <c r="I2673">
        <v>19.9115407520232</v>
      </c>
      <c r="J2673">
        <v>-16.150442413894201</v>
      </c>
      <c r="K2673">
        <v>167.580360122343</v>
      </c>
      <c r="L2673">
        <v>141.113232347012</v>
      </c>
      <c r="M2673">
        <v>61.078087616188597</v>
      </c>
      <c r="N2673">
        <v>1.62004450671721</v>
      </c>
      <c r="O2673">
        <v>15.450035435861</v>
      </c>
      <c r="P2673">
        <v>100.901756051257</v>
      </c>
    </row>
    <row r="2674" spans="1:17" hidden="1" x14ac:dyDescent="0.3">
      <c r="A2674" t="s">
        <v>5510</v>
      </c>
      <c r="B2674" t="s">
        <v>5511</v>
      </c>
      <c r="C2674" t="s">
        <v>10182</v>
      </c>
      <c r="D2674" t="s">
        <v>256</v>
      </c>
      <c r="E2674">
        <v>132.53457999</v>
      </c>
      <c r="F2674">
        <v>428.1</v>
      </c>
      <c r="G2674">
        <v>36.248179053557401</v>
      </c>
      <c r="H2674">
        <v>30.6811298888815</v>
      </c>
      <c r="I2674">
        <v>31.208916650638301</v>
      </c>
      <c r="J2674">
        <v>-0.188236605139461</v>
      </c>
      <c r="K2674">
        <v>381.549573323125</v>
      </c>
      <c r="L2674">
        <v>331.82841727140902</v>
      </c>
      <c r="M2674">
        <v>47.010987082054498</v>
      </c>
      <c r="N2674">
        <v>1.5205191200978101</v>
      </c>
      <c r="O2674">
        <v>22.634898388227001</v>
      </c>
      <c r="P2674">
        <v>78.115248595797794</v>
      </c>
      <c r="Q2674">
        <v>1.2074406656252999E-2</v>
      </c>
    </row>
    <row r="2675" spans="1:17" hidden="1" x14ac:dyDescent="0.3">
      <c r="A2675" t="s">
        <v>5512</v>
      </c>
      <c r="B2675" t="s">
        <v>5513</v>
      </c>
      <c r="C2675" t="s">
        <v>10182</v>
      </c>
      <c r="D2675" t="s">
        <v>75</v>
      </c>
      <c r="E2675">
        <v>132.51689099999999</v>
      </c>
      <c r="F2675">
        <v>71.099999999999994</v>
      </c>
      <c r="G2675">
        <v>147.53125639452699</v>
      </c>
      <c r="H2675">
        <v>-9.2161407837976093</v>
      </c>
      <c r="I2675">
        <v>27.025920825422201</v>
      </c>
      <c r="J2675">
        <v>-11.0464931607737</v>
      </c>
      <c r="K2675">
        <v>73.612896639575993</v>
      </c>
      <c r="L2675">
        <v>54.411726976844797</v>
      </c>
      <c r="M2675">
        <v>27.049749142583401</v>
      </c>
      <c r="N2675">
        <v>0.57936167434572505</v>
      </c>
      <c r="O2675">
        <v>27.5386779184247</v>
      </c>
      <c r="P2675">
        <v>196.406118359441</v>
      </c>
      <c r="Q2675">
        <v>0.18515127068523801</v>
      </c>
    </row>
    <row r="2676" spans="1:17" hidden="1" x14ac:dyDescent="0.3">
      <c r="A2676" t="s">
        <v>5514</v>
      </c>
      <c r="B2676" t="s">
        <v>5515</v>
      </c>
      <c r="C2676" t="s">
        <v>10182</v>
      </c>
      <c r="E2676">
        <v>132.034683</v>
      </c>
      <c r="F2676">
        <v>67.099999999999994</v>
      </c>
      <c r="G2676">
        <v>-60.404974899290004</v>
      </c>
      <c r="H2676">
        <v>11.435332852004001</v>
      </c>
      <c r="I2676">
        <v>-39.099092554720201</v>
      </c>
      <c r="J2676">
        <v>-4.8123678307751296</v>
      </c>
      <c r="K2676">
        <v>68.078356680732099</v>
      </c>
      <c r="L2676">
        <v>86.4010552713832</v>
      </c>
      <c r="M2676">
        <v>48.846908653701803</v>
      </c>
      <c r="N2676">
        <v>1.6142373251748201</v>
      </c>
      <c r="O2676">
        <v>117.213114754098</v>
      </c>
      <c r="P2676">
        <v>20.900900900900801</v>
      </c>
    </row>
    <row r="2677" spans="1:17" hidden="1" x14ac:dyDescent="0.3">
      <c r="A2677" t="s">
        <v>5516</v>
      </c>
      <c r="B2677" t="s">
        <v>5517</v>
      </c>
      <c r="C2677" t="s">
        <v>10182</v>
      </c>
      <c r="D2677" t="s">
        <v>344</v>
      </c>
      <c r="E2677">
        <v>132</v>
      </c>
      <c r="F2677">
        <v>330</v>
      </c>
      <c r="G2677">
        <v>110.292123382461</v>
      </c>
      <c r="H2677">
        <v>28.884515085563901</v>
      </c>
      <c r="I2677">
        <v>122.881879449191</v>
      </c>
      <c r="J2677">
        <v>-3.5144409163660102</v>
      </c>
      <c r="K2677">
        <v>255.03467016316799</v>
      </c>
      <c r="M2677">
        <v>51.557183520619802</v>
      </c>
      <c r="N2677">
        <v>0.58361018826135103</v>
      </c>
      <c r="O2677">
        <v>13.560606060606</v>
      </c>
      <c r="P2677">
        <v>153.84615384615299</v>
      </c>
    </row>
    <row r="2678" spans="1:17" hidden="1" x14ac:dyDescent="0.3">
      <c r="A2678" t="s">
        <v>5518</v>
      </c>
      <c r="B2678" t="s">
        <v>5519</v>
      </c>
      <c r="C2678" t="s">
        <v>10182</v>
      </c>
      <c r="D2678" t="s">
        <v>46</v>
      </c>
      <c r="E2678">
        <v>131.93225009</v>
      </c>
      <c r="F2678">
        <v>6.31</v>
      </c>
      <c r="G2678">
        <v>50.191869776502003</v>
      </c>
      <c r="H2678">
        <v>6.3783347735948697</v>
      </c>
      <c r="I2678">
        <v>-32.957315089016902</v>
      </c>
      <c r="J2678">
        <v>0.112236997956396</v>
      </c>
      <c r="K2678">
        <v>5.8413332376633198</v>
      </c>
      <c r="L2678">
        <v>4.47644997760636</v>
      </c>
      <c r="M2678">
        <v>98.119447480723096</v>
      </c>
      <c r="N2678">
        <v>1.0109139088602399</v>
      </c>
      <c r="O2678">
        <v>52.931854199683002</v>
      </c>
      <c r="P2678">
        <v>82.898550724637602</v>
      </c>
      <c r="Q2678">
        <v>3.6954478265738999E-2</v>
      </c>
    </row>
    <row r="2679" spans="1:17" hidden="1" x14ac:dyDescent="0.3">
      <c r="A2679" t="s">
        <v>5520</v>
      </c>
      <c r="B2679" t="s">
        <v>5521</v>
      </c>
      <c r="C2679" t="s">
        <v>10182</v>
      </c>
      <c r="E2679">
        <v>131.89967519999999</v>
      </c>
      <c r="F2679">
        <v>189.4</v>
      </c>
      <c r="G2679">
        <v>57.820900303890802</v>
      </c>
      <c r="H2679">
        <v>-3.53130787432544</v>
      </c>
      <c r="I2679">
        <v>8.6939799458454701</v>
      </c>
      <c r="J2679">
        <v>6.3897069516489404</v>
      </c>
      <c r="K2679">
        <v>178.55717704212901</v>
      </c>
      <c r="L2679">
        <v>158.22378432105</v>
      </c>
      <c r="M2679">
        <v>69.534696668769001</v>
      </c>
      <c r="N2679">
        <v>0.75699526814055396</v>
      </c>
      <c r="O2679">
        <v>45.195353748679999</v>
      </c>
      <c r="P2679">
        <v>94.256410256410206</v>
      </c>
      <c r="Q2679">
        <v>0.10812980309696001</v>
      </c>
    </row>
    <row r="2680" spans="1:17" hidden="1" x14ac:dyDescent="0.3">
      <c r="A2680" t="s">
        <v>5522</v>
      </c>
      <c r="B2680" t="s">
        <v>5523</v>
      </c>
      <c r="C2680" t="s">
        <v>10182</v>
      </c>
      <c r="D2680" t="s">
        <v>637</v>
      </c>
      <c r="E2680">
        <v>131.45325</v>
      </c>
      <c r="F2680">
        <v>52.99</v>
      </c>
      <c r="G2680">
        <v>70.133723618696493</v>
      </c>
      <c r="H2680">
        <v>45.381131829719898</v>
      </c>
      <c r="I2680">
        <v>79.613687950958294</v>
      </c>
      <c r="J2680">
        <v>21.6478667736985</v>
      </c>
      <c r="K2680">
        <v>36.323516335886602</v>
      </c>
      <c r="L2680">
        <v>30.148056927760699</v>
      </c>
      <c r="M2680">
        <v>90.451752337310694</v>
      </c>
      <c r="N2680">
        <v>1.41151648381425</v>
      </c>
      <c r="O2680">
        <v>9.4357425929425504E-2</v>
      </c>
      <c r="P2680">
        <v>164.08199445800801</v>
      </c>
      <c r="Q2680">
        <v>0.21604027928695799</v>
      </c>
    </row>
    <row r="2681" spans="1:17" hidden="1" x14ac:dyDescent="0.3">
      <c r="A2681" t="s">
        <v>5524</v>
      </c>
      <c r="B2681" t="s">
        <v>5525</v>
      </c>
      <c r="C2681" t="s">
        <v>10182</v>
      </c>
      <c r="D2681" t="s">
        <v>304</v>
      </c>
      <c r="E2681">
        <v>130.9193215</v>
      </c>
      <c r="F2681">
        <v>116.5</v>
      </c>
      <c r="G2681">
        <v>63.578059610060201</v>
      </c>
      <c r="H2681">
        <v>-4.0869400582334796</v>
      </c>
      <c r="I2681">
        <v>-28.6659067130586</v>
      </c>
      <c r="J2681">
        <v>-8.0970061836624705</v>
      </c>
      <c r="K2681">
        <v>121.246542323092</v>
      </c>
      <c r="L2681">
        <v>108.736850532112</v>
      </c>
      <c r="M2681">
        <v>27.852982004041898</v>
      </c>
      <c r="N2681">
        <v>0.88935281837160696</v>
      </c>
      <c r="O2681">
        <v>28.3261802575107</v>
      </c>
      <c r="P2681">
        <v>117.553688141923</v>
      </c>
      <c r="Q2681">
        <v>0.176375110550586</v>
      </c>
    </row>
    <row r="2682" spans="1:17" hidden="1" x14ac:dyDescent="0.3">
      <c r="A2682" t="s">
        <v>5526</v>
      </c>
      <c r="B2682" t="s">
        <v>5527</v>
      </c>
      <c r="C2682" t="s">
        <v>10182</v>
      </c>
      <c r="D2682" t="s">
        <v>5528</v>
      </c>
      <c r="E2682">
        <v>130.82513850000001</v>
      </c>
      <c r="F2682">
        <v>52.9</v>
      </c>
      <c r="G2682">
        <v>-35.119921606717902</v>
      </c>
      <c r="H2682">
        <v>-9.2625000884373492</v>
      </c>
      <c r="I2682">
        <v>-22.362397876849101</v>
      </c>
      <c r="J2682">
        <v>-3.02047085594103</v>
      </c>
      <c r="K2682">
        <v>54.218253214445703</v>
      </c>
      <c r="M2682">
        <v>50.943985891855597</v>
      </c>
      <c r="N2682">
        <v>0.78924097273397198</v>
      </c>
      <c r="O2682">
        <v>41.493383742911099</v>
      </c>
      <c r="P2682">
        <v>16.906077348066301</v>
      </c>
    </row>
    <row r="2683" spans="1:17" hidden="1" x14ac:dyDescent="0.3">
      <c r="A2683" t="s">
        <v>5529</v>
      </c>
      <c r="B2683" t="s">
        <v>5530</v>
      </c>
      <c r="C2683" t="s">
        <v>10182</v>
      </c>
      <c r="D2683" t="s">
        <v>637</v>
      </c>
      <c r="E2683">
        <v>130.62144852</v>
      </c>
      <c r="F2683">
        <v>4.3499999999999996</v>
      </c>
      <c r="G2683">
        <v>38.310695395327599</v>
      </c>
      <c r="H2683">
        <v>42.812986313100403</v>
      </c>
      <c r="I2683">
        <v>1.8735428337459601</v>
      </c>
      <c r="J2683">
        <v>18.239221124940499</v>
      </c>
      <c r="K2683">
        <v>3.4080814057836299</v>
      </c>
      <c r="L2683">
        <v>3.4205901848562901</v>
      </c>
      <c r="M2683">
        <v>77.072140198389803</v>
      </c>
      <c r="N2683">
        <v>1.6273755905051801</v>
      </c>
      <c r="O2683">
        <v>12.9860601614086</v>
      </c>
      <c r="P2683">
        <v>130.88650479954799</v>
      </c>
      <c r="Q2683">
        <v>-5.4618592376013998E-2</v>
      </c>
    </row>
    <row r="2684" spans="1:17" hidden="1" x14ac:dyDescent="0.3">
      <c r="A2684" t="s">
        <v>5531</v>
      </c>
      <c r="B2684" t="s">
        <v>5532</v>
      </c>
      <c r="C2684" t="s">
        <v>10182</v>
      </c>
      <c r="D2684" t="s">
        <v>637</v>
      </c>
      <c r="E2684">
        <v>130.40262899999999</v>
      </c>
      <c r="F2684">
        <v>1833.3</v>
      </c>
      <c r="G2684">
        <v>127.783057515965</v>
      </c>
      <c r="H2684">
        <v>45.193910212909401</v>
      </c>
      <c r="I2684">
        <v>115.396601754305</v>
      </c>
      <c r="J2684">
        <v>-7.8076430338044904</v>
      </c>
      <c r="K2684">
        <v>1523.0418873839201</v>
      </c>
      <c r="L2684">
        <v>1088.1626588018801</v>
      </c>
      <c r="M2684">
        <v>37.851568980602899</v>
      </c>
      <c r="N2684">
        <v>0.91053965954364302</v>
      </c>
      <c r="O2684">
        <v>22.372224949544499</v>
      </c>
      <c r="P2684">
        <v>164.98518464985099</v>
      </c>
      <c r="Q2684">
        <v>8.6444367811273001E-2</v>
      </c>
    </row>
    <row r="2685" spans="1:17" hidden="1" x14ac:dyDescent="0.3">
      <c r="A2685" t="s">
        <v>5533</v>
      </c>
      <c r="B2685" t="s">
        <v>5534</v>
      </c>
      <c r="C2685" t="s">
        <v>10182</v>
      </c>
      <c r="E2685">
        <v>130.23876799999999</v>
      </c>
      <c r="F2685">
        <v>91.64</v>
      </c>
      <c r="G2685">
        <v>-29.577830877773899</v>
      </c>
      <c r="H2685">
        <v>-6.6604547520738997</v>
      </c>
      <c r="I2685">
        <v>-29.844135846564399</v>
      </c>
      <c r="J2685">
        <v>1.28684017255957</v>
      </c>
      <c r="K2685">
        <v>94.929830874917599</v>
      </c>
      <c r="L2685">
        <v>97.2146577041852</v>
      </c>
      <c r="M2685">
        <v>42.873689088548602</v>
      </c>
      <c r="N2685">
        <v>1.1944954128440299</v>
      </c>
      <c r="O2685">
        <v>51.353120907900397</v>
      </c>
      <c r="P2685">
        <v>10.944309927360701</v>
      </c>
    </row>
    <row r="2686" spans="1:17" hidden="1" x14ac:dyDescent="0.3">
      <c r="A2686" t="s">
        <v>5535</v>
      </c>
      <c r="B2686" t="s">
        <v>5536</v>
      </c>
      <c r="C2686" t="s">
        <v>10182</v>
      </c>
      <c r="D2686" t="s">
        <v>1634</v>
      </c>
      <c r="E2686">
        <v>130.02585719999999</v>
      </c>
      <c r="F2686">
        <v>61.45</v>
      </c>
      <c r="G2686">
        <v>-2.0628849782527299</v>
      </c>
      <c r="H2686">
        <v>-4.2730765818084304</v>
      </c>
      <c r="I2686">
        <v>4.4967107856272897</v>
      </c>
      <c r="J2686">
        <v>0.70834766626923595</v>
      </c>
      <c r="K2686">
        <v>60.374073530796103</v>
      </c>
      <c r="L2686">
        <v>56.282846674029003</v>
      </c>
      <c r="M2686">
        <v>57.650387217952897</v>
      </c>
      <c r="N2686">
        <v>0.72969435473297295</v>
      </c>
      <c r="O2686">
        <v>3.6452400325467802</v>
      </c>
      <c r="P2686">
        <v>28.3148882856546</v>
      </c>
      <c r="Q2686">
        <v>-2.9836431339762999E-2</v>
      </c>
    </row>
    <row r="2687" spans="1:17" hidden="1" x14ac:dyDescent="0.3">
      <c r="A2687" t="s">
        <v>5537</v>
      </c>
      <c r="B2687" t="s">
        <v>5538</v>
      </c>
      <c r="C2687" t="s">
        <v>10182</v>
      </c>
      <c r="D2687" t="s">
        <v>416</v>
      </c>
      <c r="E2687">
        <v>129.87200855999899</v>
      </c>
      <c r="F2687">
        <v>101.1</v>
      </c>
      <c r="G2687">
        <v>-25.524997118443</v>
      </c>
      <c r="H2687">
        <v>40.995523967833698</v>
      </c>
      <c r="I2687">
        <v>-5.9660739532644698</v>
      </c>
      <c r="J2687">
        <v>45.002170561148802</v>
      </c>
      <c r="K2687">
        <v>74.784470874007098</v>
      </c>
      <c r="L2687">
        <v>85.139321603698903</v>
      </c>
      <c r="M2687">
        <v>79.251287520717895</v>
      </c>
      <c r="N2687">
        <v>3.2763656375535302</v>
      </c>
      <c r="O2687">
        <v>34.650191252132799</v>
      </c>
      <c r="P2687">
        <v>61.183412993132102</v>
      </c>
      <c r="Q2687">
        <v>0.24668638087550801</v>
      </c>
    </row>
    <row r="2688" spans="1:17" hidden="1" x14ac:dyDescent="0.3">
      <c r="A2688" t="s">
        <v>5539</v>
      </c>
      <c r="B2688" t="s">
        <v>5540</v>
      </c>
      <c r="C2688" t="s">
        <v>10182</v>
      </c>
      <c r="D2688" t="s">
        <v>1402</v>
      </c>
      <c r="E2688">
        <v>129.377421</v>
      </c>
      <c r="F2688">
        <v>143.69999999999999</v>
      </c>
      <c r="G2688">
        <v>75.360458298068593</v>
      </c>
      <c r="H2688">
        <v>5.3081124155296298</v>
      </c>
      <c r="I2688">
        <v>-5.8445013518070699</v>
      </c>
      <c r="J2688">
        <v>7.7180119586801599</v>
      </c>
      <c r="K2688">
        <v>118.257582522546</v>
      </c>
      <c r="L2688">
        <v>110.973995155342</v>
      </c>
      <c r="M2688">
        <v>86.904472545795997</v>
      </c>
      <c r="N2688">
        <v>2.1891917296944001</v>
      </c>
      <c r="O2688">
        <v>6.9589422407793897</v>
      </c>
      <c r="P2688">
        <v>105.28571428571399</v>
      </c>
      <c r="Q2688">
        <v>0.116450793622713</v>
      </c>
    </row>
    <row r="2689" spans="1:17" hidden="1" x14ac:dyDescent="0.3">
      <c r="A2689" t="s">
        <v>5541</v>
      </c>
      <c r="B2689" t="s">
        <v>5542</v>
      </c>
      <c r="C2689" t="s">
        <v>10182</v>
      </c>
      <c r="E2689">
        <v>129.33181259</v>
      </c>
      <c r="F2689">
        <v>126.05</v>
      </c>
      <c r="G2689">
        <v>1709.7030294077399</v>
      </c>
      <c r="H2689">
        <v>-11.147604170621699</v>
      </c>
      <c r="I2689">
        <v>251.45227950925599</v>
      </c>
      <c r="J2689">
        <v>-7.9046802952766901</v>
      </c>
      <c r="K2689">
        <v>135.87710975253</v>
      </c>
      <c r="M2689">
        <v>31.0422764849096</v>
      </c>
      <c r="N2689">
        <v>0.26013986013986001</v>
      </c>
      <c r="O2689">
        <v>51.527171757239202</v>
      </c>
      <c r="P2689">
        <v>1734.78893740902</v>
      </c>
    </row>
    <row r="2690" spans="1:17" hidden="1" x14ac:dyDescent="0.3">
      <c r="A2690" t="s">
        <v>5543</v>
      </c>
      <c r="B2690" t="s">
        <v>5544</v>
      </c>
      <c r="C2690" t="s">
        <v>10182</v>
      </c>
      <c r="D2690" t="s">
        <v>21</v>
      </c>
      <c r="E2690">
        <v>129.28301354999999</v>
      </c>
      <c r="F2690">
        <v>202.25</v>
      </c>
      <c r="G2690">
        <v>23.082590167222399</v>
      </c>
      <c r="H2690">
        <v>-1.96695413282884</v>
      </c>
      <c r="I2690">
        <v>-8.5838343868211204</v>
      </c>
      <c r="J2690">
        <v>-4.6493160773758403E-2</v>
      </c>
      <c r="K2690">
        <v>203.06426340934499</v>
      </c>
      <c r="L2690">
        <v>188.28918998734801</v>
      </c>
      <c r="M2690">
        <v>49.5179588494616</v>
      </c>
      <c r="N2690">
        <v>0.86263030341906699</v>
      </c>
      <c r="O2690">
        <v>28.553770086526502</v>
      </c>
      <c r="P2690">
        <v>59.755134281200597</v>
      </c>
      <c r="Q2690">
        <v>-5.0094904125649001E-2</v>
      </c>
    </row>
    <row r="2691" spans="1:17" hidden="1" x14ac:dyDescent="0.3">
      <c r="A2691" t="s">
        <v>5545</v>
      </c>
      <c r="B2691" t="s">
        <v>5546</v>
      </c>
      <c r="C2691" t="s">
        <v>10182</v>
      </c>
      <c r="D2691" t="s">
        <v>246</v>
      </c>
      <c r="E2691">
        <v>129.17130295999999</v>
      </c>
      <c r="F2691">
        <v>120.05</v>
      </c>
      <c r="G2691">
        <v>59.4644378865028</v>
      </c>
      <c r="H2691">
        <v>8.5424543089104308</v>
      </c>
      <c r="I2691">
        <v>51.1161358102812</v>
      </c>
      <c r="J2691">
        <v>1.79722940287856</v>
      </c>
      <c r="K2691">
        <v>106.193828900762</v>
      </c>
      <c r="M2691">
        <v>67.496950243282797</v>
      </c>
      <c r="N2691">
        <v>0.52485825587225599</v>
      </c>
      <c r="O2691">
        <v>11.620158267388501</v>
      </c>
      <c r="P2691">
        <v>118.272727272727</v>
      </c>
    </row>
    <row r="2692" spans="1:17" hidden="1" x14ac:dyDescent="0.3">
      <c r="A2692" t="s">
        <v>5547</v>
      </c>
      <c r="B2692" t="s">
        <v>5548</v>
      </c>
      <c r="C2692" t="s">
        <v>10182</v>
      </c>
      <c r="D2692" t="s">
        <v>193</v>
      </c>
      <c r="E2692">
        <v>129.16479930999901</v>
      </c>
      <c r="F2692">
        <v>538.70000000000005</v>
      </c>
      <c r="G2692">
        <v>6.6416870592450996</v>
      </c>
      <c r="H2692">
        <v>0.78895615207719105</v>
      </c>
      <c r="I2692">
        <v>-18.714690640335501</v>
      </c>
      <c r="J2692">
        <v>6.5266531318113996</v>
      </c>
      <c r="K2692">
        <v>516.30300388397404</v>
      </c>
      <c r="L2692">
        <v>494.66716320723498</v>
      </c>
      <c r="M2692">
        <v>67.182004239529405</v>
      </c>
      <c r="N2692">
        <v>1.08826463151546</v>
      </c>
      <c r="O2692">
        <v>29.3669946166697</v>
      </c>
      <c r="P2692">
        <v>41.7631578947368</v>
      </c>
      <c r="Q2692">
        <v>7.5671345596051001E-2</v>
      </c>
    </row>
    <row r="2693" spans="1:17" hidden="1" x14ac:dyDescent="0.3">
      <c r="A2693" t="s">
        <v>5549</v>
      </c>
      <c r="B2693" t="s">
        <v>5550</v>
      </c>
      <c r="C2693" t="s">
        <v>10182</v>
      </c>
      <c r="D2693" t="s">
        <v>413</v>
      </c>
      <c r="E2693">
        <v>129.126526754</v>
      </c>
      <c r="F2693">
        <v>26.29</v>
      </c>
      <c r="G2693">
        <v>117.218239464162</v>
      </c>
      <c r="H2693">
        <v>26.255117828485702</v>
      </c>
      <c r="I2693">
        <v>101.411453126967</v>
      </c>
      <c r="J2693">
        <v>0.41629125881745199</v>
      </c>
      <c r="K2693">
        <v>21.189551221679999</v>
      </c>
      <c r="L2693">
        <v>15.0353660283425</v>
      </c>
      <c r="M2693">
        <v>78.842229129695397</v>
      </c>
      <c r="N2693">
        <v>0.16068465616585301</v>
      </c>
      <c r="O2693">
        <v>1.5595283377710201</v>
      </c>
      <c r="P2693">
        <v>218.666666666666</v>
      </c>
      <c r="Q2693">
        <v>0.118759523685218</v>
      </c>
    </row>
    <row r="2694" spans="1:17" hidden="1" x14ac:dyDescent="0.3">
      <c r="A2694" t="s">
        <v>5551</v>
      </c>
      <c r="B2694" t="s">
        <v>5552</v>
      </c>
      <c r="C2694" t="s">
        <v>10182</v>
      </c>
      <c r="D2694" t="s">
        <v>711</v>
      </c>
      <c r="E2694">
        <v>128.966509</v>
      </c>
      <c r="F2694">
        <v>88.82</v>
      </c>
      <c r="G2694">
        <v>-1.64985648050669</v>
      </c>
      <c r="H2694">
        <v>1.2238774415940901</v>
      </c>
      <c r="I2694">
        <v>0.16705007300195401</v>
      </c>
      <c r="J2694">
        <v>1.32970537278517</v>
      </c>
      <c r="K2694">
        <v>85.216151549835303</v>
      </c>
      <c r="L2694">
        <v>79.742986748803105</v>
      </c>
      <c r="M2694">
        <v>61.719228691607398</v>
      </c>
      <c r="N2694">
        <v>0.863059101426353</v>
      </c>
      <c r="O2694">
        <v>2.9047511821661902</v>
      </c>
      <c r="P2694">
        <v>27.880851245100502</v>
      </c>
      <c r="Q2694">
        <v>1.0011050249949E-2</v>
      </c>
    </row>
    <row r="2695" spans="1:17" hidden="1" x14ac:dyDescent="0.3">
      <c r="A2695" t="s">
        <v>5553</v>
      </c>
      <c r="B2695" t="s">
        <v>5554</v>
      </c>
      <c r="C2695" t="s">
        <v>10182</v>
      </c>
      <c r="D2695" t="s">
        <v>416</v>
      </c>
      <c r="E2695">
        <v>128.79119</v>
      </c>
      <c r="F2695">
        <v>71.83</v>
      </c>
      <c r="G2695">
        <v>-49.528473783797097</v>
      </c>
      <c r="H2695">
        <v>13.0459871604676</v>
      </c>
      <c r="I2695">
        <v>-55.252500282531201</v>
      </c>
      <c r="J2695">
        <v>-10.762907512901499</v>
      </c>
      <c r="K2695">
        <v>74.284788728786097</v>
      </c>
      <c r="L2695">
        <v>91.732962070557704</v>
      </c>
      <c r="M2695">
        <v>45.702522830831903</v>
      </c>
      <c r="N2695">
        <v>1.1125232197713499</v>
      </c>
      <c r="O2695">
        <v>134.581651120701</v>
      </c>
      <c r="P2695">
        <v>22.139091991157901</v>
      </c>
      <c r="Q2695">
        <v>0.23352572446431899</v>
      </c>
    </row>
    <row r="2696" spans="1:17" hidden="1" x14ac:dyDescent="0.3">
      <c r="A2696" t="s">
        <v>5555</v>
      </c>
      <c r="B2696" t="s">
        <v>5556</v>
      </c>
      <c r="C2696" t="s">
        <v>10182</v>
      </c>
      <c r="D2696" t="s">
        <v>1175</v>
      </c>
      <c r="E2696">
        <v>128.55917143299999</v>
      </c>
      <c r="F2696">
        <v>22.33</v>
      </c>
      <c r="G2696">
        <v>-11.040964181051001</v>
      </c>
      <c r="H2696">
        <v>-8.4085260587347292</v>
      </c>
      <c r="I2696">
        <v>-36.8126588740447</v>
      </c>
      <c r="J2696">
        <v>-2.0944234439981502</v>
      </c>
      <c r="K2696">
        <v>23.143001067084899</v>
      </c>
      <c r="L2696">
        <v>23.016794653786299</v>
      </c>
      <c r="M2696">
        <v>44.960644495956501</v>
      </c>
      <c r="N2696">
        <v>0.706080183922557</v>
      </c>
      <c r="O2696">
        <v>58.889386475593298</v>
      </c>
      <c r="P2696">
        <v>27.454337899543301</v>
      </c>
      <c r="Q2696">
        <v>3.8821212245367998E-2</v>
      </c>
    </row>
    <row r="2697" spans="1:17" hidden="1" x14ac:dyDescent="0.3">
      <c r="A2697" t="s">
        <v>5557</v>
      </c>
      <c r="B2697" t="s">
        <v>5558</v>
      </c>
      <c r="C2697" t="s">
        <v>10182</v>
      </c>
      <c r="D2697" t="s">
        <v>127</v>
      </c>
      <c r="E2697">
        <v>128.44911999999999</v>
      </c>
      <c r="F2697">
        <v>117.8</v>
      </c>
      <c r="G2697">
        <v>38.525203109835303</v>
      </c>
      <c r="H2697">
        <v>1.07208757080913</v>
      </c>
      <c r="I2697">
        <v>-17.0209409057111</v>
      </c>
      <c r="J2697">
        <v>4.3394717515069399</v>
      </c>
      <c r="K2697">
        <v>115.744379182307</v>
      </c>
      <c r="L2697">
        <v>115.375695421852</v>
      </c>
      <c r="M2697">
        <v>69.116073662131598</v>
      </c>
      <c r="N2697">
        <v>1.18393993797943</v>
      </c>
      <c r="O2697">
        <v>73.726655348047501</v>
      </c>
      <c r="P2697">
        <v>110.35714285714199</v>
      </c>
      <c r="Q2697">
        <v>0.25870666906883</v>
      </c>
    </row>
    <row r="2698" spans="1:17" hidden="1" x14ac:dyDescent="0.3">
      <c r="A2698" t="s">
        <v>5559</v>
      </c>
      <c r="B2698" t="s">
        <v>5560</v>
      </c>
      <c r="C2698" t="s">
        <v>10182</v>
      </c>
      <c r="D2698" t="s">
        <v>1018</v>
      </c>
      <c r="E2698">
        <v>128.4122357</v>
      </c>
      <c r="F2698">
        <v>7</v>
      </c>
      <c r="G2698">
        <v>-55.7789773082064</v>
      </c>
      <c r="H2698">
        <v>-17.0179745409921</v>
      </c>
      <c r="I2698">
        <v>-68.0245868030525</v>
      </c>
      <c r="J2698">
        <v>-7.3312613726942804</v>
      </c>
      <c r="K2698">
        <v>8.4832861325602202</v>
      </c>
      <c r="L2698">
        <v>11.2945723267517</v>
      </c>
      <c r="M2698">
        <v>14.2565877681304</v>
      </c>
      <c r="N2698">
        <v>0.32591421961445899</v>
      </c>
      <c r="O2698">
        <v>217.85714285714201</v>
      </c>
      <c r="P2698">
        <v>2.0408163265306101</v>
      </c>
      <c r="Q2698">
        <v>-7.1380040906062994E-2</v>
      </c>
    </row>
    <row r="2699" spans="1:17" hidden="1" x14ac:dyDescent="0.3">
      <c r="A2699" t="s">
        <v>5561</v>
      </c>
      <c r="B2699" t="s">
        <v>5562</v>
      </c>
      <c r="C2699" t="s">
        <v>10182</v>
      </c>
      <c r="D2699" t="s">
        <v>1224</v>
      </c>
      <c r="E2699">
        <v>128.27587800000001</v>
      </c>
      <c r="F2699">
        <v>178</v>
      </c>
      <c r="G2699">
        <v>76.957224802356393</v>
      </c>
      <c r="H2699">
        <v>13.3628201609946</v>
      </c>
      <c r="I2699">
        <v>-8.8400121783836703</v>
      </c>
      <c r="J2699">
        <v>7.8322947180141202</v>
      </c>
      <c r="K2699">
        <v>167.79663395654899</v>
      </c>
      <c r="L2699">
        <v>132.842898520842</v>
      </c>
      <c r="M2699">
        <v>75.523259177569003</v>
      </c>
      <c r="N2699">
        <v>2.5979381443298899</v>
      </c>
      <c r="O2699">
        <v>24.578651685393201</v>
      </c>
      <c r="P2699">
        <v>111.40142517814699</v>
      </c>
    </row>
    <row r="2700" spans="1:17" hidden="1" x14ac:dyDescent="0.3">
      <c r="A2700" t="s">
        <v>5563</v>
      </c>
      <c r="B2700" t="s">
        <v>5564</v>
      </c>
      <c r="C2700" t="s">
        <v>10182</v>
      </c>
      <c r="E2700">
        <v>128.23240648800001</v>
      </c>
      <c r="F2700">
        <v>68.72</v>
      </c>
      <c r="G2700">
        <v>149.02657704060601</v>
      </c>
      <c r="H2700">
        <v>70.248380599194803</v>
      </c>
      <c r="I2700">
        <v>126.365606697679</v>
      </c>
      <c r="J2700">
        <v>-6.3457057591989399</v>
      </c>
      <c r="K2700">
        <v>48.9409489849237</v>
      </c>
      <c r="L2700">
        <v>36.645894728100203</v>
      </c>
      <c r="M2700">
        <v>68.654886120333799</v>
      </c>
      <c r="N2700">
        <v>1.7671195301632401</v>
      </c>
      <c r="O2700">
        <v>12.0488940628638</v>
      </c>
      <c r="P2700">
        <v>211.655328798185</v>
      </c>
      <c r="Q2700">
        <v>0.112272645658288</v>
      </c>
    </row>
    <row r="2701" spans="1:17" hidden="1" x14ac:dyDescent="0.3">
      <c r="A2701" t="s">
        <v>5565</v>
      </c>
      <c r="B2701" t="s">
        <v>5566</v>
      </c>
      <c r="C2701" t="s">
        <v>10182</v>
      </c>
      <c r="D2701" t="s">
        <v>299</v>
      </c>
      <c r="E2701">
        <v>128.196491385</v>
      </c>
      <c r="F2701">
        <v>38.369999999999997</v>
      </c>
      <c r="G2701">
        <v>-24.8545455334094</v>
      </c>
      <c r="H2701">
        <v>2.8189819807470302</v>
      </c>
      <c r="I2701">
        <v>-37.605891574230697</v>
      </c>
      <c r="J2701">
        <v>-9.1792283804654904</v>
      </c>
      <c r="K2701">
        <v>40.349447986911201</v>
      </c>
      <c r="L2701">
        <v>44.543615532320104</v>
      </c>
      <c r="M2701">
        <v>41.784118411308803</v>
      </c>
      <c r="N2701">
        <v>1.50289989067714</v>
      </c>
      <c r="O2701">
        <v>89.992181391712293</v>
      </c>
      <c r="P2701">
        <v>11.056439942112799</v>
      </c>
      <c r="Q2701">
        <v>-4.1685897944248998E-2</v>
      </c>
    </row>
    <row r="2702" spans="1:17" hidden="1" x14ac:dyDescent="0.3">
      <c r="A2702" t="s">
        <v>5567</v>
      </c>
      <c r="B2702" t="s">
        <v>5568</v>
      </c>
      <c r="C2702" t="s">
        <v>10182</v>
      </c>
      <c r="D2702" t="s">
        <v>21</v>
      </c>
      <c r="E2702">
        <v>128.05050088799999</v>
      </c>
      <c r="F2702">
        <v>103</v>
      </c>
      <c r="G2702">
        <v>-58.419241334608998</v>
      </c>
      <c r="H2702">
        <v>-14.159752702407699</v>
      </c>
      <c r="I2702">
        <v>-54.430688936949302</v>
      </c>
      <c r="J2702">
        <v>-0.56915780013515405</v>
      </c>
      <c r="K2702">
        <v>116.406107369879</v>
      </c>
      <c r="L2702">
        <v>140.484769190409</v>
      </c>
      <c r="M2702">
        <v>38.306273129760903</v>
      </c>
      <c r="N2702">
        <v>0.64938108569435804</v>
      </c>
      <c r="O2702">
        <v>123.300970873786</v>
      </c>
      <c r="P2702">
        <v>3.46559517830236</v>
      </c>
      <c r="Q2702">
        <v>5.7395594211630003E-3</v>
      </c>
    </row>
    <row r="2703" spans="1:17" hidden="1" x14ac:dyDescent="0.3">
      <c r="A2703" t="s">
        <v>5569</v>
      </c>
      <c r="B2703" t="s">
        <v>5570</v>
      </c>
      <c r="C2703" t="s">
        <v>10182</v>
      </c>
      <c r="D2703" t="s">
        <v>177</v>
      </c>
      <c r="E2703">
        <v>128.0052</v>
      </c>
      <c r="F2703">
        <v>9.61</v>
      </c>
      <c r="G2703">
        <v>0.95575866539091303</v>
      </c>
      <c r="H2703">
        <v>-10.257274151887</v>
      </c>
      <c r="I2703">
        <v>-37.947579317846497</v>
      </c>
      <c r="J2703">
        <v>-3.1464931607737601</v>
      </c>
      <c r="K2703">
        <v>9.7304538445562994</v>
      </c>
      <c r="L2703">
        <v>9.6773376506623201</v>
      </c>
      <c r="M2703">
        <v>37.3673341862361</v>
      </c>
      <c r="N2703">
        <v>1.3952119357432</v>
      </c>
      <c r="O2703">
        <v>48.283038501560803</v>
      </c>
      <c r="P2703">
        <v>38.074712643678097</v>
      </c>
      <c r="Q2703">
        <v>0.115419351474671</v>
      </c>
    </row>
    <row r="2704" spans="1:17" hidden="1" x14ac:dyDescent="0.3">
      <c r="A2704" t="s">
        <v>5571</v>
      </c>
      <c r="B2704" t="s">
        <v>5572</v>
      </c>
      <c r="C2704" t="s">
        <v>10182</v>
      </c>
      <c r="D2704" t="s">
        <v>130</v>
      </c>
      <c r="E2704">
        <v>127.887966179999</v>
      </c>
      <c r="F2704">
        <v>443.95</v>
      </c>
      <c r="G2704">
        <v>-12.7503816854862</v>
      </c>
      <c r="H2704">
        <v>-13.728500856781499</v>
      </c>
      <c r="I2704">
        <v>-38.692623780446503</v>
      </c>
      <c r="J2704">
        <v>-14.4810169702975</v>
      </c>
      <c r="K2704">
        <v>465.229386597222</v>
      </c>
      <c r="L2704">
        <v>471.53773836825599</v>
      </c>
      <c r="M2704">
        <v>34.559917534404498</v>
      </c>
      <c r="N2704">
        <v>0.91808804521377696</v>
      </c>
      <c r="O2704">
        <v>52.1792994706611</v>
      </c>
      <c r="P2704">
        <v>24.722573395139701</v>
      </c>
      <c r="Q2704">
        <v>8.0721545532896996E-2</v>
      </c>
    </row>
    <row r="2705" spans="1:17" hidden="1" x14ac:dyDescent="0.3">
      <c r="A2705" t="s">
        <v>5573</v>
      </c>
      <c r="B2705" t="s">
        <v>5574</v>
      </c>
      <c r="C2705" t="s">
        <v>10182</v>
      </c>
      <c r="E2705">
        <v>127.88115655</v>
      </c>
      <c r="F2705">
        <v>124.25</v>
      </c>
      <c r="G2705">
        <v>-38.836235223452803</v>
      </c>
      <c r="H2705">
        <v>-11.627711789832899</v>
      </c>
      <c r="I2705">
        <v>-22.5523727107132</v>
      </c>
      <c r="J2705">
        <v>-5.8827642144361096</v>
      </c>
      <c r="K2705">
        <v>130.482242788517</v>
      </c>
      <c r="L2705">
        <v>136.17985628310001</v>
      </c>
      <c r="M2705">
        <v>45.564016377561003</v>
      </c>
      <c r="N2705">
        <v>2.1922972780740002</v>
      </c>
      <c r="O2705">
        <v>34.044265593561299</v>
      </c>
      <c r="P2705">
        <v>11.685393258426901</v>
      </c>
      <c r="Q2705">
        <v>0.114616592527128</v>
      </c>
    </row>
    <row r="2706" spans="1:17" hidden="1" x14ac:dyDescent="0.3">
      <c r="A2706" t="s">
        <v>5575</v>
      </c>
      <c r="B2706" t="s">
        <v>5576</v>
      </c>
      <c r="C2706" t="s">
        <v>10182</v>
      </c>
      <c r="E2706">
        <v>127.4</v>
      </c>
      <c r="F2706">
        <v>19.600000000000001</v>
      </c>
      <c r="G2706">
        <v>43.879609240103498</v>
      </c>
      <c r="H2706">
        <v>32.123246833053699</v>
      </c>
      <c r="I2706">
        <v>7.1838108505443099</v>
      </c>
      <c r="J2706">
        <v>-9.7254582093545205E-2</v>
      </c>
      <c r="K2706">
        <v>16.571290121282399</v>
      </c>
      <c r="L2706">
        <v>17.622326286337401</v>
      </c>
      <c r="M2706">
        <v>68.4710987664063</v>
      </c>
      <c r="N2706">
        <v>1.46954110544251</v>
      </c>
      <c r="O2706">
        <v>4.5408163265306003</v>
      </c>
      <c r="P2706">
        <v>92.723697148475907</v>
      </c>
      <c r="Q2706">
        <v>6.7749848979443E-2</v>
      </c>
    </row>
    <row r="2707" spans="1:17" hidden="1" x14ac:dyDescent="0.3">
      <c r="A2707" t="s">
        <v>5577</v>
      </c>
      <c r="B2707" t="s">
        <v>5578</v>
      </c>
      <c r="C2707" t="s">
        <v>10182</v>
      </c>
      <c r="D2707" t="s">
        <v>214</v>
      </c>
      <c r="E2707">
        <v>127.29473695999999</v>
      </c>
      <c r="F2707">
        <v>125.56</v>
      </c>
      <c r="G2707">
        <v>248.049307451918</v>
      </c>
      <c r="H2707">
        <v>7.3138011599424599</v>
      </c>
      <c r="I2707">
        <v>66.150649132999604</v>
      </c>
      <c r="J2707">
        <v>-0.246659966445158</v>
      </c>
      <c r="K2707">
        <v>104.539105464193</v>
      </c>
      <c r="L2707">
        <v>81.139342489475197</v>
      </c>
      <c r="M2707">
        <v>73.135291758270299</v>
      </c>
      <c r="N2707">
        <v>0.82269626468142898</v>
      </c>
      <c r="O2707">
        <v>6.3714558776672897E-2</v>
      </c>
      <c r="P2707">
        <v>276.491754122938</v>
      </c>
      <c r="Q2707">
        <v>0.13822286613180099</v>
      </c>
    </row>
    <row r="2708" spans="1:17" hidden="1" x14ac:dyDescent="0.3">
      <c r="A2708" t="s">
        <v>5579</v>
      </c>
      <c r="B2708" t="s">
        <v>5580</v>
      </c>
      <c r="C2708" t="s">
        <v>10182</v>
      </c>
      <c r="E2708">
        <v>127.25757</v>
      </c>
      <c r="F2708">
        <v>74.03</v>
      </c>
      <c r="G2708">
        <v>-31.079558794926498</v>
      </c>
      <c r="H2708">
        <v>-2.7579745409921101</v>
      </c>
      <c r="I2708">
        <v>-18.322035065057701</v>
      </c>
      <c r="J2708">
        <v>-1.37810272767744</v>
      </c>
      <c r="O2708">
        <v>12.6570309334053</v>
      </c>
      <c r="P2708">
        <v>2.8194444444444402</v>
      </c>
    </row>
    <row r="2709" spans="1:17" hidden="1" x14ac:dyDescent="0.3">
      <c r="A2709" t="s">
        <v>5581</v>
      </c>
      <c r="B2709" t="s">
        <v>5582</v>
      </c>
      <c r="C2709" t="s">
        <v>10182</v>
      </c>
      <c r="D2709" t="s">
        <v>384</v>
      </c>
      <c r="E2709">
        <v>126.46843920000001</v>
      </c>
      <c r="F2709">
        <v>4.8</v>
      </c>
      <c r="G2709">
        <v>-17.220739461949901</v>
      </c>
      <c r="H2709">
        <v>-23.150453173470702</v>
      </c>
      <c r="I2709">
        <v>-48.752225331009498</v>
      </c>
      <c r="J2709">
        <v>-11.074530543951299</v>
      </c>
      <c r="K2709">
        <v>5.7519539728827898</v>
      </c>
      <c r="L2709">
        <v>6.43212777345083</v>
      </c>
      <c r="M2709">
        <v>23.475671555750601</v>
      </c>
      <c r="N2709">
        <v>1.06468501363761</v>
      </c>
      <c r="O2709">
        <v>103.125</v>
      </c>
      <c r="P2709">
        <v>39.130434782608603</v>
      </c>
      <c r="Q2709">
        <v>-7.7260596069983006E-2</v>
      </c>
    </row>
    <row r="2710" spans="1:17" hidden="1" x14ac:dyDescent="0.3">
      <c r="A2710" t="s">
        <v>5583</v>
      </c>
      <c r="B2710" t="s">
        <v>5584</v>
      </c>
      <c r="C2710" t="s">
        <v>10182</v>
      </c>
      <c r="D2710" t="s">
        <v>75</v>
      </c>
      <c r="E2710">
        <v>126.2480916</v>
      </c>
      <c r="F2710">
        <v>2.2799999999999998</v>
      </c>
      <c r="G2710">
        <v>-25.615786328587699</v>
      </c>
      <c r="H2710">
        <v>11.3794613564437</v>
      </c>
      <c r="I2710">
        <v>-76.309426925435304</v>
      </c>
      <c r="J2710">
        <v>-8.9174609027092497</v>
      </c>
      <c r="K2710">
        <v>2.2431563744208902</v>
      </c>
      <c r="L2710">
        <v>2.7893574098606799</v>
      </c>
      <c r="M2710">
        <v>58.4240209795121</v>
      </c>
      <c r="N2710">
        <v>1.24704158773346</v>
      </c>
      <c r="O2710">
        <v>220.614035087719</v>
      </c>
      <c r="P2710">
        <v>21.591940368515999</v>
      </c>
      <c r="Q2710">
        <v>-3.4327431991477003E-2</v>
      </c>
    </row>
    <row r="2711" spans="1:17" hidden="1" x14ac:dyDescent="0.3">
      <c r="A2711" t="s">
        <v>5585</v>
      </c>
      <c r="B2711" t="s">
        <v>5586</v>
      </c>
      <c r="C2711" t="s">
        <v>10182</v>
      </c>
      <c r="D2711" t="s">
        <v>75</v>
      </c>
      <c r="E2711">
        <v>125.89524403199999</v>
      </c>
      <c r="F2711">
        <v>92.41</v>
      </c>
      <c r="G2711">
        <v>23.244750104663201</v>
      </c>
      <c r="H2711">
        <v>-8.6593886824062398</v>
      </c>
      <c r="I2711">
        <v>8.6271131107920098</v>
      </c>
      <c r="J2711">
        <v>-2.2114416143819899</v>
      </c>
      <c r="K2711">
        <v>95.560133025205701</v>
      </c>
      <c r="L2711">
        <v>86.932544593298601</v>
      </c>
      <c r="M2711">
        <v>32.946802712048203</v>
      </c>
      <c r="N2711">
        <v>0.11992672856830799</v>
      </c>
      <c r="O2711">
        <v>44.897738340006498</v>
      </c>
      <c r="P2711">
        <v>55.966244725738299</v>
      </c>
      <c r="Q2711">
        <v>-1.5906052660512E-2</v>
      </c>
    </row>
    <row r="2712" spans="1:17" hidden="1" x14ac:dyDescent="0.3">
      <c r="A2712" t="s">
        <v>5587</v>
      </c>
      <c r="B2712" t="s">
        <v>5588</v>
      </c>
      <c r="C2712" t="s">
        <v>10182</v>
      </c>
      <c r="D2712" t="s">
        <v>75</v>
      </c>
      <c r="E2712">
        <v>125.644903055</v>
      </c>
      <c r="F2712">
        <v>1401.05</v>
      </c>
      <c r="G2712">
        <v>-13.270265543175199</v>
      </c>
      <c r="H2712">
        <v>-6.3800435065093399</v>
      </c>
      <c r="I2712">
        <v>-9.6346952000883004</v>
      </c>
      <c r="J2712">
        <v>1.59273400968444</v>
      </c>
      <c r="K2712">
        <v>1441.5476684422299</v>
      </c>
      <c r="L2712">
        <v>1363.35830633828</v>
      </c>
      <c r="M2712">
        <v>38.3381118601393</v>
      </c>
      <c r="N2712">
        <v>1.5805017465862099</v>
      </c>
      <c r="O2712">
        <v>15.980871489240201</v>
      </c>
      <c r="P2712">
        <v>34.071770334928203</v>
      </c>
      <c r="Q2712">
        <v>2.6130278371301999E-2</v>
      </c>
    </row>
    <row r="2713" spans="1:17" hidden="1" x14ac:dyDescent="0.3">
      <c r="A2713" t="s">
        <v>5589</v>
      </c>
      <c r="B2713" t="s">
        <v>5590</v>
      </c>
      <c r="C2713" t="s">
        <v>10182</v>
      </c>
      <c r="E2713">
        <v>125.6347224</v>
      </c>
      <c r="F2713">
        <v>93.06</v>
      </c>
      <c r="G2713">
        <v>438.57248085396299</v>
      </c>
      <c r="H2713">
        <v>-23.053688826706299</v>
      </c>
      <c r="I2713">
        <v>-50.184811650371799</v>
      </c>
      <c r="J2713">
        <v>-0.134097190559126</v>
      </c>
      <c r="K2713">
        <v>109.593054252073</v>
      </c>
      <c r="L2713">
        <v>112.185759674473</v>
      </c>
      <c r="M2713">
        <v>40.086583697337403</v>
      </c>
      <c r="N2713">
        <v>1.5117264359324201</v>
      </c>
      <c r="O2713">
        <v>172.888459058671</v>
      </c>
      <c r="P2713">
        <v>463.65838885523902</v>
      </c>
    </row>
    <row r="2714" spans="1:17" hidden="1" x14ac:dyDescent="0.3">
      <c r="A2714" t="s">
        <v>5591</v>
      </c>
      <c r="B2714" t="s">
        <v>5592</v>
      </c>
      <c r="C2714" t="s">
        <v>10182</v>
      </c>
      <c r="D2714" t="s">
        <v>246</v>
      </c>
      <c r="E2714">
        <v>125.4384</v>
      </c>
      <c r="F2714">
        <v>126.45</v>
      </c>
      <c r="G2714">
        <v>-30.473113388481099</v>
      </c>
      <c r="H2714">
        <v>-0.32074552713718302</v>
      </c>
      <c r="I2714">
        <v>-30.6950724573333</v>
      </c>
      <c r="J2714">
        <v>1.9886225614927899</v>
      </c>
      <c r="K2714">
        <v>130.52369549451601</v>
      </c>
      <c r="L2714">
        <v>140.438996457325</v>
      </c>
      <c r="M2714">
        <v>45.9495771588319</v>
      </c>
      <c r="N2714">
        <v>0.79963912003832405</v>
      </c>
      <c r="O2714">
        <v>53.420324238829501</v>
      </c>
      <c r="P2714">
        <v>14.9545454545454</v>
      </c>
      <c r="Q2714">
        <v>6.4533312435156004E-2</v>
      </c>
    </row>
    <row r="2715" spans="1:17" hidden="1" x14ac:dyDescent="0.3">
      <c r="A2715" t="s">
        <v>5593</v>
      </c>
      <c r="B2715" t="s">
        <v>5594</v>
      </c>
      <c r="C2715" t="s">
        <v>10182</v>
      </c>
      <c r="D2715" t="s">
        <v>46</v>
      </c>
      <c r="E2715">
        <v>125.377603059999</v>
      </c>
      <c r="F2715">
        <v>16.989999999999998</v>
      </c>
      <c r="G2715">
        <v>201.64486122949299</v>
      </c>
      <c r="H2715">
        <v>49.474420896270203</v>
      </c>
      <c r="I2715">
        <v>97.4247021483461</v>
      </c>
      <c r="J2715">
        <v>13.7175517830464</v>
      </c>
      <c r="K2715">
        <v>11.4433294293305</v>
      </c>
      <c r="L2715">
        <v>9.0498860494377205</v>
      </c>
      <c r="M2715">
        <v>90.129629617152702</v>
      </c>
      <c r="N2715">
        <v>2.7203061049625599</v>
      </c>
      <c r="O2715">
        <v>1.23602118893466</v>
      </c>
      <c r="Q2715">
        <v>8.1102170360457998E-2</v>
      </c>
    </row>
    <row r="2716" spans="1:17" hidden="1" x14ac:dyDescent="0.3">
      <c r="A2716" t="s">
        <v>5595</v>
      </c>
      <c r="B2716" t="s">
        <v>5596</v>
      </c>
      <c r="C2716" t="s">
        <v>10182</v>
      </c>
      <c r="D2716" t="s">
        <v>130</v>
      </c>
      <c r="E2716">
        <v>125.3479116</v>
      </c>
      <c r="F2716">
        <v>138</v>
      </c>
      <c r="G2716">
        <v>31.022689283792101</v>
      </c>
      <c r="H2716">
        <v>6.4605457454040698</v>
      </c>
      <c r="I2716">
        <v>-20.5425512152047</v>
      </c>
      <c r="J2716">
        <v>-1.0638015560412099E-2</v>
      </c>
      <c r="K2716">
        <v>129.11079613759799</v>
      </c>
      <c r="L2716">
        <v>121.548286381159</v>
      </c>
      <c r="M2716">
        <v>57.068109505945799</v>
      </c>
      <c r="N2716">
        <v>1.0167824663884699</v>
      </c>
      <c r="O2716">
        <v>41.123188405797002</v>
      </c>
      <c r="P2716">
        <v>57.480314960629897</v>
      </c>
      <c r="Q2716">
        <v>6.9342768007896002E-2</v>
      </c>
    </row>
    <row r="2717" spans="1:17" hidden="1" x14ac:dyDescent="0.3">
      <c r="A2717" t="s">
        <v>5597</v>
      </c>
      <c r="B2717" t="s">
        <v>5598</v>
      </c>
      <c r="C2717" t="s">
        <v>10182</v>
      </c>
      <c r="E2717">
        <v>125.05564</v>
      </c>
      <c r="F2717">
        <v>74.05</v>
      </c>
      <c r="G2717">
        <v>-31.4142288032807</v>
      </c>
      <c r="H2717">
        <v>11.6110577170724</v>
      </c>
      <c r="I2717">
        <v>-27.622367341642502</v>
      </c>
      <c r="J2717">
        <v>7.4161934063904198</v>
      </c>
      <c r="K2717">
        <v>66.156153223715293</v>
      </c>
      <c r="M2717">
        <v>68.133176567007197</v>
      </c>
      <c r="N2717">
        <v>1.62408444635932</v>
      </c>
      <c r="O2717">
        <v>30.884537474679199</v>
      </c>
      <c r="P2717">
        <v>60.108108108107999</v>
      </c>
    </row>
    <row r="2718" spans="1:17" hidden="1" x14ac:dyDescent="0.3">
      <c r="A2718" t="s">
        <v>5599</v>
      </c>
      <c r="B2718" t="s">
        <v>5600</v>
      </c>
      <c r="C2718" t="s">
        <v>10182</v>
      </c>
      <c r="D2718" t="s">
        <v>1621</v>
      </c>
      <c r="E2718">
        <v>124.818600205</v>
      </c>
      <c r="F2718">
        <v>7.67</v>
      </c>
      <c r="G2718">
        <v>-75.919241334609097</v>
      </c>
      <c r="H2718">
        <v>-3.33842015042854</v>
      </c>
      <c r="I2718">
        <v>-32.846518986432798</v>
      </c>
      <c r="J2718">
        <v>-1.8276636442343199</v>
      </c>
      <c r="K2718">
        <v>7.872269863903</v>
      </c>
      <c r="L2718">
        <v>9.50455874400628</v>
      </c>
      <c r="M2718">
        <v>32.868499475138997</v>
      </c>
      <c r="N2718">
        <v>0.97602494307776599</v>
      </c>
      <c r="O2718">
        <v>107.953063885267</v>
      </c>
      <c r="P2718">
        <v>10.3597122302158</v>
      </c>
      <c r="Q2718">
        <v>5.4504915101102003E-2</v>
      </c>
    </row>
    <row r="2719" spans="1:17" hidden="1" x14ac:dyDescent="0.3">
      <c r="A2719" t="s">
        <v>5601</v>
      </c>
      <c r="B2719" t="s">
        <v>5602</v>
      </c>
      <c r="C2719" t="s">
        <v>10182</v>
      </c>
      <c r="E2719">
        <v>124.69580000000001</v>
      </c>
      <c r="F2719">
        <v>82.58</v>
      </c>
      <c r="G2719">
        <v>-29.0626521873222</v>
      </c>
      <c r="H2719">
        <v>-5.7891086888385797</v>
      </c>
      <c r="I2719">
        <v>-40.513443841804303</v>
      </c>
      <c r="J2719">
        <v>-2.4855175510176601</v>
      </c>
      <c r="K2719">
        <v>89.072787619506201</v>
      </c>
      <c r="L2719">
        <v>96.664103639695995</v>
      </c>
      <c r="M2719">
        <v>57.827565670206397</v>
      </c>
      <c r="N2719">
        <v>0.77648601398601302</v>
      </c>
      <c r="O2719">
        <v>78.009203196899904</v>
      </c>
      <c r="P2719">
        <v>12.968536251709899</v>
      </c>
      <c r="Q2719">
        <v>7.6582457623249001E-2</v>
      </c>
    </row>
    <row r="2720" spans="1:17" hidden="1" x14ac:dyDescent="0.3">
      <c r="A2720" t="s">
        <v>5603</v>
      </c>
      <c r="B2720" t="s">
        <v>5604</v>
      </c>
      <c r="C2720" t="s">
        <v>10182</v>
      </c>
      <c r="D2720" t="s">
        <v>413</v>
      </c>
      <c r="E2720">
        <v>124.61279999999999</v>
      </c>
      <c r="F2720">
        <v>96</v>
      </c>
      <c r="G2720">
        <v>642.91409199872396</v>
      </c>
      <c r="H2720">
        <v>0.39739004234122799</v>
      </c>
      <c r="I2720">
        <v>655.671615728593</v>
      </c>
      <c r="J2720">
        <v>7.9870263922988602</v>
      </c>
      <c r="K2720">
        <v>81.389139301992202</v>
      </c>
      <c r="M2720">
        <v>62.892042928408202</v>
      </c>
      <c r="N2720">
        <v>0.33392412259434501</v>
      </c>
      <c r="O2720">
        <v>5.7499999999999796</v>
      </c>
      <c r="P2720">
        <v>668</v>
      </c>
    </row>
    <row r="2721" spans="1:17" hidden="1" x14ac:dyDescent="0.3">
      <c r="A2721" t="s">
        <v>5605</v>
      </c>
      <c r="B2721" t="s">
        <v>5606</v>
      </c>
      <c r="C2721" t="s">
        <v>10182</v>
      </c>
      <c r="D2721" t="s">
        <v>637</v>
      </c>
      <c r="E2721">
        <v>124.56787903999999</v>
      </c>
      <c r="F2721">
        <v>57.64</v>
      </c>
      <c r="G2721">
        <v>-10.0819175782909</v>
      </c>
      <c r="H2721">
        <v>-4.1893685223134502</v>
      </c>
      <c r="I2721">
        <v>-25.3902243920705</v>
      </c>
      <c r="J2721">
        <v>-4.0034468031578596</v>
      </c>
      <c r="K2721">
        <v>59.924355268124302</v>
      </c>
      <c r="L2721">
        <v>59.043921948508199</v>
      </c>
      <c r="M2721">
        <v>40.465349855483701</v>
      </c>
      <c r="N2721">
        <v>0.509172079376503</v>
      </c>
      <c r="O2721">
        <v>59.576682859125597</v>
      </c>
      <c r="P2721">
        <v>22.638297872340399</v>
      </c>
      <c r="Q2721">
        <v>3.4673867985887001E-2</v>
      </c>
    </row>
    <row r="2722" spans="1:17" hidden="1" x14ac:dyDescent="0.3">
      <c r="A2722" t="s">
        <v>5607</v>
      </c>
      <c r="B2722" t="s">
        <v>5608</v>
      </c>
      <c r="C2722" t="s">
        <v>10182</v>
      </c>
      <c r="D2722" t="s">
        <v>111</v>
      </c>
      <c r="E2722">
        <v>124.21250000000001</v>
      </c>
      <c r="F2722">
        <v>26.15</v>
      </c>
      <c r="G2722">
        <v>23.9169410015732</v>
      </c>
      <c r="H2722">
        <v>16.634998677346498</v>
      </c>
      <c r="I2722">
        <v>-14.571374925612499</v>
      </c>
      <c r="J2722">
        <v>13.0946683483402</v>
      </c>
      <c r="K2722">
        <v>23.458384669710899</v>
      </c>
      <c r="L2722">
        <v>22.610031602202</v>
      </c>
      <c r="M2722">
        <v>74.740293925182797</v>
      </c>
      <c r="N2722">
        <v>1.7229621160175299</v>
      </c>
      <c r="O2722">
        <v>40.726577437858502</v>
      </c>
      <c r="P2722">
        <v>67.628205128205096</v>
      </c>
      <c r="Q2722">
        <v>7.0811141125583996E-2</v>
      </c>
    </row>
    <row r="2723" spans="1:17" hidden="1" x14ac:dyDescent="0.3">
      <c r="A2723" t="s">
        <v>5609</v>
      </c>
      <c r="B2723" t="s">
        <v>5610</v>
      </c>
      <c r="C2723" t="s">
        <v>10182</v>
      </c>
      <c r="E2723">
        <v>124.20157968599899</v>
      </c>
      <c r="F2723">
        <v>53.26</v>
      </c>
      <c r="G2723">
        <v>137.572319846825</v>
      </c>
      <c r="H2723">
        <v>-3.3829225979370698</v>
      </c>
      <c r="I2723">
        <v>68.275210167385893</v>
      </c>
      <c r="J2723">
        <v>-1.69289166404785</v>
      </c>
      <c r="K2723">
        <v>47.411659816848001</v>
      </c>
      <c r="L2723">
        <v>35.9497925923881</v>
      </c>
      <c r="M2723">
        <v>52.6277053691215</v>
      </c>
      <c r="N2723">
        <v>1.25304046412484</v>
      </c>
      <c r="O2723">
        <v>14.907998497934599</v>
      </c>
      <c r="P2723">
        <v>225.55012224938801</v>
      </c>
      <c r="Q2723">
        <v>0.10604301546283799</v>
      </c>
    </row>
    <row r="2724" spans="1:17" hidden="1" x14ac:dyDescent="0.3">
      <c r="A2724" t="s">
        <v>5611</v>
      </c>
      <c r="B2724" t="s">
        <v>5612</v>
      </c>
      <c r="C2724" t="s">
        <v>10182</v>
      </c>
      <c r="D2724" t="s">
        <v>548</v>
      </c>
      <c r="E2724">
        <v>123.61183002</v>
      </c>
      <c r="F2724">
        <v>13.14</v>
      </c>
      <c r="G2724">
        <v>-21.047903250681902</v>
      </c>
      <c r="H2724">
        <v>25.954542334610501</v>
      </c>
      <c r="I2724">
        <v>18.417884385309399</v>
      </c>
      <c r="J2724">
        <v>-0.92561403989464397</v>
      </c>
      <c r="K2724">
        <v>11.7820393753204</v>
      </c>
      <c r="L2724">
        <v>11.0861702891281</v>
      </c>
      <c r="M2724">
        <v>48.804616296625397</v>
      </c>
      <c r="N2724">
        <v>1.1367854363460199</v>
      </c>
      <c r="O2724">
        <v>22.907153729071499</v>
      </c>
      <c r="P2724">
        <v>53.864168618266902</v>
      </c>
      <c r="Q2724">
        <v>-8.5538606851516999E-2</v>
      </c>
    </row>
    <row r="2725" spans="1:17" hidden="1" x14ac:dyDescent="0.3">
      <c r="A2725" t="s">
        <v>5613</v>
      </c>
      <c r="B2725" t="s">
        <v>5614</v>
      </c>
      <c r="C2725" t="s">
        <v>10182</v>
      </c>
      <c r="D2725" t="s">
        <v>40</v>
      </c>
      <c r="E2725">
        <v>123.59310625000001</v>
      </c>
      <c r="F2725">
        <v>467.05</v>
      </c>
      <c r="G2725">
        <v>145.11947238634301</v>
      </c>
      <c r="H2725">
        <v>2.4200988535032999</v>
      </c>
      <c r="I2725">
        <v>21.439337338216401</v>
      </c>
      <c r="J2725">
        <v>2.5274810994836301</v>
      </c>
      <c r="K2725">
        <v>434.68222850423098</v>
      </c>
      <c r="L2725">
        <v>384.557082656501</v>
      </c>
      <c r="M2725">
        <v>61.511737192797099</v>
      </c>
      <c r="N2725">
        <v>1.6088113067146499</v>
      </c>
      <c r="O2725">
        <v>12.5682475109731</v>
      </c>
      <c r="P2725">
        <v>173.84931105247699</v>
      </c>
      <c r="Q2725">
        <v>8.2092757648698E-2</v>
      </c>
    </row>
    <row r="2726" spans="1:17" hidden="1" x14ac:dyDescent="0.3">
      <c r="A2726" t="s">
        <v>5615</v>
      </c>
      <c r="B2726" t="s">
        <v>5616</v>
      </c>
      <c r="C2726" t="s">
        <v>10182</v>
      </c>
      <c r="D2726" t="s">
        <v>62</v>
      </c>
      <c r="E2726">
        <v>123.01982</v>
      </c>
      <c r="F2726">
        <v>28.49</v>
      </c>
      <c r="G2726">
        <v>3.13191378090246</v>
      </c>
      <c r="H2726">
        <v>-7.8636994480552902</v>
      </c>
      <c r="I2726">
        <v>-28.6818781058168</v>
      </c>
      <c r="J2726">
        <v>1.0135775106043301</v>
      </c>
      <c r="K2726">
        <v>29.7840327486735</v>
      </c>
      <c r="L2726">
        <v>29.467737797532799</v>
      </c>
      <c r="M2726">
        <v>37.159927037349</v>
      </c>
      <c r="N2726">
        <v>0.99110413817722098</v>
      </c>
      <c r="O2726">
        <v>54.054054054053999</v>
      </c>
      <c r="P2726">
        <v>35.6666666666666</v>
      </c>
      <c r="Q2726">
        <v>-4.2050849885332003E-2</v>
      </c>
    </row>
    <row r="2727" spans="1:17" hidden="1" x14ac:dyDescent="0.3">
      <c r="A2727" t="s">
        <v>5617</v>
      </c>
      <c r="B2727" t="s">
        <v>5618</v>
      </c>
      <c r="C2727" t="s">
        <v>10182</v>
      </c>
      <c r="D2727" t="s">
        <v>290</v>
      </c>
      <c r="E2727">
        <v>122.61516168</v>
      </c>
      <c r="F2727">
        <v>58.96</v>
      </c>
      <c r="G2727">
        <v>-53.964074466896903</v>
      </c>
      <c r="H2727">
        <v>-9.3424629788560196</v>
      </c>
      <c r="I2727">
        <v>-44.362966403971697</v>
      </c>
      <c r="J2727">
        <v>-1.9329620340373499</v>
      </c>
      <c r="K2727">
        <v>59.805221347749502</v>
      </c>
      <c r="L2727">
        <v>68.500000040660098</v>
      </c>
      <c r="M2727">
        <v>53.803234433446796</v>
      </c>
      <c r="N2727">
        <v>1.41826492204962</v>
      </c>
      <c r="O2727">
        <v>88.263229308005407</v>
      </c>
      <c r="P2727">
        <v>21.567010309278299</v>
      </c>
      <c r="Q2727">
        <v>1.0308445716169999E-2</v>
      </c>
    </row>
    <row r="2728" spans="1:17" hidden="1" x14ac:dyDescent="0.3">
      <c r="A2728" t="s">
        <v>5619</v>
      </c>
      <c r="B2728" t="s">
        <v>5620</v>
      </c>
      <c r="C2728" t="s">
        <v>10182</v>
      </c>
      <c r="E2728">
        <v>122.56408089999999</v>
      </c>
      <c r="F2728">
        <v>40.659999999999997</v>
      </c>
      <c r="G2728">
        <v>48.304283896378799</v>
      </c>
      <c r="H2728">
        <v>30.892878172186101</v>
      </c>
      <c r="I2728">
        <v>59.088141866872903</v>
      </c>
      <c r="J2728">
        <v>11.9565845514601</v>
      </c>
      <c r="K2728">
        <v>33.741865968706399</v>
      </c>
      <c r="L2728">
        <v>29.397863816395802</v>
      </c>
      <c r="M2728">
        <v>59.570674644073101</v>
      </c>
      <c r="N2728">
        <v>3.6934141057119598</v>
      </c>
      <c r="O2728">
        <v>20.118052139694999</v>
      </c>
      <c r="P2728">
        <v>125.263157894736</v>
      </c>
      <c r="Q2728">
        <v>6.2002209387146998E-2</v>
      </c>
    </row>
    <row r="2729" spans="1:17" hidden="1" x14ac:dyDescent="0.3">
      <c r="A2729" t="s">
        <v>5621</v>
      </c>
      <c r="B2729" t="s">
        <v>5622</v>
      </c>
      <c r="C2729" t="s">
        <v>10182</v>
      </c>
      <c r="D2729" t="s">
        <v>140</v>
      </c>
      <c r="E2729">
        <v>122.502354</v>
      </c>
      <c r="F2729">
        <v>16.899999999999999</v>
      </c>
      <c r="G2729">
        <v>-13.3872959721944</v>
      </c>
      <c r="H2729">
        <v>-1.50379014382899</v>
      </c>
      <c r="I2729">
        <v>-33.613898943041697</v>
      </c>
      <c r="J2729">
        <v>-18.597895029932602</v>
      </c>
      <c r="K2729">
        <v>16.666503787568999</v>
      </c>
      <c r="L2729">
        <v>16.502554497045399</v>
      </c>
      <c r="M2729">
        <v>46.074339792546098</v>
      </c>
      <c r="N2729">
        <v>0.82901271570188795</v>
      </c>
      <c r="O2729">
        <v>36.982248520710002</v>
      </c>
      <c r="P2729">
        <v>33.596837944664003</v>
      </c>
      <c r="Q2729">
        <v>-4.8999176016260998E-2</v>
      </c>
    </row>
    <row r="2730" spans="1:17" hidden="1" x14ac:dyDescent="0.3">
      <c r="A2730" t="s">
        <v>5623</v>
      </c>
      <c r="B2730" t="s">
        <v>5624</v>
      </c>
      <c r="C2730" t="s">
        <v>10182</v>
      </c>
      <c r="D2730" t="s">
        <v>413</v>
      </c>
      <c r="E2730">
        <v>122.120924844</v>
      </c>
      <c r="F2730">
        <v>5.48</v>
      </c>
      <c r="G2730">
        <v>34.797812928956802</v>
      </c>
      <c r="H2730">
        <v>-8.7433266536681504</v>
      </c>
      <c r="I2730">
        <v>-4.45436852337542</v>
      </c>
      <c r="J2730">
        <v>-1.1374022516828399</v>
      </c>
      <c r="K2730">
        <v>5.4952149623510804</v>
      </c>
      <c r="L2730">
        <v>5.2910157698138596</v>
      </c>
      <c r="M2730">
        <v>46.526942388516701</v>
      </c>
      <c r="N2730">
        <v>1.5528838598430601</v>
      </c>
      <c r="O2730">
        <v>72.992700729926995</v>
      </c>
      <c r="P2730">
        <v>71.25</v>
      </c>
      <c r="Q2730">
        <v>8.0060689538531002E-2</v>
      </c>
    </row>
    <row r="2731" spans="1:17" hidden="1" x14ac:dyDescent="0.3">
      <c r="A2731" t="s">
        <v>5625</v>
      </c>
      <c r="B2731" t="s">
        <v>5626</v>
      </c>
      <c r="C2731" t="s">
        <v>10182</v>
      </c>
      <c r="D2731" t="s">
        <v>637</v>
      </c>
      <c r="E2731">
        <v>121.90410014</v>
      </c>
      <c r="F2731">
        <v>42.34</v>
      </c>
      <c r="G2731">
        <v>13.733764129871799</v>
      </c>
      <c r="H2731">
        <v>1.9934204001549001</v>
      </c>
      <c r="I2731">
        <v>-1.49068793632839</v>
      </c>
      <c r="J2731">
        <v>-3.7158023340466801</v>
      </c>
      <c r="K2731">
        <v>40.4103303812524</v>
      </c>
      <c r="L2731">
        <v>36.9080746609744</v>
      </c>
      <c r="M2731">
        <v>44.5085714215735</v>
      </c>
      <c r="N2731">
        <v>1.21204687489714</v>
      </c>
      <c r="O2731">
        <v>15.446386395843099</v>
      </c>
      <c r="P2731">
        <v>56.524953789279103</v>
      </c>
      <c r="Q2731">
        <v>-3.6353128364314001E-2</v>
      </c>
    </row>
    <row r="2732" spans="1:17" hidden="1" x14ac:dyDescent="0.3">
      <c r="A2732" t="s">
        <v>5627</v>
      </c>
      <c r="B2732" t="s">
        <v>5628</v>
      </c>
      <c r="C2732" t="s">
        <v>10182</v>
      </c>
      <c r="D2732" t="s">
        <v>62</v>
      </c>
      <c r="E2732">
        <v>121.796112009</v>
      </c>
      <c r="F2732">
        <v>24.31</v>
      </c>
      <c r="G2732">
        <v>-14.8364748946998</v>
      </c>
      <c r="H2732">
        <v>0.30753170631507698</v>
      </c>
      <c r="I2732">
        <v>-42.472062432326403</v>
      </c>
      <c r="J2732">
        <v>7.3233214905942798</v>
      </c>
      <c r="K2732">
        <v>23.7648855175953</v>
      </c>
      <c r="L2732">
        <v>25.977220915242601</v>
      </c>
      <c r="M2732">
        <v>56.005729790865701</v>
      </c>
      <c r="N2732">
        <v>1.63590655325399</v>
      </c>
      <c r="O2732">
        <v>69.477581242287101</v>
      </c>
      <c r="P2732">
        <v>27.947368421052602</v>
      </c>
      <c r="Q2732">
        <v>-0.11514212304737299</v>
      </c>
    </row>
    <row r="2733" spans="1:17" hidden="1" x14ac:dyDescent="0.3">
      <c r="A2733" t="s">
        <v>5629</v>
      </c>
      <c r="B2733" t="s">
        <v>5630</v>
      </c>
      <c r="C2733" t="s">
        <v>10182</v>
      </c>
      <c r="D2733" t="s">
        <v>637</v>
      </c>
      <c r="E2733">
        <v>121.627611</v>
      </c>
      <c r="F2733">
        <v>207</v>
      </c>
      <c r="G2733">
        <v>166.87459975612899</v>
      </c>
      <c r="H2733">
        <v>-12.8513078743254</v>
      </c>
      <c r="I2733">
        <v>36.165159487559997</v>
      </c>
      <c r="J2733">
        <v>-5.0248973435425599</v>
      </c>
      <c r="K2733">
        <v>227.56055000075901</v>
      </c>
      <c r="L2733">
        <v>171.796166211317</v>
      </c>
      <c r="M2733">
        <v>32.016549762474398</v>
      </c>
      <c r="N2733">
        <v>1.5358649789029499</v>
      </c>
      <c r="O2733">
        <v>35.748792270531403</v>
      </c>
      <c r="P2733">
        <v>218.461538461538</v>
      </c>
    </row>
    <row r="2734" spans="1:17" hidden="1" x14ac:dyDescent="0.3">
      <c r="A2734" t="s">
        <v>5631</v>
      </c>
      <c r="B2734" t="s">
        <v>5632</v>
      </c>
      <c r="C2734" t="s">
        <v>10182</v>
      </c>
      <c r="D2734" t="s">
        <v>299</v>
      </c>
      <c r="E2734">
        <v>121.18155</v>
      </c>
      <c r="F2734">
        <v>52.86</v>
      </c>
      <c r="G2734">
        <v>-2.7814193386195698</v>
      </c>
      <c r="H2734">
        <v>2.1378033275256598</v>
      </c>
      <c r="I2734">
        <v>-13.5246459536499</v>
      </c>
      <c r="J2734">
        <v>-6.5938992430635501</v>
      </c>
      <c r="K2734">
        <v>51.510740500924598</v>
      </c>
      <c r="L2734">
        <v>52.389350264378301</v>
      </c>
      <c r="M2734">
        <v>53.396957007927803</v>
      </c>
      <c r="N2734">
        <v>1.9084345651133501</v>
      </c>
      <c r="O2734">
        <v>39.803253878168697</v>
      </c>
      <c r="P2734">
        <v>28.6131386861313</v>
      </c>
      <c r="Q2734">
        <v>1.4942277767831001E-2</v>
      </c>
    </row>
    <row r="2735" spans="1:17" hidden="1" x14ac:dyDescent="0.3">
      <c r="A2735" t="s">
        <v>5633</v>
      </c>
      <c r="B2735" t="s">
        <v>5634</v>
      </c>
      <c r="C2735" t="s">
        <v>10182</v>
      </c>
      <c r="E2735">
        <v>121.08206124</v>
      </c>
      <c r="F2735">
        <v>23.55</v>
      </c>
      <c r="G2735">
        <v>46.436306128367299</v>
      </c>
      <c r="H2735">
        <v>24.069406810208299</v>
      </c>
      <c r="I2735">
        <v>85.073124529934205</v>
      </c>
      <c r="J2735">
        <v>-4.0481605221743298</v>
      </c>
      <c r="K2735">
        <v>20.527503138739299</v>
      </c>
      <c r="L2735">
        <v>16.568254294445399</v>
      </c>
      <c r="M2735">
        <v>65.785283649171404</v>
      </c>
      <c r="N2735">
        <v>1.11328093991758</v>
      </c>
      <c r="O2735">
        <v>4.4161358811040303</v>
      </c>
      <c r="P2735">
        <v>131.335952848723</v>
      </c>
      <c r="Q2735">
        <v>0.11499806095985</v>
      </c>
    </row>
    <row r="2736" spans="1:17" hidden="1" x14ac:dyDescent="0.3">
      <c r="A2736" t="s">
        <v>5635</v>
      </c>
      <c r="B2736" t="s">
        <v>5636</v>
      </c>
      <c r="C2736" t="s">
        <v>10182</v>
      </c>
      <c r="D2736" t="s">
        <v>443</v>
      </c>
      <c r="E2736">
        <v>121.010710625</v>
      </c>
      <c r="F2736">
        <v>110.75</v>
      </c>
      <c r="G2736">
        <v>161.460016966382</v>
      </c>
      <c r="H2736">
        <v>-19.873779784437801</v>
      </c>
      <c r="I2736">
        <v>3.0241831694846399</v>
      </c>
      <c r="J2736">
        <v>0.84636398208338404</v>
      </c>
      <c r="K2736">
        <v>98.967655393138998</v>
      </c>
      <c r="L2736">
        <v>81.207088564738996</v>
      </c>
      <c r="M2736">
        <v>51.461348334529397</v>
      </c>
      <c r="N2736">
        <v>0.76644696618897801</v>
      </c>
      <c r="O2736">
        <v>20.857787810383702</v>
      </c>
      <c r="P2736">
        <v>195.333333333333</v>
      </c>
      <c r="Q2736">
        <v>5.0245257266490997E-2</v>
      </c>
    </row>
    <row r="2737" spans="1:17" hidden="1" x14ac:dyDescent="0.3">
      <c r="A2737" t="s">
        <v>5637</v>
      </c>
      <c r="B2737" t="s">
        <v>5638</v>
      </c>
      <c r="C2737" t="s">
        <v>10182</v>
      </c>
      <c r="D2737" t="s">
        <v>98</v>
      </c>
      <c r="E2737">
        <v>120.78708279</v>
      </c>
      <c r="F2737">
        <v>57.09</v>
      </c>
      <c r="G2737">
        <v>-28.780239985081401</v>
      </c>
      <c r="H2737">
        <v>-3.9029683909305999</v>
      </c>
      <c r="I2737">
        <v>9.1397008349760593</v>
      </c>
      <c r="J2737">
        <v>5.9709110236365301</v>
      </c>
      <c r="K2737">
        <v>60.670915154861902</v>
      </c>
      <c r="L2737">
        <v>60.635475838503901</v>
      </c>
      <c r="M2737">
        <v>50.1811761186122</v>
      </c>
      <c r="N2737">
        <v>1.3710173902567699</v>
      </c>
      <c r="O2737">
        <v>79.471010684883495</v>
      </c>
      <c r="P2737">
        <v>36.578947368420998</v>
      </c>
      <c r="Q2737">
        <v>5.5352636855228003E-2</v>
      </c>
    </row>
    <row r="2738" spans="1:17" hidden="1" x14ac:dyDescent="0.3">
      <c r="A2738" t="s">
        <v>5639</v>
      </c>
      <c r="B2738" t="s">
        <v>5640</v>
      </c>
      <c r="C2738" t="s">
        <v>10182</v>
      </c>
      <c r="E2738">
        <v>120.73399999999999</v>
      </c>
      <c r="F2738">
        <v>177.55</v>
      </c>
      <c r="G2738">
        <v>-12.355749271117</v>
      </c>
      <c r="H2738">
        <v>45.936570913553297</v>
      </c>
      <c r="I2738">
        <v>0.401774458751813</v>
      </c>
      <c r="J2738">
        <v>-8.8390783311144308</v>
      </c>
      <c r="M2738">
        <v>44.474838695765698</v>
      </c>
      <c r="O2738">
        <v>43.058293438467999</v>
      </c>
      <c r="P2738">
        <v>25.0792532581895</v>
      </c>
    </row>
    <row r="2739" spans="1:17" hidden="1" x14ac:dyDescent="0.3">
      <c r="A2739" t="s">
        <v>5641</v>
      </c>
      <c r="B2739" t="s">
        <v>5642</v>
      </c>
      <c r="C2739" t="s">
        <v>10182</v>
      </c>
      <c r="D2739" t="s">
        <v>938</v>
      </c>
      <c r="E2739">
        <v>120.6872755</v>
      </c>
      <c r="F2739">
        <v>238.15</v>
      </c>
      <c r="G2739">
        <v>-6.3966480959679997</v>
      </c>
      <c r="H2739">
        <v>-2.9222298601410399</v>
      </c>
      <c r="I2739">
        <v>-36.339233026990797</v>
      </c>
      <c r="J2739">
        <v>-2.1981325050360501</v>
      </c>
      <c r="K2739">
        <v>248.87429736995301</v>
      </c>
      <c r="L2739">
        <v>250.401567190587</v>
      </c>
      <c r="M2739">
        <v>46.303828195373697</v>
      </c>
      <c r="N2739">
        <v>0.94181219801718596</v>
      </c>
      <c r="O2739">
        <v>47.973965987822702</v>
      </c>
      <c r="P2739">
        <v>28.3827493261455</v>
      </c>
      <c r="Q2739">
        <v>4.3838655304264E-2</v>
      </c>
    </row>
    <row r="2740" spans="1:17" hidden="1" x14ac:dyDescent="0.3">
      <c r="A2740" t="s">
        <v>5643</v>
      </c>
      <c r="B2740" t="s">
        <v>5644</v>
      </c>
      <c r="C2740" t="s">
        <v>10182</v>
      </c>
      <c r="D2740" t="s">
        <v>130</v>
      </c>
      <c r="E2740">
        <v>120.66600630000001</v>
      </c>
      <c r="F2740">
        <v>60.95</v>
      </c>
      <c r="G2740">
        <v>12.343629766480699</v>
      </c>
      <c r="H2740">
        <v>-15.4003274821685</v>
      </c>
      <c r="I2740">
        <v>-45.091759891925399</v>
      </c>
      <c r="J2740">
        <v>-4.28163854636162</v>
      </c>
      <c r="K2740">
        <v>62.432384798924097</v>
      </c>
      <c r="L2740">
        <v>62.028053204092899</v>
      </c>
      <c r="M2740">
        <v>41.045314885394099</v>
      </c>
      <c r="N2740">
        <v>1.36561985374159</v>
      </c>
      <c r="O2740">
        <v>54.634946677604503</v>
      </c>
      <c r="P2740">
        <v>41.579558652729297</v>
      </c>
      <c r="Q2740">
        <v>0.113432639059501</v>
      </c>
    </row>
    <row r="2741" spans="1:17" hidden="1" x14ac:dyDescent="0.3">
      <c r="A2741" t="s">
        <v>5645</v>
      </c>
      <c r="B2741" t="s">
        <v>5646</v>
      </c>
      <c r="C2741" t="s">
        <v>10182</v>
      </c>
      <c r="D2741" t="s">
        <v>62</v>
      </c>
      <c r="E2741">
        <v>120.226031404</v>
      </c>
      <c r="F2741">
        <v>6.98</v>
      </c>
      <c r="G2741">
        <v>54.839318287586799</v>
      </c>
      <c r="H2741">
        <v>25.752295729278099</v>
      </c>
      <c r="I2741">
        <v>0.76747225302103095</v>
      </c>
      <c r="J2741">
        <v>4.7361155348784099</v>
      </c>
      <c r="K2741">
        <v>5.9518601518644303</v>
      </c>
      <c r="L2741">
        <v>5.4851561138499703</v>
      </c>
      <c r="M2741">
        <v>70.491180877283099</v>
      </c>
      <c r="N2741">
        <v>2.7276365250121599</v>
      </c>
      <c r="O2741">
        <v>6.0171919770773501</v>
      </c>
      <c r="P2741">
        <v>105.628830044414</v>
      </c>
      <c r="Q2741">
        <v>-1.4827517319387E-2</v>
      </c>
    </row>
    <row r="2742" spans="1:17" hidden="1" x14ac:dyDescent="0.3">
      <c r="A2742" t="s">
        <v>5647</v>
      </c>
      <c r="B2742" t="s">
        <v>5648</v>
      </c>
      <c r="C2742" t="s">
        <v>10182</v>
      </c>
      <c r="D2742" t="s">
        <v>243</v>
      </c>
      <c r="E2742">
        <v>120.210386751</v>
      </c>
      <c r="F2742">
        <v>57.33</v>
      </c>
      <c r="G2742">
        <v>-13.222493367129401</v>
      </c>
      <c r="H2742">
        <v>-6.1014513051917598</v>
      </c>
      <c r="I2742">
        <v>-21.198198291435499</v>
      </c>
      <c r="J2742">
        <v>-0.94770633235088597</v>
      </c>
      <c r="K2742">
        <v>54.751144464470997</v>
      </c>
      <c r="L2742">
        <v>55.942155307354703</v>
      </c>
      <c r="M2742">
        <v>49.795521876733197</v>
      </c>
      <c r="N2742">
        <v>0.77141619461250499</v>
      </c>
      <c r="O2742">
        <v>25.239839525553801</v>
      </c>
      <c r="P2742">
        <v>28.4561953842706</v>
      </c>
      <c r="Q2742">
        <v>-2.1824177324231E-2</v>
      </c>
    </row>
    <row r="2743" spans="1:17" hidden="1" x14ac:dyDescent="0.3">
      <c r="A2743" t="s">
        <v>5649</v>
      </c>
      <c r="B2743" t="s">
        <v>5650</v>
      </c>
      <c r="C2743" t="s">
        <v>10182</v>
      </c>
      <c r="D2743" t="s">
        <v>1402</v>
      </c>
      <c r="E2743">
        <v>120.14507286600001</v>
      </c>
      <c r="F2743">
        <v>39.130000000000003</v>
      </c>
      <c r="G2743">
        <v>18.510422273953601</v>
      </c>
      <c r="H2743">
        <v>11.9507754590079</v>
      </c>
      <c r="I2743">
        <v>-35.827895512853601</v>
      </c>
      <c r="J2743">
        <v>21.472906904436499</v>
      </c>
      <c r="K2743">
        <v>33.3259313077359</v>
      </c>
      <c r="L2743">
        <v>37.232115119141099</v>
      </c>
      <c r="M2743">
        <v>90.224976279212001</v>
      </c>
      <c r="N2743">
        <v>3.5546593801978101</v>
      </c>
      <c r="O2743">
        <v>44.3904932277025</v>
      </c>
      <c r="P2743">
        <v>62.028985507246396</v>
      </c>
      <c r="Q2743">
        <v>4.7614312007915001E-2</v>
      </c>
    </row>
    <row r="2744" spans="1:17" hidden="1" x14ac:dyDescent="0.3">
      <c r="A2744" t="s">
        <v>5651</v>
      </c>
      <c r="B2744" t="s">
        <v>5652</v>
      </c>
      <c r="C2744" t="s">
        <v>10182</v>
      </c>
      <c r="D2744" t="s">
        <v>62</v>
      </c>
      <c r="E2744">
        <v>120</v>
      </c>
      <c r="F2744">
        <v>1000</v>
      </c>
      <c r="G2744">
        <v>-2.5368883934326099</v>
      </c>
      <c r="H2744">
        <v>15.9089260438032</v>
      </c>
      <c r="I2744">
        <v>-28.294770826028699</v>
      </c>
      <c r="J2744">
        <v>7.0971072554593402</v>
      </c>
      <c r="K2744">
        <v>925.55589862760701</v>
      </c>
      <c r="L2744">
        <v>888.56759504411002</v>
      </c>
      <c r="M2744">
        <v>59.507157996206097</v>
      </c>
      <c r="N2744">
        <v>2.1517559626685099</v>
      </c>
      <c r="O2744">
        <v>30.299999999999901</v>
      </c>
      <c r="P2744">
        <v>41.043723554301799</v>
      </c>
      <c r="Q2744">
        <v>2.5259563506803001E-2</v>
      </c>
    </row>
    <row r="2745" spans="1:17" hidden="1" x14ac:dyDescent="0.3">
      <c r="A2745" t="s">
        <v>5653</v>
      </c>
      <c r="B2745" t="s">
        <v>5654</v>
      </c>
      <c r="C2745" t="s">
        <v>10182</v>
      </c>
      <c r="D2745" t="s">
        <v>384</v>
      </c>
      <c r="E2745">
        <v>119.9610751</v>
      </c>
      <c r="F2745">
        <v>56.9</v>
      </c>
      <c r="G2745">
        <v>-16.911003058309898</v>
      </c>
      <c r="H2745">
        <v>-0.76126613312090496</v>
      </c>
      <c r="I2745">
        <v>-26.957041435697999</v>
      </c>
      <c r="J2745">
        <v>-4.6517563186684896</v>
      </c>
      <c r="K2745">
        <v>56.804719285288598</v>
      </c>
      <c r="L2745">
        <v>58.672512287591303</v>
      </c>
      <c r="M2745">
        <v>41.542962018537402</v>
      </c>
      <c r="N2745">
        <v>1.19812343378694</v>
      </c>
      <c r="O2745">
        <v>39.543057996484997</v>
      </c>
      <c r="P2745">
        <v>26.4444444444444</v>
      </c>
      <c r="Q2745">
        <v>-8.4332044746429996E-2</v>
      </c>
    </row>
    <row r="2746" spans="1:17" hidden="1" x14ac:dyDescent="0.3">
      <c r="A2746" t="s">
        <v>5655</v>
      </c>
      <c r="B2746" t="s">
        <v>5656</v>
      </c>
      <c r="C2746" t="s">
        <v>10182</v>
      </c>
      <c r="D2746" t="s">
        <v>1584</v>
      </c>
      <c r="E2746">
        <v>119.74909732099999</v>
      </c>
      <c r="F2746">
        <v>81.83</v>
      </c>
      <c r="G2746">
        <v>15.757465492700099</v>
      </c>
      <c r="H2746">
        <v>-10.128834269498901</v>
      </c>
      <c r="I2746">
        <v>6.2830086840938701</v>
      </c>
      <c r="J2746">
        <v>0.48362732115394902</v>
      </c>
      <c r="K2746">
        <v>89.850612538361702</v>
      </c>
      <c r="L2746">
        <v>85.231314396185795</v>
      </c>
      <c r="M2746">
        <v>35.975333957209202</v>
      </c>
      <c r="N2746">
        <v>0.96256684491978595</v>
      </c>
      <c r="O2746">
        <v>81.779298545765599</v>
      </c>
      <c r="P2746">
        <v>55.570342205323101</v>
      </c>
      <c r="Q2746">
        <v>4.4821267183864998E-2</v>
      </c>
    </row>
    <row r="2747" spans="1:17" hidden="1" x14ac:dyDescent="0.3">
      <c r="A2747" t="s">
        <v>5657</v>
      </c>
      <c r="B2747" t="s">
        <v>5658</v>
      </c>
      <c r="C2747" t="s">
        <v>10182</v>
      </c>
      <c r="D2747" t="s">
        <v>637</v>
      </c>
      <c r="E2747">
        <v>119.73869999999999</v>
      </c>
      <c r="F2747">
        <v>51.39</v>
      </c>
      <c r="G2747">
        <v>-6.9479769667929903</v>
      </c>
      <c r="H2747">
        <v>3.5289486942414698</v>
      </c>
      <c r="I2747">
        <v>-26.3919294219085</v>
      </c>
      <c r="J2747">
        <v>-0.67113824879192596</v>
      </c>
      <c r="K2747">
        <v>50.732859890858101</v>
      </c>
      <c r="L2747">
        <v>50.737909538323301</v>
      </c>
      <c r="M2747">
        <v>47.717194604875701</v>
      </c>
      <c r="N2747">
        <v>1.8091671856148701</v>
      </c>
      <c r="O2747">
        <v>33.489005643121203</v>
      </c>
      <c r="P2747">
        <v>25.036496350364899</v>
      </c>
      <c r="Q2747">
        <v>-1.4655862994085E-2</v>
      </c>
    </row>
    <row r="2748" spans="1:17" hidden="1" x14ac:dyDescent="0.3">
      <c r="A2748" t="s">
        <v>5659</v>
      </c>
      <c r="B2748" t="s">
        <v>5660</v>
      </c>
      <c r="C2748" t="s">
        <v>10182</v>
      </c>
      <c r="D2748" t="s">
        <v>140</v>
      </c>
      <c r="E2748">
        <v>119.579139</v>
      </c>
      <c r="F2748">
        <v>24.1</v>
      </c>
      <c r="G2748">
        <v>112.821298316591</v>
      </c>
      <c r="H2748">
        <v>24.440236171191501</v>
      </c>
      <c r="I2748">
        <v>53.649577161099899</v>
      </c>
      <c r="J2748">
        <v>19.354051798354298</v>
      </c>
      <c r="K2748">
        <v>17.065841317251301</v>
      </c>
      <c r="L2748">
        <v>14.9110247069198</v>
      </c>
      <c r="M2748">
        <v>96.672994455178198</v>
      </c>
      <c r="N2748">
        <v>3.1474885802840702</v>
      </c>
      <c r="O2748">
        <v>0</v>
      </c>
      <c r="P2748">
        <v>158.58369098712399</v>
      </c>
      <c r="Q2748">
        <v>9.0877958681862006E-2</v>
      </c>
    </row>
    <row r="2749" spans="1:17" hidden="1" x14ac:dyDescent="0.3">
      <c r="A2749" t="s">
        <v>5661</v>
      </c>
      <c r="B2749" t="s">
        <v>5662</v>
      </c>
      <c r="C2749" t="s">
        <v>10182</v>
      </c>
      <c r="D2749" t="s">
        <v>526</v>
      </c>
      <c r="E2749">
        <v>119.5094964</v>
      </c>
      <c r="F2749">
        <v>42.76</v>
      </c>
      <c r="G2749">
        <v>54.905685105071399</v>
      </c>
      <c r="H2749">
        <v>-4.3563863600133397</v>
      </c>
      <c r="I2749">
        <v>-10.178360382252601</v>
      </c>
      <c r="J2749">
        <v>-1.32066835986363</v>
      </c>
      <c r="K2749">
        <v>39.243292918694998</v>
      </c>
      <c r="L2749">
        <v>34.337166319939897</v>
      </c>
      <c r="M2749">
        <v>47.248282083474599</v>
      </c>
      <c r="N2749">
        <v>0.50868597386152004</v>
      </c>
      <c r="O2749">
        <v>22.5678203928905</v>
      </c>
      <c r="P2749">
        <v>97.414589104339697</v>
      </c>
      <c r="Q2749">
        <v>-8.2720884726000002E-5</v>
      </c>
    </row>
    <row r="2750" spans="1:17" hidden="1" x14ac:dyDescent="0.3">
      <c r="A2750" t="s">
        <v>5663</v>
      </c>
      <c r="B2750" t="s">
        <v>5664</v>
      </c>
      <c r="C2750" t="s">
        <v>10182</v>
      </c>
      <c r="D2750" t="s">
        <v>553</v>
      </c>
      <c r="E2750">
        <v>119.17721054800001</v>
      </c>
      <c r="F2750">
        <v>132.52000000000001</v>
      </c>
      <c r="G2750">
        <v>111.135125866816</v>
      </c>
      <c r="H2750">
        <v>14.300207277189701</v>
      </c>
      <c r="I2750">
        <v>-17.839970724169799</v>
      </c>
      <c r="J2750">
        <v>0.592607478326868</v>
      </c>
      <c r="K2750">
        <v>116.777718569501</v>
      </c>
      <c r="L2750">
        <v>99.709809961119902</v>
      </c>
      <c r="M2750">
        <v>63.423248207034099</v>
      </c>
      <c r="N2750">
        <v>2.0000327522942398</v>
      </c>
      <c r="O2750">
        <v>24.547238152731602</v>
      </c>
      <c r="P2750">
        <v>149.802073515551</v>
      </c>
      <c r="Q2750">
        <v>7.3094330238461E-2</v>
      </c>
    </row>
    <row r="2751" spans="1:17" hidden="1" x14ac:dyDescent="0.3">
      <c r="A2751" t="s">
        <v>5665</v>
      </c>
      <c r="B2751" t="s">
        <v>5666</v>
      </c>
      <c r="C2751" t="s">
        <v>10182</v>
      </c>
      <c r="D2751" t="s">
        <v>214</v>
      </c>
      <c r="E2751">
        <v>119.134686</v>
      </c>
      <c r="F2751">
        <v>8.0299999999999994</v>
      </c>
      <c r="G2751">
        <v>-20.811296602312002</v>
      </c>
      <c r="H2751">
        <v>-7.0883539779566096</v>
      </c>
      <c r="I2751">
        <v>-19.388569456592101</v>
      </c>
      <c r="J2751">
        <v>-2.3777815043320398</v>
      </c>
      <c r="K2751">
        <v>8.1500539498850202</v>
      </c>
      <c r="L2751">
        <v>8.3572697957745294</v>
      </c>
      <c r="M2751">
        <v>43.529975023664299</v>
      </c>
      <c r="N2751">
        <v>0.54262458239946199</v>
      </c>
      <c r="O2751">
        <v>61.892901618929002</v>
      </c>
      <c r="P2751">
        <v>27.866242038216502</v>
      </c>
      <c r="Q2751">
        <v>0.15535276068224799</v>
      </c>
    </row>
    <row r="2752" spans="1:17" hidden="1" x14ac:dyDescent="0.3">
      <c r="A2752" t="s">
        <v>5667</v>
      </c>
      <c r="B2752" t="s">
        <v>5668</v>
      </c>
      <c r="C2752" t="s">
        <v>10182</v>
      </c>
      <c r="D2752" t="s">
        <v>938</v>
      </c>
      <c r="E2752">
        <v>118.90098</v>
      </c>
      <c r="F2752">
        <v>200.17</v>
      </c>
      <c r="G2752">
        <v>76.3937095125642</v>
      </c>
      <c r="H2752">
        <v>-5.6845588217632397</v>
      </c>
      <c r="I2752">
        <v>-13.8437594251584</v>
      </c>
      <c r="J2752">
        <v>0.98433048753346297</v>
      </c>
      <c r="K2752">
        <v>197.51732229459401</v>
      </c>
      <c r="L2752">
        <v>188.23944050306301</v>
      </c>
      <c r="M2752">
        <v>53.480978918061901</v>
      </c>
      <c r="N2752">
        <v>0.95549949557736702</v>
      </c>
      <c r="O2752">
        <v>30.638956886646302</v>
      </c>
      <c r="P2752">
        <v>104.255102040816</v>
      </c>
      <c r="Q2752">
        <v>0.12274158186675101</v>
      </c>
    </row>
    <row r="2753" spans="1:17" hidden="1" x14ac:dyDescent="0.3">
      <c r="A2753" t="s">
        <v>5669</v>
      </c>
      <c r="B2753" t="s">
        <v>5670</v>
      </c>
      <c r="C2753" t="s">
        <v>10182</v>
      </c>
      <c r="D2753" t="s">
        <v>548</v>
      </c>
      <c r="E2753">
        <v>118.512459175</v>
      </c>
      <c r="F2753">
        <v>2933.15</v>
      </c>
      <c r="G2753">
        <v>71.111416413439898</v>
      </c>
      <c r="H2753">
        <v>-0.43285604408796502</v>
      </c>
      <c r="I2753">
        <v>-9.0375436896553207</v>
      </c>
      <c r="J2753">
        <v>-2.2204062042520101</v>
      </c>
      <c r="K2753">
        <v>2847.5301463450701</v>
      </c>
      <c r="L2753">
        <v>2560.6788201332001</v>
      </c>
      <c r="M2753">
        <v>56.269732225699002</v>
      </c>
      <c r="N2753">
        <v>1.8155577185127501</v>
      </c>
      <c r="O2753">
        <v>13.870753285716701</v>
      </c>
      <c r="P2753">
        <v>119.030728447149</v>
      </c>
      <c r="Q2753">
        <v>0.122511718337058</v>
      </c>
    </row>
    <row r="2754" spans="1:17" hidden="1" x14ac:dyDescent="0.3">
      <c r="A2754" t="s">
        <v>5671</v>
      </c>
      <c r="B2754" t="s">
        <v>5672</v>
      </c>
      <c r="C2754" t="s">
        <v>10182</v>
      </c>
      <c r="E2754">
        <v>118.253304</v>
      </c>
      <c r="F2754">
        <v>89.7</v>
      </c>
      <c r="G2754">
        <v>3.1668801028134701</v>
      </c>
      <c r="H2754">
        <v>6.3620254590078797</v>
      </c>
      <c r="I2754">
        <v>-17.075118900269601</v>
      </c>
      <c r="J2754">
        <v>0.14627792356358599</v>
      </c>
      <c r="K2754">
        <v>83.086824641645705</v>
      </c>
      <c r="L2754">
        <v>86.265218775116594</v>
      </c>
      <c r="M2754">
        <v>67.3116310940717</v>
      </c>
      <c r="N2754">
        <v>1.59121294546125</v>
      </c>
      <c r="O2754">
        <v>43.812709030100301</v>
      </c>
      <c r="P2754">
        <v>32.359451084550599</v>
      </c>
      <c r="Q2754">
        <v>9.3988581879909994E-2</v>
      </c>
    </row>
    <row r="2755" spans="1:17" hidden="1" x14ac:dyDescent="0.3">
      <c r="A2755" t="s">
        <v>5673</v>
      </c>
      <c r="B2755" t="s">
        <v>5674</v>
      </c>
      <c r="C2755" t="s">
        <v>10182</v>
      </c>
      <c r="D2755" t="s">
        <v>46</v>
      </c>
      <c r="E2755">
        <v>117.8626</v>
      </c>
      <c r="F2755">
        <v>27.22</v>
      </c>
      <c r="G2755">
        <v>303.575509321558</v>
      </c>
      <c r="H2755">
        <v>40.457582221636898</v>
      </c>
      <c r="I2755">
        <v>194.20314726012401</v>
      </c>
      <c r="J2755">
        <v>8.1415895307544108</v>
      </c>
      <c r="K2755">
        <v>18.842330868432899</v>
      </c>
      <c r="L2755">
        <v>12.175030516483</v>
      </c>
      <c r="M2755">
        <v>85.597120572465101</v>
      </c>
      <c r="N2755">
        <v>1.37327895987715</v>
      </c>
      <c r="O2755">
        <v>0</v>
      </c>
      <c r="P2755">
        <v>397.62340036563</v>
      </c>
      <c r="Q2755">
        <v>7.5202963223642005E-2</v>
      </c>
    </row>
    <row r="2756" spans="1:17" hidden="1" x14ac:dyDescent="0.3">
      <c r="A2756" t="s">
        <v>5675</v>
      </c>
      <c r="B2756" t="s">
        <v>5676</v>
      </c>
      <c r="C2756" t="s">
        <v>10182</v>
      </c>
      <c r="D2756" t="s">
        <v>49</v>
      </c>
      <c r="E2756">
        <v>117.7161906</v>
      </c>
      <c r="F2756">
        <v>226</v>
      </c>
      <c r="G2756">
        <v>224.380614342933</v>
      </c>
      <c r="H2756">
        <v>26.5135192469304</v>
      </c>
      <c r="I2756">
        <v>56.328332146503499</v>
      </c>
      <c r="J2756">
        <v>-1.3307770092717901</v>
      </c>
      <c r="K2756">
        <v>197.40692943827401</v>
      </c>
      <c r="L2756">
        <v>158.99417427876801</v>
      </c>
      <c r="M2756">
        <v>61.705739012241899</v>
      </c>
      <c r="N2756">
        <v>0.706610930484595</v>
      </c>
      <c r="O2756">
        <v>8.4070796460176993</v>
      </c>
      <c r="P2756">
        <v>276.35303913405397</v>
      </c>
      <c r="Q2756">
        <v>0.14717199272634399</v>
      </c>
    </row>
    <row r="2757" spans="1:17" hidden="1" x14ac:dyDescent="0.3">
      <c r="A2757" t="s">
        <v>5677</v>
      </c>
      <c r="B2757" t="s">
        <v>5678</v>
      </c>
      <c r="C2757" t="s">
        <v>10182</v>
      </c>
      <c r="D2757" t="s">
        <v>938</v>
      </c>
      <c r="E2757">
        <v>117.54075899999999</v>
      </c>
      <c r="F2757">
        <v>42</v>
      </c>
      <c r="G2757">
        <v>-1.55649623656987</v>
      </c>
      <c r="H2757">
        <v>-15.1372552390129</v>
      </c>
      <c r="I2757">
        <v>1.18512924210658</v>
      </c>
      <c r="J2757">
        <v>1.1583261163346701</v>
      </c>
      <c r="K2757">
        <v>41.764559276104997</v>
      </c>
      <c r="L2757">
        <v>41.240705969845003</v>
      </c>
      <c r="M2757">
        <v>50.991827159345497</v>
      </c>
      <c r="N2757">
        <v>0.91560993199218399</v>
      </c>
      <c r="O2757">
        <v>33.904761904761898</v>
      </c>
      <c r="P2757">
        <v>28.440366972477001</v>
      </c>
      <c r="Q2757">
        <v>-2.2434663203258001E-2</v>
      </c>
    </row>
    <row r="2758" spans="1:17" hidden="1" x14ac:dyDescent="0.3">
      <c r="A2758" t="s">
        <v>5679</v>
      </c>
      <c r="B2758" t="s">
        <v>5680</v>
      </c>
      <c r="C2758" t="s">
        <v>10182</v>
      </c>
      <c r="D2758" t="s">
        <v>122</v>
      </c>
      <c r="E2758">
        <v>117.32895000000001</v>
      </c>
      <c r="F2758">
        <v>7.62</v>
      </c>
      <c r="G2758">
        <v>-61.849393478454097</v>
      </c>
      <c r="H2758">
        <v>-9.8331784964927191</v>
      </c>
      <c r="I2758">
        <v>-48.024586803052401</v>
      </c>
      <c r="J2758">
        <v>-2.0925289664003501</v>
      </c>
      <c r="K2758">
        <v>8.1892735311480802</v>
      </c>
      <c r="L2758">
        <v>10.157137090756001</v>
      </c>
      <c r="M2758">
        <v>34.355039717786298</v>
      </c>
      <c r="N2758">
        <v>0.57825362019652604</v>
      </c>
      <c r="O2758">
        <v>93.569553805774206</v>
      </c>
      <c r="P2758">
        <v>5.1034482758620596</v>
      </c>
      <c r="Q2758">
        <v>-6.2644877901216006E-2</v>
      </c>
    </row>
    <row r="2759" spans="1:17" hidden="1" x14ac:dyDescent="0.3">
      <c r="A2759" t="s">
        <v>5681</v>
      </c>
      <c r="B2759" t="s">
        <v>5682</v>
      </c>
      <c r="C2759" t="s">
        <v>10182</v>
      </c>
      <c r="D2759" t="s">
        <v>413</v>
      </c>
      <c r="E2759">
        <v>117.31540800000001</v>
      </c>
      <c r="F2759">
        <v>45.57</v>
      </c>
      <c r="G2759">
        <v>33.639274861838103</v>
      </c>
      <c r="H2759">
        <v>22.012637703905799</v>
      </c>
      <c r="I2759">
        <v>-4.2913999186330898</v>
      </c>
      <c r="J2759">
        <v>22.2070279659868</v>
      </c>
      <c r="K2759">
        <v>36.717346107849401</v>
      </c>
      <c r="L2759">
        <v>36.731948771387501</v>
      </c>
      <c r="M2759">
        <v>91.107703493317999</v>
      </c>
      <c r="N2759">
        <v>1.8571917097139401</v>
      </c>
      <c r="O2759">
        <v>67.829712530173296</v>
      </c>
      <c r="P2759">
        <v>107.042253521126</v>
      </c>
      <c r="Q2759">
        <v>8.5631862851114002E-2</v>
      </c>
    </row>
    <row r="2760" spans="1:17" hidden="1" x14ac:dyDescent="0.3">
      <c r="A2760" t="s">
        <v>5683</v>
      </c>
      <c r="B2760" t="s">
        <v>5684</v>
      </c>
      <c r="C2760" t="s">
        <v>10182</v>
      </c>
      <c r="D2760" t="s">
        <v>290</v>
      </c>
      <c r="E2760">
        <v>117.13599375</v>
      </c>
      <c r="F2760">
        <v>62.5</v>
      </c>
      <c r="G2760">
        <v>-18.666701462879701</v>
      </c>
      <c r="H2760">
        <v>0.236096852329164</v>
      </c>
      <c r="I2760">
        <v>-6.77189043590616</v>
      </c>
      <c r="J2760">
        <v>-1.3331153898855299</v>
      </c>
      <c r="K2760">
        <v>66.1919019274644</v>
      </c>
      <c r="L2760">
        <v>63.2448982241797</v>
      </c>
      <c r="M2760">
        <v>36.304827788298503</v>
      </c>
      <c r="N2760">
        <v>0.27344560952660701</v>
      </c>
      <c r="O2760">
        <v>72.703999999999994</v>
      </c>
      <c r="P2760">
        <v>42.045454545454497</v>
      </c>
      <c r="Q2760">
        <v>-4.204324073193E-3</v>
      </c>
    </row>
    <row r="2761" spans="1:17" hidden="1" x14ac:dyDescent="0.3">
      <c r="A2761" t="s">
        <v>5685</v>
      </c>
      <c r="B2761" t="s">
        <v>5686</v>
      </c>
      <c r="C2761" t="s">
        <v>10182</v>
      </c>
      <c r="D2761" t="s">
        <v>256</v>
      </c>
      <c r="E2761">
        <v>117.09893585</v>
      </c>
      <c r="F2761">
        <v>1007.45</v>
      </c>
      <c r="G2761">
        <v>-2.2935379604445001</v>
      </c>
      <c r="H2761">
        <v>8.7876854130102497</v>
      </c>
      <c r="I2761">
        <v>-11.3157006598362</v>
      </c>
      <c r="J2761">
        <v>4.2925739397996097</v>
      </c>
      <c r="K2761">
        <v>936.98705775488099</v>
      </c>
      <c r="L2761">
        <v>919.31637934711</v>
      </c>
      <c r="M2761">
        <v>72.179824319738302</v>
      </c>
      <c r="N2761">
        <v>1.08576340258278</v>
      </c>
      <c r="O2761">
        <v>7.8961735073700803</v>
      </c>
      <c r="P2761">
        <v>35.128428676815702</v>
      </c>
      <c r="Q2761">
        <v>-4.3911188208307E-2</v>
      </c>
    </row>
    <row r="2762" spans="1:17" hidden="1" x14ac:dyDescent="0.3">
      <c r="A2762" t="s">
        <v>5687</v>
      </c>
      <c r="B2762" t="s">
        <v>5688</v>
      </c>
      <c r="C2762" t="s">
        <v>10182</v>
      </c>
      <c r="D2762" t="s">
        <v>413</v>
      </c>
      <c r="E2762">
        <v>116.7930099</v>
      </c>
      <c r="F2762">
        <v>116.7</v>
      </c>
      <c r="G2762">
        <v>-72.333717482291206</v>
      </c>
      <c r="H2762">
        <v>-19.669489692507199</v>
      </c>
      <c r="I2762">
        <v>-13.639166512421699</v>
      </c>
      <c r="J2762">
        <v>-6.9375188017993903</v>
      </c>
      <c r="K2762">
        <v>126.46692434598999</v>
      </c>
      <c r="L2762">
        <v>127.05889222921699</v>
      </c>
      <c r="M2762">
        <v>36.171063323254501</v>
      </c>
      <c r="N2762">
        <v>0.54018350693233497</v>
      </c>
      <c r="O2762">
        <v>101.371036846615</v>
      </c>
      <c r="P2762">
        <v>27.124183006535901</v>
      </c>
      <c r="Q2762">
        <v>9.2417693445006999E-2</v>
      </c>
    </row>
    <row r="2763" spans="1:17" hidden="1" x14ac:dyDescent="0.3">
      <c r="A2763" t="s">
        <v>5689</v>
      </c>
      <c r="B2763" t="s">
        <v>5690</v>
      </c>
      <c r="C2763" t="s">
        <v>10182</v>
      </c>
      <c r="D2763" t="s">
        <v>413</v>
      </c>
      <c r="E2763">
        <v>116.665752</v>
      </c>
      <c r="F2763">
        <v>1.0900000000000001</v>
      </c>
      <c r="G2763">
        <v>134.437901522533</v>
      </c>
      <c r="H2763">
        <v>51.646409020651703</v>
      </c>
      <c r="I2763">
        <v>39.060504617481897</v>
      </c>
      <c r="J2763">
        <v>-17.4377975085998</v>
      </c>
      <c r="K2763">
        <v>0.92580626196443505</v>
      </c>
      <c r="L2763">
        <v>0.73587865239107897</v>
      </c>
      <c r="M2763">
        <v>43.063502113768003</v>
      </c>
      <c r="N2763">
        <v>1.0231531820491799</v>
      </c>
      <c r="O2763">
        <v>31.192660550458701</v>
      </c>
      <c r="P2763">
        <v>179.48717948717899</v>
      </c>
      <c r="Q2763">
        <v>0.100767267142125</v>
      </c>
    </row>
    <row r="2764" spans="1:17" hidden="1" x14ac:dyDescent="0.3">
      <c r="A2764" t="s">
        <v>5691</v>
      </c>
      <c r="B2764" t="s">
        <v>5692</v>
      </c>
      <c r="C2764" t="s">
        <v>10182</v>
      </c>
      <c r="E2764">
        <v>116.22499999999999</v>
      </c>
      <c r="F2764">
        <v>46.49</v>
      </c>
      <c r="G2764">
        <v>107.36409199872401</v>
      </c>
      <c r="H2764">
        <v>-11.5389590477581</v>
      </c>
      <c r="I2764">
        <v>47.981960556179203</v>
      </c>
      <c r="J2764">
        <v>-8.8734162376968406</v>
      </c>
      <c r="K2764">
        <v>54.437049416658603</v>
      </c>
      <c r="L2764">
        <v>48.231367720756502</v>
      </c>
      <c r="M2764">
        <v>33.864503146744397</v>
      </c>
      <c r="N2764">
        <v>1.5449930779879999</v>
      </c>
      <c r="O2764">
        <v>99.655839965583894</v>
      </c>
      <c r="P2764">
        <v>170.52662205411701</v>
      </c>
      <c r="Q2764">
        <v>0.188155163447605</v>
      </c>
    </row>
    <row r="2765" spans="1:17" hidden="1" x14ac:dyDescent="0.3">
      <c r="A2765" t="s">
        <v>5693</v>
      </c>
      <c r="B2765" t="s">
        <v>5694</v>
      </c>
      <c r="C2765" t="s">
        <v>10182</v>
      </c>
      <c r="D2765" t="s">
        <v>62</v>
      </c>
      <c r="E2765">
        <v>116.1738</v>
      </c>
      <c r="F2765">
        <v>186.4</v>
      </c>
      <c r="G2765">
        <v>108.49805189847299</v>
      </c>
      <c r="H2765">
        <v>-16.442031035551</v>
      </c>
      <c r="I2765">
        <v>36.851287597340502</v>
      </c>
      <c r="J2765">
        <v>3.26692346062765</v>
      </c>
      <c r="K2765">
        <v>201.05138466361899</v>
      </c>
      <c r="L2765">
        <v>166.708811420535</v>
      </c>
      <c r="M2765">
        <v>33.421791114339101</v>
      </c>
      <c r="N2765">
        <v>0.14367550332288501</v>
      </c>
      <c r="O2765">
        <v>64.806866952789704</v>
      </c>
      <c r="P2765">
        <v>148.136315228966</v>
      </c>
      <c r="Q2765">
        <v>8.7382292237649997E-3</v>
      </c>
    </row>
    <row r="2766" spans="1:17" hidden="1" x14ac:dyDescent="0.3">
      <c r="A2766" t="s">
        <v>5695</v>
      </c>
      <c r="B2766" t="s">
        <v>5696</v>
      </c>
      <c r="C2766" t="s">
        <v>10182</v>
      </c>
      <c r="D2766" t="s">
        <v>75</v>
      </c>
      <c r="E2766">
        <v>116.0804672</v>
      </c>
      <c r="F2766">
        <v>449.2</v>
      </c>
      <c r="G2766">
        <v>-12.405612002279099</v>
      </c>
      <c r="H2766">
        <v>4.2520266804565203</v>
      </c>
      <c r="I2766">
        <v>-37.691846928215099</v>
      </c>
      <c r="J2766">
        <v>2.3804679618395399</v>
      </c>
      <c r="K2766">
        <v>424.27461641710698</v>
      </c>
      <c r="L2766">
        <v>436.22700603825899</v>
      </c>
      <c r="M2766">
        <v>65.647311295735406</v>
      </c>
      <c r="N2766">
        <v>2.1903698984178002</v>
      </c>
      <c r="O2766">
        <v>52.827248441674101</v>
      </c>
      <c r="P2766">
        <v>27.9772079772079</v>
      </c>
      <c r="Q2766">
        <v>1.5489376856196E-2</v>
      </c>
    </row>
    <row r="2767" spans="1:17" hidden="1" x14ac:dyDescent="0.3">
      <c r="A2767" t="s">
        <v>5697</v>
      </c>
      <c r="B2767" t="s">
        <v>5698</v>
      </c>
      <c r="C2767" t="s">
        <v>10182</v>
      </c>
      <c r="D2767" t="s">
        <v>193</v>
      </c>
      <c r="E2767">
        <v>115.7553473</v>
      </c>
      <c r="F2767">
        <v>107.3</v>
      </c>
      <c r="G2767">
        <v>-0.1150251687577</v>
      </c>
      <c r="H2767">
        <v>4.2694579577805998</v>
      </c>
      <c r="I2767">
        <v>-40.627749456839602</v>
      </c>
      <c r="J2767">
        <v>0.68077956649896598</v>
      </c>
      <c r="K2767">
        <v>109.440914136305</v>
      </c>
      <c r="L2767">
        <v>111.47661399399099</v>
      </c>
      <c r="M2767">
        <v>49.496901710943803</v>
      </c>
      <c r="N2767">
        <v>1.89531914893617</v>
      </c>
      <c r="O2767">
        <v>58.154706430568503</v>
      </c>
      <c r="P2767">
        <v>33.690505855967999</v>
      </c>
      <c r="Q2767">
        <v>0.128008203453471</v>
      </c>
    </row>
    <row r="2768" spans="1:17" hidden="1" x14ac:dyDescent="0.3">
      <c r="A2768" t="s">
        <v>5699</v>
      </c>
      <c r="B2768" t="s">
        <v>5700</v>
      </c>
      <c r="C2768" t="s">
        <v>10182</v>
      </c>
      <c r="D2768" t="s">
        <v>548</v>
      </c>
      <c r="E2768">
        <v>115.55544</v>
      </c>
      <c r="F2768">
        <v>100.1</v>
      </c>
      <c r="G2768">
        <v>-5.4921206655529398</v>
      </c>
      <c r="H2768">
        <v>-5.5856257084237502</v>
      </c>
      <c r="I2768">
        <v>-27.064329756926501</v>
      </c>
      <c r="J2768">
        <v>-2.4098609598874798</v>
      </c>
      <c r="K2768">
        <v>103.847482696133</v>
      </c>
      <c r="L2768">
        <v>103.056182762666</v>
      </c>
      <c r="M2768">
        <v>42.013809728336597</v>
      </c>
      <c r="N2768">
        <v>0.41772860090921998</v>
      </c>
      <c r="O2768">
        <v>33.316683316683303</v>
      </c>
      <c r="P2768">
        <v>23.580246913580201</v>
      </c>
      <c r="Q2768">
        <v>-6.7779374930849998E-2</v>
      </c>
    </row>
    <row r="2769" spans="1:17" hidden="1" x14ac:dyDescent="0.3">
      <c r="A2769" t="s">
        <v>5701</v>
      </c>
      <c r="B2769" t="s">
        <v>5702</v>
      </c>
      <c r="C2769" t="s">
        <v>10182</v>
      </c>
      <c r="D2769" t="s">
        <v>387</v>
      </c>
      <c r="E2769">
        <v>114.426</v>
      </c>
      <c r="F2769">
        <v>211.9</v>
      </c>
      <c r="G2769">
        <v>5.4747820788228196</v>
      </c>
      <c r="H2769">
        <v>6.9081831230873103</v>
      </c>
      <c r="I2769">
        <v>-3.57806351184828</v>
      </c>
      <c r="J2769">
        <v>6.5450817457824604</v>
      </c>
      <c r="K2769">
        <v>197.394697401716</v>
      </c>
      <c r="L2769">
        <v>188.54639296615801</v>
      </c>
      <c r="M2769">
        <v>71.466736840041506</v>
      </c>
      <c r="N2769">
        <v>0.75464236788254502</v>
      </c>
      <c r="O2769">
        <v>18.876828692779601</v>
      </c>
      <c r="P2769">
        <v>45.485753518709203</v>
      </c>
      <c r="Q2769">
        <v>3.7604266530571001E-2</v>
      </c>
    </row>
    <row r="2770" spans="1:17" hidden="1" x14ac:dyDescent="0.3">
      <c r="A2770" t="s">
        <v>5703</v>
      </c>
      <c r="B2770" t="s">
        <v>5704</v>
      </c>
      <c r="C2770" t="s">
        <v>10182</v>
      </c>
      <c r="D2770" t="s">
        <v>49</v>
      </c>
      <c r="E2770">
        <v>114.04732251999999</v>
      </c>
      <c r="F2770">
        <v>35.799999999999997</v>
      </c>
      <c r="G2770">
        <v>-12.009470856613699</v>
      </c>
      <c r="H2770">
        <v>-1.0795791255193099</v>
      </c>
      <c r="I2770">
        <v>-21.2342366887097</v>
      </c>
      <c r="J2770">
        <v>-0.87066898494957401</v>
      </c>
      <c r="K2770">
        <v>36.348417747376097</v>
      </c>
      <c r="L2770">
        <v>35.791825038529801</v>
      </c>
      <c r="M2770">
        <v>50.105574985532002</v>
      </c>
      <c r="N2770">
        <v>1.4751263784223401</v>
      </c>
      <c r="O2770">
        <v>35.474860335195501</v>
      </c>
      <c r="P2770">
        <v>34.082397003745299</v>
      </c>
      <c r="Q2770">
        <v>6.3450444251837004E-2</v>
      </c>
    </row>
    <row r="2771" spans="1:17" hidden="1" x14ac:dyDescent="0.3">
      <c r="A2771" t="s">
        <v>5705</v>
      </c>
      <c r="B2771" t="s">
        <v>5706</v>
      </c>
      <c r="C2771" t="s">
        <v>10182</v>
      </c>
      <c r="D2771" t="s">
        <v>130</v>
      </c>
      <c r="E2771">
        <v>114.03</v>
      </c>
      <c r="F2771">
        <v>38.01</v>
      </c>
      <c r="G2771">
        <v>57.654476614108802</v>
      </c>
      <c r="H2771">
        <v>15.1670648290866</v>
      </c>
      <c r="I2771">
        <v>2.3322492127559702</v>
      </c>
      <c r="J2771">
        <v>11.7182127215791</v>
      </c>
      <c r="K2771">
        <v>34.3882587133524</v>
      </c>
      <c r="L2771">
        <v>32.249772408727601</v>
      </c>
      <c r="M2771">
        <v>82.363123331223093</v>
      </c>
      <c r="N2771">
        <v>2.0089642483660501</v>
      </c>
      <c r="O2771">
        <v>64.561957379636894</v>
      </c>
      <c r="P2771">
        <v>98.485639686683996</v>
      </c>
      <c r="Q2771">
        <v>8.3315473640456994E-2</v>
      </c>
    </row>
    <row r="2772" spans="1:17" hidden="1" x14ac:dyDescent="0.3">
      <c r="A2772" t="s">
        <v>5707</v>
      </c>
      <c r="B2772" t="s">
        <v>5708</v>
      </c>
      <c r="C2772" t="s">
        <v>10182</v>
      </c>
      <c r="D2772" t="s">
        <v>637</v>
      </c>
      <c r="E2772">
        <v>113.8665</v>
      </c>
      <c r="F2772">
        <v>167.5</v>
      </c>
      <c r="G2772">
        <v>-23.8162586663301</v>
      </c>
      <c r="H2772">
        <v>-4.1192277452074304</v>
      </c>
      <c r="I2772">
        <v>-65.560270352657795</v>
      </c>
      <c r="J2772">
        <v>14.2160676171841</v>
      </c>
      <c r="K2772">
        <v>181.19016703087499</v>
      </c>
      <c r="L2772">
        <v>195.66759790495999</v>
      </c>
      <c r="M2772">
        <v>49.879914148781097</v>
      </c>
      <c r="N2772">
        <v>1.0096956288429799</v>
      </c>
      <c r="O2772">
        <v>125.07462686567099</v>
      </c>
      <c r="P2772">
        <v>8.7662337662337499</v>
      </c>
      <c r="Q2772">
        <v>2.1929056115324998E-2</v>
      </c>
    </row>
    <row r="2773" spans="1:17" hidden="1" x14ac:dyDescent="0.3">
      <c r="A2773" t="s">
        <v>5709</v>
      </c>
      <c r="B2773" t="s">
        <v>5710</v>
      </c>
      <c r="C2773" t="s">
        <v>10182</v>
      </c>
      <c r="D2773" t="s">
        <v>243</v>
      </c>
      <c r="E2773">
        <v>113.82850752</v>
      </c>
      <c r="F2773">
        <v>172.9</v>
      </c>
      <c r="G2773">
        <v>15.272106644777899</v>
      </c>
      <c r="H2773">
        <v>-1.81209218805093</v>
      </c>
      <c r="I2773">
        <v>-19.9179085899531</v>
      </c>
      <c r="J2773">
        <v>0.76182092698605997</v>
      </c>
      <c r="K2773">
        <v>173.478328280819</v>
      </c>
      <c r="L2773">
        <v>167.055998230635</v>
      </c>
      <c r="M2773">
        <v>48.575600353568198</v>
      </c>
      <c r="N2773">
        <v>0.951937906355526</v>
      </c>
      <c r="O2773">
        <v>35.916714864083197</v>
      </c>
      <c r="P2773">
        <v>44.023323615160301</v>
      </c>
      <c r="Q2773">
        <v>1.3680818408765E-2</v>
      </c>
    </row>
    <row r="2774" spans="1:17" hidden="1" x14ac:dyDescent="0.3">
      <c r="A2774" t="s">
        <v>5711</v>
      </c>
      <c r="B2774" t="s">
        <v>5712</v>
      </c>
      <c r="C2774" t="s">
        <v>10182</v>
      </c>
      <c r="D2774" t="s">
        <v>384</v>
      </c>
      <c r="E2774">
        <v>113.79644710999899</v>
      </c>
      <c r="M2774">
        <v>50</v>
      </c>
    </row>
    <row r="2775" spans="1:17" hidden="1" x14ac:dyDescent="0.3">
      <c r="A2775" t="s">
        <v>5713</v>
      </c>
      <c r="B2775" t="s">
        <v>5714</v>
      </c>
      <c r="C2775" t="s">
        <v>10182</v>
      </c>
      <c r="D2775" t="s">
        <v>344</v>
      </c>
      <c r="E2775">
        <v>113.6547358</v>
      </c>
      <c r="F2775">
        <v>112.67</v>
      </c>
      <c r="G2775">
        <v>-32.238771618910597</v>
      </c>
      <c r="H2775">
        <v>-12.0339398267297</v>
      </c>
      <c r="I2775">
        <v>-25.0887404463972</v>
      </c>
      <c r="J2775">
        <v>-6.3814848688997898</v>
      </c>
      <c r="K2775">
        <v>119.62990831162701</v>
      </c>
      <c r="L2775">
        <v>121.730344560809</v>
      </c>
      <c r="M2775">
        <v>33.4885396973973</v>
      </c>
      <c r="N2775">
        <v>0.36590908728921401</v>
      </c>
      <c r="O2775">
        <v>51.637525516996497</v>
      </c>
      <c r="P2775">
        <v>19.861702127659498</v>
      </c>
      <c r="Q2775">
        <v>0.13635968322035699</v>
      </c>
    </row>
    <row r="2776" spans="1:17" hidden="1" x14ac:dyDescent="0.3">
      <c r="A2776" t="s">
        <v>5715</v>
      </c>
      <c r="B2776" t="s">
        <v>5716</v>
      </c>
      <c r="C2776" t="s">
        <v>10182</v>
      </c>
      <c r="D2776" t="s">
        <v>553</v>
      </c>
      <c r="E2776">
        <v>113.64</v>
      </c>
      <c r="F2776">
        <v>142.05000000000001</v>
      </c>
      <c r="G2776">
        <v>236.08876781870899</v>
      </c>
      <c r="H2776">
        <v>4.5658155921324104</v>
      </c>
      <c r="I2776">
        <v>74.764141247196903</v>
      </c>
      <c r="J2776">
        <v>1.3732374544428501</v>
      </c>
      <c r="K2776">
        <v>132.625204757071</v>
      </c>
      <c r="L2776">
        <v>95.746550999502105</v>
      </c>
      <c r="M2776">
        <v>50.363301329827401</v>
      </c>
      <c r="N2776">
        <v>0.26985477229578098</v>
      </c>
      <c r="O2776">
        <v>14.6427314325941</v>
      </c>
      <c r="P2776">
        <v>385.64102564102501</v>
      </c>
      <c r="Q2776">
        <v>0.13625587454355001</v>
      </c>
    </row>
    <row r="2777" spans="1:17" hidden="1" x14ac:dyDescent="0.3">
      <c r="A2777" t="s">
        <v>5717</v>
      </c>
      <c r="B2777" t="s">
        <v>5718</v>
      </c>
      <c r="C2777" t="s">
        <v>10182</v>
      </c>
      <c r="D2777" t="s">
        <v>413</v>
      </c>
      <c r="E2777">
        <v>113.28</v>
      </c>
      <c r="F2777">
        <v>295</v>
      </c>
      <c r="G2777">
        <v>84.059785015384904</v>
      </c>
      <c r="H2777">
        <v>-2.4631800204441601</v>
      </c>
      <c r="I2777">
        <v>21.2766881923611</v>
      </c>
      <c r="J2777">
        <v>-6.7027186893563702</v>
      </c>
      <c r="K2777">
        <v>303.247477782636</v>
      </c>
      <c r="L2777">
        <v>255.066159727849</v>
      </c>
      <c r="M2777">
        <v>33.628717670388397</v>
      </c>
      <c r="N2777">
        <v>0.25126637145856101</v>
      </c>
      <c r="O2777">
        <v>28.4745762711864</v>
      </c>
      <c r="P2777">
        <v>131.28185025480201</v>
      </c>
      <c r="Q2777">
        <v>0.11725951889502501</v>
      </c>
    </row>
    <row r="2778" spans="1:17" hidden="1" x14ac:dyDescent="0.3">
      <c r="A2778" t="s">
        <v>5719</v>
      </c>
      <c r="B2778" t="s">
        <v>5720</v>
      </c>
      <c r="C2778" t="s">
        <v>10182</v>
      </c>
      <c r="D2778" t="s">
        <v>763</v>
      </c>
      <c r="E2778">
        <v>113.1881585</v>
      </c>
      <c r="F2778">
        <v>63.65</v>
      </c>
      <c r="G2778">
        <v>-22.0923804931851</v>
      </c>
      <c r="H2778">
        <v>8.9418267236871891</v>
      </c>
      <c r="I2778">
        <v>-17.3283842714069</v>
      </c>
      <c r="J2778">
        <v>-2.2271785190292102</v>
      </c>
      <c r="K2778">
        <v>59.321373037888399</v>
      </c>
      <c r="L2778">
        <v>60.034356468684301</v>
      </c>
      <c r="M2778">
        <v>54.530556159483297</v>
      </c>
      <c r="N2778">
        <v>2.6712297685675299</v>
      </c>
      <c r="O2778">
        <v>52.317360565592999</v>
      </c>
      <c r="P2778">
        <v>36.881720430107499</v>
      </c>
      <c r="Q2778">
        <v>7.324800564549E-2</v>
      </c>
    </row>
    <row r="2779" spans="1:17" hidden="1" x14ac:dyDescent="0.3">
      <c r="A2779" t="s">
        <v>5721</v>
      </c>
      <c r="B2779" t="s">
        <v>5722</v>
      </c>
      <c r="C2779" t="s">
        <v>10182</v>
      </c>
      <c r="D2779" t="s">
        <v>148</v>
      </c>
      <c r="E2779">
        <v>113.085805909999</v>
      </c>
      <c r="F2779">
        <v>5.39</v>
      </c>
      <c r="G2779">
        <v>11.369788201255799</v>
      </c>
      <c r="H2779">
        <v>-6.3328565736599698</v>
      </c>
      <c r="I2779">
        <v>-51.766586518597897</v>
      </c>
      <c r="J2779">
        <v>-4.6320310796450004</v>
      </c>
      <c r="K2779">
        <v>5.5957148145676303</v>
      </c>
      <c r="L2779">
        <v>5.8946126385862598</v>
      </c>
      <c r="M2779">
        <v>43.869349332116599</v>
      </c>
      <c r="N2779">
        <v>1.2951808045028199</v>
      </c>
      <c r="O2779">
        <v>94.805194805194802</v>
      </c>
      <c r="P2779">
        <v>49.7222222222222</v>
      </c>
      <c r="Q2779">
        <v>-0.111376177306267</v>
      </c>
    </row>
    <row r="2780" spans="1:17" hidden="1" x14ac:dyDescent="0.3">
      <c r="A2780" t="s">
        <v>5723</v>
      </c>
      <c r="B2780" t="s">
        <v>5724</v>
      </c>
      <c r="C2780" t="s">
        <v>10182</v>
      </c>
      <c r="D2780" t="s">
        <v>1402</v>
      </c>
      <c r="E2780">
        <v>113.05876000000001</v>
      </c>
      <c r="F2780">
        <v>4.42</v>
      </c>
      <c r="G2780">
        <v>202.32149940613101</v>
      </c>
      <c r="H2780">
        <v>-0.76210599639116405</v>
      </c>
      <c r="I2780">
        <v>147.671615728593</v>
      </c>
      <c r="J2780">
        <v>-6.6004043658477602</v>
      </c>
      <c r="K2780">
        <v>3.9189711325208099</v>
      </c>
      <c r="L2780">
        <v>2.48786803194244</v>
      </c>
      <c r="M2780">
        <v>46.997358143142399</v>
      </c>
      <c r="N2780">
        <v>0.82142592138435999</v>
      </c>
      <c r="O2780">
        <v>11.085972850678701</v>
      </c>
      <c r="P2780">
        <v>420</v>
      </c>
      <c r="Q2780">
        <v>4.0911968332079003E-2</v>
      </c>
    </row>
    <row r="2781" spans="1:17" hidden="1" x14ac:dyDescent="0.3">
      <c r="A2781" t="s">
        <v>5725</v>
      </c>
      <c r="B2781" t="s">
        <v>5726</v>
      </c>
      <c r="C2781" t="s">
        <v>10182</v>
      </c>
      <c r="D2781" t="s">
        <v>637</v>
      </c>
      <c r="E2781">
        <v>112.97286</v>
      </c>
      <c r="F2781">
        <v>34.200000000000003</v>
      </c>
      <c r="G2781">
        <v>2.0516384671257502</v>
      </c>
      <c r="H2781">
        <v>-5.4608316838492401</v>
      </c>
      <c r="I2781">
        <v>43.480271765039497</v>
      </c>
      <c r="J2781">
        <v>2.2248932699047099</v>
      </c>
      <c r="K2781">
        <v>33.870199760963501</v>
      </c>
      <c r="L2781">
        <v>28.7378801372471</v>
      </c>
      <c r="M2781">
        <v>50.0539055237643</v>
      </c>
      <c r="N2781">
        <v>0.59617212940880004</v>
      </c>
      <c r="O2781">
        <v>23.391812865496998</v>
      </c>
      <c r="P2781">
        <v>87.912087912087898</v>
      </c>
      <c r="Q2781">
        <v>0.115007966230076</v>
      </c>
    </row>
    <row r="2782" spans="1:17" hidden="1" x14ac:dyDescent="0.3">
      <c r="A2782" t="s">
        <v>5727</v>
      </c>
      <c r="B2782" t="s">
        <v>5728</v>
      </c>
      <c r="C2782" t="s">
        <v>10182</v>
      </c>
      <c r="D2782" t="s">
        <v>637</v>
      </c>
      <c r="E2782">
        <v>112.872291</v>
      </c>
      <c r="F2782">
        <v>36.119999999999997</v>
      </c>
      <c r="G2782">
        <v>14.589722998173199</v>
      </c>
      <c r="H2782">
        <v>8.7320254590079003</v>
      </c>
      <c r="I2782">
        <v>-8.1508800657992602</v>
      </c>
      <c r="J2782">
        <v>4.0316228644990701</v>
      </c>
      <c r="K2782">
        <v>33.3252403216106</v>
      </c>
      <c r="L2782">
        <v>32.171983446421898</v>
      </c>
      <c r="M2782">
        <v>60.727243774607103</v>
      </c>
      <c r="N2782">
        <v>1.8233238530032401</v>
      </c>
      <c r="O2782">
        <v>37.596899224806201</v>
      </c>
      <c r="P2782">
        <v>64.209791004088999</v>
      </c>
      <c r="Q2782">
        <v>6.2493182217073E-2</v>
      </c>
    </row>
    <row r="2783" spans="1:17" hidden="1" x14ac:dyDescent="0.3">
      <c r="A2783" t="s">
        <v>5729</v>
      </c>
      <c r="B2783" t="s">
        <v>5730</v>
      </c>
      <c r="C2783" t="s">
        <v>10182</v>
      </c>
      <c r="D2783" t="s">
        <v>246</v>
      </c>
      <c r="E2783">
        <v>112.84</v>
      </c>
      <c r="F2783">
        <v>100.75</v>
      </c>
      <c r="G2783">
        <v>61.4881660727983</v>
      </c>
      <c r="H2783">
        <v>18.6527571663249</v>
      </c>
      <c r="I2783">
        <v>8.2003871127299206</v>
      </c>
      <c r="J2783">
        <v>-7.8932084892408998</v>
      </c>
      <c r="K2783">
        <v>91.702438862029894</v>
      </c>
      <c r="L2783">
        <v>79.169252206485595</v>
      </c>
      <c r="M2783">
        <v>44.297564477615097</v>
      </c>
      <c r="N2783">
        <v>1.4920838508196199</v>
      </c>
      <c r="O2783">
        <v>26.054590570719501</v>
      </c>
      <c r="P2783">
        <v>104.77642276422699</v>
      </c>
      <c r="Q2783">
        <v>7.4076213471233998E-2</v>
      </c>
    </row>
    <row r="2784" spans="1:17" hidden="1" x14ac:dyDescent="0.3">
      <c r="A2784" t="s">
        <v>5731</v>
      </c>
      <c r="B2784" t="s">
        <v>5732</v>
      </c>
      <c r="C2784" t="s">
        <v>10182</v>
      </c>
      <c r="E2784">
        <v>112.6043968</v>
      </c>
      <c r="F2784">
        <v>2.63</v>
      </c>
      <c r="G2784">
        <v>3.71253080552661</v>
      </c>
      <c r="H2784">
        <v>2.0935957069417799</v>
      </c>
      <c r="I2784">
        <v>-42.381575760768598</v>
      </c>
      <c r="J2784">
        <v>-13.1778062920868</v>
      </c>
      <c r="K2784">
        <v>2.6018076494096198</v>
      </c>
      <c r="L2784">
        <v>2.7410850890032901</v>
      </c>
      <c r="M2784">
        <v>52.468272227883098</v>
      </c>
      <c r="N2784">
        <v>2.1197140458983901</v>
      </c>
      <c r="O2784">
        <v>65.399239543726196</v>
      </c>
      <c r="P2784">
        <v>38.130252100840302</v>
      </c>
      <c r="Q2784">
        <v>2.5392006823016001E-2</v>
      </c>
    </row>
    <row r="2785" spans="1:17" hidden="1" x14ac:dyDescent="0.3">
      <c r="A2785" t="s">
        <v>5733</v>
      </c>
      <c r="B2785" t="s">
        <v>5734</v>
      </c>
      <c r="C2785" t="s">
        <v>10182</v>
      </c>
      <c r="D2785" t="s">
        <v>62</v>
      </c>
      <c r="E2785">
        <v>112.5590368</v>
      </c>
      <c r="F2785">
        <v>98</v>
      </c>
      <c r="G2785">
        <v>13.783299877426201</v>
      </c>
      <c r="H2785">
        <v>-9.5448169031199797</v>
      </c>
      <c r="I2785">
        <v>-3.4394953825180301</v>
      </c>
      <c r="J2785">
        <v>-4.6543362980286602</v>
      </c>
      <c r="K2785">
        <v>106.632513796431</v>
      </c>
      <c r="L2785">
        <v>100.82376666163201</v>
      </c>
      <c r="M2785">
        <v>32.940886224588098</v>
      </c>
      <c r="N2785">
        <v>0.44681889268235198</v>
      </c>
      <c r="O2785">
        <v>71.326530612244895</v>
      </c>
      <c r="P2785">
        <v>50.653343581860099</v>
      </c>
      <c r="Q2785">
        <v>0.108549150898003</v>
      </c>
    </row>
    <row r="2786" spans="1:17" hidden="1" x14ac:dyDescent="0.3">
      <c r="A2786" t="s">
        <v>5735</v>
      </c>
      <c r="B2786" t="s">
        <v>5736</v>
      </c>
      <c r="C2786" t="s">
        <v>10182</v>
      </c>
      <c r="D2786" t="s">
        <v>59</v>
      </c>
      <c r="E2786">
        <v>112.432554645</v>
      </c>
      <c r="F2786">
        <v>14.01</v>
      </c>
      <c r="G2786">
        <v>-18.1393431157795</v>
      </c>
      <c r="H2786">
        <v>-12.950122103574399</v>
      </c>
      <c r="I2786">
        <v>-48.297305660803602</v>
      </c>
      <c r="J2786">
        <v>-1.8132776130705699</v>
      </c>
      <c r="K2786">
        <v>15.6916223634968</v>
      </c>
      <c r="L2786">
        <v>17.508264678613301</v>
      </c>
      <c r="M2786">
        <v>40.9016795118023</v>
      </c>
      <c r="N2786">
        <v>0.40576121205396498</v>
      </c>
      <c r="O2786">
        <v>121.98429693076299</v>
      </c>
      <c r="P2786">
        <v>14.1809290953545</v>
      </c>
      <c r="Q2786">
        <v>1.5422620494943E-2</v>
      </c>
    </row>
    <row r="2787" spans="1:17" hidden="1" x14ac:dyDescent="0.3">
      <c r="A2787" t="s">
        <v>5737</v>
      </c>
      <c r="B2787" t="s">
        <v>5738</v>
      </c>
      <c r="C2787" t="s">
        <v>10182</v>
      </c>
      <c r="D2787" t="s">
        <v>140</v>
      </c>
      <c r="E2787">
        <v>112.32125000000001</v>
      </c>
      <c r="F2787">
        <v>4492.8500000000004</v>
      </c>
      <c r="G2787">
        <v>0.51794998027303696</v>
      </c>
      <c r="H2787">
        <v>8.0414450236813906</v>
      </c>
      <c r="I2787">
        <v>4.3690183259956799</v>
      </c>
      <c r="J2787">
        <v>-9.7595174433344596</v>
      </c>
      <c r="K2787">
        <v>4109.7591659981099</v>
      </c>
      <c r="L2787">
        <v>3948.9557142121898</v>
      </c>
      <c r="M2787">
        <v>60.556304054987798</v>
      </c>
      <c r="N2787">
        <v>2.48368983957219</v>
      </c>
      <c r="O2787">
        <v>10.909556295002</v>
      </c>
      <c r="P2787">
        <v>37.186259541984697</v>
      </c>
      <c r="Q2787">
        <v>-7.6218880801852004E-2</v>
      </c>
    </row>
    <row r="2788" spans="1:17" hidden="1" x14ac:dyDescent="0.3">
      <c r="A2788" t="s">
        <v>5739</v>
      </c>
      <c r="B2788" t="s">
        <v>5740</v>
      </c>
      <c r="C2788" t="s">
        <v>10182</v>
      </c>
      <c r="D2788" t="s">
        <v>637</v>
      </c>
      <c r="E2788">
        <v>112.27760499999999</v>
      </c>
      <c r="F2788">
        <v>215.05</v>
      </c>
      <c r="G2788">
        <v>-19.149947410142701</v>
      </c>
      <c r="H2788">
        <v>2.90776803326531</v>
      </c>
      <c r="I2788">
        <v>-5.8943332939260999</v>
      </c>
      <c r="J2788">
        <v>-6.1070992213798103</v>
      </c>
      <c r="K2788">
        <v>216.382587149638</v>
      </c>
      <c r="L2788">
        <v>211.81680049318899</v>
      </c>
      <c r="M2788">
        <v>42.9130353034517</v>
      </c>
      <c r="N2788">
        <v>1.23422332365221</v>
      </c>
      <c r="O2788">
        <v>13.903743315508001</v>
      </c>
      <c r="P2788">
        <v>16.117710583153301</v>
      </c>
      <c r="Q2788">
        <v>-6.9299699505933995E-2</v>
      </c>
    </row>
    <row r="2789" spans="1:17" hidden="1" x14ac:dyDescent="0.3">
      <c r="A2789" t="s">
        <v>5741</v>
      </c>
      <c r="B2789" t="s">
        <v>5742</v>
      </c>
      <c r="C2789" t="s">
        <v>10182</v>
      </c>
      <c r="D2789" t="s">
        <v>553</v>
      </c>
      <c r="E2789">
        <v>111.88715999999999</v>
      </c>
      <c r="F2789">
        <v>115.5</v>
      </c>
      <c r="G2789">
        <v>64.507000731488503</v>
      </c>
      <c r="H2789">
        <v>3.5571428298999002</v>
      </c>
      <c r="I2789">
        <v>-19.108045288355999</v>
      </c>
      <c r="J2789">
        <v>-4.1298264941070899</v>
      </c>
      <c r="K2789">
        <v>117.943603868267</v>
      </c>
      <c r="L2789">
        <v>107.413450727309</v>
      </c>
      <c r="M2789">
        <v>43.711319741471698</v>
      </c>
      <c r="N2789">
        <v>0.64795529783669303</v>
      </c>
      <c r="O2789">
        <v>28.917748917748899</v>
      </c>
      <c r="P2789">
        <v>107.73381294964</v>
      </c>
      <c r="Q2789">
        <v>5.9850651279247997E-2</v>
      </c>
    </row>
    <row r="2790" spans="1:17" hidden="1" x14ac:dyDescent="0.3">
      <c r="A2790" t="s">
        <v>5743</v>
      </c>
      <c r="B2790" t="s">
        <v>5744</v>
      </c>
      <c r="C2790" t="s">
        <v>10182</v>
      </c>
      <c r="D2790" t="s">
        <v>246</v>
      </c>
      <c r="E2790">
        <v>111.85720499999999</v>
      </c>
      <c r="F2790">
        <v>1450</v>
      </c>
      <c r="G2790">
        <v>77.668758851831896</v>
      </c>
      <c r="H2790">
        <v>19.1232170613645</v>
      </c>
      <c r="I2790">
        <v>6.8807249488010802</v>
      </c>
      <c r="J2790">
        <v>5.6272657044744596</v>
      </c>
      <c r="K2790">
        <v>1426.1715932700499</v>
      </c>
      <c r="L2790">
        <v>1300.68644459968</v>
      </c>
      <c r="M2790">
        <v>49.745789722746899</v>
      </c>
      <c r="N2790">
        <v>0.958590039034943</v>
      </c>
      <c r="O2790">
        <v>30.051724137931</v>
      </c>
      <c r="P2790">
        <v>105.73212258796799</v>
      </c>
      <c r="Q2790">
        <v>5.9950038422055998E-2</v>
      </c>
    </row>
    <row r="2791" spans="1:17" hidden="1" x14ac:dyDescent="0.3">
      <c r="A2791" t="s">
        <v>5745</v>
      </c>
      <c r="B2791" t="s">
        <v>5746</v>
      </c>
      <c r="C2791" t="s">
        <v>10182</v>
      </c>
      <c r="D2791" t="s">
        <v>1474</v>
      </c>
      <c r="E2791">
        <v>111.831478</v>
      </c>
      <c r="F2791">
        <v>117.7</v>
      </c>
      <c r="G2791">
        <v>-7.2631315136621993E-2</v>
      </c>
      <c r="H2791">
        <v>1.5986814428921501</v>
      </c>
      <c r="I2791">
        <v>-14.0402840626386</v>
      </c>
      <c r="J2791">
        <v>-9.1167167778784997</v>
      </c>
      <c r="K2791">
        <v>112.627357067508</v>
      </c>
      <c r="L2791">
        <v>109.119978485101</v>
      </c>
      <c r="M2791">
        <v>49.713085173038699</v>
      </c>
      <c r="N2791">
        <v>1.56725044266664</v>
      </c>
      <c r="O2791">
        <v>17.884451996601499</v>
      </c>
      <c r="P2791">
        <v>27.1058315334773</v>
      </c>
      <c r="Q2791">
        <v>-1.1262179904399001E-2</v>
      </c>
    </row>
    <row r="2792" spans="1:17" hidden="1" x14ac:dyDescent="0.3">
      <c r="A2792" t="s">
        <v>5747</v>
      </c>
      <c r="B2792" t="s">
        <v>5748</v>
      </c>
      <c r="C2792" t="s">
        <v>10182</v>
      </c>
      <c r="D2792" t="s">
        <v>515</v>
      </c>
      <c r="E2792">
        <v>111.79838165</v>
      </c>
      <c r="F2792">
        <v>110.75</v>
      </c>
      <c r="G2792">
        <v>36.829296677086802</v>
      </c>
      <c r="H2792">
        <v>1.7320254590078901</v>
      </c>
      <c r="I2792">
        <v>6.3492839669128402</v>
      </c>
      <c r="J2792">
        <v>2.3631453934431002</v>
      </c>
      <c r="K2792">
        <v>103.48668509615401</v>
      </c>
      <c r="L2792">
        <v>94.089581837820504</v>
      </c>
      <c r="M2792">
        <v>57.8345375012332</v>
      </c>
      <c r="N2792">
        <v>5.1889612277806503</v>
      </c>
      <c r="O2792">
        <v>8.3521444695259603</v>
      </c>
      <c r="P2792">
        <v>61.9152046783625</v>
      </c>
    </row>
    <row r="2793" spans="1:17" hidden="1" x14ac:dyDescent="0.3">
      <c r="A2793" t="s">
        <v>5749</v>
      </c>
      <c r="B2793" t="s">
        <v>5750</v>
      </c>
      <c r="C2793" t="s">
        <v>10182</v>
      </c>
      <c r="D2793" t="s">
        <v>413</v>
      </c>
      <c r="E2793">
        <v>111.7641024</v>
      </c>
      <c r="F2793">
        <v>73.760000000000005</v>
      </c>
      <c r="G2793">
        <v>84.281108745814805</v>
      </c>
      <c r="H2793">
        <v>46.684199826559599</v>
      </c>
      <c r="I2793">
        <v>45.988851186845899</v>
      </c>
      <c r="J2793">
        <v>8.1683803990047696</v>
      </c>
      <c r="K2793">
        <v>56.499534540994702</v>
      </c>
      <c r="L2793">
        <v>47.788078614310599</v>
      </c>
      <c r="M2793">
        <v>98.202194540521404</v>
      </c>
      <c r="N2793">
        <v>1.15593580048117</v>
      </c>
      <c r="O2793">
        <v>0</v>
      </c>
      <c r="P2793">
        <v>143.834710743801</v>
      </c>
      <c r="Q2793">
        <v>6.2944414939516996E-2</v>
      </c>
    </row>
    <row r="2794" spans="1:17" hidden="1" x14ac:dyDescent="0.3">
      <c r="A2794" t="s">
        <v>5751</v>
      </c>
      <c r="B2794" t="s">
        <v>5752</v>
      </c>
      <c r="C2794" t="s">
        <v>10182</v>
      </c>
      <c r="D2794" t="s">
        <v>481</v>
      </c>
      <c r="E2794">
        <v>111.69034615</v>
      </c>
      <c r="F2794">
        <v>19.75</v>
      </c>
      <c r="G2794">
        <v>19.07467594033</v>
      </c>
      <c r="H2794">
        <v>-3.21574990724277</v>
      </c>
      <c r="I2794">
        <v>-2.3005291182035701</v>
      </c>
      <c r="J2794">
        <v>-4.5477719331522701</v>
      </c>
      <c r="K2794">
        <v>18.789726602877501</v>
      </c>
      <c r="L2794">
        <v>18.1270954063516</v>
      </c>
      <c r="M2794">
        <v>65.971079620050105</v>
      </c>
      <c r="N2794">
        <v>0.96597255666066095</v>
      </c>
      <c r="O2794">
        <v>21.265822784810101</v>
      </c>
      <c r="P2794">
        <v>64.5833333333333</v>
      </c>
      <c r="Q2794">
        <v>6.7747846392514993E-2</v>
      </c>
    </row>
    <row r="2795" spans="1:17" hidden="1" x14ac:dyDescent="0.3">
      <c r="A2795" t="s">
        <v>5753</v>
      </c>
      <c r="B2795" t="s">
        <v>5754</v>
      </c>
      <c r="C2795" t="s">
        <v>10182</v>
      </c>
      <c r="D2795" t="s">
        <v>413</v>
      </c>
      <c r="E2795">
        <v>111.21944999999999</v>
      </c>
      <c r="F2795">
        <v>46.78</v>
      </c>
      <c r="G2795">
        <v>84.6898767520874</v>
      </c>
      <c r="H2795">
        <v>-8.5579745409921095</v>
      </c>
      <c r="I2795">
        <v>24.977163130999799</v>
      </c>
      <c r="J2795">
        <v>-2.9209870878992601</v>
      </c>
      <c r="K2795">
        <v>46.869499719631698</v>
      </c>
      <c r="L2795">
        <v>36.939594077167399</v>
      </c>
      <c r="M2795">
        <v>34.044025980284502</v>
      </c>
      <c r="N2795">
        <v>0.26700032611519198</v>
      </c>
      <c r="O2795">
        <v>15.968362548097399</v>
      </c>
      <c r="P2795">
        <v>176.80473372781</v>
      </c>
      <c r="Q2795">
        <v>7.4505433612877994E-2</v>
      </c>
    </row>
    <row r="2796" spans="1:17" hidden="1" x14ac:dyDescent="0.3">
      <c r="A2796" t="s">
        <v>5755</v>
      </c>
      <c r="B2796" t="s">
        <v>5756</v>
      </c>
      <c r="C2796" t="s">
        <v>10182</v>
      </c>
      <c r="D2796" t="s">
        <v>711</v>
      </c>
      <c r="E2796">
        <v>110.88097019999999</v>
      </c>
      <c r="F2796">
        <v>76.98</v>
      </c>
      <c r="G2796">
        <v>44.510919493767197</v>
      </c>
      <c r="H2796">
        <v>1.65963163661407</v>
      </c>
      <c r="I2796">
        <v>24.2820860036596</v>
      </c>
      <c r="J2796">
        <v>2.4834668924885599</v>
      </c>
      <c r="K2796">
        <v>71.859751477595594</v>
      </c>
      <c r="L2796">
        <v>61.537873829623898</v>
      </c>
      <c r="M2796">
        <v>46.511713315869002</v>
      </c>
      <c r="N2796">
        <v>1.2621129906325801</v>
      </c>
      <c r="O2796">
        <v>3.9230969082878699</v>
      </c>
      <c r="P2796">
        <v>75.3530751708428</v>
      </c>
      <c r="Q2796">
        <v>1.7417697266181999E-2</v>
      </c>
    </row>
    <row r="2797" spans="1:17" hidden="1" x14ac:dyDescent="0.3">
      <c r="A2797" t="s">
        <v>5757</v>
      </c>
      <c r="B2797" t="s">
        <v>5758</v>
      </c>
      <c r="C2797" t="s">
        <v>10182</v>
      </c>
      <c r="D2797" t="s">
        <v>111</v>
      </c>
      <c r="E2797">
        <v>110.85999</v>
      </c>
      <c r="F2797">
        <v>56.75</v>
      </c>
      <c r="G2797">
        <v>119.526160964241</v>
      </c>
      <c r="H2797">
        <v>11.088961875192799</v>
      </c>
      <c r="I2797">
        <v>20.110355518557999</v>
      </c>
      <c r="J2797">
        <v>2.6053460180115202</v>
      </c>
      <c r="K2797">
        <v>58.147413658929203</v>
      </c>
      <c r="L2797">
        <v>51.5133668382501</v>
      </c>
      <c r="M2797">
        <v>49.602183626396503</v>
      </c>
      <c r="N2797">
        <v>0.94981998199819995</v>
      </c>
      <c r="O2797">
        <v>49.251101321585899</v>
      </c>
      <c r="P2797">
        <v>179.556650246305</v>
      </c>
    </row>
    <row r="2798" spans="1:17" hidden="1" x14ac:dyDescent="0.3">
      <c r="A2798" t="s">
        <v>5759</v>
      </c>
      <c r="B2798" t="s">
        <v>5760</v>
      </c>
      <c r="C2798" t="s">
        <v>10182</v>
      </c>
      <c r="D2798" t="s">
        <v>193</v>
      </c>
      <c r="E2798">
        <v>110.74339999999999</v>
      </c>
      <c r="F2798">
        <v>73.34</v>
      </c>
      <c r="G2798">
        <v>183.06535250292501</v>
      </c>
      <c r="H2798">
        <v>11.416984808601301</v>
      </c>
      <c r="I2798">
        <v>52.4435770855915</v>
      </c>
      <c r="J2798">
        <v>-10.910351143021501</v>
      </c>
      <c r="K2798">
        <v>67.3506504035105</v>
      </c>
      <c r="L2798">
        <v>53.992184600068597</v>
      </c>
      <c r="M2798">
        <v>48.388287952694903</v>
      </c>
      <c r="N2798">
        <v>0.71073555326739601</v>
      </c>
      <c r="O2798">
        <v>14.398691028088299</v>
      </c>
      <c r="P2798">
        <v>222.79929577464699</v>
      </c>
      <c r="Q2798">
        <v>7.8117745588871995E-2</v>
      </c>
    </row>
    <row r="2799" spans="1:17" hidden="1" x14ac:dyDescent="0.3">
      <c r="A2799" t="s">
        <v>5761</v>
      </c>
      <c r="B2799" t="s">
        <v>5762</v>
      </c>
      <c r="C2799" t="s">
        <v>10182</v>
      </c>
      <c r="D2799" t="s">
        <v>938</v>
      </c>
      <c r="E2799">
        <v>110.4736</v>
      </c>
      <c r="F2799">
        <v>174.8</v>
      </c>
      <c r="G2799">
        <v>-32.1071845970204</v>
      </c>
      <c r="H2799">
        <v>-5.7330070360471899</v>
      </c>
      <c r="I2799">
        <v>-20.857949943829698</v>
      </c>
      <c r="J2799">
        <v>2.14584825986348</v>
      </c>
      <c r="K2799">
        <v>175.63163949865401</v>
      </c>
      <c r="L2799">
        <v>180.87292050739299</v>
      </c>
      <c r="M2799">
        <v>54.262272977170703</v>
      </c>
      <c r="N2799">
        <v>1.04989224908335</v>
      </c>
      <c r="O2799">
        <v>32.723112128146397</v>
      </c>
      <c r="P2799">
        <v>21.346754599097501</v>
      </c>
      <c r="Q2799">
        <v>-7.7422298831242006E-2</v>
      </c>
    </row>
    <row r="2800" spans="1:17" hidden="1" x14ac:dyDescent="0.3">
      <c r="A2800" t="s">
        <v>5763</v>
      </c>
      <c r="B2800" t="s">
        <v>5764</v>
      </c>
      <c r="C2800" t="s">
        <v>10182</v>
      </c>
      <c r="E2800">
        <v>110.25</v>
      </c>
      <c r="F2800">
        <v>735</v>
      </c>
      <c r="G2800">
        <v>3.66945680559119</v>
      </c>
      <c r="H2800">
        <v>21.1230511000335</v>
      </c>
      <c r="I2800">
        <v>-14.3283842714069</v>
      </c>
      <c r="J2800">
        <v>-4.6493160773758403E-2</v>
      </c>
      <c r="K2800">
        <v>649.91974309886996</v>
      </c>
      <c r="M2800">
        <v>94.183779207942393</v>
      </c>
      <c r="N2800">
        <v>0.41528018101956599</v>
      </c>
      <c r="O2800">
        <v>3.9455782312925098</v>
      </c>
      <c r="P2800">
        <v>39.204545454545404</v>
      </c>
    </row>
    <row r="2801" spans="1:17" hidden="1" x14ac:dyDescent="0.3">
      <c r="A2801" t="s">
        <v>5765</v>
      </c>
      <c r="B2801" t="s">
        <v>5766</v>
      </c>
      <c r="C2801" t="s">
        <v>10182</v>
      </c>
      <c r="D2801" t="s">
        <v>46</v>
      </c>
      <c r="E2801">
        <v>110.2008</v>
      </c>
      <c r="F2801">
        <v>270.10000000000002</v>
      </c>
      <c r="G2801">
        <v>4.1794664902293999</v>
      </c>
      <c r="H2801">
        <v>9.0559438514622599</v>
      </c>
      <c r="I2801">
        <v>16.936990220098199</v>
      </c>
      <c r="J2801">
        <v>-1.8372733026177299</v>
      </c>
      <c r="K2801">
        <v>275.87599600904701</v>
      </c>
      <c r="M2801">
        <v>40.604547278669003</v>
      </c>
      <c r="N2801">
        <v>0.57206782854451199</v>
      </c>
      <c r="O2801">
        <v>41.2069603850425</v>
      </c>
      <c r="P2801">
        <v>45.2150537634408</v>
      </c>
    </row>
    <row r="2802" spans="1:17" hidden="1" x14ac:dyDescent="0.3">
      <c r="A2802" t="s">
        <v>5767</v>
      </c>
      <c r="B2802" t="s">
        <v>5768</v>
      </c>
      <c r="C2802" t="s">
        <v>10182</v>
      </c>
      <c r="E2802">
        <v>110.16</v>
      </c>
      <c r="F2802">
        <v>81</v>
      </c>
      <c r="G2802">
        <v>-30.349065896012501</v>
      </c>
      <c r="H2802">
        <v>7.4745120938872596</v>
      </c>
      <c r="I2802">
        <v>-17.5915421661437</v>
      </c>
      <c r="J2802">
        <v>-3.1468807092172999</v>
      </c>
      <c r="M2802">
        <v>66.189642460776895</v>
      </c>
      <c r="O2802">
        <v>11.1111111111111</v>
      </c>
      <c r="P2802">
        <v>28.571428571428498</v>
      </c>
    </row>
    <row r="2803" spans="1:17" hidden="1" x14ac:dyDescent="0.3">
      <c r="A2803" t="s">
        <v>5769</v>
      </c>
      <c r="B2803" t="s">
        <v>5770</v>
      </c>
      <c r="C2803" t="s">
        <v>10182</v>
      </c>
      <c r="E2803">
        <v>110.143635328</v>
      </c>
      <c r="F2803">
        <v>1.58</v>
      </c>
      <c r="G2803">
        <v>-23.150424130308</v>
      </c>
      <c r="H2803">
        <v>1.60447443859973</v>
      </c>
      <c r="I2803">
        <v>-15.9869208567727</v>
      </c>
      <c r="J2803">
        <v>-9.8730827561494703</v>
      </c>
      <c r="K2803">
        <v>1.5812260813275201</v>
      </c>
      <c r="L2803">
        <v>1.6846905389076601</v>
      </c>
      <c r="M2803">
        <v>53.168776685224799</v>
      </c>
      <c r="N2803">
        <v>2.11418632253661</v>
      </c>
      <c r="O2803">
        <v>96.202531645569593</v>
      </c>
      <c r="P2803">
        <v>75.5555555555555</v>
      </c>
      <c r="Q2803">
        <v>-5.2580300257731E-2</v>
      </c>
    </row>
    <row r="2804" spans="1:17" hidden="1" x14ac:dyDescent="0.3">
      <c r="A2804" t="s">
        <v>5771</v>
      </c>
      <c r="B2804" t="s">
        <v>5772</v>
      </c>
      <c r="C2804" t="s">
        <v>10182</v>
      </c>
      <c r="D2804" t="s">
        <v>700</v>
      </c>
      <c r="E2804">
        <v>110.04663720000001</v>
      </c>
      <c r="F2804">
        <v>102</v>
      </c>
      <c r="G2804">
        <v>14.966268299699101</v>
      </c>
      <c r="H2804">
        <v>-15.142432476811701</v>
      </c>
      <c r="I2804">
        <v>4.2430443000216398</v>
      </c>
      <c r="J2804">
        <v>1.7312846170040099</v>
      </c>
      <c r="K2804">
        <v>101.664694894124</v>
      </c>
      <c r="L2804">
        <v>98.764995012085805</v>
      </c>
      <c r="M2804">
        <v>45.668983296629598</v>
      </c>
      <c r="N2804">
        <v>1.9291101254326899</v>
      </c>
      <c r="O2804">
        <v>87.509803921568604</v>
      </c>
      <c r="P2804">
        <v>54.078549848942501</v>
      </c>
      <c r="Q2804">
        <v>3.4542100142183001E-2</v>
      </c>
    </row>
    <row r="2805" spans="1:17" hidden="1" x14ac:dyDescent="0.3">
      <c r="A2805" t="s">
        <v>5773</v>
      </c>
      <c r="B2805" t="s">
        <v>5774</v>
      </c>
      <c r="C2805" t="s">
        <v>10182</v>
      </c>
      <c r="D2805" t="s">
        <v>986</v>
      </c>
      <c r="E2805">
        <v>109.98403999999999</v>
      </c>
      <c r="F2805">
        <v>44.05</v>
      </c>
      <c r="G2805">
        <v>-8.8589950725158602</v>
      </c>
      <c r="H2805">
        <v>-6.2047215289439199</v>
      </c>
      <c r="I2805">
        <v>-23.874569010362698</v>
      </c>
      <c r="J2805">
        <v>7.1808392965192702</v>
      </c>
      <c r="K2805">
        <v>40.451703371648499</v>
      </c>
      <c r="L2805">
        <v>42.225641725358301</v>
      </c>
      <c r="M2805">
        <v>82.011459569921698</v>
      </c>
      <c r="N2805">
        <v>1.21589245308132</v>
      </c>
      <c r="O2805">
        <v>31.4415437003405</v>
      </c>
      <c r="P2805">
        <v>37.01399688958</v>
      </c>
    </row>
    <row r="2806" spans="1:17" hidden="1" x14ac:dyDescent="0.3">
      <c r="A2806" t="s">
        <v>5775</v>
      </c>
      <c r="B2806" t="s">
        <v>5776</v>
      </c>
      <c r="C2806" t="s">
        <v>10182</v>
      </c>
      <c r="D2806" t="s">
        <v>46</v>
      </c>
      <c r="E2806">
        <v>109.9344</v>
      </c>
      <c r="F2806">
        <v>49.52</v>
      </c>
      <c r="G2806">
        <v>109.717316275632</v>
      </c>
      <c r="H2806">
        <v>14.163843640826</v>
      </c>
      <c r="I2806">
        <v>-12.388929175544099</v>
      </c>
      <c r="J2806">
        <v>26.7010796547602</v>
      </c>
      <c r="K2806">
        <v>45.4946619670526</v>
      </c>
      <c r="L2806">
        <v>41.744977010628901</v>
      </c>
      <c r="M2806">
        <v>66.674220567087403</v>
      </c>
      <c r="N2806">
        <v>2.1709893048128301</v>
      </c>
      <c r="O2806">
        <v>27.180936995153399</v>
      </c>
      <c r="P2806">
        <v>135.809523809523</v>
      </c>
      <c r="Q2806">
        <v>-6.5754208479039998E-3</v>
      </c>
    </row>
    <row r="2807" spans="1:17" hidden="1" x14ac:dyDescent="0.3">
      <c r="A2807" t="s">
        <v>5777</v>
      </c>
      <c r="B2807" t="s">
        <v>5778</v>
      </c>
      <c r="C2807" t="s">
        <v>10182</v>
      </c>
      <c r="D2807" t="s">
        <v>130</v>
      </c>
      <c r="E2807">
        <v>109.8349824</v>
      </c>
      <c r="F2807">
        <v>100.01</v>
      </c>
      <c r="G2807">
        <v>125.754322748661</v>
      </c>
      <c r="H2807">
        <v>10.967378704269199</v>
      </c>
      <c r="I2807">
        <v>18.0627500180324</v>
      </c>
      <c r="J2807">
        <v>11.036379767403</v>
      </c>
      <c r="K2807">
        <v>91.814072772972196</v>
      </c>
      <c r="L2807">
        <v>77.120115315180996</v>
      </c>
      <c r="M2807">
        <v>75.715426889023107</v>
      </c>
      <c r="N2807">
        <v>0.501822874296739</v>
      </c>
      <c r="O2807">
        <v>14.888511148885099</v>
      </c>
      <c r="P2807">
        <v>176.270718232044</v>
      </c>
      <c r="Q2807">
        <v>9.8966778468729005E-2</v>
      </c>
    </row>
    <row r="2808" spans="1:17" hidden="1" x14ac:dyDescent="0.3">
      <c r="A2808" t="s">
        <v>5779</v>
      </c>
      <c r="B2808" t="s">
        <v>5780</v>
      </c>
      <c r="C2808" t="s">
        <v>10182</v>
      </c>
      <c r="E2808">
        <v>109.79278499999999</v>
      </c>
      <c r="F2808">
        <v>218.2</v>
      </c>
      <c r="G2808">
        <v>68.436359205201896</v>
      </c>
      <c r="H2808">
        <v>28.125431727487999</v>
      </c>
      <c r="I2808">
        <v>53.982591338349103</v>
      </c>
      <c r="J2808">
        <v>-8.4393867691053792</v>
      </c>
      <c r="K2808">
        <v>187.439980312025</v>
      </c>
      <c r="L2808">
        <v>151.482493394139</v>
      </c>
      <c r="M2808">
        <v>51.382231646237599</v>
      </c>
      <c r="N2808">
        <v>2.9770402197798198</v>
      </c>
      <c r="O2808">
        <v>21.2878093492209</v>
      </c>
      <c r="P2808">
        <v>107.611798287345</v>
      </c>
      <c r="Q2808">
        <v>0.15491286934655499</v>
      </c>
    </row>
    <row r="2809" spans="1:17" hidden="1" x14ac:dyDescent="0.3">
      <c r="A2809" t="s">
        <v>5781</v>
      </c>
      <c r="B2809" t="s">
        <v>5782</v>
      </c>
      <c r="C2809" t="s">
        <v>10182</v>
      </c>
      <c r="D2809" t="s">
        <v>1545</v>
      </c>
      <c r="E2809">
        <v>109.71170733199899</v>
      </c>
      <c r="F2809">
        <v>25.93</v>
      </c>
      <c r="G2809">
        <v>34.975820393785902</v>
      </c>
      <c r="H2809">
        <v>8.9528459943303993</v>
      </c>
      <c r="I2809">
        <v>-10.642109761603001</v>
      </c>
      <c r="J2809">
        <v>-2.3509888162327601</v>
      </c>
      <c r="K2809">
        <v>24.322812140660499</v>
      </c>
      <c r="L2809">
        <v>22.454479384728899</v>
      </c>
      <c r="M2809">
        <v>47.146055927905003</v>
      </c>
      <c r="N2809">
        <v>1.03739335984648</v>
      </c>
      <c r="O2809">
        <v>33.629001156961003</v>
      </c>
      <c r="P2809">
        <v>72.292358803986701</v>
      </c>
      <c r="Q2809">
        <v>7.1422107388318001E-2</v>
      </c>
    </row>
    <row r="2810" spans="1:17" hidden="1" x14ac:dyDescent="0.3">
      <c r="A2810" t="s">
        <v>5783</v>
      </c>
      <c r="B2810" t="s">
        <v>5784</v>
      </c>
      <c r="C2810" t="s">
        <v>10182</v>
      </c>
      <c r="E2810">
        <v>109.6697345</v>
      </c>
      <c r="F2810">
        <v>53.05</v>
      </c>
      <c r="G2810">
        <v>28.2132956392247</v>
      </c>
      <c r="H2810">
        <v>34.632968855234203</v>
      </c>
      <c r="I2810">
        <v>20.296615728593</v>
      </c>
      <c r="J2810">
        <v>17.0169989027182</v>
      </c>
      <c r="K2810">
        <v>46.848422235668203</v>
      </c>
      <c r="L2810">
        <v>40.639401468759601</v>
      </c>
      <c r="M2810">
        <v>51.595991129096298</v>
      </c>
      <c r="N2810">
        <v>1.50158896900051</v>
      </c>
      <c r="O2810">
        <v>26.390197926484401</v>
      </c>
      <c r="P2810">
        <v>87.389614977039898</v>
      </c>
      <c r="Q2810">
        <v>0.17795681073036501</v>
      </c>
    </row>
    <row r="2811" spans="1:17" hidden="1" x14ac:dyDescent="0.3">
      <c r="A2811" t="s">
        <v>5785</v>
      </c>
      <c r="B2811" t="s">
        <v>2957</v>
      </c>
      <c r="C2811" t="s">
        <v>10182</v>
      </c>
      <c r="D2811" t="s">
        <v>3932</v>
      </c>
      <c r="E2811">
        <v>109.5185</v>
      </c>
      <c r="F2811">
        <v>842.45</v>
      </c>
      <c r="G2811">
        <v>17.714329306970701</v>
      </c>
      <c r="H2811">
        <v>-3.9126426822879701E-2</v>
      </c>
      <c r="I2811">
        <v>-9.0109940334868703</v>
      </c>
      <c r="J2811">
        <v>-8.8395966090496092</v>
      </c>
      <c r="K2811">
        <v>798.81513563704095</v>
      </c>
      <c r="L2811">
        <v>746.75413909058102</v>
      </c>
      <c r="M2811">
        <v>52.266564940711099</v>
      </c>
      <c r="N2811">
        <v>2.43852074781964</v>
      </c>
      <c r="O2811">
        <v>41.937206955902397</v>
      </c>
      <c r="P2811">
        <v>64.863013698630098</v>
      </c>
      <c r="Q2811">
        <v>7.1501044915305997E-2</v>
      </c>
    </row>
    <row r="2812" spans="1:17" hidden="1" x14ac:dyDescent="0.3">
      <c r="A2812" t="s">
        <v>5786</v>
      </c>
      <c r="B2812" t="s">
        <v>5787</v>
      </c>
      <c r="C2812" t="s">
        <v>10182</v>
      </c>
      <c r="D2812" t="s">
        <v>246</v>
      </c>
      <c r="E2812">
        <v>109.49475</v>
      </c>
      <c r="F2812">
        <v>108.95</v>
      </c>
      <c r="G2812">
        <v>33.965186889235198</v>
      </c>
      <c r="H2812">
        <v>11.4479647884384</v>
      </c>
      <c r="I2812">
        <v>-17.0507279530859</v>
      </c>
      <c r="J2812">
        <v>2.2539763227943101</v>
      </c>
      <c r="K2812">
        <v>107.353733796645</v>
      </c>
      <c r="M2812">
        <v>45.643039899275202</v>
      </c>
      <c r="N2812">
        <v>0.71441877794336806</v>
      </c>
      <c r="O2812">
        <v>40.477283157411598</v>
      </c>
      <c r="P2812">
        <v>67.615384615384599</v>
      </c>
    </row>
    <row r="2813" spans="1:17" hidden="1" x14ac:dyDescent="0.3">
      <c r="A2813" t="s">
        <v>5788</v>
      </c>
      <c r="B2813" t="s">
        <v>5789</v>
      </c>
      <c r="C2813" t="s">
        <v>10182</v>
      </c>
      <c r="E2813">
        <v>109.339303</v>
      </c>
      <c r="F2813">
        <v>99.95</v>
      </c>
      <c r="G2813">
        <v>67.2365857451164</v>
      </c>
      <c r="H2813">
        <v>5.4153587923412196</v>
      </c>
      <c r="I2813">
        <v>32.254286059853001</v>
      </c>
      <c r="J2813">
        <v>1.4304299161493099</v>
      </c>
      <c r="K2813">
        <v>97.446904458625497</v>
      </c>
      <c r="L2813">
        <v>82.321612447355307</v>
      </c>
      <c r="M2813">
        <v>51.460860711969197</v>
      </c>
      <c r="N2813">
        <v>0.77077097439772102</v>
      </c>
      <c r="O2813">
        <v>21.560780390194999</v>
      </c>
      <c r="P2813">
        <v>114.577071704594</v>
      </c>
      <c r="Q2813">
        <v>3.1924795466393999E-2</v>
      </c>
    </row>
    <row r="2814" spans="1:17" hidden="1" x14ac:dyDescent="0.3">
      <c r="A2814" t="s">
        <v>5790</v>
      </c>
      <c r="B2814" t="s">
        <v>5791</v>
      </c>
      <c r="C2814" t="s">
        <v>10182</v>
      </c>
      <c r="D2814" t="s">
        <v>446</v>
      </c>
      <c r="E2814">
        <v>109.23528399999999</v>
      </c>
      <c r="F2814">
        <v>218.2</v>
      </c>
      <c r="G2814">
        <v>120.524177545775</v>
      </c>
      <c r="H2814">
        <v>12.9490439286648</v>
      </c>
      <c r="I2814">
        <v>72.979471354919994</v>
      </c>
      <c r="J2814">
        <v>-2.2862823570846902</v>
      </c>
      <c r="K2814">
        <v>192.90862707678599</v>
      </c>
      <c r="L2814">
        <v>148.75228279865499</v>
      </c>
      <c r="M2814">
        <v>36.974814634341499</v>
      </c>
      <c r="N2814">
        <v>0.45098832424288898</v>
      </c>
      <c r="O2814">
        <v>15.329972502291399</v>
      </c>
      <c r="P2814">
        <v>145.61008554705001</v>
      </c>
      <c r="Q2814">
        <v>0.13223321372320301</v>
      </c>
    </row>
    <row r="2815" spans="1:17" hidden="1" x14ac:dyDescent="0.3">
      <c r="A2815" t="s">
        <v>5792</v>
      </c>
      <c r="B2815" t="s">
        <v>5793</v>
      </c>
      <c r="C2815" t="s">
        <v>10182</v>
      </c>
      <c r="D2815" t="s">
        <v>637</v>
      </c>
      <c r="E2815">
        <v>109.00570519999999</v>
      </c>
      <c r="F2815">
        <v>120.4</v>
      </c>
      <c r="G2815">
        <v>133.33864662418</v>
      </c>
      <c r="H2815">
        <v>-2.6111948799751499</v>
      </c>
      <c r="I2815">
        <v>31.295616682905301</v>
      </c>
      <c r="J2815">
        <v>3.5726365247066401</v>
      </c>
      <c r="K2815">
        <v>119.798480642792</v>
      </c>
      <c r="L2815">
        <v>103.66156013177201</v>
      </c>
      <c r="M2815">
        <v>49.938857150229197</v>
      </c>
      <c r="N2815">
        <v>0.84109528424477098</v>
      </c>
      <c r="O2815">
        <v>32.807308970099598</v>
      </c>
      <c r="P2815">
        <v>173.01587301587301</v>
      </c>
      <c r="Q2815">
        <v>0.139498368910736</v>
      </c>
    </row>
    <row r="2816" spans="1:17" hidden="1" x14ac:dyDescent="0.3">
      <c r="A2816" t="s">
        <v>5794</v>
      </c>
      <c r="B2816" t="s">
        <v>5795</v>
      </c>
      <c r="C2816" t="s">
        <v>10182</v>
      </c>
      <c r="D2816" t="s">
        <v>1584</v>
      </c>
      <c r="E2816">
        <v>108.99218</v>
      </c>
      <c r="F2816">
        <v>1009</v>
      </c>
      <c r="G2816">
        <v>-7.7603266059269096</v>
      </c>
      <c r="H2816">
        <v>6.97373816619021</v>
      </c>
      <c r="I2816">
        <v>-18.205249943048699</v>
      </c>
      <c r="J2816">
        <v>1.72877413799566</v>
      </c>
      <c r="K2816">
        <v>964.44772622756</v>
      </c>
      <c r="L2816">
        <v>949.28618875471102</v>
      </c>
      <c r="M2816">
        <v>65.910006905153296</v>
      </c>
      <c r="N2816">
        <v>0.81349578256794697</v>
      </c>
      <c r="O2816">
        <v>15.951437066402301</v>
      </c>
      <c r="P2816">
        <v>30.000644205372598</v>
      </c>
      <c r="Q2816">
        <v>6.3560517158917001E-2</v>
      </c>
    </row>
    <row r="2817" spans="1:17" hidden="1" x14ac:dyDescent="0.3">
      <c r="A2817" t="s">
        <v>5796</v>
      </c>
      <c r="B2817" t="s">
        <v>5797</v>
      </c>
      <c r="C2817" t="s">
        <v>10182</v>
      </c>
      <c r="D2817" t="s">
        <v>214</v>
      </c>
      <c r="E2817">
        <v>108.811788034999</v>
      </c>
      <c r="F2817">
        <v>25.45</v>
      </c>
      <c r="G2817">
        <v>8.5098925236586194</v>
      </c>
      <c r="H2817">
        <v>7.8322558737544297</v>
      </c>
      <c r="I2817">
        <v>-12.3283842714069</v>
      </c>
      <c r="J2817">
        <v>-5.5503691297660103</v>
      </c>
      <c r="K2817">
        <v>23.192791550761999</v>
      </c>
      <c r="L2817">
        <v>22.457062592499199</v>
      </c>
      <c r="M2817">
        <v>64.220124719513606</v>
      </c>
      <c r="N2817">
        <v>1.9512801123474099</v>
      </c>
      <c r="O2817">
        <v>19.056974459724898</v>
      </c>
      <c r="P2817">
        <v>48.137369033760102</v>
      </c>
      <c r="Q2817">
        <v>9.7540012416231003E-2</v>
      </c>
    </row>
    <row r="2818" spans="1:17" hidden="1" x14ac:dyDescent="0.3">
      <c r="A2818" t="s">
        <v>5798</v>
      </c>
      <c r="B2818" t="s">
        <v>5799</v>
      </c>
      <c r="C2818" t="s">
        <v>10182</v>
      </c>
      <c r="E2818">
        <v>108.8017</v>
      </c>
      <c r="F2818">
        <v>78.05</v>
      </c>
      <c r="G2818">
        <v>48.551466859680801</v>
      </c>
      <c r="H2818">
        <v>-11.5417840648016</v>
      </c>
      <c r="I2818">
        <v>36.621997407982299</v>
      </c>
      <c r="J2818">
        <v>-2.42149316077376</v>
      </c>
      <c r="K2818">
        <v>77.859797406119299</v>
      </c>
      <c r="L2818">
        <v>66.643080812519599</v>
      </c>
      <c r="M2818">
        <v>38.425245986451401</v>
      </c>
      <c r="N2818">
        <v>0.91194910566107301</v>
      </c>
      <c r="O2818">
        <v>12.107623318385601</v>
      </c>
      <c r="P2818">
        <v>99.923155737704903</v>
      </c>
    </row>
    <row r="2819" spans="1:17" hidden="1" x14ac:dyDescent="0.3">
      <c r="A2819" t="s">
        <v>5800</v>
      </c>
      <c r="B2819" t="s">
        <v>5801</v>
      </c>
      <c r="C2819" t="s">
        <v>10182</v>
      </c>
      <c r="E2819">
        <v>108.68596049999999</v>
      </c>
      <c r="F2819">
        <v>30.63</v>
      </c>
      <c r="G2819">
        <v>-57.019241334608999</v>
      </c>
      <c r="H2819">
        <v>-9.6986974325583795</v>
      </c>
      <c r="I2819">
        <v>-25.013675035374899</v>
      </c>
      <c r="J2819">
        <v>-5.7667686923700403</v>
      </c>
      <c r="K2819">
        <v>34.440032615582297</v>
      </c>
      <c r="L2819">
        <v>34.081939770999703</v>
      </c>
      <c r="M2819">
        <v>29.8439003205822</v>
      </c>
      <c r="N2819">
        <v>0.71849678105937698</v>
      </c>
      <c r="O2819">
        <v>70.649689846555603</v>
      </c>
      <c r="P2819">
        <v>22.422062350119798</v>
      </c>
      <c r="Q2819">
        <v>8.4931322915124993E-2</v>
      </c>
    </row>
    <row r="2820" spans="1:17" hidden="1" x14ac:dyDescent="0.3">
      <c r="A2820" t="s">
        <v>5802</v>
      </c>
      <c r="B2820" t="s">
        <v>5803</v>
      </c>
      <c r="C2820" t="s">
        <v>10182</v>
      </c>
      <c r="D2820" t="s">
        <v>637</v>
      </c>
      <c r="E2820">
        <v>108.53838</v>
      </c>
      <c r="F2820">
        <v>54</v>
      </c>
      <c r="G2820">
        <v>82.606399691031896</v>
      </c>
      <c r="H2820">
        <v>-0.55485898282062696</v>
      </c>
      <c r="I2820">
        <v>21.8998036480561</v>
      </c>
      <c r="J2820">
        <v>-9.4807778984254298</v>
      </c>
      <c r="K2820">
        <v>51.118167246573101</v>
      </c>
      <c r="L2820">
        <v>40.784212742895399</v>
      </c>
      <c r="M2820">
        <v>45.911583548660801</v>
      </c>
      <c r="N2820">
        <v>0.10656623379264001</v>
      </c>
      <c r="O2820">
        <v>27.7777777777777</v>
      </c>
      <c r="P2820">
        <v>134.884732492388</v>
      </c>
      <c r="Q2820">
        <v>8.8964061204957007E-2</v>
      </c>
    </row>
    <row r="2821" spans="1:17" hidden="1" x14ac:dyDescent="0.3">
      <c r="A2821" t="s">
        <v>5804</v>
      </c>
      <c r="B2821" t="s">
        <v>5805</v>
      </c>
      <c r="C2821" t="s">
        <v>10182</v>
      </c>
      <c r="D2821" t="s">
        <v>62</v>
      </c>
      <c r="E2821">
        <v>108.46616</v>
      </c>
      <c r="F2821">
        <v>63.25</v>
      </c>
      <c r="G2821">
        <v>-64.933744425431698</v>
      </c>
      <c r="H2821">
        <v>-6.13709558956573</v>
      </c>
      <c r="I2821">
        <v>-52.176220695562897</v>
      </c>
      <c r="J2821">
        <v>-0.66954612027532401</v>
      </c>
      <c r="K2821">
        <v>65.608007105389504</v>
      </c>
      <c r="M2821">
        <v>46.9558175263411</v>
      </c>
      <c r="N2821">
        <v>0.60341726618705005</v>
      </c>
      <c r="O2821">
        <v>81.027667984189705</v>
      </c>
      <c r="P2821">
        <v>19.7916666666666</v>
      </c>
    </row>
    <row r="2822" spans="1:17" hidden="1" x14ac:dyDescent="0.3">
      <c r="A2822" t="s">
        <v>5806</v>
      </c>
      <c r="B2822" t="s">
        <v>5807</v>
      </c>
      <c r="C2822" t="s">
        <v>10182</v>
      </c>
      <c r="D2822" t="s">
        <v>130</v>
      </c>
      <c r="E2822">
        <v>108.434178</v>
      </c>
      <c r="F2822">
        <v>190</v>
      </c>
      <c r="G2822">
        <v>156.60423284379399</v>
      </c>
      <c r="H2822">
        <v>-4.6997927228102796</v>
      </c>
      <c r="I2822">
        <v>24.1168580984314</v>
      </c>
      <c r="J2822">
        <v>-0.228311342591937</v>
      </c>
      <c r="K2822">
        <v>175.15892134646199</v>
      </c>
      <c r="L2822">
        <v>134.53555470760301</v>
      </c>
      <c r="M2822">
        <v>46.916823066820498</v>
      </c>
      <c r="N2822">
        <v>0.23000284656988301</v>
      </c>
      <c r="O2822">
        <v>13.1315789473684</v>
      </c>
      <c r="P2822">
        <v>210.20408163265299</v>
      </c>
      <c r="Q2822">
        <v>7.9214874920002995E-2</v>
      </c>
    </row>
    <row r="2823" spans="1:17" hidden="1" x14ac:dyDescent="0.3">
      <c r="A2823" t="s">
        <v>5808</v>
      </c>
      <c r="B2823" t="s">
        <v>5809</v>
      </c>
      <c r="C2823" t="s">
        <v>10182</v>
      </c>
      <c r="D2823" t="s">
        <v>384</v>
      </c>
      <c r="E2823">
        <v>108.18125999999999</v>
      </c>
      <c r="F2823">
        <v>10.89</v>
      </c>
      <c r="G2823">
        <v>120.73801976396101</v>
      </c>
      <c r="H2823">
        <v>-4.2409662307428002</v>
      </c>
      <c r="I2823">
        <v>22.951118834183099</v>
      </c>
      <c r="J2823">
        <v>2.98955997015603</v>
      </c>
      <c r="K2823">
        <v>10.681566835351999</v>
      </c>
      <c r="L2823">
        <v>8.4662164494029302</v>
      </c>
      <c r="M2823">
        <v>46.1939581604897</v>
      </c>
      <c r="N2823">
        <v>0.58266063287426295</v>
      </c>
      <c r="O2823">
        <v>15.151515151515101</v>
      </c>
      <c r="P2823">
        <v>156.83962264150901</v>
      </c>
      <c r="Q2823">
        <v>6.6723368211593997E-2</v>
      </c>
    </row>
    <row r="2824" spans="1:17" hidden="1" x14ac:dyDescent="0.3">
      <c r="A2824" t="s">
        <v>5810</v>
      </c>
      <c r="B2824" t="s">
        <v>5811</v>
      </c>
      <c r="C2824" t="s">
        <v>10182</v>
      </c>
      <c r="D2824" t="s">
        <v>548</v>
      </c>
      <c r="E2824">
        <v>108.1417692</v>
      </c>
      <c r="F2824">
        <v>202.85</v>
      </c>
      <c r="G2824">
        <v>80.227857180910405</v>
      </c>
      <c r="H2824">
        <v>28.804404690029902</v>
      </c>
      <c r="I2824">
        <v>27.279323918544801</v>
      </c>
      <c r="K2824">
        <v>149.02935770120101</v>
      </c>
      <c r="M2824">
        <v>98.697270297336502</v>
      </c>
      <c r="N2824">
        <v>0.4</v>
      </c>
      <c r="O2824">
        <v>0</v>
      </c>
      <c r="P2824">
        <v>138.64705882352899</v>
      </c>
    </row>
    <row r="2825" spans="1:17" hidden="1" x14ac:dyDescent="0.3">
      <c r="A2825" t="s">
        <v>5812</v>
      </c>
      <c r="B2825" t="s">
        <v>5813</v>
      </c>
      <c r="C2825" t="s">
        <v>10182</v>
      </c>
      <c r="D2825" t="s">
        <v>140</v>
      </c>
      <c r="E2825">
        <v>108.0432</v>
      </c>
      <c r="F2825">
        <v>100.04</v>
      </c>
      <c r="G2825">
        <v>-24.7381683092737</v>
      </c>
      <c r="H2825">
        <v>12.791953382746501</v>
      </c>
      <c r="I2825">
        <v>20.703530622210099</v>
      </c>
      <c r="J2825">
        <v>3.3343079866496499</v>
      </c>
      <c r="K2825">
        <v>88.956671639110397</v>
      </c>
      <c r="L2825">
        <v>83.539111934513102</v>
      </c>
      <c r="M2825">
        <v>62.020114688248597</v>
      </c>
      <c r="N2825">
        <v>1.44087536566076</v>
      </c>
      <c r="O2825">
        <v>9.1063574570172001</v>
      </c>
      <c r="P2825">
        <v>97.473351756810104</v>
      </c>
      <c r="Q2825">
        <v>0.15250388261827</v>
      </c>
    </row>
    <row r="2826" spans="1:17" hidden="1" x14ac:dyDescent="0.3">
      <c r="A2826" t="s">
        <v>5814</v>
      </c>
      <c r="B2826" t="s">
        <v>5815</v>
      </c>
      <c r="C2826" t="s">
        <v>10182</v>
      </c>
      <c r="E2826">
        <v>108</v>
      </c>
      <c r="F2826">
        <v>200</v>
      </c>
      <c r="G2826">
        <v>41.650232057081801</v>
      </c>
      <c r="H2826">
        <v>31.771023816971699</v>
      </c>
      <c r="I2826">
        <v>54.407755786950702</v>
      </c>
      <c r="J2826">
        <v>-2.6286527851869002</v>
      </c>
      <c r="K2826">
        <v>170.36664961755</v>
      </c>
      <c r="M2826">
        <v>50.2253773148758</v>
      </c>
      <c r="N2826">
        <v>1.41303352495294</v>
      </c>
      <c r="O2826">
        <v>17.524999999999999</v>
      </c>
      <c r="P2826">
        <v>77.304964539007102</v>
      </c>
    </row>
    <row r="2827" spans="1:17" hidden="1" x14ac:dyDescent="0.3">
      <c r="A2827" t="s">
        <v>5816</v>
      </c>
      <c r="B2827" t="s">
        <v>5817</v>
      </c>
      <c r="C2827" t="s">
        <v>10182</v>
      </c>
      <c r="D2827" t="s">
        <v>637</v>
      </c>
      <c r="E2827">
        <v>107.86538664</v>
      </c>
      <c r="F2827">
        <v>9.99</v>
      </c>
      <c r="G2827">
        <v>8.8283011140057503</v>
      </c>
      <c r="H2827">
        <v>-3.2061682846853499</v>
      </c>
      <c r="I2827">
        <v>-20.928567254023498</v>
      </c>
      <c r="J2827">
        <v>3.6725151036890402</v>
      </c>
      <c r="K2827">
        <v>10.012178597148401</v>
      </c>
      <c r="L2827">
        <v>9.5315255572907596</v>
      </c>
      <c r="M2827">
        <v>53.349573670883103</v>
      </c>
      <c r="N2827">
        <v>0.81737917311045805</v>
      </c>
      <c r="O2827">
        <v>28.1281281281281</v>
      </c>
      <c r="P2827">
        <v>46.911764705882298</v>
      </c>
      <c r="Q2827">
        <v>2.5056779415933001E-2</v>
      </c>
    </row>
    <row r="2828" spans="1:17" hidden="1" x14ac:dyDescent="0.3">
      <c r="A2828" t="s">
        <v>5818</v>
      </c>
      <c r="B2828" t="s">
        <v>5819</v>
      </c>
      <c r="C2828" t="s">
        <v>10182</v>
      </c>
      <c r="D2828" t="s">
        <v>5820</v>
      </c>
      <c r="E2828">
        <v>107.843239</v>
      </c>
      <c r="F2828">
        <v>90.55</v>
      </c>
      <c r="G2828">
        <v>-72.132691627006693</v>
      </c>
      <c r="H2828">
        <v>10.230912935168</v>
      </c>
      <c r="I2828">
        <v>-41.970963913986502</v>
      </c>
      <c r="J2828">
        <v>7.65040421392791</v>
      </c>
      <c r="K2828">
        <v>87.258109692555905</v>
      </c>
      <c r="M2828">
        <v>72.020180344959698</v>
      </c>
      <c r="N2828">
        <v>2.0251757495643798</v>
      </c>
      <c r="O2828">
        <v>104.307012700165</v>
      </c>
      <c r="P2828">
        <v>19.1447368421052</v>
      </c>
    </row>
    <row r="2829" spans="1:17" hidden="1" x14ac:dyDescent="0.3">
      <c r="A2829" t="s">
        <v>5821</v>
      </c>
      <c r="B2829" t="s">
        <v>5822</v>
      </c>
      <c r="C2829" t="s">
        <v>10182</v>
      </c>
      <c r="D2829" t="s">
        <v>62</v>
      </c>
      <c r="E2829">
        <v>107.488449</v>
      </c>
      <c r="F2829">
        <v>66.05</v>
      </c>
      <c r="G2829">
        <v>21.366420158369401</v>
      </c>
      <c r="H2829">
        <v>-0.88305390607146195</v>
      </c>
      <c r="I2829">
        <v>-0.379231729034048</v>
      </c>
      <c r="J2829">
        <v>-3.8620500258297201</v>
      </c>
      <c r="K2829">
        <v>65.476422029234797</v>
      </c>
      <c r="L2829">
        <v>61.084099426290202</v>
      </c>
      <c r="M2829">
        <v>48.1268059717016</v>
      </c>
      <c r="N2829">
        <v>1.35647025683776</v>
      </c>
      <c r="O2829">
        <v>19.606358819076402</v>
      </c>
      <c r="P2829">
        <v>49.434389140271399</v>
      </c>
      <c r="Q2829">
        <v>-4.5339852323616002E-2</v>
      </c>
    </row>
    <row r="2830" spans="1:17" hidden="1" x14ac:dyDescent="0.3">
      <c r="A2830" t="s">
        <v>5823</v>
      </c>
      <c r="B2830" t="s">
        <v>5824</v>
      </c>
      <c r="C2830" t="s">
        <v>10182</v>
      </c>
      <c r="E2830">
        <v>107.37150247999899</v>
      </c>
      <c r="F2830">
        <v>348.35</v>
      </c>
      <c r="G2830">
        <v>38.343601733652697</v>
      </c>
      <c r="H2830">
        <v>-4.7435045364814998</v>
      </c>
      <c r="I2830">
        <v>-11.837976078705299</v>
      </c>
      <c r="J2830">
        <v>-2.4582578666560999</v>
      </c>
      <c r="K2830">
        <v>372.379657082488</v>
      </c>
      <c r="L2830">
        <v>365.35969104203002</v>
      </c>
      <c r="M2830">
        <v>57.328466412055498</v>
      </c>
      <c r="N2830">
        <v>1.1586262970419701</v>
      </c>
      <c r="O2830">
        <v>88.818716807808201</v>
      </c>
      <c r="P2830">
        <v>71.600985221674804</v>
      </c>
    </row>
    <row r="2831" spans="1:17" hidden="1" x14ac:dyDescent="0.3">
      <c r="A2831" t="s">
        <v>5825</v>
      </c>
      <c r="B2831" t="s">
        <v>5826</v>
      </c>
      <c r="C2831" t="s">
        <v>10182</v>
      </c>
      <c r="E2831">
        <v>107.367079518</v>
      </c>
      <c r="F2831">
        <v>49.02</v>
      </c>
      <c r="G2831">
        <v>34.640387208890402</v>
      </c>
      <c r="H2831">
        <v>0.96656154148211204</v>
      </c>
      <c r="I2831">
        <v>17.1828442622786</v>
      </c>
      <c r="J2831">
        <v>-8.6893503036308992</v>
      </c>
      <c r="K2831">
        <v>47.969332596147702</v>
      </c>
      <c r="L2831">
        <v>41.084571143264398</v>
      </c>
      <c r="M2831">
        <v>45.142382760757002</v>
      </c>
      <c r="N2831">
        <v>1.45509039887651</v>
      </c>
      <c r="O2831">
        <v>17.482660138718799</v>
      </c>
      <c r="P2831">
        <v>110.38626609441999</v>
      </c>
      <c r="Q2831">
        <v>0.17552354417233099</v>
      </c>
    </row>
    <row r="2832" spans="1:17" hidden="1" x14ac:dyDescent="0.3">
      <c r="A2832" t="s">
        <v>5827</v>
      </c>
      <c r="B2832" t="s">
        <v>5828</v>
      </c>
      <c r="C2832" t="s">
        <v>10182</v>
      </c>
      <c r="D2832" t="s">
        <v>938</v>
      </c>
      <c r="E2832">
        <v>107.31473043</v>
      </c>
      <c r="F2832">
        <v>134.65</v>
      </c>
      <c r="G2832">
        <v>-38.661004278554302</v>
      </c>
      <c r="H2832">
        <v>-6.5879245766808996</v>
      </c>
      <c r="I2832">
        <v>-35.909542046662303</v>
      </c>
      <c r="J2832">
        <v>0.83585978040270303</v>
      </c>
      <c r="K2832">
        <v>138.82465363602199</v>
      </c>
      <c r="L2832">
        <v>148.245119551843</v>
      </c>
      <c r="M2832">
        <v>48.386862849581497</v>
      </c>
      <c r="N2832">
        <v>0.81351480446527702</v>
      </c>
      <c r="O2832">
        <v>111.474192350538</v>
      </c>
      <c r="P2832">
        <v>11.280991735537199</v>
      </c>
      <c r="Q2832">
        <v>-4.7732501733450004E-3</v>
      </c>
    </row>
    <row r="2833" spans="1:17" hidden="1" x14ac:dyDescent="0.3">
      <c r="A2833" t="s">
        <v>5829</v>
      </c>
      <c r="B2833" t="s">
        <v>5830</v>
      </c>
      <c r="C2833" t="s">
        <v>10182</v>
      </c>
      <c r="E2833">
        <v>107.14569</v>
      </c>
      <c r="F2833">
        <v>97.724999999999994</v>
      </c>
      <c r="G2833">
        <v>217.358244429736</v>
      </c>
      <c r="H2833">
        <v>17.264203676829599</v>
      </c>
      <c r="I2833">
        <v>42.790663347640702</v>
      </c>
      <c r="J2833">
        <v>-2.4274455417261298</v>
      </c>
      <c r="K2833">
        <v>80.158580232972497</v>
      </c>
      <c r="L2833">
        <v>59.402011347269301</v>
      </c>
      <c r="M2833">
        <v>69.552416779708807</v>
      </c>
      <c r="N2833">
        <v>1.5474569483380001</v>
      </c>
      <c r="O2833">
        <v>6.6768994627781799</v>
      </c>
      <c r="P2833">
        <v>256.98630136986299</v>
      </c>
      <c r="Q2833">
        <v>0.16018148057031301</v>
      </c>
    </row>
    <row r="2834" spans="1:17" hidden="1" x14ac:dyDescent="0.3">
      <c r="A2834" t="s">
        <v>5831</v>
      </c>
      <c r="B2834" t="s">
        <v>5832</v>
      </c>
      <c r="C2834" t="s">
        <v>10182</v>
      </c>
      <c r="E2834">
        <v>107.134981974</v>
      </c>
      <c r="F2834">
        <v>45.49</v>
      </c>
      <c r="G2834">
        <v>23.787072158266</v>
      </c>
      <c r="H2834">
        <v>-21.647110079946199</v>
      </c>
      <c r="I2834">
        <v>9.0794555951485396</v>
      </c>
      <c r="J2834">
        <v>-4.9648605077125199</v>
      </c>
      <c r="K2834">
        <v>53.345248981084801</v>
      </c>
      <c r="L2834">
        <v>49.404760941137397</v>
      </c>
      <c r="M2834">
        <v>45.716279845992098</v>
      </c>
      <c r="N2834">
        <v>2.9378801293386299</v>
      </c>
      <c r="O2834">
        <v>64.871400307759899</v>
      </c>
      <c r="P2834">
        <v>88.559585492227896</v>
      </c>
      <c r="Q2834">
        <v>0.216194825385748</v>
      </c>
    </row>
    <row r="2835" spans="1:17" hidden="1" x14ac:dyDescent="0.3">
      <c r="A2835" t="s">
        <v>5833</v>
      </c>
      <c r="B2835" t="s">
        <v>5834</v>
      </c>
      <c r="C2835" t="s">
        <v>10182</v>
      </c>
      <c r="E2835">
        <v>107.005318</v>
      </c>
      <c r="F2835">
        <v>46.12</v>
      </c>
      <c r="G2835">
        <v>799.16258899271202</v>
      </c>
      <c r="H2835">
        <v>46.618389095371498</v>
      </c>
      <c r="I2835">
        <v>688.366060173037</v>
      </c>
      <c r="J2835">
        <v>8.1353250210444195</v>
      </c>
      <c r="K2835">
        <v>31.0475069767325</v>
      </c>
      <c r="M2835">
        <v>99.998722814760896</v>
      </c>
      <c r="N2835">
        <v>5.2774728375611701</v>
      </c>
      <c r="O2835">
        <v>0</v>
      </c>
      <c r="P2835">
        <v>824.24849699398703</v>
      </c>
    </row>
    <row r="2836" spans="1:17" hidden="1" x14ac:dyDescent="0.3">
      <c r="A2836" t="s">
        <v>5835</v>
      </c>
      <c r="B2836" t="s">
        <v>5836</v>
      </c>
      <c r="C2836" t="s">
        <v>10182</v>
      </c>
      <c r="D2836" t="s">
        <v>246</v>
      </c>
      <c r="E2836">
        <v>106.64870000000001</v>
      </c>
      <c r="F2836">
        <v>130.25</v>
      </c>
      <c r="G2836">
        <v>53.192219565107997</v>
      </c>
      <c r="H2836">
        <v>20.242102234439699</v>
      </c>
      <c r="I2836">
        <v>34.863388810297202</v>
      </c>
      <c r="J2836">
        <v>0.72870063767585402</v>
      </c>
      <c r="K2836">
        <v>113.687186118757</v>
      </c>
      <c r="L2836">
        <v>97.002370071930002</v>
      </c>
      <c r="M2836">
        <v>64.741601432958603</v>
      </c>
      <c r="N2836">
        <v>2.29960211140927</v>
      </c>
      <c r="O2836">
        <v>12.015355086372301</v>
      </c>
      <c r="P2836">
        <v>124.568965517241</v>
      </c>
      <c r="Q2836">
        <v>0.133442610364537</v>
      </c>
    </row>
    <row r="2837" spans="1:17" hidden="1" x14ac:dyDescent="0.3">
      <c r="A2837" t="s">
        <v>5837</v>
      </c>
      <c r="B2837" t="s">
        <v>5838</v>
      </c>
      <c r="C2837" t="s">
        <v>10182</v>
      </c>
      <c r="D2837" t="s">
        <v>140</v>
      </c>
      <c r="E2837">
        <v>106.424501976999</v>
      </c>
      <c r="F2837">
        <v>91.93</v>
      </c>
      <c r="G2837">
        <v>110.63204071667199</v>
      </c>
      <c r="H2837">
        <v>73.311812693050399</v>
      </c>
      <c r="I2837">
        <v>102.71255140110701</v>
      </c>
      <c r="J2837">
        <v>74.442024584528895</v>
      </c>
      <c r="K2837">
        <v>48.042731669938803</v>
      </c>
      <c r="L2837">
        <v>42.534088136069798</v>
      </c>
      <c r="M2837">
        <v>93.035682632774893</v>
      </c>
      <c r="N2837">
        <v>3.7421820286851202</v>
      </c>
      <c r="O2837">
        <v>0</v>
      </c>
      <c r="P2837">
        <v>168.80116959064301</v>
      </c>
      <c r="Q2837">
        <v>9.7265447123139004E-2</v>
      </c>
    </row>
    <row r="2838" spans="1:17" hidden="1" x14ac:dyDescent="0.3">
      <c r="A2838" t="s">
        <v>5839</v>
      </c>
      <c r="B2838" t="s">
        <v>5840</v>
      </c>
      <c r="C2838" t="s">
        <v>10182</v>
      </c>
      <c r="D2838" t="s">
        <v>1402</v>
      </c>
      <c r="E2838">
        <v>106.22</v>
      </c>
      <c r="F2838">
        <v>106.22</v>
      </c>
      <c r="G2838">
        <v>42.058073115954699</v>
      </c>
      <c r="H2838">
        <v>-6.6036888267063896</v>
      </c>
      <c r="I2838">
        <v>10.3275048740896</v>
      </c>
      <c r="J2838">
        <v>-2.1322074464880401</v>
      </c>
      <c r="K2838">
        <v>100.11126894086</v>
      </c>
      <c r="L2838">
        <v>89.256181521749099</v>
      </c>
      <c r="M2838">
        <v>55.256824875212097</v>
      </c>
      <c r="N2838">
        <v>0.66867244606797505</v>
      </c>
      <c r="O2838">
        <v>23.517228393899401</v>
      </c>
      <c r="P2838">
        <v>74.131147540983605</v>
      </c>
      <c r="Q2838">
        <v>8.2565976621700003E-3</v>
      </c>
    </row>
    <row r="2839" spans="1:17" hidden="1" x14ac:dyDescent="0.3">
      <c r="A2839" t="s">
        <v>5841</v>
      </c>
      <c r="B2839" t="s">
        <v>5842</v>
      </c>
      <c r="C2839" t="s">
        <v>10182</v>
      </c>
      <c r="D2839" t="s">
        <v>78</v>
      </c>
      <c r="E2839">
        <v>106.1646003</v>
      </c>
      <c r="F2839">
        <v>52.14</v>
      </c>
      <c r="G2839">
        <v>20.191327997609701</v>
      </c>
      <c r="H2839">
        <v>-4.99552945980777</v>
      </c>
      <c r="I2839">
        <v>3.6671663403839401</v>
      </c>
      <c r="J2839">
        <v>-2.4992173697233802</v>
      </c>
      <c r="K2839">
        <v>52.917561800727803</v>
      </c>
      <c r="L2839">
        <v>50.7946480548325</v>
      </c>
      <c r="M2839">
        <v>49.690842552818303</v>
      </c>
      <c r="N2839">
        <v>0.51509770066191796</v>
      </c>
      <c r="O2839">
        <v>114.806290755657</v>
      </c>
      <c r="P2839">
        <v>76.148648648648603</v>
      </c>
      <c r="Q2839">
        <v>5.3788078458922001E-2</v>
      </c>
    </row>
    <row r="2840" spans="1:17" hidden="1" x14ac:dyDescent="0.3">
      <c r="A2840" t="s">
        <v>5843</v>
      </c>
      <c r="B2840" t="s">
        <v>5844</v>
      </c>
      <c r="C2840" t="s">
        <v>10182</v>
      </c>
      <c r="D2840" t="s">
        <v>163</v>
      </c>
      <c r="E2840">
        <v>106.085956</v>
      </c>
      <c r="F2840">
        <v>86.95</v>
      </c>
      <c r="G2840">
        <v>27.3242585193202</v>
      </c>
      <c r="H2840">
        <v>22.1007304949791</v>
      </c>
      <c r="I2840">
        <v>-26.663359640865</v>
      </c>
      <c r="J2840">
        <v>25.667792553511902</v>
      </c>
      <c r="K2840">
        <v>75.897195864716394</v>
      </c>
      <c r="L2840">
        <v>76.168645481774007</v>
      </c>
      <c r="M2840">
        <v>80.846571324446401</v>
      </c>
      <c r="N2840">
        <v>2.0010517320712502</v>
      </c>
      <c r="O2840">
        <v>35.710178263369698</v>
      </c>
      <c r="P2840">
        <v>57.660924750679897</v>
      </c>
    </row>
    <row r="2841" spans="1:17" hidden="1" x14ac:dyDescent="0.3">
      <c r="A2841" t="s">
        <v>5845</v>
      </c>
      <c r="B2841" t="s">
        <v>5846</v>
      </c>
      <c r="C2841" t="s">
        <v>10182</v>
      </c>
      <c r="D2841" t="s">
        <v>711</v>
      </c>
      <c r="E2841">
        <v>105.953940543</v>
      </c>
      <c r="F2841">
        <v>93.45</v>
      </c>
      <c r="G2841">
        <v>3.14145230700941</v>
      </c>
      <c r="H2841">
        <v>-0.85794561675136105</v>
      </c>
      <c r="I2841">
        <v>15.632727600426501</v>
      </c>
      <c r="J2841">
        <v>2.0126525128297499</v>
      </c>
      <c r="K2841">
        <v>89.075941765775099</v>
      </c>
      <c r="L2841">
        <v>80.774119896261297</v>
      </c>
      <c r="M2841">
        <v>58.050219930369003</v>
      </c>
      <c r="N2841">
        <v>0.51221281442832201</v>
      </c>
      <c r="O2841">
        <v>3.5420010700909499</v>
      </c>
      <c r="P2841">
        <v>37.406263784737497</v>
      </c>
    </row>
    <row r="2842" spans="1:17" hidden="1" x14ac:dyDescent="0.3">
      <c r="A2842" t="s">
        <v>5847</v>
      </c>
      <c r="B2842" t="s">
        <v>5848</v>
      </c>
      <c r="C2842" t="s">
        <v>10182</v>
      </c>
      <c r="E2842">
        <v>105.8989148</v>
      </c>
      <c r="F2842">
        <v>65.8</v>
      </c>
      <c r="G2842">
        <v>-26.288915520072699</v>
      </c>
      <c r="H2842">
        <v>3.4785411384503999</v>
      </c>
      <c r="I2842">
        <v>-13.381015850354199</v>
      </c>
      <c r="J2842">
        <v>-3.9230631716281401</v>
      </c>
      <c r="K2842">
        <v>59.646442802144897</v>
      </c>
      <c r="M2842">
        <v>66.108860544984097</v>
      </c>
      <c r="N2842">
        <v>0.65985926884503299</v>
      </c>
      <c r="O2842">
        <v>16.656534954407299</v>
      </c>
      <c r="P2842">
        <v>68.717948717948701</v>
      </c>
    </row>
    <row r="2843" spans="1:17" hidden="1" x14ac:dyDescent="0.3">
      <c r="A2843" t="s">
        <v>5849</v>
      </c>
      <c r="B2843" t="s">
        <v>5850</v>
      </c>
      <c r="C2843" t="s">
        <v>10182</v>
      </c>
      <c r="D2843" t="s">
        <v>938</v>
      </c>
      <c r="E2843">
        <v>105.855</v>
      </c>
      <c r="F2843">
        <v>70.569999999999993</v>
      </c>
      <c r="G2843">
        <v>-3.9980562511041802</v>
      </c>
      <c r="H2843">
        <v>-6.0457523187698703</v>
      </c>
      <c r="I2843">
        <v>-25.021691211899299</v>
      </c>
      <c r="J2843">
        <v>6.4099632956827097</v>
      </c>
      <c r="K2843">
        <v>73.310821623091897</v>
      </c>
      <c r="L2843">
        <v>72.774231231550203</v>
      </c>
      <c r="M2843">
        <v>46.286531804770902</v>
      </c>
      <c r="N2843">
        <v>1.6895961692602499</v>
      </c>
      <c r="O2843">
        <v>48.788437012895002</v>
      </c>
      <c r="P2843">
        <v>39.742574257425701</v>
      </c>
      <c r="Q2843">
        <v>-2.1459312611276E-2</v>
      </c>
    </row>
    <row r="2844" spans="1:17" hidden="1" x14ac:dyDescent="0.3">
      <c r="A2844" t="s">
        <v>5851</v>
      </c>
      <c r="B2844" t="s">
        <v>5852</v>
      </c>
      <c r="C2844" t="s">
        <v>10182</v>
      </c>
      <c r="E2844">
        <v>105.84049729500001</v>
      </c>
      <c r="F2844">
        <v>973.05</v>
      </c>
      <c r="G2844">
        <v>106.59266342729499</v>
      </c>
      <c r="H2844">
        <v>-3.0591890177979102</v>
      </c>
      <c r="I2844">
        <v>88.715004158345096</v>
      </c>
      <c r="J2844">
        <v>0.25290803683103102</v>
      </c>
      <c r="K2844">
        <v>898.69578986617898</v>
      </c>
      <c r="L2844">
        <v>679.61282207701095</v>
      </c>
      <c r="M2844">
        <v>43.442020152948302</v>
      </c>
      <c r="N2844">
        <v>0.90002341372044004</v>
      </c>
      <c r="O2844">
        <v>20.8519603309182</v>
      </c>
      <c r="P2844">
        <v>164.23625254582399</v>
      </c>
      <c r="Q2844">
        <v>9.1588559226688002E-2</v>
      </c>
    </row>
    <row r="2845" spans="1:17" hidden="1" x14ac:dyDescent="0.3">
      <c r="A2845" t="s">
        <v>5853</v>
      </c>
      <c r="B2845" t="s">
        <v>5854</v>
      </c>
      <c r="C2845" t="s">
        <v>10182</v>
      </c>
      <c r="D2845" t="s">
        <v>62</v>
      </c>
      <c r="E2845">
        <v>105.83773196200001</v>
      </c>
      <c r="F2845">
        <v>19.54</v>
      </c>
      <c r="G2845">
        <v>26.386960215778501</v>
      </c>
      <c r="H2845">
        <v>-4.6204860735395297</v>
      </c>
      <c r="I2845">
        <v>-7.5562663089404296</v>
      </c>
      <c r="J2845">
        <v>-8.5441457429333898</v>
      </c>
      <c r="K2845">
        <v>21.173386081074501</v>
      </c>
      <c r="L2845">
        <v>19.098688160076801</v>
      </c>
      <c r="M2845">
        <v>21.2148226581666</v>
      </c>
      <c r="N2845">
        <v>1.1425538004243501</v>
      </c>
      <c r="O2845">
        <v>59.672466734902699</v>
      </c>
      <c r="P2845">
        <v>65.593220338983002</v>
      </c>
      <c r="Q2845">
        <v>0.110831422635586</v>
      </c>
    </row>
    <row r="2846" spans="1:17" hidden="1" x14ac:dyDescent="0.3">
      <c r="A2846" t="s">
        <v>5855</v>
      </c>
      <c r="B2846" t="s">
        <v>5856</v>
      </c>
      <c r="C2846" t="s">
        <v>10182</v>
      </c>
      <c r="D2846" t="s">
        <v>637</v>
      </c>
      <c r="E2846">
        <v>105.80840000000001</v>
      </c>
      <c r="F2846">
        <v>0.83</v>
      </c>
      <c r="G2846">
        <v>-9.8081302234979795</v>
      </c>
      <c r="H2846">
        <v>11.1963111732936</v>
      </c>
      <c r="I2846">
        <v>-57.7231211135121</v>
      </c>
      <c r="J2846">
        <v>-17.3934319362839</v>
      </c>
      <c r="K2846">
        <v>0.76400574646944897</v>
      </c>
      <c r="L2846">
        <v>0.82403117661501402</v>
      </c>
      <c r="M2846">
        <v>51.022100629535601</v>
      </c>
      <c r="N2846">
        <v>2.2634935321960499</v>
      </c>
      <c r="O2846">
        <v>90.361445783132496</v>
      </c>
      <c r="P2846">
        <v>53.703703703703603</v>
      </c>
    </row>
    <row r="2847" spans="1:17" hidden="1" x14ac:dyDescent="0.3">
      <c r="A2847" t="s">
        <v>5857</v>
      </c>
      <c r="B2847" t="s">
        <v>5858</v>
      </c>
      <c r="C2847" t="s">
        <v>10182</v>
      </c>
      <c r="D2847" t="s">
        <v>130</v>
      </c>
      <c r="E2847">
        <v>105.73165724</v>
      </c>
      <c r="F2847">
        <v>7.88</v>
      </c>
      <c r="G2847">
        <v>-5.6919686073363502</v>
      </c>
      <c r="H2847">
        <v>-10.0468206948382</v>
      </c>
      <c r="I2847">
        <v>-20.164641581348398</v>
      </c>
      <c r="J2847">
        <v>-1.4266688194939501</v>
      </c>
      <c r="K2847">
        <v>8.2105261550820892</v>
      </c>
      <c r="L2847">
        <v>8.5182680265573296</v>
      </c>
      <c r="M2847">
        <v>50.709288949567402</v>
      </c>
      <c r="N2847">
        <v>0.87862698439340003</v>
      </c>
      <c r="O2847">
        <v>122.081218274111</v>
      </c>
      <c r="P2847">
        <v>35.862068965517203</v>
      </c>
      <c r="Q2847">
        <v>-3.1052977645630001E-3</v>
      </c>
    </row>
    <row r="2848" spans="1:17" hidden="1" x14ac:dyDescent="0.3">
      <c r="A2848" t="s">
        <v>5859</v>
      </c>
      <c r="B2848" t="s">
        <v>5860</v>
      </c>
      <c r="C2848" t="s">
        <v>10182</v>
      </c>
      <c r="D2848" t="s">
        <v>114</v>
      </c>
      <c r="E2848">
        <v>105.64812993</v>
      </c>
      <c r="F2848">
        <v>2</v>
      </c>
      <c r="G2848">
        <v>-25.085908001275701</v>
      </c>
      <c r="K2848">
        <v>2.1140989605141698</v>
      </c>
      <c r="L2848">
        <v>3.1857726977597598</v>
      </c>
      <c r="M2848">
        <v>71.039956020089093</v>
      </c>
      <c r="O2848">
        <v>5</v>
      </c>
      <c r="P2848">
        <v>8.1081081081080892</v>
      </c>
      <c r="Q2848">
        <v>-6.9211309357390005E-2</v>
      </c>
    </row>
    <row r="2849" spans="1:17" hidden="1" x14ac:dyDescent="0.3">
      <c r="A2849" t="s">
        <v>5861</v>
      </c>
      <c r="B2849" t="s">
        <v>5862</v>
      </c>
      <c r="C2849" t="s">
        <v>10182</v>
      </c>
      <c r="D2849" t="s">
        <v>387</v>
      </c>
      <c r="E2849">
        <v>104.97</v>
      </c>
      <c r="F2849">
        <v>174.95</v>
      </c>
      <c r="G2849">
        <v>9.3359129745213796</v>
      </c>
      <c r="H2849">
        <v>6.5826543898254997</v>
      </c>
      <c r="I2849">
        <v>-5.2925935097060899</v>
      </c>
      <c r="J2849">
        <v>-4.5600066742872603</v>
      </c>
      <c r="K2849">
        <v>170.28382464356801</v>
      </c>
      <c r="L2849">
        <v>156.50356075642699</v>
      </c>
      <c r="M2849">
        <v>41.349231716252298</v>
      </c>
      <c r="N2849">
        <v>0.33848811398209699</v>
      </c>
      <c r="O2849">
        <v>33.1523292369248</v>
      </c>
      <c r="P2849">
        <v>42.874642711310699</v>
      </c>
      <c r="Q2849">
        <v>-6.1183372000234E-2</v>
      </c>
    </row>
    <row r="2850" spans="1:17" hidden="1" x14ac:dyDescent="0.3">
      <c r="A2850" t="s">
        <v>5863</v>
      </c>
      <c r="B2850" t="s">
        <v>5864</v>
      </c>
      <c r="C2850" t="s">
        <v>10182</v>
      </c>
      <c r="D2850" t="s">
        <v>243</v>
      </c>
      <c r="E2850">
        <v>104.648139</v>
      </c>
      <c r="F2850">
        <v>338.7</v>
      </c>
      <c r="G2850">
        <v>-50.931556605544998</v>
      </c>
      <c r="H2850">
        <v>-5.1652237319306096</v>
      </c>
      <c r="I2850">
        <v>-29.109711052733701</v>
      </c>
      <c r="J2850">
        <v>0.44450520256502302</v>
      </c>
      <c r="K2850">
        <v>349.52916359409699</v>
      </c>
      <c r="L2850">
        <v>380.17039520935202</v>
      </c>
      <c r="M2850">
        <v>47.171527105069103</v>
      </c>
      <c r="N2850">
        <v>0.87043810385283205</v>
      </c>
      <c r="O2850">
        <v>41.703572483023301</v>
      </c>
      <c r="P2850">
        <v>5.8437499999999902</v>
      </c>
      <c r="Q2850">
        <v>2.9660173404986001E-2</v>
      </c>
    </row>
    <row r="2851" spans="1:17" hidden="1" x14ac:dyDescent="0.3">
      <c r="A2851" t="s">
        <v>5865</v>
      </c>
      <c r="B2851" t="s">
        <v>5866</v>
      </c>
      <c r="C2851" t="s">
        <v>10182</v>
      </c>
      <c r="D2851" t="s">
        <v>130</v>
      </c>
      <c r="E2851">
        <v>104.544900845</v>
      </c>
      <c r="F2851">
        <v>42.35</v>
      </c>
      <c r="G2851">
        <v>-69.362223790749397</v>
      </c>
      <c r="H2851">
        <v>-4.2698355831757198</v>
      </c>
      <c r="I2851">
        <v>-35.815285807088898</v>
      </c>
      <c r="J2851">
        <v>0.32617764667965399</v>
      </c>
      <c r="K2851">
        <v>41.132381100475598</v>
      </c>
      <c r="M2851">
        <v>66.8989857108987</v>
      </c>
      <c r="N2851">
        <v>1.05531914893617</v>
      </c>
      <c r="O2851">
        <v>88.902007083825197</v>
      </c>
      <c r="P2851">
        <v>30.1075268817204</v>
      </c>
    </row>
    <row r="2852" spans="1:17" hidden="1" x14ac:dyDescent="0.3">
      <c r="A2852" t="s">
        <v>5867</v>
      </c>
      <c r="B2852" t="s">
        <v>5868</v>
      </c>
      <c r="C2852" t="s">
        <v>10182</v>
      </c>
      <c r="D2852" t="s">
        <v>413</v>
      </c>
      <c r="E2852">
        <v>104.45893649999999</v>
      </c>
      <c r="F2852">
        <v>149.85</v>
      </c>
      <c r="G2852">
        <v>-0.21090800127575801</v>
      </c>
      <c r="H2852">
        <v>-0.83201803527887397</v>
      </c>
      <c r="I2852">
        <v>8.2752374589753597</v>
      </c>
      <c r="J2852">
        <v>-2.1349024890020898</v>
      </c>
      <c r="K2852">
        <v>137.99620778689501</v>
      </c>
      <c r="L2852">
        <v>130.630642864561</v>
      </c>
      <c r="M2852">
        <v>63.493368394564001</v>
      </c>
      <c r="N2852">
        <v>4.6218401290887297</v>
      </c>
      <c r="O2852">
        <v>20.720720720720699</v>
      </c>
      <c r="P2852">
        <v>49.849999999999902</v>
      </c>
      <c r="Q2852">
        <v>3.0723372066000001E-4</v>
      </c>
    </row>
    <row r="2853" spans="1:17" hidden="1" x14ac:dyDescent="0.3">
      <c r="A2853" t="s">
        <v>5869</v>
      </c>
      <c r="B2853" t="s">
        <v>5870</v>
      </c>
      <c r="C2853" t="s">
        <v>10182</v>
      </c>
      <c r="D2853" t="s">
        <v>62</v>
      </c>
      <c r="E2853">
        <v>104.34265151</v>
      </c>
      <c r="F2853">
        <v>162.1</v>
      </c>
      <c r="G2853">
        <v>51.071449095007601</v>
      </c>
      <c r="H2853">
        <v>66.635871612854004</v>
      </c>
      <c r="I2853">
        <v>50.750086553542701</v>
      </c>
      <c r="J2853">
        <v>-14.610398810801099</v>
      </c>
      <c r="K2853">
        <v>119.52761012997099</v>
      </c>
      <c r="L2853">
        <v>101.45377299803199</v>
      </c>
      <c r="M2853">
        <v>59.887581034495902</v>
      </c>
      <c r="N2853">
        <v>2.9198399343693699</v>
      </c>
      <c r="O2853">
        <v>22.763726095003001</v>
      </c>
      <c r="P2853">
        <v>117.583892617449</v>
      </c>
      <c r="Q2853">
        <v>8.25313266808E-4</v>
      </c>
    </row>
    <row r="2854" spans="1:17" hidden="1" x14ac:dyDescent="0.3">
      <c r="A2854" t="s">
        <v>5871</v>
      </c>
      <c r="B2854" t="s">
        <v>5872</v>
      </c>
      <c r="C2854" t="s">
        <v>10182</v>
      </c>
      <c r="D2854" t="s">
        <v>78</v>
      </c>
      <c r="E2854">
        <v>104.05851638199999</v>
      </c>
      <c r="F2854">
        <v>31.91</v>
      </c>
      <c r="G2854">
        <v>-43.244410181321904</v>
      </c>
      <c r="H2854">
        <v>35.515386593286401</v>
      </c>
      <c r="I2854">
        <v>31.022918513858102</v>
      </c>
      <c r="J2854">
        <v>9.9076653199073093</v>
      </c>
      <c r="K2854">
        <v>26.605640793428201</v>
      </c>
      <c r="L2854">
        <v>31.147278269403799</v>
      </c>
      <c r="M2854">
        <v>62.375798862184404</v>
      </c>
      <c r="N2854">
        <v>2.2459116025251999</v>
      </c>
      <c r="O2854">
        <v>25.352554058288899</v>
      </c>
      <c r="P2854">
        <v>51.952380952380899</v>
      </c>
      <c r="Q2854">
        <v>8.0501530017050002E-2</v>
      </c>
    </row>
    <row r="2855" spans="1:17" hidden="1" x14ac:dyDescent="0.3">
      <c r="A2855" t="s">
        <v>5873</v>
      </c>
      <c r="B2855" t="s">
        <v>5874</v>
      </c>
      <c r="C2855" t="s">
        <v>10182</v>
      </c>
      <c r="D2855" t="s">
        <v>1175</v>
      </c>
      <c r="E2855">
        <v>103.974329</v>
      </c>
      <c r="F2855">
        <v>71.87</v>
      </c>
      <c r="G2855">
        <v>67.079867399793699</v>
      </c>
      <c r="H2855">
        <v>3.82482695227197</v>
      </c>
      <c r="I2855">
        <v>19.664269539428702</v>
      </c>
      <c r="J2855">
        <v>1.69104684837118</v>
      </c>
      <c r="K2855">
        <v>63.822536059916303</v>
      </c>
      <c r="L2855">
        <v>55.778050420122497</v>
      </c>
      <c r="M2855">
        <v>72.429813806070001</v>
      </c>
      <c r="N2855">
        <v>0.93418080515709101</v>
      </c>
      <c r="O2855">
        <v>2.1149297342423599</v>
      </c>
      <c r="P2855">
        <v>105.342857142857</v>
      </c>
      <c r="Q2855">
        <v>4.4304686983489001E-2</v>
      </c>
    </row>
    <row r="2856" spans="1:17" hidden="1" x14ac:dyDescent="0.3">
      <c r="A2856" t="s">
        <v>5875</v>
      </c>
      <c r="B2856" t="s">
        <v>5876</v>
      </c>
      <c r="C2856" t="s">
        <v>10182</v>
      </c>
      <c r="D2856" t="s">
        <v>21</v>
      </c>
      <c r="E2856">
        <v>103.82125000000001</v>
      </c>
      <c r="F2856">
        <v>100</v>
      </c>
      <c r="G2856">
        <v>-3.0453905494817501</v>
      </c>
      <c r="H2856">
        <v>-8.6965120528629392</v>
      </c>
      <c r="I2856">
        <v>-20.077461762181802</v>
      </c>
      <c r="J2856">
        <v>2.3900550625764998</v>
      </c>
      <c r="K2856">
        <v>103.190753759129</v>
      </c>
      <c r="L2856">
        <v>99.040817730464397</v>
      </c>
      <c r="M2856">
        <v>43.357514841616499</v>
      </c>
      <c r="N2856">
        <v>1.46162676962453</v>
      </c>
      <c r="O2856">
        <v>45.35</v>
      </c>
      <c r="P2856">
        <v>40.154169586545201</v>
      </c>
    </row>
    <row r="2857" spans="1:17" hidden="1" x14ac:dyDescent="0.3">
      <c r="A2857" t="s">
        <v>5877</v>
      </c>
      <c r="B2857" t="s">
        <v>5878</v>
      </c>
      <c r="C2857" t="s">
        <v>10182</v>
      </c>
      <c r="E2857">
        <v>103.363281</v>
      </c>
      <c r="F2857">
        <v>103</v>
      </c>
      <c r="G2857">
        <v>143.14325866538999</v>
      </c>
      <c r="H2857">
        <v>8.2945254590078896</v>
      </c>
      <c r="I2857">
        <v>101.14311831926599</v>
      </c>
      <c r="J2857">
        <v>-4.2057851961719903</v>
      </c>
      <c r="K2857">
        <v>95.995930237157197</v>
      </c>
      <c r="L2857">
        <v>66.142472704293994</v>
      </c>
      <c r="M2857">
        <v>36.7818259759539</v>
      </c>
      <c r="N2857">
        <v>0.79230022646392695</v>
      </c>
      <c r="O2857">
        <v>19.126213592233</v>
      </c>
      <c r="P2857">
        <v>603.07167235494796</v>
      </c>
    </row>
    <row r="2858" spans="1:17" hidden="1" x14ac:dyDescent="0.3">
      <c r="A2858" t="s">
        <v>5879</v>
      </c>
      <c r="B2858" t="s">
        <v>5880</v>
      </c>
      <c r="C2858" t="s">
        <v>10182</v>
      </c>
      <c r="D2858" t="s">
        <v>763</v>
      </c>
      <c r="E2858">
        <v>103.36043340000001</v>
      </c>
      <c r="F2858">
        <v>94.5</v>
      </c>
      <c r="G2858">
        <v>130.25048756748899</v>
      </c>
      <c r="H2858">
        <v>10.473507571443999</v>
      </c>
      <c r="I2858">
        <v>88.053295117906003</v>
      </c>
      <c r="J2858">
        <v>4.9535068392262396</v>
      </c>
      <c r="K2858">
        <v>81.099510705546706</v>
      </c>
      <c r="L2858">
        <v>59.270683794096101</v>
      </c>
      <c r="M2858">
        <v>63.246906435718998</v>
      </c>
      <c r="N2858">
        <v>0.89834195224754698</v>
      </c>
      <c r="O2858">
        <v>10.952380952380899</v>
      </c>
      <c r="P2858">
        <v>202.88461538461499</v>
      </c>
      <c r="Q2858">
        <v>0.12486381980614999</v>
      </c>
    </row>
    <row r="2859" spans="1:17" hidden="1" x14ac:dyDescent="0.3">
      <c r="A2859" t="s">
        <v>5881</v>
      </c>
      <c r="B2859" t="s">
        <v>5882</v>
      </c>
      <c r="C2859" t="s">
        <v>10182</v>
      </c>
      <c r="D2859" t="s">
        <v>515</v>
      </c>
      <c r="E2859">
        <v>103.124985</v>
      </c>
      <c r="F2859">
        <v>55.15</v>
      </c>
      <c r="G2859">
        <v>10.7515304223695</v>
      </c>
      <c r="H2859">
        <v>15.714583598542699</v>
      </c>
      <c r="I2859">
        <v>-20.181350019109502</v>
      </c>
      <c r="J2859">
        <v>-13.807961050682</v>
      </c>
      <c r="K2859">
        <v>49.106247175159197</v>
      </c>
      <c r="M2859">
        <v>61.221284651086997</v>
      </c>
      <c r="N2859">
        <v>2.1254305166199399</v>
      </c>
      <c r="O2859">
        <v>19.310970081595599</v>
      </c>
      <c r="P2859">
        <v>48.852901484480398</v>
      </c>
    </row>
    <row r="2860" spans="1:17" hidden="1" x14ac:dyDescent="0.3">
      <c r="A2860" t="s">
        <v>5883</v>
      </c>
      <c r="B2860" t="s">
        <v>5884</v>
      </c>
      <c r="C2860" t="s">
        <v>10182</v>
      </c>
      <c r="D2860" t="s">
        <v>246</v>
      </c>
      <c r="E2860">
        <v>103.02053328</v>
      </c>
      <c r="F2860">
        <v>94.94</v>
      </c>
      <c r="G2860">
        <v>-3.0550596722269101</v>
      </c>
      <c r="H2860">
        <v>-5.7438939805717801</v>
      </c>
      <c r="I2860">
        <v>-16.8633264534079</v>
      </c>
      <c r="J2860">
        <v>0.43558606789946902</v>
      </c>
      <c r="K2860">
        <v>97.657475141202795</v>
      </c>
      <c r="L2860">
        <v>94.851574632405601</v>
      </c>
      <c r="M2860">
        <v>38.673727073647299</v>
      </c>
      <c r="N2860">
        <v>0.84902816793224001</v>
      </c>
      <c r="O2860">
        <v>39.825152728038702</v>
      </c>
      <c r="P2860">
        <v>24.267015706806198</v>
      </c>
      <c r="Q2860">
        <v>4.6080672907457002E-2</v>
      </c>
    </row>
    <row r="2861" spans="1:17" hidden="1" x14ac:dyDescent="0.3">
      <c r="A2861" t="s">
        <v>5885</v>
      </c>
      <c r="B2861" t="s">
        <v>5886</v>
      </c>
      <c r="C2861" t="s">
        <v>10182</v>
      </c>
      <c r="D2861" t="s">
        <v>180</v>
      </c>
      <c r="E2861">
        <v>103.017699135</v>
      </c>
      <c r="F2861">
        <v>53.17</v>
      </c>
      <c r="G2861">
        <v>-57.115655404789003</v>
      </c>
      <c r="H2861">
        <v>25.899188748638299</v>
      </c>
      <c r="I2861">
        <v>-24.805750526550899</v>
      </c>
      <c r="J2861">
        <v>0.13662348452930201</v>
      </c>
      <c r="K2861">
        <v>49.069994590550003</v>
      </c>
      <c r="L2861">
        <v>54.6120562421155</v>
      </c>
      <c r="M2861">
        <v>56.319939985667503</v>
      </c>
      <c r="N2861">
        <v>2.1663759885218701</v>
      </c>
      <c r="O2861">
        <v>69.080308444611603</v>
      </c>
      <c r="P2861">
        <v>34.6075949367088</v>
      </c>
      <c r="Q2861">
        <v>4.9584255697533997E-2</v>
      </c>
    </row>
    <row r="2862" spans="1:17" hidden="1" x14ac:dyDescent="0.3">
      <c r="A2862" t="s">
        <v>5887</v>
      </c>
      <c r="B2862" t="s">
        <v>5888</v>
      </c>
      <c r="C2862" t="s">
        <v>10182</v>
      </c>
      <c r="D2862" t="s">
        <v>413</v>
      </c>
      <c r="E2862">
        <v>102.9796365</v>
      </c>
      <c r="F2862">
        <v>8.9700000000000006</v>
      </c>
      <c r="G2862">
        <v>306.16409199872402</v>
      </c>
      <c r="H2862">
        <v>-1.9999889294813</v>
      </c>
      <c r="I2862">
        <v>156.23448998008999</v>
      </c>
      <c r="J2862">
        <v>13.198539951809</v>
      </c>
      <c r="K2862">
        <v>7.4000845104512196</v>
      </c>
      <c r="L2862">
        <v>4.9165114452671501</v>
      </c>
      <c r="M2862">
        <v>72.387686289523401</v>
      </c>
      <c r="N2862">
        <v>2.0872396885018998</v>
      </c>
      <c r="O2862">
        <v>4.1248606465997497</v>
      </c>
      <c r="P2862">
        <v>372.105263157894</v>
      </c>
      <c r="Q2862">
        <v>0.115551145205581</v>
      </c>
    </row>
    <row r="2863" spans="1:17" hidden="1" x14ac:dyDescent="0.3">
      <c r="A2863" t="s">
        <v>5889</v>
      </c>
      <c r="B2863" t="s">
        <v>5890</v>
      </c>
      <c r="C2863" t="s">
        <v>10182</v>
      </c>
      <c r="D2863" t="s">
        <v>384</v>
      </c>
      <c r="E2863">
        <v>102.861768025</v>
      </c>
      <c r="F2863">
        <v>28.33</v>
      </c>
      <c r="G2863">
        <v>70.428239686784906</v>
      </c>
      <c r="H2863">
        <v>-8.2969406728994208</v>
      </c>
      <c r="I2863">
        <v>18.345047462910401</v>
      </c>
      <c r="J2863">
        <v>-6.9775276435323796</v>
      </c>
      <c r="K2863">
        <v>28.200752419717801</v>
      </c>
      <c r="L2863">
        <v>22.4605383630972</v>
      </c>
      <c r="M2863">
        <v>49.568970326497102</v>
      </c>
      <c r="N2863">
        <v>0.58261844859089695</v>
      </c>
      <c r="O2863">
        <v>28.8739851747264</v>
      </c>
      <c r="P2863">
        <v>109.85185185185099</v>
      </c>
      <c r="Q2863">
        <v>0.103063518126814</v>
      </c>
    </row>
    <row r="2864" spans="1:17" hidden="1" x14ac:dyDescent="0.3">
      <c r="A2864" t="s">
        <v>5891</v>
      </c>
      <c r="B2864" t="s">
        <v>5892</v>
      </c>
      <c r="C2864" t="s">
        <v>10182</v>
      </c>
      <c r="D2864" t="s">
        <v>140</v>
      </c>
      <c r="E2864">
        <v>102.813183</v>
      </c>
      <c r="F2864">
        <v>25.56</v>
      </c>
      <c r="G2864">
        <v>113.792596671621</v>
      </c>
      <c r="H2864">
        <v>-13.9624189854365</v>
      </c>
      <c r="I2864">
        <v>31.509544822571598</v>
      </c>
      <c r="J2864">
        <v>0.84325538854924598</v>
      </c>
      <c r="K2864">
        <v>24.9667659201878</v>
      </c>
      <c r="L2864">
        <v>18.998650410237001</v>
      </c>
      <c r="M2864">
        <v>36.553988961025503</v>
      </c>
      <c r="N2864">
        <v>0.50154216482999503</v>
      </c>
      <c r="O2864">
        <v>23.630672926447499</v>
      </c>
      <c r="P2864">
        <v>219.49999999999901</v>
      </c>
      <c r="Q2864">
        <v>4.3975729657531E-2</v>
      </c>
    </row>
    <row r="2865" spans="1:17" hidden="1" x14ac:dyDescent="0.3">
      <c r="A2865" t="s">
        <v>5893</v>
      </c>
      <c r="B2865" t="s">
        <v>5894</v>
      </c>
      <c r="C2865" t="s">
        <v>10182</v>
      </c>
      <c r="E2865">
        <v>102.672</v>
      </c>
      <c r="F2865">
        <v>165.6</v>
      </c>
      <c r="G2865">
        <v>283.500324419153</v>
      </c>
      <c r="H2865">
        <v>48.571913099457298</v>
      </c>
      <c r="I2865">
        <v>142.440846497823</v>
      </c>
      <c r="J2865">
        <v>-7.7493065997248696</v>
      </c>
      <c r="K2865">
        <v>141.73139858188901</v>
      </c>
      <c r="L2865">
        <v>92.211298262994902</v>
      </c>
      <c r="M2865">
        <v>32.544023398351499</v>
      </c>
      <c r="N2865">
        <v>0.62205131840090699</v>
      </c>
      <c r="O2865">
        <v>27.2463768115942</v>
      </c>
      <c r="P2865">
        <v>358.72576177285299</v>
      </c>
      <c r="Q2865">
        <v>0.15867884860444301</v>
      </c>
    </row>
    <row r="2866" spans="1:17" hidden="1" x14ac:dyDescent="0.3">
      <c r="A2866" t="s">
        <v>5895</v>
      </c>
      <c r="B2866" t="s">
        <v>5896</v>
      </c>
      <c r="C2866" t="s">
        <v>10182</v>
      </c>
      <c r="D2866" t="s">
        <v>1175</v>
      </c>
      <c r="E2866">
        <v>102.4666714</v>
      </c>
      <c r="F2866">
        <v>17.84</v>
      </c>
      <c r="G2866">
        <v>8.5470508002223706</v>
      </c>
      <c r="H2866">
        <v>-8.1582315003068793</v>
      </c>
      <c r="I2866">
        <v>-7.6949531863629401</v>
      </c>
      <c r="J2866">
        <v>-0.982101306068209</v>
      </c>
      <c r="K2866">
        <v>18.5245304542836</v>
      </c>
      <c r="L2866">
        <v>18.072785206661699</v>
      </c>
      <c r="M2866">
        <v>40.181279844978</v>
      </c>
      <c r="N2866">
        <v>0.68444724913132005</v>
      </c>
      <c r="O2866">
        <v>41.5358744394618</v>
      </c>
      <c r="P2866">
        <v>39.374999999999901</v>
      </c>
      <c r="Q2866">
        <v>5.5266812105139998E-3</v>
      </c>
    </row>
    <row r="2867" spans="1:17" hidden="1" x14ac:dyDescent="0.3">
      <c r="A2867" t="s">
        <v>5897</v>
      </c>
      <c r="B2867" t="s">
        <v>5898</v>
      </c>
      <c r="C2867" t="s">
        <v>10182</v>
      </c>
      <c r="D2867" t="s">
        <v>140</v>
      </c>
      <c r="E2867">
        <v>102.19238712000001</v>
      </c>
      <c r="F2867">
        <v>138.4</v>
      </c>
      <c r="G2867">
        <v>58.7180344600987</v>
      </c>
      <c r="H2867">
        <v>17.4820254590079</v>
      </c>
      <c r="I2867">
        <v>25.369357246849901</v>
      </c>
      <c r="J2867">
        <v>13.5107711047058</v>
      </c>
      <c r="K2867">
        <v>131.412954670739</v>
      </c>
      <c r="L2867">
        <v>123.670277769175</v>
      </c>
      <c r="M2867">
        <v>75.080503558123596</v>
      </c>
      <c r="N2867">
        <v>0.76403284314670605</v>
      </c>
      <c r="O2867">
        <v>38.547687861271598</v>
      </c>
      <c r="P2867">
        <v>107.651912978244</v>
      </c>
      <c r="Q2867">
        <v>4.586661307171E-2</v>
      </c>
    </row>
    <row r="2868" spans="1:17" hidden="1" x14ac:dyDescent="0.3">
      <c r="A2868" t="s">
        <v>5899</v>
      </c>
      <c r="B2868" t="s">
        <v>5900</v>
      </c>
      <c r="C2868" t="s">
        <v>10182</v>
      </c>
      <c r="E2868">
        <v>102.13317000000001</v>
      </c>
      <c r="F2868">
        <v>122.55</v>
      </c>
      <c r="G2868">
        <v>32.231165169455899</v>
      </c>
      <c r="H2868">
        <v>3.6994167633557198</v>
      </c>
      <c r="I2868">
        <v>21.153807211002299</v>
      </c>
      <c r="J2868">
        <v>-2.0543671765217799</v>
      </c>
      <c r="K2868">
        <v>130.60130939487701</v>
      </c>
      <c r="M2868">
        <v>38.705467246921998</v>
      </c>
      <c r="N2868">
        <v>0.69166837676995696</v>
      </c>
      <c r="O2868">
        <v>35.454916360669102</v>
      </c>
      <c r="P2868">
        <v>67.647058823529406</v>
      </c>
    </row>
    <row r="2869" spans="1:17" hidden="1" x14ac:dyDescent="0.3">
      <c r="A2869" t="s">
        <v>5901</v>
      </c>
      <c r="B2869" t="s">
        <v>5902</v>
      </c>
      <c r="C2869" t="s">
        <v>10182</v>
      </c>
      <c r="D2869" t="s">
        <v>127</v>
      </c>
      <c r="E2869">
        <v>101.97255</v>
      </c>
      <c r="F2869">
        <v>91.95</v>
      </c>
      <c r="G2869">
        <v>20.105944201471701</v>
      </c>
      <c r="H2869">
        <v>11.714341170102401</v>
      </c>
      <c r="I2869">
        <v>-15.365397874697001</v>
      </c>
      <c r="J2869">
        <v>-3.34024638741288</v>
      </c>
      <c r="K2869">
        <v>91.1202738346296</v>
      </c>
      <c r="L2869">
        <v>81.990436293332294</v>
      </c>
      <c r="M2869">
        <v>43.502582697322502</v>
      </c>
      <c r="N2869">
        <v>0.53458578533049605</v>
      </c>
      <c r="O2869">
        <v>38.118542686242499</v>
      </c>
      <c r="P2869">
        <v>77.133500288961599</v>
      </c>
      <c r="Q2869">
        <v>0.109611523198984</v>
      </c>
    </row>
    <row r="2870" spans="1:17" hidden="1" x14ac:dyDescent="0.3">
      <c r="A2870" t="s">
        <v>5903</v>
      </c>
      <c r="B2870" t="s">
        <v>5904</v>
      </c>
      <c r="C2870" t="s">
        <v>10182</v>
      </c>
      <c r="D2870" t="s">
        <v>938</v>
      </c>
      <c r="E2870">
        <v>101.930037832</v>
      </c>
      <c r="F2870">
        <v>29.96</v>
      </c>
      <c r="G2870">
        <v>72.019355156619</v>
      </c>
      <c r="H2870">
        <v>-5.1390925534144598</v>
      </c>
      <c r="I2870">
        <v>-18.7033842714069</v>
      </c>
      <c r="J2870">
        <v>-2.25362389082468</v>
      </c>
      <c r="K2870">
        <v>27.535249187877099</v>
      </c>
      <c r="L2870">
        <v>23.752530804094999</v>
      </c>
      <c r="M2870">
        <v>50.261338954457798</v>
      </c>
      <c r="N2870">
        <v>1.2045245407937599</v>
      </c>
      <c r="O2870">
        <v>21.762349799732899</v>
      </c>
      <c r="P2870">
        <v>126.79788039364099</v>
      </c>
      <c r="Q2870">
        <v>0.13890448430574301</v>
      </c>
    </row>
    <row r="2871" spans="1:17" hidden="1" x14ac:dyDescent="0.3">
      <c r="A2871" t="s">
        <v>5905</v>
      </c>
      <c r="B2871" t="s">
        <v>5906</v>
      </c>
      <c r="C2871" t="s">
        <v>10182</v>
      </c>
      <c r="D2871" t="s">
        <v>253</v>
      </c>
      <c r="E2871">
        <v>101.898422</v>
      </c>
      <c r="F2871">
        <v>111.17</v>
      </c>
      <c r="G2871">
        <v>-36.468929125229501</v>
      </c>
      <c r="H2871">
        <v>2.6480173618418901</v>
      </c>
      <c r="I2871">
        <v>-4.7722697203233304</v>
      </c>
      <c r="J2871">
        <v>7.9943231657568496</v>
      </c>
      <c r="K2871">
        <v>114.426734906676</v>
      </c>
      <c r="L2871">
        <v>129.947294045099</v>
      </c>
      <c r="M2871">
        <v>83.458849373044501</v>
      </c>
      <c r="N2871">
        <v>3.5133209276993602</v>
      </c>
      <c r="O2871">
        <v>92.9927138616533</v>
      </c>
      <c r="P2871">
        <v>54.4027777777777</v>
      </c>
    </row>
    <row r="2872" spans="1:17" hidden="1" x14ac:dyDescent="0.3">
      <c r="A2872" t="s">
        <v>5907</v>
      </c>
      <c r="B2872" t="s">
        <v>5908</v>
      </c>
      <c r="C2872" t="s">
        <v>10182</v>
      </c>
      <c r="D2872" t="s">
        <v>108</v>
      </c>
      <c r="E2872">
        <v>101.72925322499999</v>
      </c>
      <c r="F2872">
        <v>5.3</v>
      </c>
      <c r="G2872">
        <v>-13.5069606328547</v>
      </c>
      <c r="H2872">
        <v>0.77503113008540203</v>
      </c>
      <c r="I2872">
        <v>-23.252754019306</v>
      </c>
      <c r="J2872">
        <v>-5.9586553229359103</v>
      </c>
      <c r="K2872">
        <v>5.6084455028219997</v>
      </c>
      <c r="L2872">
        <v>5.6472567978295896</v>
      </c>
      <c r="M2872">
        <v>47.887425104037902</v>
      </c>
      <c r="N2872">
        <v>1.05401073358158</v>
      </c>
      <c r="O2872">
        <v>29.245283018867902</v>
      </c>
      <c r="P2872">
        <v>29.268292682926798</v>
      </c>
      <c r="Q2872">
        <v>-2.9348977013354999E-2</v>
      </c>
    </row>
    <row r="2873" spans="1:17" hidden="1" x14ac:dyDescent="0.3">
      <c r="A2873" t="s">
        <v>5909</v>
      </c>
      <c r="B2873" t="s">
        <v>5910</v>
      </c>
      <c r="C2873" t="s">
        <v>10182</v>
      </c>
      <c r="D2873" t="s">
        <v>78</v>
      </c>
      <c r="E2873">
        <v>101.25140094</v>
      </c>
      <c r="F2873">
        <v>126.3</v>
      </c>
      <c r="G2873">
        <v>-32.081489739125502</v>
      </c>
      <c r="H2873">
        <v>1.04724285031224</v>
      </c>
      <c r="I2873">
        <v>-19.1524344373973</v>
      </c>
      <c r="J2873">
        <v>3.4488180071716799</v>
      </c>
      <c r="K2873">
        <v>120.606031603422</v>
      </c>
      <c r="L2873">
        <v>126.627421091339</v>
      </c>
      <c r="M2873">
        <v>60.9724611824644</v>
      </c>
      <c r="N2873">
        <v>1.8113520620752199</v>
      </c>
      <c r="O2873">
        <v>20.348376880443301</v>
      </c>
      <c r="P2873">
        <v>22.6213592233009</v>
      </c>
      <c r="Q2873">
        <v>-3.4543641008585001E-2</v>
      </c>
    </row>
    <row r="2874" spans="1:17" hidden="1" x14ac:dyDescent="0.3">
      <c r="A2874" t="s">
        <v>5911</v>
      </c>
      <c r="B2874" t="s">
        <v>5912</v>
      </c>
      <c r="C2874" t="s">
        <v>10182</v>
      </c>
      <c r="E2874">
        <v>101.14384</v>
      </c>
      <c r="F2874">
        <v>93.1</v>
      </c>
      <c r="G2874">
        <v>-66.752574667942397</v>
      </c>
      <c r="H2874">
        <v>4.6070254590078896</v>
      </c>
      <c r="I2874">
        <v>-32.482758199365698</v>
      </c>
      <c r="J2874">
        <v>-1.5541854684660601</v>
      </c>
      <c r="K2874">
        <v>90.553107605452198</v>
      </c>
      <c r="M2874">
        <v>51.929998417843301</v>
      </c>
      <c r="N2874">
        <v>1.5472370766488399</v>
      </c>
      <c r="O2874">
        <v>71.428571428571402</v>
      </c>
      <c r="P2874">
        <v>43.230769230769198</v>
      </c>
    </row>
    <row r="2875" spans="1:17" hidden="1" x14ac:dyDescent="0.3">
      <c r="A2875" t="s">
        <v>5913</v>
      </c>
      <c r="B2875" t="s">
        <v>5914</v>
      </c>
      <c r="C2875" t="s">
        <v>10182</v>
      </c>
      <c r="D2875" t="s">
        <v>413</v>
      </c>
      <c r="E2875">
        <v>100.5450912</v>
      </c>
      <c r="F2875">
        <v>96</v>
      </c>
      <c r="G2875">
        <v>24.237470440161399</v>
      </c>
      <c r="H2875">
        <v>-10.340759351118599</v>
      </c>
      <c r="I2875">
        <v>7.9723676082923198</v>
      </c>
      <c r="J2875">
        <v>-7.50917972793793</v>
      </c>
      <c r="K2875">
        <v>100.88557658767</v>
      </c>
      <c r="L2875">
        <v>90.196317042653405</v>
      </c>
      <c r="M2875">
        <v>45.560143022524201</v>
      </c>
      <c r="N2875">
        <v>1.4379385070912001</v>
      </c>
      <c r="O2875">
        <v>37.5</v>
      </c>
      <c r="P2875">
        <v>115.53659631791599</v>
      </c>
      <c r="Q2875">
        <v>0.136751974632429</v>
      </c>
    </row>
    <row r="2876" spans="1:17" hidden="1" x14ac:dyDescent="0.3">
      <c r="A2876" t="s">
        <v>5915</v>
      </c>
      <c r="B2876" t="s">
        <v>5916</v>
      </c>
      <c r="C2876" t="s">
        <v>10182</v>
      </c>
      <c r="E2876">
        <v>100.47</v>
      </c>
      <c r="F2876">
        <v>167.45</v>
      </c>
      <c r="G2876">
        <v>167.40317496815601</v>
      </c>
      <c r="H2876">
        <v>-10.281901733490701</v>
      </c>
      <c r="I2876">
        <v>116.02290442353301</v>
      </c>
      <c r="J2876">
        <v>-8.1916544510963405</v>
      </c>
      <c r="K2876">
        <v>159.511393994239</v>
      </c>
      <c r="L2876">
        <v>113.485535747024</v>
      </c>
      <c r="M2876">
        <v>42.9666344229041</v>
      </c>
      <c r="N2876">
        <v>1.2884235939186299</v>
      </c>
      <c r="O2876">
        <v>12.8097939683487</v>
      </c>
      <c r="P2876">
        <v>217.440758293838</v>
      </c>
      <c r="Q2876">
        <v>0.10147993149833801</v>
      </c>
    </row>
    <row r="2877" spans="1:17" hidden="1" x14ac:dyDescent="0.3">
      <c r="A2877" t="s">
        <v>5917</v>
      </c>
      <c r="B2877" t="s">
        <v>5918</v>
      </c>
      <c r="C2877" t="s">
        <v>10182</v>
      </c>
      <c r="D2877" t="s">
        <v>193</v>
      </c>
      <c r="E2877">
        <v>100.34565000000001</v>
      </c>
      <c r="F2877">
        <v>130.15</v>
      </c>
      <c r="G2877">
        <v>-8.3594506021726094</v>
      </c>
      <c r="H2877">
        <v>6.6889220107320302</v>
      </c>
      <c r="I2877">
        <v>-12.977239233238899</v>
      </c>
      <c r="J2877">
        <v>13.1114015760683</v>
      </c>
      <c r="K2877">
        <v>120.22617277796699</v>
      </c>
      <c r="L2877">
        <v>122.573145323983</v>
      </c>
      <c r="M2877">
        <v>67.872362388362205</v>
      </c>
      <c r="N2877">
        <v>1.98787061994609</v>
      </c>
      <c r="O2877">
        <v>28.082981175566601</v>
      </c>
      <c r="P2877">
        <v>29.309488325881699</v>
      </c>
    </row>
    <row r="2878" spans="1:17" hidden="1" x14ac:dyDescent="0.3">
      <c r="A2878" t="s">
        <v>5919</v>
      </c>
      <c r="B2878" t="s">
        <v>5920</v>
      </c>
      <c r="C2878" t="s">
        <v>10182</v>
      </c>
      <c r="D2878" t="s">
        <v>225</v>
      </c>
      <c r="E2878">
        <v>100.120642581</v>
      </c>
      <c r="F2878">
        <v>40.909999999999997</v>
      </c>
      <c r="G2878">
        <v>156.830183871922</v>
      </c>
      <c r="H2878">
        <v>2.13124011869375</v>
      </c>
      <c r="I2878">
        <v>-23.748969669907002</v>
      </c>
      <c r="J2878">
        <v>-5.2802684573543504</v>
      </c>
      <c r="K2878">
        <v>41.3208235298776</v>
      </c>
      <c r="L2878">
        <v>37.6182429689093</v>
      </c>
      <c r="M2878">
        <v>40.564201914800499</v>
      </c>
      <c r="N2878">
        <v>1.56815527613739</v>
      </c>
      <c r="O2878">
        <v>41.285749205573197</v>
      </c>
      <c r="P2878">
        <v>233.115138953512</v>
      </c>
      <c r="Q2878">
        <v>7.7204176437918007E-2</v>
      </c>
    </row>
    <row r="2879" spans="1:17" hidden="1" x14ac:dyDescent="0.3">
      <c r="A2879" t="s">
        <v>5921</v>
      </c>
      <c r="B2879" t="s">
        <v>5922</v>
      </c>
      <c r="C2879" t="s">
        <v>10182</v>
      </c>
      <c r="E2879">
        <v>100.06480000000001</v>
      </c>
      <c r="F2879">
        <v>40</v>
      </c>
      <c r="G2879">
        <v>113.32508363552201</v>
      </c>
      <c r="H2879">
        <v>-8.0740604598465193</v>
      </c>
      <c r="I2879">
        <v>1.0503005358493001</v>
      </c>
      <c r="J2879">
        <v>-4.1518562362365099</v>
      </c>
      <c r="K2879">
        <v>40.046609961058699</v>
      </c>
      <c r="L2879">
        <v>32.702298394979799</v>
      </c>
      <c r="M2879">
        <v>29.132718383155101</v>
      </c>
      <c r="N2879">
        <v>0.52557329478690096</v>
      </c>
      <c r="O2879">
        <v>17.225000000000001</v>
      </c>
      <c r="P2879">
        <v>150</v>
      </c>
      <c r="Q2879">
        <v>3.94017469526E-2</v>
      </c>
    </row>
    <row r="2880" spans="1:17" hidden="1" x14ac:dyDescent="0.3">
      <c r="A2880" t="s">
        <v>5923</v>
      </c>
      <c r="B2880" t="s">
        <v>5924</v>
      </c>
      <c r="C2880" t="s">
        <v>10182</v>
      </c>
      <c r="D2880" t="s">
        <v>637</v>
      </c>
      <c r="E2880">
        <v>100.0615</v>
      </c>
      <c r="F2880">
        <v>7.91</v>
      </c>
      <c r="G2880">
        <v>-49.028215693583398</v>
      </c>
      <c r="H2880">
        <v>17.221155893790399</v>
      </c>
      <c r="I2880">
        <v>-24.439495382518</v>
      </c>
      <c r="J2880">
        <v>-5.9288461019502297</v>
      </c>
      <c r="K2880">
        <v>7.2071067842672303</v>
      </c>
      <c r="L2880">
        <v>8.9745021969342993</v>
      </c>
      <c r="M2880">
        <v>59.143280243878699</v>
      </c>
      <c r="N2880">
        <v>1.09598884377947</v>
      </c>
      <c r="O2880">
        <v>37.800252844500598</v>
      </c>
      <c r="P2880">
        <v>36.379310344827601</v>
      </c>
      <c r="Q2880">
        <v>-0.18090903094251501</v>
      </c>
    </row>
    <row r="2881" spans="1:17" hidden="1" x14ac:dyDescent="0.3">
      <c r="A2881" t="s">
        <v>5925</v>
      </c>
      <c r="B2881" t="s">
        <v>5926</v>
      </c>
      <c r="C2881" t="s">
        <v>10182</v>
      </c>
      <c r="D2881" t="s">
        <v>140</v>
      </c>
      <c r="E2881">
        <v>100.05513225</v>
      </c>
      <c r="F2881">
        <v>64.099999999999994</v>
      </c>
      <c r="G2881">
        <v>-4.2792740020296298</v>
      </c>
      <c r="H2881">
        <v>-13.4614080294954</v>
      </c>
      <c r="I2881">
        <v>4.7064888343078604</v>
      </c>
      <c r="J2881">
        <v>-7.8322074464880398</v>
      </c>
      <c r="K2881">
        <v>68.786263410159805</v>
      </c>
      <c r="L2881">
        <v>62.6582075406154</v>
      </c>
      <c r="M2881">
        <v>26.1573466656988</v>
      </c>
      <c r="N2881">
        <v>0.68762250536631297</v>
      </c>
      <c r="O2881">
        <v>18.8299531981279</v>
      </c>
      <c r="P2881">
        <v>82.361308677098094</v>
      </c>
      <c r="Q2881">
        <v>0.117582151424238</v>
      </c>
    </row>
    <row r="2882" spans="1:17" hidden="1" x14ac:dyDescent="0.3">
      <c r="A2882" t="s">
        <v>5927</v>
      </c>
      <c r="B2882" t="s">
        <v>5928</v>
      </c>
      <c r="C2882" t="s">
        <v>10182</v>
      </c>
      <c r="D2882" t="s">
        <v>5358</v>
      </c>
      <c r="E2882">
        <v>100.021218</v>
      </c>
      <c r="F2882">
        <v>36.85</v>
      </c>
      <c r="G2882">
        <v>13.1880131994747</v>
      </c>
      <c r="H2882">
        <v>-4.7293910314783698</v>
      </c>
      <c r="I2882">
        <v>-26.330717993693899</v>
      </c>
      <c r="J2882">
        <v>2.5900928680384099</v>
      </c>
      <c r="K2882">
        <v>37.593638917163503</v>
      </c>
      <c r="L2882">
        <v>35.936559617308497</v>
      </c>
      <c r="M2882">
        <v>46.2325561771599</v>
      </c>
      <c r="N2882">
        <v>1.0098082299718401</v>
      </c>
      <c r="O2882">
        <v>38.127544097693303</v>
      </c>
      <c r="P2882">
        <v>41.187739463601503</v>
      </c>
      <c r="Q2882">
        <v>-3.5138441001943001E-2</v>
      </c>
    </row>
    <row r="2883" spans="1:17" hidden="1" x14ac:dyDescent="0.3">
      <c r="A2883" t="s">
        <v>5929</v>
      </c>
      <c r="B2883" t="s">
        <v>5930</v>
      </c>
      <c r="C2883" t="s">
        <v>10182</v>
      </c>
      <c r="D2883" t="s">
        <v>1402</v>
      </c>
      <c r="E2883">
        <v>99.948499999999996</v>
      </c>
      <c r="F2883">
        <v>176.9</v>
      </c>
      <c r="G2883">
        <v>-43.187759853127602</v>
      </c>
      <c r="H2883">
        <v>1.6237577424724501</v>
      </c>
      <c r="I2883">
        <v>-1.8004242589108299</v>
      </c>
      <c r="J2883">
        <v>0.55052176459937496</v>
      </c>
      <c r="K2883">
        <v>161.72387409964199</v>
      </c>
      <c r="L2883">
        <v>163.90949211710401</v>
      </c>
      <c r="M2883">
        <v>62.790930792759902</v>
      </c>
      <c r="N2883">
        <v>1.24472727272727</v>
      </c>
      <c r="O2883">
        <v>24.364047484454399</v>
      </c>
      <c r="P2883">
        <v>24.402250351617401</v>
      </c>
      <c r="Q2883">
        <v>0.12718341679224501</v>
      </c>
    </row>
    <row r="2884" spans="1:17" hidden="1" x14ac:dyDescent="0.3">
      <c r="A2884" t="s">
        <v>5931</v>
      </c>
      <c r="B2884" t="s">
        <v>5932</v>
      </c>
      <c r="C2884" t="s">
        <v>10182</v>
      </c>
      <c r="D2884" t="s">
        <v>481</v>
      </c>
      <c r="E2884">
        <v>99.848799999999997</v>
      </c>
      <c r="F2884">
        <v>328.45</v>
      </c>
      <c r="G2884">
        <v>20.986699259450301</v>
      </c>
      <c r="H2884">
        <v>-16.270848104210401</v>
      </c>
      <c r="I2884">
        <v>12.5812943747235</v>
      </c>
      <c r="J2884">
        <v>-5.2625425434897997</v>
      </c>
      <c r="K2884">
        <v>299.58732744783998</v>
      </c>
      <c r="L2884">
        <v>265.668636682049</v>
      </c>
      <c r="M2884">
        <v>72.818507751602496</v>
      </c>
      <c r="N2884">
        <v>0.79272265254913998</v>
      </c>
      <c r="O2884">
        <v>12.482874105647699</v>
      </c>
      <c r="P2884">
        <v>65.883838383838295</v>
      </c>
      <c r="Q2884">
        <v>7.9114789546682995E-2</v>
      </c>
    </row>
    <row r="2885" spans="1:17" hidden="1" x14ac:dyDescent="0.3">
      <c r="A2885" t="s">
        <v>5933</v>
      </c>
      <c r="B2885" t="s">
        <v>5934</v>
      </c>
      <c r="C2885" t="s">
        <v>10182</v>
      </c>
      <c r="D2885" t="s">
        <v>243</v>
      </c>
      <c r="E2885">
        <v>99.833317394999995</v>
      </c>
      <c r="F2885">
        <v>48.65</v>
      </c>
      <c r="G2885">
        <v>-41.2210571134977</v>
      </c>
      <c r="H2885">
        <v>6.1381340562929401</v>
      </c>
      <c r="I2885">
        <v>-28.6222590133202</v>
      </c>
      <c r="J2885">
        <v>-4.0315736476210304</v>
      </c>
      <c r="K2885">
        <v>48.341132812253697</v>
      </c>
      <c r="L2885">
        <v>50.483419212009501</v>
      </c>
      <c r="M2885">
        <v>38.279442831398399</v>
      </c>
      <c r="N2885">
        <v>1.1191281061745699</v>
      </c>
      <c r="O2885">
        <v>36.279547790339102</v>
      </c>
      <c r="P2885">
        <v>38.603988603988498</v>
      </c>
      <c r="Q2885">
        <v>7.5903961033690001E-3</v>
      </c>
    </row>
    <row r="2886" spans="1:17" hidden="1" x14ac:dyDescent="0.3">
      <c r="A2886" t="s">
        <v>5935</v>
      </c>
      <c r="B2886" t="s">
        <v>5936</v>
      </c>
      <c r="C2886" t="s">
        <v>10182</v>
      </c>
      <c r="D2886" t="s">
        <v>553</v>
      </c>
      <c r="E2886">
        <v>99.703876588</v>
      </c>
      <c r="F2886">
        <v>18.86</v>
      </c>
      <c r="G2886">
        <v>-24.7667590651055</v>
      </c>
      <c r="H2886">
        <v>0.68180652085791604</v>
      </c>
      <c r="I2886">
        <v>-30.1497350339341</v>
      </c>
      <c r="J2886">
        <v>7.3278085152038903</v>
      </c>
      <c r="K2886">
        <v>20.1892275114452</v>
      </c>
      <c r="L2886">
        <v>24.402258175172399</v>
      </c>
      <c r="M2886">
        <v>52.646748403120199</v>
      </c>
      <c r="N2886">
        <v>0.68568868902971802</v>
      </c>
      <c r="O2886">
        <v>178.63202545068901</v>
      </c>
      <c r="P2886">
        <v>14.650455927051601</v>
      </c>
      <c r="Q2886">
        <v>6.4973633121928998E-2</v>
      </c>
    </row>
    <row r="2887" spans="1:17" hidden="1" x14ac:dyDescent="0.3">
      <c r="A2887" t="s">
        <v>5937</v>
      </c>
      <c r="B2887" t="s">
        <v>5938</v>
      </c>
      <c r="C2887" t="s">
        <v>10182</v>
      </c>
      <c r="D2887" t="s">
        <v>130</v>
      </c>
      <c r="E2887">
        <v>99.582374174999998</v>
      </c>
      <c r="F2887">
        <v>97.05</v>
      </c>
      <c r="G2887">
        <v>6.5965886065939703</v>
      </c>
      <c r="H2887">
        <v>-8.9766359583149402</v>
      </c>
      <c r="I2887">
        <v>-12.451879177242001</v>
      </c>
      <c r="J2887">
        <v>-1.8273289393834899</v>
      </c>
      <c r="K2887">
        <v>99.279561215828494</v>
      </c>
      <c r="L2887">
        <v>93.736341882818493</v>
      </c>
      <c r="M2887">
        <v>30.460378127037899</v>
      </c>
      <c r="N2887">
        <v>0.94284637120183401</v>
      </c>
      <c r="O2887">
        <v>22.091705306542998</v>
      </c>
      <c r="P2887">
        <v>40.611416980585297</v>
      </c>
      <c r="Q2887">
        <v>5.1765210003296001E-2</v>
      </c>
    </row>
    <row r="2888" spans="1:17" hidden="1" x14ac:dyDescent="0.3">
      <c r="A2888" t="s">
        <v>5939</v>
      </c>
      <c r="B2888" t="s">
        <v>5940</v>
      </c>
      <c r="C2888" t="s">
        <v>10182</v>
      </c>
      <c r="D2888" t="s">
        <v>637</v>
      </c>
      <c r="E2888">
        <v>99.562777108000006</v>
      </c>
      <c r="F2888">
        <v>4.28</v>
      </c>
      <c r="G2888">
        <v>-29.974796890164601</v>
      </c>
      <c r="H2888">
        <v>-15.133685793646</v>
      </c>
      <c r="I2888">
        <v>-13.937579673705701</v>
      </c>
      <c r="J2888">
        <v>-6.4909376052181997</v>
      </c>
      <c r="K2888">
        <v>4.35092777467937</v>
      </c>
      <c r="L2888">
        <v>4.5813986300927203</v>
      </c>
      <c r="M2888">
        <v>42.838101161363397</v>
      </c>
      <c r="N2888">
        <v>0.69329549518292999</v>
      </c>
      <c r="O2888">
        <v>30.841121495326998</v>
      </c>
      <c r="P2888">
        <v>74.693877551020407</v>
      </c>
      <c r="Q2888">
        <v>0.13066686102491001</v>
      </c>
    </row>
    <row r="2889" spans="1:17" hidden="1" x14ac:dyDescent="0.3">
      <c r="A2889" t="s">
        <v>5941</v>
      </c>
      <c r="B2889" t="s">
        <v>5942</v>
      </c>
      <c r="C2889" t="s">
        <v>10182</v>
      </c>
      <c r="D2889" t="s">
        <v>5943</v>
      </c>
      <c r="E2889">
        <v>99.426491999999996</v>
      </c>
      <c r="F2889">
        <v>129</v>
      </c>
      <c r="G2889">
        <v>-37.330805960459401</v>
      </c>
      <c r="H2889">
        <v>6.5833470449109699</v>
      </c>
      <c r="I2889">
        <v>-48.260840193929802</v>
      </c>
      <c r="J2889">
        <v>14.746406247510199</v>
      </c>
      <c r="K2889">
        <v>119.626793707762</v>
      </c>
      <c r="M2889">
        <v>65.433155714755799</v>
      </c>
      <c r="N2889">
        <v>1.0263499593151</v>
      </c>
      <c r="O2889">
        <v>62.790697674418603</v>
      </c>
      <c r="P2889">
        <v>43.094841930116402</v>
      </c>
    </row>
    <row r="2890" spans="1:17" hidden="1" x14ac:dyDescent="0.3">
      <c r="A2890" t="s">
        <v>5944</v>
      </c>
      <c r="B2890" t="s">
        <v>5945</v>
      </c>
      <c r="C2890" t="s">
        <v>10182</v>
      </c>
      <c r="E2890">
        <v>99.382962500000005</v>
      </c>
      <c r="F2890">
        <v>14225</v>
      </c>
      <c r="G2890">
        <v>205.72804548709601</v>
      </c>
      <c r="H2890">
        <v>46.794743159558202</v>
      </c>
      <c r="I2890">
        <v>226.362091919069</v>
      </c>
      <c r="J2890">
        <v>19.536595012715299</v>
      </c>
      <c r="K2890">
        <v>10540.641458058401</v>
      </c>
      <c r="L2890">
        <v>7236.6959436009502</v>
      </c>
      <c r="M2890">
        <v>86.167131127552906</v>
      </c>
      <c r="N2890">
        <v>0.79385174461547503</v>
      </c>
      <c r="O2890">
        <v>1.4059753954298501E-2</v>
      </c>
      <c r="P2890">
        <v>306.42857142857099</v>
      </c>
      <c r="Q2890">
        <v>0.17184627124903601</v>
      </c>
    </row>
    <row r="2891" spans="1:17" hidden="1" x14ac:dyDescent="0.3">
      <c r="A2891" t="s">
        <v>5946</v>
      </c>
      <c r="B2891" t="s">
        <v>5947</v>
      </c>
      <c r="C2891" t="s">
        <v>10182</v>
      </c>
      <c r="D2891" t="s">
        <v>416</v>
      </c>
      <c r="E2891">
        <v>99.217371103999994</v>
      </c>
      <c r="F2891">
        <v>32.72</v>
      </c>
      <c r="G2891">
        <v>23.907434690005399</v>
      </c>
      <c r="H2891">
        <v>7.7283515611772398</v>
      </c>
      <c r="I2891">
        <v>-1.09862800576887</v>
      </c>
      <c r="J2891">
        <v>8.0761896838504192</v>
      </c>
      <c r="K2891">
        <v>28.677316529909501</v>
      </c>
      <c r="L2891">
        <v>26.5088988303335</v>
      </c>
      <c r="M2891">
        <v>90.142076813085495</v>
      </c>
      <c r="N2891">
        <v>0.825286619981073</v>
      </c>
      <c r="O2891">
        <v>29.737163814180899</v>
      </c>
      <c r="P2891">
        <v>88.737043639004398</v>
      </c>
      <c r="Q2891">
        <v>0.148609026736713</v>
      </c>
    </row>
    <row r="2892" spans="1:17" hidden="1" x14ac:dyDescent="0.3">
      <c r="A2892" t="s">
        <v>5948</v>
      </c>
      <c r="B2892" t="s">
        <v>5949</v>
      </c>
      <c r="C2892" t="s">
        <v>10182</v>
      </c>
      <c r="E2892">
        <v>99.004092044999993</v>
      </c>
      <c r="F2892">
        <v>139.35</v>
      </c>
      <c r="G2892">
        <v>330.30624886146899</v>
      </c>
      <c r="H2892">
        <v>23.695248152252201</v>
      </c>
      <c r="I2892">
        <v>212.42109137529499</v>
      </c>
      <c r="J2892">
        <v>-6.4959831245776298</v>
      </c>
      <c r="K2892">
        <v>118.791733483485</v>
      </c>
      <c r="L2892">
        <v>81.060563837232394</v>
      </c>
      <c r="M2892">
        <v>46.0734225107757</v>
      </c>
      <c r="N2892">
        <v>1.99849408216522</v>
      </c>
      <c r="O2892">
        <v>11.194833153928901</v>
      </c>
      <c r="P2892">
        <v>394.14893617021198</v>
      </c>
      <c r="Q2892">
        <v>0.13964575652991901</v>
      </c>
    </row>
    <row r="2893" spans="1:17" hidden="1" x14ac:dyDescent="0.3">
      <c r="A2893" t="s">
        <v>5950</v>
      </c>
      <c r="B2893" t="s">
        <v>5951</v>
      </c>
      <c r="C2893" t="s">
        <v>10182</v>
      </c>
      <c r="E2893">
        <v>98.762280000000004</v>
      </c>
      <c r="F2893">
        <v>27.8</v>
      </c>
      <c r="G2893">
        <v>18.583342644719</v>
      </c>
      <c r="H2893">
        <v>-15.692577715595201</v>
      </c>
      <c r="I2893">
        <v>-18.694163995219601</v>
      </c>
      <c r="J2893">
        <v>-12.2798683176118</v>
      </c>
      <c r="K2893">
        <v>30.411737346686099</v>
      </c>
      <c r="L2893">
        <v>29.624666434823499</v>
      </c>
      <c r="M2893">
        <v>33.102863646511601</v>
      </c>
      <c r="N2893">
        <v>0.60767886164076501</v>
      </c>
      <c r="O2893">
        <v>61.690647482014398</v>
      </c>
      <c r="P2893">
        <v>61.159420289854999</v>
      </c>
      <c r="Q2893">
        <v>0.1703097070997</v>
      </c>
    </row>
    <row r="2894" spans="1:17" hidden="1" x14ac:dyDescent="0.3">
      <c r="A2894" t="s">
        <v>5952</v>
      </c>
      <c r="B2894" t="s">
        <v>5953</v>
      </c>
      <c r="C2894" t="s">
        <v>10182</v>
      </c>
      <c r="D2894" t="s">
        <v>1440</v>
      </c>
      <c r="E2894">
        <v>98.613193440000003</v>
      </c>
      <c r="F2894">
        <v>5.16</v>
      </c>
      <c r="G2894">
        <v>52.845126481482801</v>
      </c>
      <c r="H2894">
        <v>-0.109156905721571</v>
      </c>
      <c r="I2894">
        <v>3.6266719083683499</v>
      </c>
      <c r="J2894">
        <v>13.708965354509999</v>
      </c>
      <c r="K2894">
        <v>5.0063293238781199</v>
      </c>
      <c r="L2894">
        <v>4.6384920615740599</v>
      </c>
      <c r="M2894">
        <v>60.172876007356003</v>
      </c>
      <c r="N2894">
        <v>2.1055132539324002</v>
      </c>
      <c r="O2894">
        <v>25</v>
      </c>
      <c r="P2894">
        <v>94.716981132075404</v>
      </c>
      <c r="Q2894">
        <v>3.1580510771694E-2</v>
      </c>
    </row>
    <row r="2895" spans="1:17" hidden="1" x14ac:dyDescent="0.3">
      <c r="A2895" t="s">
        <v>5954</v>
      </c>
      <c r="B2895" t="s">
        <v>5955</v>
      </c>
      <c r="C2895" t="s">
        <v>10182</v>
      </c>
      <c r="D2895" t="s">
        <v>613</v>
      </c>
      <c r="E2895">
        <v>98.490556135999995</v>
      </c>
      <c r="F2895">
        <v>9.98</v>
      </c>
      <c r="G2895">
        <v>-37.924335948874003</v>
      </c>
      <c r="H2895">
        <v>-6.5727690615400602</v>
      </c>
      <c r="I2895">
        <v>-43.500798064510299</v>
      </c>
      <c r="J2895">
        <v>-6.8435136449450802</v>
      </c>
      <c r="K2895">
        <v>10.5638129863265</v>
      </c>
      <c r="L2895">
        <v>11.6604467027817</v>
      </c>
      <c r="M2895">
        <v>23.683978538176898</v>
      </c>
      <c r="N2895">
        <v>2.4661263240211602</v>
      </c>
      <c r="O2895">
        <v>56.813627254509001</v>
      </c>
      <c r="P2895">
        <v>48.955223880597003</v>
      </c>
      <c r="Q2895">
        <v>-0.121304427736473</v>
      </c>
    </row>
    <row r="2896" spans="1:17" hidden="1" x14ac:dyDescent="0.3">
      <c r="A2896" t="s">
        <v>5956</v>
      </c>
      <c r="B2896" t="s">
        <v>5957</v>
      </c>
      <c r="C2896" t="s">
        <v>10182</v>
      </c>
      <c r="D2896" t="s">
        <v>413</v>
      </c>
      <c r="E2896">
        <v>98.368347499999999</v>
      </c>
      <c r="F2896">
        <v>77.5</v>
      </c>
      <c r="G2896">
        <v>312.76719934335699</v>
      </c>
      <c r="H2896">
        <v>43.090763896323303</v>
      </c>
      <c r="I2896">
        <v>117.233227103</v>
      </c>
      <c r="J2896">
        <v>11.8103301054454</v>
      </c>
      <c r="K2896">
        <v>55.082066493549704</v>
      </c>
      <c r="L2896">
        <v>42.802835580710401</v>
      </c>
      <c r="M2896">
        <v>87.603498737372803</v>
      </c>
      <c r="N2896">
        <v>1.2233103843522</v>
      </c>
      <c r="O2896">
        <v>4.0516129032257897</v>
      </c>
      <c r="P2896">
        <v>381.36645962732899</v>
      </c>
      <c r="Q2896">
        <v>0.13630990260204201</v>
      </c>
    </row>
    <row r="2897" spans="1:17" hidden="1" x14ac:dyDescent="0.3">
      <c r="A2897" t="s">
        <v>5958</v>
      </c>
      <c r="B2897" t="s">
        <v>5959</v>
      </c>
      <c r="C2897" t="s">
        <v>10182</v>
      </c>
      <c r="E2897">
        <v>98.347499999999997</v>
      </c>
      <c r="F2897">
        <v>72.849999999999994</v>
      </c>
      <c r="G2897">
        <v>-63.660950159791703</v>
      </c>
      <c r="H2897">
        <v>-11.3581991453821</v>
      </c>
      <c r="I2897">
        <v>-23.5626964439425</v>
      </c>
      <c r="J2897">
        <v>-3.9938615818263798</v>
      </c>
      <c r="K2897">
        <v>78.385165426814694</v>
      </c>
      <c r="L2897">
        <v>83.938707631408704</v>
      </c>
      <c r="M2897">
        <v>20.766798266569499</v>
      </c>
      <c r="N2897">
        <v>1.2988837089340299</v>
      </c>
      <c r="O2897">
        <v>79.135209334248401</v>
      </c>
      <c r="P2897">
        <v>15.634920634920601</v>
      </c>
      <c r="Q2897">
        <v>-5.4025410315909003E-2</v>
      </c>
    </row>
    <row r="2898" spans="1:17" hidden="1" x14ac:dyDescent="0.3">
      <c r="A2898" t="s">
        <v>5960</v>
      </c>
      <c r="B2898" t="s">
        <v>5961</v>
      </c>
      <c r="C2898" t="s">
        <v>10182</v>
      </c>
      <c r="D2898" t="s">
        <v>21</v>
      </c>
      <c r="E2898">
        <v>98.005516874999998</v>
      </c>
      <c r="F2898">
        <v>78.33</v>
      </c>
      <c r="G2898">
        <v>39.300241001872102</v>
      </c>
      <c r="H2898">
        <v>-3.9236592955140699</v>
      </c>
      <c r="I2898">
        <v>13.908521449785599</v>
      </c>
      <c r="J2898">
        <v>-1.4895311354573</v>
      </c>
      <c r="K2898">
        <v>70.792643659669196</v>
      </c>
      <c r="L2898">
        <v>58.645689261229201</v>
      </c>
      <c r="M2898">
        <v>46.0597956786726</v>
      </c>
      <c r="N2898">
        <v>0.26372313612604398</v>
      </c>
      <c r="O2898">
        <v>30.856632197114699</v>
      </c>
      <c r="P2898">
        <v>97.553593947036504</v>
      </c>
      <c r="Q2898">
        <v>8.4385694494660008E-3</v>
      </c>
    </row>
    <row r="2899" spans="1:17" hidden="1" x14ac:dyDescent="0.3">
      <c r="A2899" t="s">
        <v>5962</v>
      </c>
      <c r="B2899" t="s">
        <v>5963</v>
      </c>
      <c r="C2899" t="s">
        <v>10182</v>
      </c>
      <c r="E2899">
        <v>97.933387749999994</v>
      </c>
      <c r="F2899">
        <v>105.05</v>
      </c>
      <c r="G2899">
        <v>24.985520570152801</v>
      </c>
      <c r="H2899">
        <v>-22.4476620409921</v>
      </c>
      <c r="I2899">
        <v>41.029279962169703</v>
      </c>
      <c r="J2899">
        <v>2.4413117172750098</v>
      </c>
      <c r="K2899">
        <v>111.822957679385</v>
      </c>
      <c r="L2899">
        <v>95.3917674868256</v>
      </c>
      <c r="M2899">
        <v>44.366211644811301</v>
      </c>
      <c r="N2899">
        <v>1.3138213530655301</v>
      </c>
      <c r="O2899">
        <v>22.941456449309801</v>
      </c>
      <c r="P2899">
        <v>92.681584739545102</v>
      </c>
      <c r="Q2899">
        <v>3.2484647677028002E-2</v>
      </c>
    </row>
    <row r="2900" spans="1:17" hidden="1" x14ac:dyDescent="0.3">
      <c r="A2900" t="s">
        <v>5964</v>
      </c>
      <c r="B2900" t="s">
        <v>5965</v>
      </c>
      <c r="C2900" t="s">
        <v>10182</v>
      </c>
      <c r="D2900" t="s">
        <v>371</v>
      </c>
      <c r="E2900">
        <v>97.933282860000006</v>
      </c>
      <c r="F2900">
        <v>102.2</v>
      </c>
      <c r="G2900">
        <v>-33.3444358289238</v>
      </c>
      <c r="H2900">
        <v>-8.3895515003877694</v>
      </c>
      <c r="I2900">
        <v>-31.345816917999599</v>
      </c>
      <c r="J2900">
        <v>-4.4596387006798599</v>
      </c>
      <c r="K2900">
        <v>102.583564825737</v>
      </c>
      <c r="L2900">
        <v>111.620616655383</v>
      </c>
      <c r="M2900">
        <v>45.6287547374939</v>
      </c>
      <c r="N2900">
        <v>1.3522000837550501</v>
      </c>
      <c r="O2900">
        <v>41.878669275929497</v>
      </c>
      <c r="P2900">
        <v>14.831460674157301</v>
      </c>
      <c r="Q2900">
        <v>-2.6094628118169001E-2</v>
      </c>
    </row>
    <row r="2901" spans="1:17" hidden="1" x14ac:dyDescent="0.3">
      <c r="A2901" t="s">
        <v>5966</v>
      </c>
      <c r="B2901" t="s">
        <v>5967</v>
      </c>
      <c r="C2901" t="s">
        <v>10182</v>
      </c>
      <c r="D2901" t="s">
        <v>246</v>
      </c>
      <c r="E2901">
        <v>97.627910850000006</v>
      </c>
      <c r="F2901">
        <v>16.98</v>
      </c>
      <c r="G2901">
        <v>-74.923426465086607</v>
      </c>
      <c r="H2901">
        <v>3.70945020817177</v>
      </c>
      <c r="I2901">
        <v>-44.543953133682301</v>
      </c>
      <c r="J2901">
        <v>-11.631192614325601</v>
      </c>
      <c r="K2901">
        <v>16.1858560243477</v>
      </c>
      <c r="L2901">
        <v>21.427785538472399</v>
      </c>
      <c r="M2901">
        <v>58.000988922541303</v>
      </c>
      <c r="N2901">
        <v>2.50589290099526</v>
      </c>
      <c r="O2901">
        <v>167.962308598351</v>
      </c>
      <c r="P2901">
        <v>30.615384615384599</v>
      </c>
      <c r="Q2901">
        <v>0.132407496887397</v>
      </c>
    </row>
    <row r="2902" spans="1:17" hidden="1" x14ac:dyDescent="0.3">
      <c r="A2902" t="s">
        <v>5968</v>
      </c>
      <c r="B2902" t="s">
        <v>5969</v>
      </c>
      <c r="C2902" t="s">
        <v>10182</v>
      </c>
      <c r="D2902" t="s">
        <v>246</v>
      </c>
      <c r="E2902">
        <v>97.535827999999995</v>
      </c>
      <c r="F2902">
        <v>158.6</v>
      </c>
      <c r="G2902">
        <v>24.6780202329074</v>
      </c>
      <c r="H2902">
        <v>-3.5065965384636399</v>
      </c>
      <c r="I2902">
        <v>-24.1927910510679</v>
      </c>
      <c r="J2902">
        <v>-1.6474783824486301</v>
      </c>
      <c r="K2902">
        <v>161.60574692440301</v>
      </c>
      <c r="L2902">
        <v>155.247279823697</v>
      </c>
      <c r="M2902">
        <v>43.833155188942598</v>
      </c>
      <c r="N2902">
        <v>0.60824014077726496</v>
      </c>
      <c r="O2902">
        <v>31.1475409836065</v>
      </c>
      <c r="P2902">
        <v>56.2561576354679</v>
      </c>
      <c r="Q2902">
        <v>1.5518101777454E-2</v>
      </c>
    </row>
    <row r="2903" spans="1:17" hidden="1" x14ac:dyDescent="0.3">
      <c r="A2903" t="s">
        <v>5970</v>
      </c>
      <c r="B2903" t="s">
        <v>5971</v>
      </c>
      <c r="C2903" t="s">
        <v>10182</v>
      </c>
      <c r="D2903" t="s">
        <v>21</v>
      </c>
      <c r="E2903">
        <v>97.321267000000006</v>
      </c>
      <c r="F2903">
        <v>82.01</v>
      </c>
      <c r="G2903">
        <v>-85.204338793281593</v>
      </c>
      <c r="H2903">
        <v>-9.2912158217920098</v>
      </c>
      <c r="I2903">
        <v>-50.270117150710703</v>
      </c>
      <c r="J2903">
        <v>-4.1232317698864698</v>
      </c>
      <c r="K2903">
        <v>90.061916796041402</v>
      </c>
      <c r="L2903">
        <v>125.309867950994</v>
      </c>
      <c r="M2903">
        <v>41.835437299259397</v>
      </c>
      <c r="N2903">
        <v>0.61940087502452301</v>
      </c>
      <c r="O2903">
        <v>168.07706377271001</v>
      </c>
      <c r="P2903">
        <v>5.1410256410256503</v>
      </c>
      <c r="Q2903">
        <v>-5.0167907646453E-2</v>
      </c>
    </row>
    <row r="2904" spans="1:17" hidden="1" x14ac:dyDescent="0.3">
      <c r="A2904" t="s">
        <v>5972</v>
      </c>
      <c r="B2904" t="s">
        <v>5973</v>
      </c>
      <c r="C2904" t="s">
        <v>10182</v>
      </c>
      <c r="E2904">
        <v>97.197299849999993</v>
      </c>
      <c r="F2904">
        <v>284.95</v>
      </c>
      <c r="G2904">
        <v>766.21843982481096</v>
      </c>
      <c r="H2904">
        <v>15.8504791952943</v>
      </c>
      <c r="I2904">
        <v>196.02568996298299</v>
      </c>
      <c r="J2904">
        <v>14.625169233231301</v>
      </c>
      <c r="K2904">
        <v>239.578367046008</v>
      </c>
      <c r="L2904">
        <v>159.30568998133899</v>
      </c>
      <c r="M2904">
        <v>74.938973568322098</v>
      </c>
      <c r="N2904">
        <v>1.2300881471106</v>
      </c>
      <c r="O2904">
        <v>4.0533426917003004</v>
      </c>
      <c r="P2904">
        <v>791.30434782608597</v>
      </c>
      <c r="Q2904">
        <v>0.32947624258681801</v>
      </c>
    </row>
    <row r="2905" spans="1:17" hidden="1" x14ac:dyDescent="0.3">
      <c r="A2905" t="s">
        <v>5974</v>
      </c>
      <c r="B2905" t="s">
        <v>5975</v>
      </c>
      <c r="C2905" t="s">
        <v>10182</v>
      </c>
      <c r="D2905" t="s">
        <v>46</v>
      </c>
      <c r="E2905">
        <v>97.110977462999998</v>
      </c>
      <c r="F2905">
        <v>4.59</v>
      </c>
      <c r="G2905">
        <v>-10.335908001275699</v>
      </c>
      <c r="H2905">
        <v>-1.1319700263194099</v>
      </c>
      <c r="I2905">
        <v>-43.305827880429398</v>
      </c>
      <c r="J2905">
        <v>-3.0125948556890001</v>
      </c>
      <c r="K2905">
        <v>4.6665324035892297</v>
      </c>
      <c r="L2905">
        <v>4.7749779399721097</v>
      </c>
      <c r="M2905">
        <v>42.604835730647203</v>
      </c>
      <c r="N2905">
        <v>0.752404715539298</v>
      </c>
      <c r="O2905">
        <v>54.684095860566401</v>
      </c>
      <c r="P2905">
        <v>58.275862068965502</v>
      </c>
      <c r="Q2905">
        <v>-3.4583686895579002E-2</v>
      </c>
    </row>
    <row r="2906" spans="1:17" hidden="1" x14ac:dyDescent="0.3">
      <c r="A2906" t="s">
        <v>5976</v>
      </c>
      <c r="B2906" t="s">
        <v>5977</v>
      </c>
      <c r="C2906" t="s">
        <v>10182</v>
      </c>
      <c r="D2906" t="s">
        <v>246</v>
      </c>
      <c r="E2906">
        <v>96.895339199999995</v>
      </c>
      <c r="F2906">
        <v>99</v>
      </c>
      <c r="G2906">
        <v>53.614453009554502</v>
      </c>
      <c r="H2906">
        <v>-2.1681050892949698</v>
      </c>
      <c r="I2906">
        <v>-21.502696198012401</v>
      </c>
      <c r="J2906">
        <v>-2.0464931607737502</v>
      </c>
      <c r="K2906">
        <v>99.263696340210501</v>
      </c>
      <c r="L2906">
        <v>93.611548817218605</v>
      </c>
      <c r="M2906">
        <v>49.191743591527299</v>
      </c>
      <c r="N2906">
        <v>0.87928464977645304</v>
      </c>
      <c r="O2906">
        <v>25.151515151515099</v>
      </c>
      <c r="P2906">
        <v>97.211155378485998</v>
      </c>
    </row>
    <row r="2907" spans="1:17" hidden="1" x14ac:dyDescent="0.3">
      <c r="A2907" t="s">
        <v>5978</v>
      </c>
      <c r="B2907" t="s">
        <v>5979</v>
      </c>
      <c r="C2907" t="s">
        <v>10182</v>
      </c>
      <c r="E2907">
        <v>96.839689199999995</v>
      </c>
      <c r="F2907">
        <v>149</v>
      </c>
      <c r="G2907">
        <v>279.25601872870999</v>
      </c>
      <c r="H2907">
        <v>-6.20034331622763</v>
      </c>
      <c r="I2907">
        <v>22.2574706649132</v>
      </c>
      <c r="J2907">
        <v>-6.9891683200094299</v>
      </c>
      <c r="K2907">
        <v>163.124419509343</v>
      </c>
      <c r="L2907">
        <v>129.49923477959399</v>
      </c>
      <c r="M2907">
        <v>34.466294069606597</v>
      </c>
      <c r="N2907">
        <v>0.29797485751242903</v>
      </c>
      <c r="O2907">
        <v>67.818791946308707</v>
      </c>
      <c r="P2907">
        <v>398.32775919732399</v>
      </c>
      <c r="Q2907">
        <v>0.15152516404327401</v>
      </c>
    </row>
    <row r="2908" spans="1:17" hidden="1" x14ac:dyDescent="0.3">
      <c r="A2908" t="s">
        <v>5980</v>
      </c>
      <c r="B2908" t="s">
        <v>5981</v>
      </c>
      <c r="C2908" t="s">
        <v>10182</v>
      </c>
      <c r="D2908" t="s">
        <v>371</v>
      </c>
      <c r="E2908">
        <v>96.748076779999906</v>
      </c>
      <c r="F2908">
        <v>47.72</v>
      </c>
      <c r="G2908">
        <v>14.8554409723312</v>
      </c>
      <c r="H2908">
        <v>-1.5153635749346599</v>
      </c>
      <c r="I2908">
        <v>-11.226689356152599</v>
      </c>
      <c r="J2908">
        <v>-0.13091696828747501</v>
      </c>
      <c r="K2908">
        <v>45.897724526853402</v>
      </c>
      <c r="L2908">
        <v>43.304822203461796</v>
      </c>
      <c r="M2908">
        <v>50.832249234393302</v>
      </c>
      <c r="N2908">
        <v>1.3367918885771199</v>
      </c>
      <c r="O2908">
        <v>37.782900251466799</v>
      </c>
      <c r="P2908">
        <v>45.045592705167103</v>
      </c>
      <c r="Q2908">
        <v>8.6896584583664005E-2</v>
      </c>
    </row>
    <row r="2909" spans="1:17" hidden="1" x14ac:dyDescent="0.3">
      <c r="A2909" t="s">
        <v>5982</v>
      </c>
      <c r="B2909" t="s">
        <v>5983</v>
      </c>
      <c r="C2909" t="s">
        <v>10182</v>
      </c>
      <c r="D2909" t="s">
        <v>62</v>
      </c>
      <c r="E2909">
        <v>96.415159500000001</v>
      </c>
      <c r="F2909">
        <v>94.02</v>
      </c>
      <c r="G2909">
        <v>42.806949141581299</v>
      </c>
      <c r="H2909">
        <v>17.2768972538796</v>
      </c>
      <c r="I2909">
        <v>28.5255483128627</v>
      </c>
      <c r="J2909">
        <v>0.175049196014925</v>
      </c>
      <c r="K2909">
        <v>83.670901588584599</v>
      </c>
      <c r="L2909">
        <v>72.272702989139404</v>
      </c>
      <c r="M2909">
        <v>63.703617677836498</v>
      </c>
      <c r="N2909">
        <v>0.42530594913477199</v>
      </c>
      <c r="O2909">
        <v>8.2216549670282895</v>
      </c>
      <c r="P2909">
        <v>105.95837897042701</v>
      </c>
      <c r="Q2909">
        <v>8.3228196046186004E-2</v>
      </c>
    </row>
    <row r="2910" spans="1:17" hidden="1" x14ac:dyDescent="0.3">
      <c r="A2910" t="s">
        <v>5984</v>
      </c>
      <c r="B2910" t="s">
        <v>5985</v>
      </c>
      <c r="C2910" t="s">
        <v>10182</v>
      </c>
      <c r="D2910" t="s">
        <v>637</v>
      </c>
      <c r="E2910">
        <v>96.238650000000007</v>
      </c>
      <c r="F2910">
        <v>163.95</v>
      </c>
      <c r="G2910">
        <v>-15.3469521779825</v>
      </c>
      <c r="H2910">
        <v>-10.1827144253851</v>
      </c>
      <c r="I2910">
        <v>-16.170026500145902</v>
      </c>
      <c r="J2910">
        <v>-6.7360300389898899</v>
      </c>
      <c r="K2910">
        <v>166.12429836685101</v>
      </c>
      <c r="L2910">
        <v>163.32498520470301</v>
      </c>
      <c r="M2910">
        <v>41.214824817561599</v>
      </c>
      <c r="N2910">
        <v>0.94963713682561801</v>
      </c>
      <c r="O2910">
        <v>30.832570905763902</v>
      </c>
      <c r="P2910">
        <v>22.808988764044901</v>
      </c>
      <c r="Q2910">
        <v>7.6216582355992005E-2</v>
      </c>
    </row>
    <row r="2911" spans="1:17" hidden="1" x14ac:dyDescent="0.3">
      <c r="A2911" t="s">
        <v>5986</v>
      </c>
      <c r="B2911" t="s">
        <v>5987</v>
      </c>
      <c r="C2911" t="s">
        <v>10182</v>
      </c>
      <c r="E2911">
        <v>96.099853499999995</v>
      </c>
      <c r="F2911">
        <v>30.87</v>
      </c>
      <c r="G2911">
        <v>81.305570028018494</v>
      </c>
      <c r="H2911">
        <v>14.489659046794101</v>
      </c>
      <c r="I2911">
        <v>19.3695679470231</v>
      </c>
      <c r="J2911">
        <v>17.569500803767902</v>
      </c>
      <c r="K2911">
        <v>28.1183760785479</v>
      </c>
      <c r="L2911">
        <v>24.627782798398901</v>
      </c>
      <c r="M2911">
        <v>62.503417172335404</v>
      </c>
      <c r="N2911">
        <v>1.82725134621853</v>
      </c>
      <c r="O2911">
        <v>6.8999028182701503</v>
      </c>
      <c r="P2911">
        <v>125.328467153284</v>
      </c>
      <c r="Q2911">
        <v>0.124426370012968</v>
      </c>
    </row>
    <row r="2912" spans="1:17" hidden="1" x14ac:dyDescent="0.3">
      <c r="A2912" t="s">
        <v>5988</v>
      </c>
      <c r="B2912" t="s">
        <v>5989</v>
      </c>
      <c r="C2912" t="s">
        <v>10182</v>
      </c>
      <c r="D2912" t="s">
        <v>1315</v>
      </c>
      <c r="E2912">
        <v>96.080539380000005</v>
      </c>
      <c r="F2912">
        <v>25.65</v>
      </c>
      <c r="G2912">
        <v>-16.445501393906</v>
      </c>
      <c r="H2912">
        <v>-4.82901653166084</v>
      </c>
      <c r="I2912">
        <v>-8.5242563879589301</v>
      </c>
      <c r="J2912">
        <v>-1.20300819546921</v>
      </c>
      <c r="K2912">
        <v>25.447814035779601</v>
      </c>
      <c r="L2912">
        <v>24.820338129267</v>
      </c>
      <c r="M2912">
        <v>53.842876406836702</v>
      </c>
      <c r="N2912">
        <v>1.5017113826100099</v>
      </c>
      <c r="O2912">
        <v>9.0448343079922093</v>
      </c>
      <c r="P2912">
        <v>11.038961038961</v>
      </c>
      <c r="Q2912">
        <v>-6.9436672557021004E-2</v>
      </c>
    </row>
    <row r="2913" spans="1:17" hidden="1" x14ac:dyDescent="0.3">
      <c r="A2913" t="s">
        <v>5990</v>
      </c>
      <c r="B2913" t="s">
        <v>5991</v>
      </c>
      <c r="C2913" t="s">
        <v>10182</v>
      </c>
      <c r="D2913" t="s">
        <v>78</v>
      </c>
      <c r="E2913">
        <v>96.028664745</v>
      </c>
      <c r="F2913">
        <v>10.92</v>
      </c>
      <c r="G2913">
        <v>125.94857475734401</v>
      </c>
      <c r="H2913">
        <v>71.044726423638096</v>
      </c>
      <c r="I2913">
        <v>53.1261611831385</v>
      </c>
      <c r="J2913">
        <v>-0.59294124820545602</v>
      </c>
      <c r="K2913">
        <v>7.95246395241118</v>
      </c>
      <c r="L2913">
        <v>6.7009431404895796</v>
      </c>
      <c r="M2913">
        <v>65.6306196885768</v>
      </c>
      <c r="N2913">
        <v>2.9989883041296199</v>
      </c>
      <c r="O2913">
        <v>18.772893772893699</v>
      </c>
      <c r="P2913">
        <v>163.13253012048099</v>
      </c>
      <c r="Q2913">
        <v>0.117633564904135</v>
      </c>
    </row>
    <row r="2914" spans="1:17" hidden="1" x14ac:dyDescent="0.3">
      <c r="A2914" t="s">
        <v>5992</v>
      </c>
      <c r="B2914" t="s">
        <v>5993</v>
      </c>
      <c r="C2914" t="s">
        <v>10182</v>
      </c>
      <c r="D2914" t="s">
        <v>180</v>
      </c>
      <c r="E2914">
        <v>95.921647199999995</v>
      </c>
      <c r="F2914">
        <v>92</v>
      </c>
      <c r="G2914">
        <v>125.868811038549</v>
      </c>
      <c r="H2914">
        <v>8.3777309804802904</v>
      </c>
      <c r="I2914">
        <v>2.55673061370796</v>
      </c>
      <c r="J2914">
        <v>-2.4751667133134099E-2</v>
      </c>
      <c r="K2914">
        <v>87.138039935293904</v>
      </c>
      <c r="L2914">
        <v>74.302510997213702</v>
      </c>
      <c r="M2914">
        <v>48.215013918390099</v>
      </c>
      <c r="N2914">
        <v>1.2941785235374701</v>
      </c>
      <c r="O2914">
        <v>13.043478260869501</v>
      </c>
      <c r="P2914">
        <v>155.555555555555</v>
      </c>
      <c r="Q2914">
        <v>0.129703746616042</v>
      </c>
    </row>
    <row r="2915" spans="1:17" hidden="1" x14ac:dyDescent="0.3">
      <c r="A2915" t="s">
        <v>5994</v>
      </c>
      <c r="B2915" t="s">
        <v>5995</v>
      </c>
      <c r="C2915" t="s">
        <v>10182</v>
      </c>
      <c r="E2915">
        <v>95.8355344</v>
      </c>
      <c r="F2915">
        <v>11.6</v>
      </c>
      <c r="G2915">
        <v>-13.1167960321637</v>
      </c>
      <c r="H2915">
        <v>0.64331578158854297</v>
      </c>
      <c r="I2915">
        <v>-48.697007420062903</v>
      </c>
      <c r="J2915">
        <v>-5.3576964802758296</v>
      </c>
      <c r="K2915">
        <v>11.527365820263601</v>
      </c>
      <c r="L2915">
        <v>11.8722497404974</v>
      </c>
      <c r="M2915">
        <v>46.355601719601196</v>
      </c>
      <c r="N2915">
        <v>1.539371052353</v>
      </c>
      <c r="O2915">
        <v>70.172413793103402</v>
      </c>
      <c r="P2915">
        <v>22.621564482029498</v>
      </c>
      <c r="Q2915">
        <v>0.147638084013581</v>
      </c>
    </row>
    <row r="2916" spans="1:17" hidden="1" x14ac:dyDescent="0.3">
      <c r="A2916" t="s">
        <v>5996</v>
      </c>
      <c r="B2916" t="s">
        <v>5997</v>
      </c>
      <c r="C2916" t="s">
        <v>10182</v>
      </c>
      <c r="E2916">
        <v>95.7184326</v>
      </c>
      <c r="F2916">
        <v>62.52</v>
      </c>
      <c r="G2916">
        <v>67.283322767954999</v>
      </c>
      <c r="H2916">
        <v>-7.2367245409921104</v>
      </c>
      <c r="I2916">
        <v>-11.9752542553555</v>
      </c>
      <c r="J2916">
        <v>-0.795735947319269</v>
      </c>
      <c r="K2916">
        <v>63.540018652482303</v>
      </c>
      <c r="L2916">
        <v>59.058632703596302</v>
      </c>
      <c r="M2916">
        <v>40.559338607963603</v>
      </c>
      <c r="N2916">
        <v>0.766412710690486</v>
      </c>
      <c r="O2916">
        <v>30.406269993601999</v>
      </c>
      <c r="P2916">
        <v>111.93220338982999</v>
      </c>
      <c r="Q2916">
        <v>9.8835781789380003E-2</v>
      </c>
    </row>
    <row r="2917" spans="1:17" hidden="1" x14ac:dyDescent="0.3">
      <c r="A2917" t="s">
        <v>5998</v>
      </c>
      <c r="B2917" t="s">
        <v>5999</v>
      </c>
      <c r="C2917" t="s">
        <v>10182</v>
      </c>
      <c r="D2917" t="s">
        <v>299</v>
      </c>
      <c r="E2917">
        <v>95.487606900000003</v>
      </c>
      <c r="F2917">
        <v>126.6</v>
      </c>
      <c r="G2917">
        <v>15.846965203666899</v>
      </c>
      <c r="H2917">
        <v>-14.660831683849199</v>
      </c>
      <c r="I2917">
        <v>-20.887430858622501</v>
      </c>
      <c r="J2917">
        <v>-4.7434628577434497</v>
      </c>
      <c r="K2917">
        <v>134.99260562406201</v>
      </c>
      <c r="L2917">
        <v>130.84430321903201</v>
      </c>
      <c r="M2917">
        <v>40.271884593356297</v>
      </c>
      <c r="N2917">
        <v>0.89169276559542099</v>
      </c>
      <c r="O2917">
        <v>33.570300157977798</v>
      </c>
      <c r="P2917">
        <v>56.955120257872501</v>
      </c>
      <c r="Q2917">
        <v>7.9698370442834995E-2</v>
      </c>
    </row>
    <row r="2918" spans="1:17" hidden="1" x14ac:dyDescent="0.3">
      <c r="A2918" t="s">
        <v>6000</v>
      </c>
      <c r="B2918" t="s">
        <v>6001</v>
      </c>
      <c r="C2918" t="s">
        <v>10182</v>
      </c>
      <c r="D2918" t="s">
        <v>243</v>
      </c>
      <c r="E2918">
        <v>95.484750349999999</v>
      </c>
      <c r="F2918">
        <v>168.1</v>
      </c>
      <c r="G2918">
        <v>-17.879275348214499</v>
      </c>
      <c r="H2918">
        <v>7.3002072771897</v>
      </c>
      <c r="I2918">
        <v>-4.3296692055540502</v>
      </c>
      <c r="J2918">
        <v>16.857783824969601</v>
      </c>
      <c r="K2918">
        <v>154.33451300712599</v>
      </c>
      <c r="L2918">
        <v>158.56367122429299</v>
      </c>
      <c r="M2918">
        <v>75.539756649938397</v>
      </c>
      <c r="N2918">
        <v>1.2279861239516301</v>
      </c>
      <c r="O2918">
        <v>18.857822724568699</v>
      </c>
      <c r="P2918">
        <v>25.682242990654199</v>
      </c>
      <c r="Q2918">
        <v>-4.6527841286263E-2</v>
      </c>
    </row>
    <row r="2919" spans="1:17" hidden="1" x14ac:dyDescent="0.3">
      <c r="A2919" t="s">
        <v>6002</v>
      </c>
      <c r="B2919" t="s">
        <v>6003</v>
      </c>
      <c r="C2919" t="s">
        <v>10182</v>
      </c>
      <c r="D2919" t="s">
        <v>1634</v>
      </c>
      <c r="E2919">
        <v>95.118487040000005</v>
      </c>
      <c r="F2919">
        <v>6684.85</v>
      </c>
      <c r="G2919">
        <v>-1.17765962314785</v>
      </c>
      <c r="H2919">
        <v>-2.51906667226321</v>
      </c>
      <c r="I2919">
        <v>5.0701738979423299</v>
      </c>
      <c r="J2919">
        <v>-0.31646059924148301</v>
      </c>
      <c r="K2919">
        <v>6552.3147615132202</v>
      </c>
      <c r="L2919">
        <v>6100.1642410844697</v>
      </c>
      <c r="M2919">
        <v>55.282251015972101</v>
      </c>
      <c r="N2919">
        <v>0.83359763968283196</v>
      </c>
      <c r="O2919">
        <v>4.4892555554724298</v>
      </c>
      <c r="P2919">
        <v>30.7933868127568</v>
      </c>
      <c r="Q2919">
        <v>-2.1659899071474999E-2</v>
      </c>
    </row>
    <row r="2920" spans="1:17" hidden="1" x14ac:dyDescent="0.3">
      <c r="A2920" t="s">
        <v>6004</v>
      </c>
      <c r="B2920" t="s">
        <v>6005</v>
      </c>
      <c r="C2920" t="s">
        <v>10182</v>
      </c>
      <c r="D2920" t="s">
        <v>98</v>
      </c>
      <c r="E2920">
        <v>94.974000000000004</v>
      </c>
      <c r="F2920">
        <v>220</v>
      </c>
      <c r="G2920">
        <v>-29.847812763180499</v>
      </c>
      <c r="H2920">
        <v>-3.6005433483315499</v>
      </c>
      <c r="I2920">
        <v>-16.676210358363399</v>
      </c>
      <c r="J2920">
        <v>-4.6493160773758403E-2</v>
      </c>
      <c r="K2920">
        <v>221.603913070652</v>
      </c>
      <c r="L2920">
        <v>221.931832128514</v>
      </c>
      <c r="M2920">
        <v>81.146072576643405</v>
      </c>
      <c r="N2920">
        <v>0.28708133971291799</v>
      </c>
      <c r="O2920">
        <v>5.4545454545454399</v>
      </c>
      <c r="P2920">
        <v>2.32558139534884</v>
      </c>
    </row>
    <row r="2921" spans="1:17" hidden="1" x14ac:dyDescent="0.3">
      <c r="A2921" t="s">
        <v>6006</v>
      </c>
      <c r="B2921" t="s">
        <v>6007</v>
      </c>
      <c r="C2921" t="s">
        <v>10182</v>
      </c>
      <c r="D2921" t="s">
        <v>637</v>
      </c>
      <c r="E2921">
        <v>94.666588289000003</v>
      </c>
      <c r="F2921">
        <v>1.27</v>
      </c>
      <c r="G2921">
        <v>-111.50807177108</v>
      </c>
      <c r="H2921">
        <v>-29.3767316031389</v>
      </c>
      <c r="I2921">
        <v>-19.059481410001201</v>
      </c>
      <c r="J2921">
        <v>-8.9506027498148395</v>
      </c>
      <c r="K2921">
        <v>1.5525205729201701</v>
      </c>
      <c r="L2921">
        <v>2.66454798638576</v>
      </c>
      <c r="M2921">
        <v>11.241542009005</v>
      </c>
      <c r="N2921">
        <v>1.74516016927033</v>
      </c>
      <c r="O2921">
        <v>740.42909704802605</v>
      </c>
      <c r="P2921">
        <v>22.689295039164499</v>
      </c>
      <c r="Q2921">
        <v>6.5157698602875E-2</v>
      </c>
    </row>
    <row r="2922" spans="1:17" hidden="1" x14ac:dyDescent="0.3">
      <c r="A2922" t="s">
        <v>6008</v>
      </c>
      <c r="B2922" t="s">
        <v>6009</v>
      </c>
      <c r="C2922" t="s">
        <v>10182</v>
      </c>
      <c r="D2922" t="s">
        <v>553</v>
      </c>
      <c r="E2922">
        <v>94.540188000000001</v>
      </c>
      <c r="F2922">
        <v>138.85</v>
      </c>
      <c r="G2922">
        <v>92.888974259320705</v>
      </c>
      <c r="H2922">
        <v>1.90440528564304</v>
      </c>
      <c r="I2922">
        <v>60.758127820340697</v>
      </c>
      <c r="J2922">
        <v>-5.2080100147063302</v>
      </c>
      <c r="K2922">
        <v>130.48302929590599</v>
      </c>
      <c r="L2922">
        <v>103.701183861429</v>
      </c>
      <c r="M2922">
        <v>52.980890527067203</v>
      </c>
      <c r="N2922">
        <v>0.204727770506723</v>
      </c>
      <c r="O2922">
        <v>22.506301764494001</v>
      </c>
      <c r="P2922">
        <v>142.321116928446</v>
      </c>
      <c r="Q2922">
        <v>0.11728018208952599</v>
      </c>
    </row>
    <row r="2923" spans="1:17" hidden="1" x14ac:dyDescent="0.3">
      <c r="A2923" t="s">
        <v>6010</v>
      </c>
      <c r="B2923" t="s">
        <v>6011</v>
      </c>
      <c r="C2923" t="s">
        <v>10182</v>
      </c>
      <c r="D2923" t="s">
        <v>49</v>
      </c>
      <c r="E2923">
        <v>94.5</v>
      </c>
      <c r="F2923">
        <v>57.82</v>
      </c>
      <c r="G2923">
        <v>59.524564540231196</v>
      </c>
      <c r="H2923">
        <v>15.972466024261401</v>
      </c>
      <c r="I2923">
        <v>-16.154066240801399</v>
      </c>
      <c r="J2923">
        <v>-6.3737513248331795E-2</v>
      </c>
      <c r="K2923">
        <v>56.673458733125202</v>
      </c>
      <c r="L2923">
        <v>53.814723583291503</v>
      </c>
      <c r="M2923">
        <v>84.278181043154405</v>
      </c>
      <c r="N2923">
        <v>1.06726589091679</v>
      </c>
      <c r="O2923">
        <v>79.436181252161802</v>
      </c>
      <c r="P2923">
        <v>99.379310344827502</v>
      </c>
      <c r="Q2923">
        <v>4.6517478921412003E-2</v>
      </c>
    </row>
    <row r="2924" spans="1:17" hidden="1" x14ac:dyDescent="0.3">
      <c r="A2924" t="s">
        <v>6012</v>
      </c>
      <c r="B2924" t="s">
        <v>6013</v>
      </c>
      <c r="C2924" t="s">
        <v>10182</v>
      </c>
      <c r="E2924">
        <v>94.389630449999999</v>
      </c>
      <c r="F2924">
        <v>68.099999999999994</v>
      </c>
      <c r="G2924">
        <v>-10.3621883247258</v>
      </c>
      <c r="H2924">
        <v>16.003067543176201</v>
      </c>
      <c r="I2924">
        <v>-15.250693608541599</v>
      </c>
      <c r="J2924">
        <v>22.6882007167772</v>
      </c>
      <c r="K2924">
        <v>52.287258483839601</v>
      </c>
      <c r="L2924">
        <v>56.327864997485399</v>
      </c>
      <c r="M2924">
        <v>88.255540870355603</v>
      </c>
      <c r="N2924">
        <v>3.0926289880459299</v>
      </c>
      <c r="O2924">
        <v>19.412628487518301</v>
      </c>
      <c r="P2924">
        <v>50.997782705099702</v>
      </c>
      <c r="Q2924">
        <v>1.1287280827985E-2</v>
      </c>
    </row>
    <row r="2925" spans="1:17" hidden="1" x14ac:dyDescent="0.3">
      <c r="A2925" t="s">
        <v>6014</v>
      </c>
      <c r="B2925" t="s">
        <v>6015</v>
      </c>
      <c r="C2925" t="s">
        <v>10182</v>
      </c>
      <c r="D2925" t="s">
        <v>246</v>
      </c>
      <c r="E2925">
        <v>94.348016999999999</v>
      </c>
      <c r="F2925">
        <v>6.33</v>
      </c>
      <c r="G2925">
        <v>105.93598980894301</v>
      </c>
      <c r="H2925">
        <v>-14.573840462779801</v>
      </c>
      <c r="I2925">
        <v>76.62683960919</v>
      </c>
      <c r="J2925">
        <v>-13.7194154127844</v>
      </c>
      <c r="K2925">
        <v>6.1837397507295702</v>
      </c>
      <c r="L2925">
        <v>4.5814396548219296</v>
      </c>
      <c r="M2925">
        <v>33.203934032227899</v>
      </c>
      <c r="N2925">
        <v>0.51005501067472503</v>
      </c>
      <c r="O2925">
        <v>28.909952606634999</v>
      </c>
      <c r="P2925">
        <v>160.493827160493</v>
      </c>
      <c r="Q2925">
        <v>0.104077264215915</v>
      </c>
    </row>
    <row r="2926" spans="1:17" hidden="1" x14ac:dyDescent="0.3">
      <c r="A2926" t="s">
        <v>6016</v>
      </c>
      <c r="B2926" t="s">
        <v>6017</v>
      </c>
      <c r="C2926" t="s">
        <v>10182</v>
      </c>
      <c r="D2926" t="s">
        <v>246</v>
      </c>
      <c r="E2926">
        <v>94.237499999999997</v>
      </c>
      <c r="F2926">
        <v>125.65</v>
      </c>
      <c r="G2926">
        <v>183.63645072108201</v>
      </c>
      <c r="H2926">
        <v>74.9820254590079</v>
      </c>
      <c r="I2926">
        <v>115.09243020823099</v>
      </c>
      <c r="J2926">
        <v>-6.7997399140204999</v>
      </c>
      <c r="K2926">
        <v>94.246298938670606</v>
      </c>
      <c r="L2926">
        <v>66.914127149485097</v>
      </c>
      <c r="M2926">
        <v>59.565062489254402</v>
      </c>
      <c r="N2926">
        <v>1.1158113177428299</v>
      </c>
      <c r="O2926">
        <v>11.1818543573418</v>
      </c>
      <c r="P2926">
        <v>239.59459459459401</v>
      </c>
    </row>
    <row r="2927" spans="1:17" hidden="1" x14ac:dyDescent="0.3">
      <c r="A2927" t="s">
        <v>6018</v>
      </c>
      <c r="B2927" t="s">
        <v>6019</v>
      </c>
      <c r="C2927" t="s">
        <v>10182</v>
      </c>
      <c r="E2927">
        <v>93.755959500000003</v>
      </c>
      <c r="F2927">
        <v>105</v>
      </c>
      <c r="G2927">
        <v>50.2062455880397</v>
      </c>
      <c r="H2927">
        <v>3.12785879234122</v>
      </c>
      <c r="I2927">
        <v>1.2956823880455199</v>
      </c>
      <c r="J2927">
        <v>16.065866389787999</v>
      </c>
      <c r="K2927">
        <v>103.660455030796</v>
      </c>
      <c r="L2927">
        <v>94.116042265512803</v>
      </c>
      <c r="M2927">
        <v>58.416944415613997</v>
      </c>
      <c r="N2927">
        <v>2.2282958199356901</v>
      </c>
      <c r="O2927">
        <v>30.371428571428499</v>
      </c>
      <c r="P2927">
        <v>90.909090909090907</v>
      </c>
    </row>
    <row r="2928" spans="1:17" hidden="1" x14ac:dyDescent="0.3">
      <c r="A2928" t="s">
        <v>6020</v>
      </c>
      <c r="B2928" t="s">
        <v>6021</v>
      </c>
      <c r="C2928" t="s">
        <v>10182</v>
      </c>
      <c r="D2928" t="s">
        <v>127</v>
      </c>
      <c r="E2928">
        <v>93.563824260000004</v>
      </c>
      <c r="F2928">
        <v>169.8</v>
      </c>
      <c r="G2928">
        <v>147.904445696473</v>
      </c>
      <c r="H2928">
        <v>1.17781833926679</v>
      </c>
      <c r="I2928">
        <v>40.081632782717499</v>
      </c>
      <c r="J2928">
        <v>1.2562363677622299</v>
      </c>
      <c r="K2928">
        <v>157.81475166515099</v>
      </c>
      <c r="L2928">
        <v>126.491730147366</v>
      </c>
      <c r="M2928">
        <v>59.015683876315997</v>
      </c>
      <c r="N2928">
        <v>0.47969131348659999</v>
      </c>
      <c r="O2928">
        <v>7.1554770318020999</v>
      </c>
      <c r="P2928">
        <v>183.70927318295699</v>
      </c>
      <c r="Q2928">
        <v>7.7173161903855994E-2</v>
      </c>
    </row>
    <row r="2929" spans="1:17" hidden="1" x14ac:dyDescent="0.3">
      <c r="A2929" t="s">
        <v>6022</v>
      </c>
      <c r="B2929" t="s">
        <v>6023</v>
      </c>
      <c r="C2929" t="s">
        <v>10182</v>
      </c>
      <c r="E2929">
        <v>93.499025000000003</v>
      </c>
      <c r="F2929">
        <v>129.94999999999999</v>
      </c>
      <c r="G2929">
        <v>50.522200106832301</v>
      </c>
      <c r="H2929">
        <v>-7.8809432305939504</v>
      </c>
      <c r="I2929">
        <v>-50.740706546288401</v>
      </c>
      <c r="J2929">
        <v>1.8695280377586401</v>
      </c>
      <c r="K2929">
        <v>140.855978379861</v>
      </c>
      <c r="L2929">
        <v>156.21199947988899</v>
      </c>
      <c r="M2929">
        <v>56.014861225991901</v>
      </c>
      <c r="N2929">
        <v>0.95681818181818101</v>
      </c>
      <c r="O2929">
        <v>100.808003078106</v>
      </c>
      <c r="P2929">
        <v>77.770177838577297</v>
      </c>
      <c r="Q2929">
        <v>0.110882965306975</v>
      </c>
    </row>
    <row r="2930" spans="1:17" hidden="1" x14ac:dyDescent="0.3">
      <c r="A2930" t="s">
        <v>6024</v>
      </c>
      <c r="B2930" t="s">
        <v>6025</v>
      </c>
      <c r="C2930" t="s">
        <v>10182</v>
      </c>
      <c r="D2930" t="s">
        <v>1357</v>
      </c>
      <c r="E2930">
        <v>93.299400000000006</v>
      </c>
      <c r="F2930">
        <v>60.98</v>
      </c>
      <c r="G2930">
        <v>25.481993233292101</v>
      </c>
      <c r="H2930">
        <v>7.6015503290895401</v>
      </c>
      <c r="I2930">
        <v>-10.6102858560608</v>
      </c>
      <c r="J2930">
        <v>2.1527962995544301</v>
      </c>
      <c r="K2930">
        <v>56.121503752185198</v>
      </c>
      <c r="L2930">
        <v>53.042499639741202</v>
      </c>
      <c r="M2930">
        <v>64.306275404845806</v>
      </c>
      <c r="N2930">
        <v>1.55764221305427</v>
      </c>
      <c r="O2930">
        <v>13.6438176451295</v>
      </c>
      <c r="P2930">
        <v>54.379746835443001</v>
      </c>
      <c r="Q2930">
        <v>-3.5700071530459003E-2</v>
      </c>
    </row>
    <row r="2931" spans="1:17" hidden="1" x14ac:dyDescent="0.3">
      <c r="A2931" t="s">
        <v>6026</v>
      </c>
      <c r="B2931" t="s">
        <v>6027</v>
      </c>
      <c r="C2931" t="s">
        <v>10182</v>
      </c>
      <c r="D2931" t="s">
        <v>214</v>
      </c>
      <c r="E2931">
        <v>93.170559999999995</v>
      </c>
      <c r="F2931">
        <v>31.36</v>
      </c>
      <c r="G2931">
        <v>30.008058368655</v>
      </c>
      <c r="H2931">
        <v>5.10769390820575</v>
      </c>
      <c r="I2931">
        <v>-5.8428155107957096</v>
      </c>
      <c r="J2931">
        <v>7.8482436813314997</v>
      </c>
      <c r="K2931">
        <v>28.357008979473601</v>
      </c>
      <c r="L2931">
        <v>26.0348156801961</v>
      </c>
      <c r="M2931">
        <v>79.403394830491806</v>
      </c>
      <c r="N2931">
        <v>0.28170200777521698</v>
      </c>
      <c r="O2931">
        <v>15.9438775510204</v>
      </c>
      <c r="P2931">
        <v>117.626648160999</v>
      </c>
      <c r="Q2931">
        <v>-1.4454977130874E-2</v>
      </c>
    </row>
    <row r="2932" spans="1:17" hidden="1" x14ac:dyDescent="0.3">
      <c r="A2932" t="s">
        <v>6028</v>
      </c>
      <c r="B2932" t="s">
        <v>6029</v>
      </c>
      <c r="C2932" t="s">
        <v>10182</v>
      </c>
      <c r="D2932" t="s">
        <v>416</v>
      </c>
      <c r="E2932">
        <v>93.156000000000006</v>
      </c>
      <c r="F2932">
        <v>221.8</v>
      </c>
      <c r="G2932">
        <v>41.180958565440797</v>
      </c>
      <c r="H2932">
        <v>17.888442571307301</v>
      </c>
      <c r="I2932">
        <v>15.547084163300401</v>
      </c>
      <c r="J2932">
        <v>21.000571884176001</v>
      </c>
      <c r="K2932">
        <v>190.310055604159</v>
      </c>
      <c r="L2932">
        <v>172.0456864228</v>
      </c>
      <c r="M2932">
        <v>66.146254253318503</v>
      </c>
      <c r="N2932">
        <v>3.2217897913814499</v>
      </c>
      <c r="O2932">
        <v>8.5662759242560895</v>
      </c>
      <c r="P2932">
        <v>83.230070218917803</v>
      </c>
      <c r="Q2932">
        <v>4.0308816604478E-2</v>
      </c>
    </row>
    <row r="2933" spans="1:17" hidden="1" x14ac:dyDescent="0.3">
      <c r="A2933" t="s">
        <v>6030</v>
      </c>
      <c r="B2933" t="s">
        <v>6031</v>
      </c>
      <c r="C2933" t="s">
        <v>10182</v>
      </c>
      <c r="D2933" t="s">
        <v>637</v>
      </c>
      <c r="E2933">
        <v>93.021587848999999</v>
      </c>
      <c r="F2933">
        <v>117.89</v>
      </c>
      <c r="G2933">
        <v>51.132328172117298</v>
      </c>
      <c r="H2933">
        <v>24.7074949556186</v>
      </c>
      <c r="I2933">
        <v>46.5744328198452</v>
      </c>
      <c r="J2933">
        <v>25.5366601869584</v>
      </c>
      <c r="K2933">
        <v>94.100555337294693</v>
      </c>
      <c r="L2933">
        <v>83.218058806456796</v>
      </c>
      <c r="M2933">
        <v>71.494768731022106</v>
      </c>
      <c r="N2933">
        <v>3.27833526955793</v>
      </c>
      <c r="O2933">
        <v>15.3617779285774</v>
      </c>
      <c r="P2933">
        <v>112.414414414414</v>
      </c>
      <c r="Q2933">
        <v>3.3765831348512E-2</v>
      </c>
    </row>
    <row r="2934" spans="1:17" hidden="1" x14ac:dyDescent="0.3">
      <c r="A2934" t="s">
        <v>6032</v>
      </c>
      <c r="B2934" t="s">
        <v>6033</v>
      </c>
      <c r="C2934" t="s">
        <v>10182</v>
      </c>
      <c r="E2934">
        <v>92.971284659999995</v>
      </c>
      <c r="F2934">
        <v>280.2</v>
      </c>
      <c r="G2934">
        <v>208.485520570152</v>
      </c>
      <c r="H2934">
        <v>115.982025459007</v>
      </c>
      <c r="I2934">
        <v>120.977194413022</v>
      </c>
      <c r="J2934">
        <v>46.2035068392262</v>
      </c>
      <c r="K2934">
        <v>155.85780440662199</v>
      </c>
      <c r="L2934">
        <v>106.840405275067</v>
      </c>
      <c r="M2934">
        <v>90.827307964870897</v>
      </c>
      <c r="N2934">
        <v>1.6504854368932</v>
      </c>
      <c r="O2934">
        <v>7.4054246966452402</v>
      </c>
      <c r="P2934">
        <v>316.34472511144099</v>
      </c>
      <c r="Q2934">
        <v>0.20391562708194699</v>
      </c>
    </row>
    <row r="2935" spans="1:17" hidden="1" x14ac:dyDescent="0.3">
      <c r="A2935" t="s">
        <v>6034</v>
      </c>
      <c r="B2935" t="s">
        <v>6035</v>
      </c>
      <c r="C2935" t="s">
        <v>10182</v>
      </c>
      <c r="D2935" t="s">
        <v>236</v>
      </c>
      <c r="E2935">
        <v>92.922334500000005</v>
      </c>
      <c r="F2935">
        <v>74</v>
      </c>
      <c r="G2935">
        <v>45.814784839370901</v>
      </c>
      <c r="H2935">
        <v>-7.9174079687541399</v>
      </c>
      <c r="I2935">
        <v>4.76022332352977</v>
      </c>
      <c r="J2935">
        <v>0.92255125376190605</v>
      </c>
      <c r="K2935">
        <v>74.619997991296302</v>
      </c>
      <c r="L2935">
        <v>65.135965222763204</v>
      </c>
      <c r="M2935">
        <v>38.112094228507601</v>
      </c>
      <c r="N2935">
        <v>0.64657626334903795</v>
      </c>
      <c r="O2935">
        <v>16.729729729729701</v>
      </c>
      <c r="P2935">
        <v>104.13793103448199</v>
      </c>
      <c r="Q2935">
        <v>5.4678603474976002E-2</v>
      </c>
    </row>
    <row r="2936" spans="1:17" hidden="1" x14ac:dyDescent="0.3">
      <c r="A2936" t="s">
        <v>6036</v>
      </c>
      <c r="B2936" t="s">
        <v>6037</v>
      </c>
      <c r="C2936" t="s">
        <v>10182</v>
      </c>
      <c r="D2936" t="s">
        <v>98</v>
      </c>
      <c r="E2936">
        <v>92.881850600000007</v>
      </c>
      <c r="F2936">
        <v>4.84</v>
      </c>
      <c r="G2936">
        <v>114.518052394763</v>
      </c>
      <c r="H2936">
        <v>-3.8823813206531099</v>
      </c>
      <c r="I2936">
        <v>-13.5528740673253</v>
      </c>
      <c r="J2936">
        <v>7.6632574061196603</v>
      </c>
      <c r="K2936">
        <v>4.5526804817595998</v>
      </c>
      <c r="L2936">
        <v>4.4439216275373301</v>
      </c>
      <c r="M2936">
        <v>82.728299098150202</v>
      </c>
      <c r="N2936">
        <v>2.1150678710980402</v>
      </c>
      <c r="O2936">
        <v>34.917355371900797</v>
      </c>
      <c r="P2936">
        <v>139.60396039603901</v>
      </c>
    </row>
    <row r="2937" spans="1:17" hidden="1" x14ac:dyDescent="0.3">
      <c r="A2937" t="s">
        <v>6038</v>
      </c>
      <c r="B2937" t="s">
        <v>6039</v>
      </c>
      <c r="C2937" t="s">
        <v>10182</v>
      </c>
      <c r="D2937" t="s">
        <v>798</v>
      </c>
      <c r="E2937">
        <v>92.661855000000003</v>
      </c>
      <c r="F2937">
        <v>50.7</v>
      </c>
      <c r="G2937">
        <v>-77.233147265079396</v>
      </c>
      <c r="H2937">
        <v>8.7308733852751708</v>
      </c>
      <c r="I2937">
        <v>-40.054685055441098</v>
      </c>
      <c r="J2937">
        <v>6.2237771094965</v>
      </c>
      <c r="K2937">
        <v>46.769978989295403</v>
      </c>
      <c r="M2937">
        <v>84.689932031988903</v>
      </c>
      <c r="N2937">
        <v>1.3998118532455299</v>
      </c>
      <c r="O2937">
        <v>120.90729783037401</v>
      </c>
      <c r="P2937">
        <v>34.840425531914804</v>
      </c>
    </row>
    <row r="2938" spans="1:17" hidden="1" x14ac:dyDescent="0.3">
      <c r="A2938" t="s">
        <v>6040</v>
      </c>
      <c r="B2938" t="s">
        <v>6041</v>
      </c>
      <c r="C2938" t="s">
        <v>10182</v>
      </c>
      <c r="D2938" t="s">
        <v>4420</v>
      </c>
      <c r="E2938">
        <v>92.575999999999993</v>
      </c>
      <c r="F2938">
        <v>220</v>
      </c>
      <c r="G2938">
        <v>53.994271078903303</v>
      </c>
      <c r="H2938">
        <v>33.869122233201402</v>
      </c>
      <c r="I2938">
        <v>43.699984522919301</v>
      </c>
      <c r="J2938">
        <v>-5.4071814466771304</v>
      </c>
      <c r="K2938">
        <v>175.19687604796201</v>
      </c>
      <c r="M2938">
        <v>55.876586701356601</v>
      </c>
      <c r="N2938">
        <v>0.77020202020202</v>
      </c>
      <c r="O2938">
        <v>13.522727272727201</v>
      </c>
      <c r="P2938">
        <v>122.222222222222</v>
      </c>
    </row>
    <row r="2939" spans="1:17" hidden="1" x14ac:dyDescent="0.3">
      <c r="A2939" t="s">
        <v>6042</v>
      </c>
      <c r="B2939" t="s">
        <v>6043</v>
      </c>
      <c r="C2939" t="s">
        <v>10182</v>
      </c>
      <c r="D2939" t="s">
        <v>553</v>
      </c>
      <c r="E2939">
        <v>92.532689059999996</v>
      </c>
      <c r="F2939">
        <v>129.63999999999999</v>
      </c>
      <c r="G2939">
        <v>154.31064372286201</v>
      </c>
      <c r="H2939">
        <v>26.150543610168398</v>
      </c>
      <c r="I2939">
        <v>57.024979543093302</v>
      </c>
      <c r="J2939">
        <v>18.116570791150099</v>
      </c>
      <c r="K2939">
        <v>105.368662091006</v>
      </c>
      <c r="L2939">
        <v>85.927211318660895</v>
      </c>
      <c r="M2939">
        <v>78.881125432615704</v>
      </c>
      <c r="N2939">
        <v>1.7623070672563801</v>
      </c>
      <c r="O2939">
        <v>6.6414686825054101</v>
      </c>
      <c r="P2939">
        <v>181.82608695652101</v>
      </c>
      <c r="Q2939">
        <v>0.109532333868186</v>
      </c>
    </row>
    <row r="2940" spans="1:17" hidden="1" x14ac:dyDescent="0.3">
      <c r="A2940" t="s">
        <v>6044</v>
      </c>
      <c r="B2940" t="s">
        <v>6045</v>
      </c>
      <c r="C2940" t="s">
        <v>10182</v>
      </c>
      <c r="D2940" t="s">
        <v>214</v>
      </c>
      <c r="E2940">
        <v>92.234999999999999</v>
      </c>
      <c r="F2940">
        <v>65</v>
      </c>
      <c r="G2940">
        <v>111.27772836235999</v>
      </c>
      <c r="H2940">
        <v>9.4105968875793096</v>
      </c>
      <c r="I2940">
        <v>-18.816659339742401</v>
      </c>
      <c r="J2940">
        <v>1.6075280835357799</v>
      </c>
      <c r="K2940">
        <v>61.109101091890999</v>
      </c>
      <c r="L2940">
        <v>57.385309576723799</v>
      </c>
      <c r="M2940">
        <v>52.703296948955099</v>
      </c>
      <c r="N2940">
        <v>0.33405268308168701</v>
      </c>
      <c r="O2940">
        <v>61.384615384615302</v>
      </c>
      <c r="P2940">
        <v>156.41025641025601</v>
      </c>
      <c r="Q2940">
        <v>0.12874982749321801</v>
      </c>
    </row>
    <row r="2941" spans="1:17" hidden="1" x14ac:dyDescent="0.3">
      <c r="A2941" t="s">
        <v>6046</v>
      </c>
      <c r="B2941" t="s">
        <v>6047</v>
      </c>
      <c r="C2941" t="s">
        <v>10182</v>
      </c>
      <c r="D2941" t="s">
        <v>111</v>
      </c>
      <c r="E2941">
        <v>92.073407443999997</v>
      </c>
      <c r="F2941">
        <v>79.58</v>
      </c>
      <c r="G2941">
        <v>65.982519369672602</v>
      </c>
      <c r="H2941">
        <v>10.673395342264801</v>
      </c>
      <c r="I2941">
        <v>-11.4665338278074</v>
      </c>
      <c r="J2941">
        <v>16.907745398866101</v>
      </c>
      <c r="K2941">
        <v>68.792712827156294</v>
      </c>
      <c r="L2941">
        <v>66.640011595545701</v>
      </c>
      <c r="M2941">
        <v>81.682152625461995</v>
      </c>
      <c r="N2941">
        <v>2.9567502833372399</v>
      </c>
      <c r="O2941">
        <v>32.068358884141702</v>
      </c>
      <c r="Q2941">
        <v>0.11253356141595799</v>
      </c>
    </row>
    <row r="2942" spans="1:17" hidden="1" x14ac:dyDescent="0.3">
      <c r="A2942" t="s">
        <v>6048</v>
      </c>
      <c r="B2942" t="s">
        <v>6049</v>
      </c>
      <c r="C2942" t="s">
        <v>10182</v>
      </c>
      <c r="D2942" t="s">
        <v>75</v>
      </c>
      <c r="E2942">
        <v>92.037504975000004</v>
      </c>
      <c r="F2942">
        <v>149.25</v>
      </c>
      <c r="G2942">
        <v>37.3719128325111</v>
      </c>
      <c r="H2942">
        <v>15.7718805314716</v>
      </c>
      <c r="I2942">
        <v>12.0984602471424</v>
      </c>
      <c r="J2942">
        <v>2.8886039868078801</v>
      </c>
      <c r="K2942">
        <v>117.012193895313</v>
      </c>
      <c r="L2942">
        <v>107.31414117455699</v>
      </c>
      <c r="M2942">
        <v>83.435349483953203</v>
      </c>
      <c r="N2942">
        <v>2.00648410630449</v>
      </c>
      <c r="O2942">
        <v>0.100502512562816</v>
      </c>
      <c r="P2942">
        <v>99</v>
      </c>
      <c r="Q2942">
        <v>2.4492284820158999E-2</v>
      </c>
    </row>
    <row r="2943" spans="1:17" hidden="1" x14ac:dyDescent="0.3">
      <c r="A2943" t="s">
        <v>6050</v>
      </c>
      <c r="B2943" t="s">
        <v>6051</v>
      </c>
      <c r="C2943" t="s">
        <v>10182</v>
      </c>
      <c r="D2943" t="s">
        <v>553</v>
      </c>
      <c r="E2943">
        <v>91.853999999999999</v>
      </c>
      <c r="F2943">
        <v>7.2</v>
      </c>
      <c r="G2943">
        <v>25.541707061485699</v>
      </c>
      <c r="H2943">
        <v>15.7478061899049</v>
      </c>
      <c r="I2943">
        <v>-33.120463479327697</v>
      </c>
      <c r="J2943">
        <v>-11.3210029646953</v>
      </c>
      <c r="K2943">
        <v>6.8244317023587797</v>
      </c>
      <c r="L2943">
        <v>6.6295493241558603</v>
      </c>
      <c r="M2943">
        <v>46.711641632839601</v>
      </c>
      <c r="N2943">
        <v>2.29506230082937</v>
      </c>
      <c r="O2943">
        <v>59.3055555555555</v>
      </c>
      <c r="P2943">
        <v>75.182481751824795</v>
      </c>
      <c r="Q2943">
        <v>6.2251944424270003E-3</v>
      </c>
    </row>
    <row r="2944" spans="1:17" hidden="1" x14ac:dyDescent="0.3">
      <c r="A2944" t="s">
        <v>6052</v>
      </c>
      <c r="B2944" t="s">
        <v>6053</v>
      </c>
      <c r="C2944" t="s">
        <v>10182</v>
      </c>
      <c r="D2944" t="s">
        <v>243</v>
      </c>
      <c r="E2944">
        <v>91.717292420000007</v>
      </c>
      <c r="F2944">
        <v>38.35</v>
      </c>
      <c r="G2944">
        <v>-62.319950554467198</v>
      </c>
      <c r="H2944">
        <v>-1.2526684185431101</v>
      </c>
      <c r="I2944">
        <v>-36.910488499528803</v>
      </c>
      <c r="J2944">
        <v>-2.7388008530814401</v>
      </c>
      <c r="K2944">
        <v>38.5992912002786</v>
      </c>
      <c r="M2944">
        <v>53.759668047644197</v>
      </c>
      <c r="N2944">
        <v>1.28768811053419</v>
      </c>
      <c r="O2944">
        <v>64.276401564537096</v>
      </c>
      <c r="P2944">
        <v>23.311897106109299</v>
      </c>
    </row>
    <row r="2945" spans="1:17" hidden="1" x14ac:dyDescent="0.3">
      <c r="A2945" t="s">
        <v>6054</v>
      </c>
      <c r="B2945" t="s">
        <v>6055</v>
      </c>
      <c r="C2945" t="s">
        <v>10182</v>
      </c>
      <c r="D2945" t="s">
        <v>46</v>
      </c>
      <c r="E2945">
        <v>91.695178575</v>
      </c>
      <c r="F2945">
        <v>0.65</v>
      </c>
      <c r="G2945">
        <v>60.628377713009897</v>
      </c>
      <c r="H2945">
        <v>-32.2957523187698</v>
      </c>
      <c r="I2945">
        <v>17.671615728593</v>
      </c>
      <c r="J2945">
        <v>-7.1893503036308903</v>
      </c>
      <c r="K2945">
        <v>0.67516582324580099</v>
      </c>
      <c r="L2945">
        <v>0.57967693279497301</v>
      </c>
      <c r="M2945">
        <v>23.0767645681163</v>
      </c>
      <c r="N2945">
        <v>0.30439999265650802</v>
      </c>
      <c r="O2945">
        <v>46.153846153846096</v>
      </c>
      <c r="P2945">
        <v>116.666666666666</v>
      </c>
      <c r="Q2945">
        <v>8.5412554102412996E-2</v>
      </c>
    </row>
    <row r="2946" spans="1:17" hidden="1" x14ac:dyDescent="0.3">
      <c r="A2946" t="s">
        <v>6056</v>
      </c>
      <c r="B2946" t="s">
        <v>6057</v>
      </c>
      <c r="C2946" t="s">
        <v>10182</v>
      </c>
      <c r="D2946" t="s">
        <v>637</v>
      </c>
      <c r="E2946">
        <v>91.496108160000006</v>
      </c>
      <c r="F2946">
        <v>84.93</v>
      </c>
      <c r="G2946">
        <v>-24.2428778421686</v>
      </c>
      <c r="H2946">
        <v>-4.35172350192311</v>
      </c>
      <c r="I2946">
        <v>-19.701053046627699</v>
      </c>
      <c r="J2946">
        <v>-2.2493917114983999</v>
      </c>
      <c r="K2946">
        <v>84.995640875725499</v>
      </c>
      <c r="L2946">
        <v>85.716189511003407</v>
      </c>
      <c r="M2946">
        <v>50.289174074770401</v>
      </c>
      <c r="N2946">
        <v>0.55238252955831402</v>
      </c>
      <c r="O2946">
        <v>23.277993641822601</v>
      </c>
      <c r="P2946">
        <v>10.2987012987013</v>
      </c>
      <c r="Q2946">
        <v>-7.4311643226217999E-2</v>
      </c>
    </row>
    <row r="2947" spans="1:17" hidden="1" x14ac:dyDescent="0.3">
      <c r="A2947" t="s">
        <v>6058</v>
      </c>
      <c r="B2947" t="s">
        <v>6059</v>
      </c>
      <c r="C2947" t="s">
        <v>10182</v>
      </c>
      <c r="E2947">
        <v>91.461299999999994</v>
      </c>
      <c r="F2947">
        <v>44.9</v>
      </c>
      <c r="G2947">
        <v>54.514091998724197</v>
      </c>
      <c r="H2947">
        <v>-0.70294563925800602</v>
      </c>
      <c r="I2947">
        <v>-0.10643975753539001</v>
      </c>
      <c r="J2947">
        <v>3.1718976438239301</v>
      </c>
      <c r="K2947">
        <v>44.858750635320099</v>
      </c>
      <c r="L2947">
        <v>39.893513773678201</v>
      </c>
      <c r="M2947">
        <v>53.4643951709661</v>
      </c>
      <c r="N2947">
        <v>1.36363636363636</v>
      </c>
      <c r="O2947">
        <v>16.4810690423162</v>
      </c>
      <c r="P2947">
        <v>87.0833333333333</v>
      </c>
    </row>
    <row r="2948" spans="1:17" hidden="1" x14ac:dyDescent="0.3">
      <c r="A2948" t="s">
        <v>6060</v>
      </c>
      <c r="B2948" t="s">
        <v>6061</v>
      </c>
      <c r="C2948" t="s">
        <v>10182</v>
      </c>
      <c r="E2948">
        <v>91.437780000000004</v>
      </c>
      <c r="F2948">
        <v>174.3</v>
      </c>
      <c r="G2948">
        <v>-25.7696686850364</v>
      </c>
      <c r="H2948">
        <v>24.014739357575401</v>
      </c>
      <c r="I2948">
        <v>-10.398559710003401</v>
      </c>
      <c r="J2948">
        <v>-4.7810699183060397</v>
      </c>
      <c r="K2948">
        <v>150.528278227817</v>
      </c>
      <c r="L2948">
        <v>148.46835582351699</v>
      </c>
      <c r="M2948">
        <v>71.420200178867603</v>
      </c>
      <c r="N2948">
        <v>0.60606060606060597</v>
      </c>
      <c r="O2948">
        <v>15.8921399885255</v>
      </c>
      <c r="P2948">
        <v>66</v>
      </c>
    </row>
    <row r="2949" spans="1:17" hidden="1" x14ac:dyDescent="0.3">
      <c r="A2949" t="s">
        <v>6062</v>
      </c>
      <c r="B2949" t="s">
        <v>6063</v>
      </c>
      <c r="C2949" t="s">
        <v>10182</v>
      </c>
      <c r="D2949" t="s">
        <v>246</v>
      </c>
      <c r="E2949">
        <v>91.058782699999995</v>
      </c>
      <c r="F2949">
        <v>37.58</v>
      </c>
      <c r="G2949">
        <v>37.9509683544726</v>
      </c>
      <c r="H2949">
        <v>6.1271867493304599</v>
      </c>
      <c r="I2949">
        <v>-23.276251569985099</v>
      </c>
      <c r="J2949">
        <v>-1.8424327755577301</v>
      </c>
      <c r="K2949">
        <v>35.836897517716402</v>
      </c>
      <c r="L2949">
        <v>33.804797440616099</v>
      </c>
      <c r="M2949">
        <v>59.6098515091631</v>
      </c>
      <c r="N2949">
        <v>0.89739314660191405</v>
      </c>
      <c r="O2949">
        <v>35.7104843001596</v>
      </c>
      <c r="P2949">
        <v>86.039603960395993</v>
      </c>
      <c r="Q2949">
        <v>5.9643064470543003E-2</v>
      </c>
    </row>
    <row r="2950" spans="1:17" hidden="1" x14ac:dyDescent="0.3">
      <c r="A2950" t="s">
        <v>6064</v>
      </c>
      <c r="B2950" t="s">
        <v>6065</v>
      </c>
      <c r="C2950" t="s">
        <v>10182</v>
      </c>
      <c r="E2950">
        <v>91</v>
      </c>
      <c r="F2950">
        <v>182</v>
      </c>
      <c r="G2950">
        <v>108.24742533205701</v>
      </c>
      <c r="H2950">
        <v>-10.321083349282199</v>
      </c>
      <c r="I2950">
        <v>63.772244659410603</v>
      </c>
      <c r="J2950">
        <v>-0.53910399821216903</v>
      </c>
      <c r="K2950">
        <v>164.05429994817899</v>
      </c>
      <c r="L2950">
        <v>127.563613628518</v>
      </c>
      <c r="M2950">
        <v>59.407317931337303</v>
      </c>
      <c r="N2950">
        <v>0.63533332018251298</v>
      </c>
      <c r="O2950">
        <v>13.0494505494505</v>
      </c>
      <c r="P2950">
        <v>186.794831389851</v>
      </c>
      <c r="Q2950">
        <v>0.15184061506393001</v>
      </c>
    </row>
    <row r="2951" spans="1:17" hidden="1" x14ac:dyDescent="0.3">
      <c r="A2951" t="s">
        <v>6066</v>
      </c>
      <c r="B2951" t="s">
        <v>6067</v>
      </c>
      <c r="C2951" t="s">
        <v>10182</v>
      </c>
      <c r="E2951">
        <v>90.928302000000002</v>
      </c>
      <c r="F2951">
        <v>286.10000000000002</v>
      </c>
      <c r="G2951">
        <v>74.286914298375805</v>
      </c>
      <c r="H2951">
        <v>21.456051433033799</v>
      </c>
      <c r="I2951">
        <v>33.0845763385041</v>
      </c>
      <c r="J2951">
        <v>2.63522878700324</v>
      </c>
      <c r="K2951">
        <v>241.440919837123</v>
      </c>
      <c r="L2951">
        <v>211.47849706975799</v>
      </c>
      <c r="M2951">
        <v>63.540177976713103</v>
      </c>
      <c r="N2951">
        <v>1.6731659738781699</v>
      </c>
      <c r="O2951">
        <v>9.2624956308982895</v>
      </c>
      <c r="P2951">
        <v>116.90674753601201</v>
      </c>
      <c r="Q2951">
        <v>8.2495151493520005E-2</v>
      </c>
    </row>
    <row r="2952" spans="1:17" hidden="1" x14ac:dyDescent="0.3">
      <c r="A2952" t="s">
        <v>6068</v>
      </c>
      <c r="B2952" t="s">
        <v>6069</v>
      </c>
      <c r="C2952" t="s">
        <v>10182</v>
      </c>
      <c r="D2952" t="s">
        <v>711</v>
      </c>
      <c r="E2952">
        <v>90.884969691999999</v>
      </c>
      <c r="F2952">
        <v>44.41</v>
      </c>
      <c r="G2952">
        <v>15.318771100842399</v>
      </c>
      <c r="H2952">
        <v>-3.8105350156612001</v>
      </c>
      <c r="I2952">
        <v>13.4789811676865</v>
      </c>
      <c r="J2952">
        <v>0.70693149676050004</v>
      </c>
      <c r="K2952">
        <v>43.269541310445</v>
      </c>
      <c r="L2952">
        <v>38.927310516391202</v>
      </c>
      <c r="M2952">
        <v>59.271834326705303</v>
      </c>
      <c r="N2952">
        <v>0.54478538842105595</v>
      </c>
      <c r="O2952">
        <v>5.6068453051114604</v>
      </c>
      <c r="P2952">
        <v>44.375812743823097</v>
      </c>
    </row>
    <row r="2953" spans="1:17" hidden="1" x14ac:dyDescent="0.3">
      <c r="A2953" t="s">
        <v>6070</v>
      </c>
      <c r="B2953" t="s">
        <v>6071</v>
      </c>
      <c r="C2953" t="s">
        <v>10182</v>
      </c>
      <c r="D2953" t="s">
        <v>304</v>
      </c>
      <c r="E2953">
        <v>90.748859400000001</v>
      </c>
      <c r="F2953">
        <v>239.6</v>
      </c>
      <c r="G2953">
        <v>29.494737160014498</v>
      </c>
      <c r="H2953">
        <v>13.4638160508136</v>
      </c>
      <c r="I2953">
        <v>-0.182351039485563</v>
      </c>
      <c r="J2953">
        <v>11.051387286951799</v>
      </c>
      <c r="K2953">
        <v>204.848743575306</v>
      </c>
      <c r="L2953">
        <v>184.535899864529</v>
      </c>
      <c r="M2953">
        <v>85.747836810798802</v>
      </c>
      <c r="N2953">
        <v>2.1018135425375499</v>
      </c>
      <c r="O2953">
        <v>4.7161936560935001</v>
      </c>
      <c r="P2953">
        <v>63.997262149212801</v>
      </c>
      <c r="Q2953">
        <v>3.3799069925290002E-3</v>
      </c>
    </row>
    <row r="2954" spans="1:17" hidden="1" x14ac:dyDescent="0.3">
      <c r="A2954" t="s">
        <v>6072</v>
      </c>
      <c r="B2954" t="s">
        <v>6073</v>
      </c>
      <c r="C2954" t="s">
        <v>10182</v>
      </c>
      <c r="D2954" t="s">
        <v>337</v>
      </c>
      <c r="E2954">
        <v>90.697906250000003</v>
      </c>
      <c r="F2954">
        <v>391.15</v>
      </c>
      <c r="G2954">
        <v>24.008812791558199</v>
      </c>
      <c r="H2954">
        <v>-30.0409870932933</v>
      </c>
      <c r="I2954">
        <v>49.1370440051668</v>
      </c>
      <c r="J2954">
        <v>-9.2301666301615093</v>
      </c>
      <c r="K2954">
        <v>390.04619819880998</v>
      </c>
      <c r="L2954">
        <v>286.34192884679999</v>
      </c>
      <c r="M2954">
        <v>48.354926921931401</v>
      </c>
      <c r="N2954">
        <v>0.66697353279631699</v>
      </c>
      <c r="O2954">
        <v>34.053432187140501</v>
      </c>
      <c r="P2954">
        <v>160.766666666666</v>
      </c>
    </row>
    <row r="2955" spans="1:17" hidden="1" x14ac:dyDescent="0.3">
      <c r="A2955" t="s">
        <v>6074</v>
      </c>
      <c r="B2955" t="s">
        <v>6075</v>
      </c>
      <c r="C2955" t="s">
        <v>10182</v>
      </c>
      <c r="E2955">
        <v>90.678701750000002</v>
      </c>
      <c r="F2955">
        <v>605.15</v>
      </c>
      <c r="G2955">
        <v>74.370255479277901</v>
      </c>
      <c r="H2955">
        <v>25.317911673449899</v>
      </c>
      <c r="I2955">
        <v>-10.391215906208499</v>
      </c>
      <c r="J2955">
        <v>0.52130344939573603</v>
      </c>
      <c r="K2955">
        <v>518.19963746226199</v>
      </c>
      <c r="L2955">
        <v>479.02164886745499</v>
      </c>
      <c r="M2955">
        <v>66.847889849897399</v>
      </c>
      <c r="N2955">
        <v>1.5462106145526799</v>
      </c>
      <c r="O2955">
        <v>8.2211022060646197</v>
      </c>
      <c r="P2955">
        <v>108.2774049217</v>
      </c>
      <c r="Q2955">
        <v>8.3467423072561997E-2</v>
      </c>
    </row>
    <row r="2956" spans="1:17" hidden="1" x14ac:dyDescent="0.3">
      <c r="A2956" t="s">
        <v>6076</v>
      </c>
      <c r="B2956" t="s">
        <v>6077</v>
      </c>
      <c r="C2956" t="s">
        <v>10182</v>
      </c>
      <c r="D2956" t="s">
        <v>46</v>
      </c>
      <c r="E2956">
        <v>90.522350000000003</v>
      </c>
      <c r="F2956">
        <v>293</v>
      </c>
      <c r="G2956">
        <v>22.321304423046399</v>
      </c>
      <c r="H2956">
        <v>-0.81427083728840299</v>
      </c>
      <c r="I2956">
        <v>17.8938379508152</v>
      </c>
      <c r="J2956">
        <v>-6.7131598274404203</v>
      </c>
      <c r="K2956">
        <v>270.08251395763699</v>
      </c>
      <c r="L2956">
        <v>213.23263427720499</v>
      </c>
      <c r="M2956">
        <v>52.537663861757203</v>
      </c>
      <c r="N2956">
        <v>0.59942363112391905</v>
      </c>
      <c r="O2956">
        <v>10.068259385665501</v>
      </c>
      <c r="P2956">
        <v>71.144859813084096</v>
      </c>
      <c r="Q2956">
        <v>0.144201837289752</v>
      </c>
    </row>
    <row r="2957" spans="1:17" hidden="1" x14ac:dyDescent="0.3">
      <c r="A2957" t="s">
        <v>6078</v>
      </c>
      <c r="B2957" t="s">
        <v>6079</v>
      </c>
      <c r="C2957" t="s">
        <v>10182</v>
      </c>
      <c r="E2957">
        <v>90.354600000000005</v>
      </c>
      <c r="F2957">
        <v>142</v>
      </c>
      <c r="G2957">
        <v>10.152187236819399</v>
      </c>
      <c r="H2957">
        <v>4.6743331513155697</v>
      </c>
      <c r="I2957">
        <v>-0.41161251856959402</v>
      </c>
      <c r="J2957">
        <v>11.8132389117242</v>
      </c>
      <c r="K2957">
        <v>126.34620867003601</v>
      </c>
      <c r="M2957">
        <v>75.781553111472505</v>
      </c>
      <c r="N2957">
        <v>1.36782630777044</v>
      </c>
      <c r="O2957">
        <v>7.18309859154928</v>
      </c>
      <c r="P2957">
        <v>47.150259067357503</v>
      </c>
    </row>
    <row r="2958" spans="1:17" hidden="1" x14ac:dyDescent="0.3">
      <c r="A2958" t="s">
        <v>6080</v>
      </c>
      <c r="B2958" t="s">
        <v>6081</v>
      </c>
      <c r="C2958" t="s">
        <v>10182</v>
      </c>
      <c r="D2958" t="s">
        <v>163</v>
      </c>
      <c r="E2958">
        <v>90.302972304999997</v>
      </c>
      <c r="F2958">
        <v>1415.05</v>
      </c>
      <c r="G2958">
        <v>32.141869776501999</v>
      </c>
      <c r="H2958">
        <v>2.60369846281018</v>
      </c>
      <c r="I2958">
        <v>-21.008323608633798</v>
      </c>
      <c r="J2958">
        <v>-2.8982172987047798</v>
      </c>
      <c r="K2958">
        <v>1423.57724842013</v>
      </c>
      <c r="L2958">
        <v>1344.18411700103</v>
      </c>
      <c r="M2958">
        <v>44.824230797207399</v>
      </c>
      <c r="N2958">
        <v>0.77069417053671696</v>
      </c>
      <c r="O2958">
        <v>31.574856012154999</v>
      </c>
      <c r="P2958">
        <v>88.799199466310796</v>
      </c>
      <c r="Q2958">
        <v>8.9854272953975994E-2</v>
      </c>
    </row>
    <row r="2959" spans="1:17" hidden="1" x14ac:dyDescent="0.3">
      <c r="A2959" t="s">
        <v>6082</v>
      </c>
      <c r="B2959" t="s">
        <v>6083</v>
      </c>
      <c r="C2959" t="s">
        <v>10182</v>
      </c>
      <c r="D2959" t="s">
        <v>290</v>
      </c>
      <c r="E2959">
        <v>90.120800000000003</v>
      </c>
      <c r="F2959">
        <v>133</v>
      </c>
      <c r="G2959">
        <v>-38.973897641936098</v>
      </c>
      <c r="H2959">
        <v>-1.7997509575311399</v>
      </c>
      <c r="I2959">
        <v>-46.584439634728703</v>
      </c>
      <c r="J2959">
        <v>-1.40678727842081</v>
      </c>
      <c r="K2959">
        <v>141.888943169827</v>
      </c>
      <c r="M2959">
        <v>47.1813780397475</v>
      </c>
      <c r="N2959">
        <v>0.72986191024165703</v>
      </c>
      <c r="O2959">
        <v>72.518796992481199</v>
      </c>
      <c r="P2959">
        <v>16.7690956979806</v>
      </c>
    </row>
    <row r="2960" spans="1:17" hidden="1" x14ac:dyDescent="0.3">
      <c r="A2960" t="s">
        <v>6084</v>
      </c>
      <c r="B2960" t="s">
        <v>6085</v>
      </c>
      <c r="C2960" t="s">
        <v>10182</v>
      </c>
      <c r="D2960" t="s">
        <v>548</v>
      </c>
      <c r="E2960">
        <v>89.952922000000001</v>
      </c>
      <c r="F2960">
        <v>110.75</v>
      </c>
      <c r="G2960">
        <v>9.9750676084803391</v>
      </c>
      <c r="H2960">
        <v>-7.2206772436947997</v>
      </c>
      <c r="I2960">
        <v>-3.21508377879608</v>
      </c>
      <c r="J2960">
        <v>10.045249958492301</v>
      </c>
      <c r="K2960">
        <v>115.796093542373</v>
      </c>
      <c r="L2960">
        <v>108.989648788979</v>
      </c>
      <c r="M2960">
        <v>71.560552415257803</v>
      </c>
      <c r="N2960">
        <v>2.5801558015580102</v>
      </c>
      <c r="O2960">
        <v>43.882618510157997</v>
      </c>
      <c r="P2960">
        <v>39.835858585858503</v>
      </c>
      <c r="Q2960">
        <v>2.9366616000810002E-3</v>
      </c>
    </row>
    <row r="2961" spans="1:17" hidden="1" x14ac:dyDescent="0.3">
      <c r="A2961" t="s">
        <v>6086</v>
      </c>
      <c r="B2961" t="s">
        <v>6087</v>
      </c>
      <c r="C2961" t="s">
        <v>10182</v>
      </c>
      <c r="D2961" t="s">
        <v>21</v>
      </c>
      <c r="E2961">
        <v>89.888000000000005</v>
      </c>
      <c r="F2961">
        <v>106</v>
      </c>
      <c r="G2961">
        <v>-78.203997342275301</v>
      </c>
      <c r="H2961">
        <v>0.33021350993835602</v>
      </c>
      <c r="I2961">
        <v>-38.020638039370397</v>
      </c>
      <c r="J2961">
        <v>0.94407287696208797</v>
      </c>
      <c r="K2961">
        <v>109.542308722415</v>
      </c>
      <c r="L2961">
        <v>125.018132861848</v>
      </c>
      <c r="M2961">
        <v>47.161640507234601</v>
      </c>
      <c r="N2961">
        <v>1.12128883774453</v>
      </c>
      <c r="O2961">
        <v>124.52830188679199</v>
      </c>
      <c r="P2961">
        <v>9.2783505154639005</v>
      </c>
    </row>
    <row r="2962" spans="1:17" hidden="1" x14ac:dyDescent="0.3">
      <c r="A2962" t="s">
        <v>6088</v>
      </c>
      <c r="B2962" t="s">
        <v>6089</v>
      </c>
      <c r="C2962" t="s">
        <v>10182</v>
      </c>
      <c r="D2962" t="s">
        <v>553</v>
      </c>
      <c r="E2962">
        <v>89.815860400000005</v>
      </c>
      <c r="F2962">
        <v>8.3000000000000007</v>
      </c>
      <c r="G2962">
        <v>-42.9076901794935</v>
      </c>
      <c r="H2962">
        <v>-11.0696986789231</v>
      </c>
      <c r="I2962">
        <v>-43.046247376582201</v>
      </c>
      <c r="J2962">
        <v>-8.3892214584062099</v>
      </c>
      <c r="K2962">
        <v>8.9863790785270101</v>
      </c>
      <c r="L2962">
        <v>9.4378903484173406</v>
      </c>
      <c r="M2962">
        <v>35.774365407983197</v>
      </c>
      <c r="N2962">
        <v>0.72394828836643199</v>
      </c>
      <c r="O2962">
        <v>73.132530120481903</v>
      </c>
      <c r="P2962">
        <v>9.0670170827858101</v>
      </c>
      <c r="Q2962">
        <v>0.199525764206056</v>
      </c>
    </row>
    <row r="2963" spans="1:17" hidden="1" x14ac:dyDescent="0.3">
      <c r="A2963" t="s">
        <v>6090</v>
      </c>
      <c r="B2963" t="s">
        <v>6091</v>
      </c>
      <c r="C2963" t="s">
        <v>10182</v>
      </c>
      <c r="D2963" t="s">
        <v>46</v>
      </c>
      <c r="E2963">
        <v>89.575296863999995</v>
      </c>
      <c r="F2963">
        <v>54.48</v>
      </c>
      <c r="G2963">
        <v>71.076908164912297</v>
      </c>
      <c r="H2963">
        <v>-16.278793834021499</v>
      </c>
      <c r="I2963">
        <v>38.063108122670599</v>
      </c>
      <c r="J2963">
        <v>2.74357803414639</v>
      </c>
      <c r="K2963">
        <v>53.634105006998603</v>
      </c>
      <c r="L2963">
        <v>44.276168610780097</v>
      </c>
      <c r="M2963">
        <v>53.767583664771998</v>
      </c>
      <c r="N2963">
        <v>0.34391702350103598</v>
      </c>
      <c r="O2963">
        <v>51.835535976505099</v>
      </c>
      <c r="P2963">
        <v>114.30787666156</v>
      </c>
      <c r="Q2963">
        <v>0.167091607959272</v>
      </c>
    </row>
    <row r="2964" spans="1:17" hidden="1" x14ac:dyDescent="0.3">
      <c r="A2964" t="s">
        <v>6092</v>
      </c>
      <c r="B2964" t="s">
        <v>6093</v>
      </c>
      <c r="C2964" t="s">
        <v>10182</v>
      </c>
      <c r="D2964" t="s">
        <v>938</v>
      </c>
      <c r="E2964">
        <v>89.468688439999994</v>
      </c>
      <c r="F2964">
        <v>54.8</v>
      </c>
      <c r="G2964">
        <v>-49.1856309929655</v>
      </c>
      <c r="H2964">
        <v>0.67433315131559102</v>
      </c>
      <c r="I2964">
        <v>-32.035343978366598</v>
      </c>
      <c r="J2964">
        <v>1.06256414052014</v>
      </c>
      <c r="K2964">
        <v>54.859409585181197</v>
      </c>
      <c r="M2964">
        <v>50.818372106802002</v>
      </c>
      <c r="N2964">
        <v>1.4634605725765899</v>
      </c>
      <c r="O2964">
        <v>47.262773722627699</v>
      </c>
      <c r="P2964">
        <v>13.6929460580912</v>
      </c>
    </row>
    <row r="2965" spans="1:17" hidden="1" x14ac:dyDescent="0.3">
      <c r="A2965" t="s">
        <v>6094</v>
      </c>
      <c r="B2965" t="s">
        <v>6095</v>
      </c>
      <c r="C2965" t="s">
        <v>10182</v>
      </c>
      <c r="E2965">
        <v>89.308939980999995</v>
      </c>
      <c r="F2965">
        <v>9.9700000000000006</v>
      </c>
      <c r="G2965">
        <v>-43.797364358011897</v>
      </c>
      <c r="H2965">
        <v>-13.3968983078082</v>
      </c>
      <c r="I2965">
        <v>-40.839554990652601</v>
      </c>
      <c r="J2965">
        <v>-0.92454194126156097</v>
      </c>
      <c r="K2965">
        <v>11.1744798395167</v>
      </c>
      <c r="L2965">
        <v>12.511737961693701</v>
      </c>
      <c r="M2965">
        <v>38.250744632356799</v>
      </c>
      <c r="N2965">
        <v>0.706083555165815</v>
      </c>
      <c r="O2965">
        <v>88.825586069950702</v>
      </c>
      <c r="P2965">
        <v>7.6673866090712899</v>
      </c>
      <c r="Q2965">
        <v>7.4435364970239004E-2</v>
      </c>
    </row>
    <row r="2966" spans="1:17" hidden="1" x14ac:dyDescent="0.3">
      <c r="A2966" t="s">
        <v>6096</v>
      </c>
      <c r="B2966" t="s">
        <v>6097</v>
      </c>
      <c r="C2966" t="s">
        <v>10182</v>
      </c>
      <c r="E2966">
        <v>89.183160000000001</v>
      </c>
      <c r="F2966">
        <v>75.069999999999993</v>
      </c>
      <c r="G2966">
        <v>94.160587325826995</v>
      </c>
      <c r="H2966">
        <v>11.2121914404301</v>
      </c>
      <c r="I2966">
        <v>23.594121613076101</v>
      </c>
      <c r="J2966">
        <v>-7.36356633150546</v>
      </c>
      <c r="K2966">
        <v>71.519161679777199</v>
      </c>
      <c r="L2966">
        <v>61.859657749010402</v>
      </c>
      <c r="M2966">
        <v>38.084393036771701</v>
      </c>
      <c r="N2966">
        <v>0.36541606922838499</v>
      </c>
      <c r="O2966">
        <v>21.286798987611501</v>
      </c>
      <c r="P2966">
        <v>142.16129032257999</v>
      </c>
    </row>
    <row r="2967" spans="1:17" hidden="1" x14ac:dyDescent="0.3">
      <c r="A2967" t="s">
        <v>6098</v>
      </c>
      <c r="B2967" t="s">
        <v>6099</v>
      </c>
      <c r="C2967" t="s">
        <v>10182</v>
      </c>
      <c r="E2967">
        <v>89.010744000000003</v>
      </c>
      <c r="F2967">
        <v>82.65</v>
      </c>
      <c r="G2967">
        <v>-36.548146887188899</v>
      </c>
      <c r="H2967">
        <v>-16.991658751518401</v>
      </c>
      <c r="I2967">
        <v>-23.790623157320098</v>
      </c>
      <c r="J2967">
        <v>-1.41066872423756</v>
      </c>
      <c r="M2967">
        <v>21.886334437986399</v>
      </c>
      <c r="O2967">
        <v>18.572292800967901</v>
      </c>
      <c r="P2967">
        <v>2.4163568773234201</v>
      </c>
    </row>
    <row r="2968" spans="1:17" hidden="1" x14ac:dyDescent="0.3">
      <c r="A2968" t="s">
        <v>6100</v>
      </c>
      <c r="B2968" t="s">
        <v>6101</v>
      </c>
      <c r="C2968" t="s">
        <v>10182</v>
      </c>
      <c r="D2968" t="s">
        <v>553</v>
      </c>
      <c r="E2968">
        <v>88.940864564999998</v>
      </c>
      <c r="F2968">
        <v>84.85</v>
      </c>
      <c r="G2968">
        <v>156.71415842183899</v>
      </c>
      <c r="H2968">
        <v>40.970240947223303</v>
      </c>
      <c r="I2968">
        <v>49.136886898907001</v>
      </c>
      <c r="J2968">
        <v>34.041947490894202</v>
      </c>
      <c r="K2968">
        <v>64.780096185750196</v>
      </c>
      <c r="L2968">
        <v>55.537256101761102</v>
      </c>
      <c r="M2968">
        <v>78.121063818343202</v>
      </c>
      <c r="N2968">
        <v>3.95912090504192</v>
      </c>
      <c r="O2968">
        <v>12.2569239835003</v>
      </c>
      <c r="P2968">
        <v>192.586206896551</v>
      </c>
      <c r="Q2968">
        <v>6.3910970792514996E-2</v>
      </c>
    </row>
    <row r="2969" spans="1:17" hidden="1" x14ac:dyDescent="0.3">
      <c r="A2969" t="s">
        <v>6102</v>
      </c>
      <c r="B2969" t="s">
        <v>6103</v>
      </c>
      <c r="C2969" t="s">
        <v>10182</v>
      </c>
      <c r="D2969" t="s">
        <v>637</v>
      </c>
      <c r="E2969">
        <v>88.922340000000005</v>
      </c>
      <c r="F2969">
        <v>159</v>
      </c>
      <c r="G2969">
        <v>200.13397336505599</v>
      </c>
      <c r="H2969">
        <v>70.8153587923412</v>
      </c>
      <c r="I2969">
        <v>97.766753149311796</v>
      </c>
      <c r="J2969">
        <v>5.1535068392262398</v>
      </c>
      <c r="K2969">
        <v>112.02516012954</v>
      </c>
      <c r="L2969">
        <v>82.888400392401195</v>
      </c>
      <c r="M2969">
        <v>82.465252500996499</v>
      </c>
      <c r="N2969">
        <v>0.51623336217085403</v>
      </c>
      <c r="O2969">
        <v>3.11320754716979</v>
      </c>
      <c r="P2969">
        <v>287.80487804877998</v>
      </c>
      <c r="Q2969">
        <v>8.3331205323387003E-2</v>
      </c>
    </row>
    <row r="2970" spans="1:17" hidden="1" x14ac:dyDescent="0.3">
      <c r="A2970" t="s">
        <v>6104</v>
      </c>
      <c r="B2970" t="s">
        <v>6105</v>
      </c>
      <c r="C2970" t="s">
        <v>10182</v>
      </c>
      <c r="E2970">
        <v>88.815023999999994</v>
      </c>
      <c r="F2970">
        <v>43.92</v>
      </c>
      <c r="G2970">
        <v>-46.922533735392101</v>
      </c>
      <c r="H2970">
        <v>18.913811675604201</v>
      </c>
      <c r="I2970">
        <v>-30.403370281479599</v>
      </c>
      <c r="J2970">
        <v>2.5967816930274101</v>
      </c>
      <c r="K2970">
        <v>43.015907996139497</v>
      </c>
      <c r="L2970">
        <v>45.444031076718801</v>
      </c>
      <c r="M2970">
        <v>57.049362975572002</v>
      </c>
      <c r="N2970">
        <v>0.13559320625253399</v>
      </c>
      <c r="O2970">
        <v>55.942622950819597</v>
      </c>
      <c r="P2970">
        <v>25.485714285714199</v>
      </c>
      <c r="Q2970">
        <v>0.125549823945174</v>
      </c>
    </row>
    <row r="2971" spans="1:17" hidden="1" x14ac:dyDescent="0.3">
      <c r="A2971" t="s">
        <v>6106</v>
      </c>
      <c r="B2971" t="s">
        <v>6107</v>
      </c>
      <c r="C2971" t="s">
        <v>10182</v>
      </c>
      <c r="E2971">
        <v>88.727400000000003</v>
      </c>
      <c r="F2971">
        <v>273.85000000000002</v>
      </c>
      <c r="G2971">
        <v>323.55432790960202</v>
      </c>
      <c r="H2971">
        <v>16.533494423001699</v>
      </c>
      <c r="I2971">
        <v>143.367227306557</v>
      </c>
      <c r="J2971">
        <v>5.8472266459895197</v>
      </c>
      <c r="K2971">
        <v>233.08825883472099</v>
      </c>
      <c r="L2971">
        <v>155.83309043746999</v>
      </c>
      <c r="M2971">
        <v>62.420229462058202</v>
      </c>
      <c r="N2971">
        <v>0.64605119539435796</v>
      </c>
      <c r="O2971">
        <v>3.96202300529484</v>
      </c>
      <c r="P2971">
        <v>370.53264604811</v>
      </c>
      <c r="Q2971">
        <v>0.12578634143192299</v>
      </c>
    </row>
    <row r="2972" spans="1:17" hidden="1" x14ac:dyDescent="0.3">
      <c r="A2972" t="s">
        <v>6108</v>
      </c>
      <c r="B2972" t="s">
        <v>6109</v>
      </c>
      <c r="C2972" t="s">
        <v>10182</v>
      </c>
      <c r="D2972" t="s">
        <v>726</v>
      </c>
      <c r="E2972">
        <v>88.637278359999996</v>
      </c>
      <c r="F2972">
        <v>43.9</v>
      </c>
      <c r="G2972">
        <v>-41.784200221389597</v>
      </c>
      <c r="H2972">
        <v>5.8671186267097504</v>
      </c>
      <c r="I2972">
        <v>-6.4176484451101903</v>
      </c>
      <c r="J2972">
        <v>-0.13644144051290599</v>
      </c>
      <c r="K2972">
        <v>42.226057898916203</v>
      </c>
      <c r="L2972">
        <v>42.937615680729898</v>
      </c>
      <c r="M2972">
        <v>50.556806016073097</v>
      </c>
      <c r="N2972">
        <v>0.96057634020835803</v>
      </c>
      <c r="O2972">
        <v>29.1571753986332</v>
      </c>
      <c r="P2972">
        <v>39.144215530903303</v>
      </c>
      <c r="Q2972">
        <v>9.7837376060798995E-2</v>
      </c>
    </row>
    <row r="2973" spans="1:17" hidden="1" x14ac:dyDescent="0.3">
      <c r="A2973" t="s">
        <v>6110</v>
      </c>
      <c r="B2973" t="s">
        <v>6111</v>
      </c>
      <c r="C2973" t="s">
        <v>10182</v>
      </c>
      <c r="E2973">
        <v>88.556049999999999</v>
      </c>
      <c r="F2973">
        <v>272.89999999999998</v>
      </c>
      <c r="G2973">
        <v>882.29689007919603</v>
      </c>
      <c r="H2973">
        <v>-3.2111563591739198</v>
      </c>
      <c r="I2973">
        <v>311.75863981561702</v>
      </c>
      <c r="J2973">
        <v>-6.53250714678774</v>
      </c>
      <c r="K2973">
        <v>262.60992054764301</v>
      </c>
      <c r="L2973">
        <v>164.54449546589299</v>
      </c>
      <c r="M2973">
        <v>38.816341616446799</v>
      </c>
      <c r="N2973">
        <v>0.37217391410177503</v>
      </c>
      <c r="O2973">
        <v>15.0421399780139</v>
      </c>
      <c r="P2973">
        <v>1192.7522501184201</v>
      </c>
      <c r="Q2973">
        <v>0.18027992359099199</v>
      </c>
    </row>
    <row r="2974" spans="1:17" hidden="1" x14ac:dyDescent="0.3">
      <c r="A2974" t="s">
        <v>6112</v>
      </c>
      <c r="B2974" t="s">
        <v>6113</v>
      </c>
      <c r="C2974" t="s">
        <v>10182</v>
      </c>
      <c r="E2974">
        <v>88.404913296000004</v>
      </c>
      <c r="F2974">
        <v>70.56</v>
      </c>
      <c r="G2974">
        <v>747.10197827808099</v>
      </c>
      <c r="H2974">
        <v>0.89930217935928802</v>
      </c>
      <c r="I2974">
        <v>249.51776957474601</v>
      </c>
      <c r="J2974">
        <v>1.92206653332056</v>
      </c>
      <c r="K2974">
        <v>61.632999304998101</v>
      </c>
      <c r="L2974">
        <v>39.747186073307198</v>
      </c>
      <c r="M2974">
        <v>61.531821464516</v>
      </c>
      <c r="N2974">
        <v>0.63222169296001496</v>
      </c>
      <c r="O2974">
        <v>6.1791383219954499</v>
      </c>
      <c r="P2974">
        <v>772.18788627935703</v>
      </c>
      <c r="Q2974">
        <v>0.203163186951584</v>
      </c>
    </row>
    <row r="2975" spans="1:17" hidden="1" x14ac:dyDescent="0.3">
      <c r="A2975" t="s">
        <v>6114</v>
      </c>
      <c r="B2975" t="s">
        <v>6115</v>
      </c>
      <c r="C2975" t="s">
        <v>10182</v>
      </c>
      <c r="D2975" t="s">
        <v>711</v>
      </c>
      <c r="E2975">
        <v>88.390709483999998</v>
      </c>
      <c r="F2975">
        <v>101.66</v>
      </c>
      <c r="G2975">
        <v>36.432998894180201</v>
      </c>
      <c r="H2975">
        <v>1.65667688997549</v>
      </c>
      <c r="I2975">
        <v>28.8464525568113</v>
      </c>
      <c r="J2975">
        <v>3.17405310909986</v>
      </c>
      <c r="K2975">
        <v>95.113297980322201</v>
      </c>
      <c r="L2975">
        <v>82.670760969693205</v>
      </c>
      <c r="M2975">
        <v>50.698257281001702</v>
      </c>
      <c r="N2975">
        <v>1.23499774719364</v>
      </c>
      <c r="O2975">
        <v>1.0722014558331701</v>
      </c>
      <c r="P2975">
        <v>72.305084745762699</v>
      </c>
    </row>
    <row r="2976" spans="1:17" hidden="1" x14ac:dyDescent="0.3">
      <c r="A2976" t="s">
        <v>6116</v>
      </c>
      <c r="B2976" t="s">
        <v>6117</v>
      </c>
      <c r="C2976" t="s">
        <v>10182</v>
      </c>
      <c r="D2976" t="s">
        <v>253</v>
      </c>
      <c r="E2976">
        <v>88.004400000000004</v>
      </c>
      <c r="F2976">
        <v>13.56</v>
      </c>
      <c r="G2976">
        <v>14.3877762092505</v>
      </c>
      <c r="H2976">
        <v>21.253350322891698</v>
      </c>
      <c r="I2976">
        <v>59.752834002704702</v>
      </c>
      <c r="J2976">
        <v>1.8652715451085899</v>
      </c>
      <c r="K2976">
        <v>12.1055424189218</v>
      </c>
      <c r="L2976">
        <v>9.4643148561345196</v>
      </c>
      <c r="M2976">
        <v>55.846353612355799</v>
      </c>
      <c r="N2976">
        <v>0.63031904870232303</v>
      </c>
      <c r="O2976">
        <v>6.19469026548673</v>
      </c>
      <c r="P2976">
        <v>123.063003783517</v>
      </c>
    </row>
    <row r="2977" spans="1:17" hidden="1" x14ac:dyDescent="0.3">
      <c r="A2977" t="s">
        <v>6118</v>
      </c>
      <c r="B2977" t="s">
        <v>6119</v>
      </c>
      <c r="C2977" t="s">
        <v>10182</v>
      </c>
      <c r="D2977" t="s">
        <v>416</v>
      </c>
      <c r="E2977">
        <v>87.79179877</v>
      </c>
      <c r="F2977">
        <v>18.95</v>
      </c>
      <c r="G2977">
        <v>-17.902650082723699</v>
      </c>
      <c r="H2977">
        <v>0.22031747002719301</v>
      </c>
      <c r="I2977">
        <v>-31.241520771192899</v>
      </c>
      <c r="J2977">
        <v>1.0705281158219899</v>
      </c>
      <c r="K2977">
        <v>18.520052822851898</v>
      </c>
      <c r="L2977">
        <v>18.894508232313498</v>
      </c>
      <c r="M2977">
        <v>53.079216535974702</v>
      </c>
      <c r="N2977">
        <v>1.1160282041259899</v>
      </c>
      <c r="O2977">
        <v>33.509234828495998</v>
      </c>
      <c r="P2977">
        <v>22.4951519069166</v>
      </c>
      <c r="Q2977">
        <v>6.3625001408672999E-2</v>
      </c>
    </row>
    <row r="2978" spans="1:17" hidden="1" x14ac:dyDescent="0.3">
      <c r="A2978" t="s">
        <v>6120</v>
      </c>
      <c r="B2978" t="s">
        <v>6121</v>
      </c>
      <c r="C2978" t="s">
        <v>10182</v>
      </c>
      <c r="D2978" t="s">
        <v>243</v>
      </c>
      <c r="E2978">
        <v>87.789519999999996</v>
      </c>
      <c r="F2978">
        <v>80.599999999999994</v>
      </c>
      <c r="G2978">
        <v>-19.380989968488802</v>
      </c>
      <c r="H2978">
        <v>-7.5119865170400102</v>
      </c>
      <c r="I2978">
        <v>-31.323359145778699</v>
      </c>
      <c r="J2978">
        <v>-1.626080038052</v>
      </c>
      <c r="K2978">
        <v>84.976061631169301</v>
      </c>
      <c r="M2978">
        <v>40.360532664010599</v>
      </c>
      <c r="N2978">
        <v>1.0168155543877999</v>
      </c>
      <c r="O2978">
        <v>54.652605459057</v>
      </c>
      <c r="P2978">
        <v>14.8966500356378</v>
      </c>
    </row>
    <row r="2979" spans="1:17" hidden="1" x14ac:dyDescent="0.3">
      <c r="A2979" t="s">
        <v>6122</v>
      </c>
      <c r="B2979" t="s">
        <v>6123</v>
      </c>
      <c r="C2979" t="s">
        <v>10182</v>
      </c>
      <c r="E2979">
        <v>87.448802000000001</v>
      </c>
      <c r="F2979">
        <v>1.34</v>
      </c>
      <c r="G2979">
        <v>34.4379015225337</v>
      </c>
      <c r="H2979">
        <v>9.5171131783061504</v>
      </c>
      <c r="I2979">
        <v>-30.119795314351698</v>
      </c>
      <c r="J2979">
        <v>0.72870063767585402</v>
      </c>
      <c r="K2979">
        <v>1.20771340717891</v>
      </c>
      <c r="L2979">
        <v>1.1134584418341</v>
      </c>
      <c r="M2979">
        <v>51.551403641297</v>
      </c>
      <c r="N2979">
        <v>3.33246640392482</v>
      </c>
      <c r="O2979">
        <v>38.0597014925373</v>
      </c>
      <c r="P2979">
        <v>97.058823529411697</v>
      </c>
      <c r="Q2979">
        <v>6.2264847432474998E-2</v>
      </c>
    </row>
    <row r="2980" spans="1:17" hidden="1" x14ac:dyDescent="0.3">
      <c r="A2980" t="s">
        <v>6124</v>
      </c>
      <c r="B2980" t="s">
        <v>6125</v>
      </c>
      <c r="C2980" t="s">
        <v>10182</v>
      </c>
      <c r="E2980">
        <v>87.290694000000002</v>
      </c>
      <c r="F2980">
        <v>51.88</v>
      </c>
      <c r="G2980">
        <v>-11.363856269579101</v>
      </c>
      <c r="H2980">
        <v>-11.925381948399499</v>
      </c>
      <c r="I2980">
        <v>-19.685527128549701</v>
      </c>
      <c r="J2980">
        <v>-4.6493160773758403E-2</v>
      </c>
      <c r="K2980">
        <v>50.754042843976599</v>
      </c>
      <c r="L2980">
        <v>49.555209215108</v>
      </c>
      <c r="M2980">
        <v>52.112505719723998</v>
      </c>
      <c r="N2980">
        <v>2.0202020202020199</v>
      </c>
      <c r="O2980">
        <v>17.174248265227401</v>
      </c>
      <c r="P2980">
        <v>28.958488690032301</v>
      </c>
    </row>
    <row r="2981" spans="1:17" hidden="1" x14ac:dyDescent="0.3">
      <c r="A2981" t="s">
        <v>6126</v>
      </c>
      <c r="B2981" t="s">
        <v>6127</v>
      </c>
      <c r="C2981" t="s">
        <v>10182</v>
      </c>
      <c r="D2981" t="s">
        <v>711</v>
      </c>
      <c r="E2981">
        <v>86.967899709999998</v>
      </c>
      <c r="F2981">
        <v>53.05</v>
      </c>
      <c r="G2981">
        <v>-7.4844892471192503</v>
      </c>
      <c r="H2981">
        <v>1.0131756187523</v>
      </c>
      <c r="I2981">
        <v>-1.27542216129598</v>
      </c>
      <c r="J2981">
        <v>-1.7940298776356201</v>
      </c>
      <c r="K2981">
        <v>51.123732962801903</v>
      </c>
      <c r="L2981">
        <v>48.003536818629598</v>
      </c>
      <c r="M2981">
        <v>73.635405148885695</v>
      </c>
      <c r="N2981">
        <v>0.29253929809179302</v>
      </c>
      <c r="O2981">
        <v>4.4297832233741703</v>
      </c>
      <c r="P2981">
        <v>32.6581645411352</v>
      </c>
      <c r="Q2981">
        <v>-4.1911912161719999E-3</v>
      </c>
    </row>
    <row r="2982" spans="1:17" hidden="1" x14ac:dyDescent="0.3">
      <c r="A2982" t="s">
        <v>6128</v>
      </c>
      <c r="B2982" t="s">
        <v>6129</v>
      </c>
      <c r="C2982" t="s">
        <v>10182</v>
      </c>
      <c r="D2982" t="s">
        <v>140</v>
      </c>
      <c r="E2982">
        <v>86.9</v>
      </c>
      <c r="F2982">
        <v>79</v>
      </c>
      <c r="G2982">
        <v>43.717510802143003</v>
      </c>
      <c r="H2982">
        <v>-21.158194576959499</v>
      </c>
      <c r="I2982">
        <v>25.9043366384793</v>
      </c>
      <c r="J2982">
        <v>-7.1657765176808796</v>
      </c>
      <c r="K2982">
        <v>87.015892192810398</v>
      </c>
      <c r="L2982">
        <v>71.257041130541197</v>
      </c>
      <c r="M2982">
        <v>32.376969724109202</v>
      </c>
      <c r="N2982">
        <v>1.6223776223776201</v>
      </c>
      <c r="O2982">
        <v>29.784810126582201</v>
      </c>
      <c r="P2982">
        <v>68.803418803418793</v>
      </c>
    </row>
    <row r="2983" spans="1:17" hidden="1" x14ac:dyDescent="0.3">
      <c r="A2983" t="s">
        <v>6130</v>
      </c>
      <c r="B2983" t="s">
        <v>6131</v>
      </c>
      <c r="C2983" t="s">
        <v>10182</v>
      </c>
      <c r="D2983" t="s">
        <v>21</v>
      </c>
      <c r="E2983">
        <v>86.577680000000001</v>
      </c>
      <c r="F2983">
        <v>158</v>
      </c>
      <c r="G2983">
        <v>21.2103882950205</v>
      </c>
      <c r="H2983">
        <v>30.715630259693601</v>
      </c>
      <c r="I2983">
        <v>-33.877540180046402</v>
      </c>
      <c r="J2983">
        <v>-4.4404325547131496</v>
      </c>
      <c r="K2983">
        <v>148.43074168664299</v>
      </c>
      <c r="L2983">
        <v>154.241787877673</v>
      </c>
      <c r="M2983">
        <v>55.381329204781601</v>
      </c>
      <c r="N2983">
        <v>0.57846153846153803</v>
      </c>
      <c r="O2983">
        <v>51.835443037974599</v>
      </c>
      <c r="P2983">
        <v>46.296296296296298</v>
      </c>
    </row>
    <row r="2984" spans="1:17" hidden="1" x14ac:dyDescent="0.3">
      <c r="A2984" t="s">
        <v>6132</v>
      </c>
      <c r="B2984" t="s">
        <v>6133</v>
      </c>
      <c r="C2984" t="s">
        <v>10182</v>
      </c>
      <c r="D2984" t="s">
        <v>299</v>
      </c>
      <c r="E2984">
        <v>86.44629132</v>
      </c>
      <c r="F2984">
        <v>136.69999999999999</v>
      </c>
      <c r="G2984">
        <v>-31.1340179669115</v>
      </c>
      <c r="H2984">
        <v>6.2543831825851202</v>
      </c>
      <c r="I2984">
        <v>-47.279609586657898</v>
      </c>
      <c r="J2984">
        <v>0.13733036863800599</v>
      </c>
      <c r="K2984">
        <v>142.90482551941301</v>
      </c>
      <c r="L2984">
        <v>167.424638783022</v>
      </c>
      <c r="M2984">
        <v>51.816796111694103</v>
      </c>
      <c r="N2984">
        <v>1.28639507561968</v>
      </c>
      <c r="O2984">
        <v>100.438917337234</v>
      </c>
      <c r="P2984">
        <v>30.190476190476101</v>
      </c>
    </row>
    <row r="2985" spans="1:17" hidden="1" x14ac:dyDescent="0.3">
      <c r="A2985" t="s">
        <v>6134</v>
      </c>
      <c r="B2985" t="s">
        <v>6135</v>
      </c>
      <c r="C2985" t="s">
        <v>10182</v>
      </c>
      <c r="D2985" t="s">
        <v>1584</v>
      </c>
      <c r="E2985">
        <v>86.409239999999997</v>
      </c>
      <c r="F2985">
        <v>25.58</v>
      </c>
      <c r="G2985">
        <v>-29.280664555582799</v>
      </c>
      <c r="H2985">
        <v>-7.4186811233647401</v>
      </c>
      <c r="I2985">
        <v>-25.469301079556299</v>
      </c>
      <c r="J2985">
        <v>6.3078856579635003</v>
      </c>
      <c r="K2985">
        <v>27.0255257979506</v>
      </c>
      <c r="L2985">
        <v>28.235824198633299</v>
      </c>
      <c r="M2985">
        <v>44.063459743639498</v>
      </c>
      <c r="N2985">
        <v>1.4352993672857199</v>
      </c>
      <c r="O2985">
        <v>66.145426114151604</v>
      </c>
      <c r="P2985">
        <v>16.272727272727199</v>
      </c>
      <c r="Q2985">
        <v>7.9991049862410003E-3</v>
      </c>
    </row>
    <row r="2986" spans="1:17" hidden="1" x14ac:dyDescent="0.3">
      <c r="A2986" t="s">
        <v>6136</v>
      </c>
      <c r="B2986" t="s">
        <v>6137</v>
      </c>
      <c r="C2986" t="s">
        <v>10182</v>
      </c>
      <c r="D2986" t="s">
        <v>711</v>
      </c>
      <c r="E2986">
        <v>86.396236028999994</v>
      </c>
      <c r="F2986">
        <v>999.99</v>
      </c>
      <c r="G2986">
        <v>-25.085908001275701</v>
      </c>
      <c r="H2986">
        <v>-4.5179745409920997</v>
      </c>
      <c r="I2986">
        <v>-12.3283842714069</v>
      </c>
      <c r="J2986">
        <v>-4.6493160773758403E-2</v>
      </c>
      <c r="K2986">
        <v>999.99075912144895</v>
      </c>
      <c r="L2986">
        <v>999.98503088210305</v>
      </c>
      <c r="M2986">
        <v>51.871899376974604</v>
      </c>
      <c r="N2986">
        <v>1.15828639925511</v>
      </c>
      <c r="O2986">
        <v>3.0010300103000902</v>
      </c>
      <c r="P2986">
        <v>3.09175257731959</v>
      </c>
      <c r="Q2986">
        <v>-0.10191571481775601</v>
      </c>
    </row>
    <row r="2987" spans="1:17" hidden="1" x14ac:dyDescent="0.3">
      <c r="A2987" t="s">
        <v>6138</v>
      </c>
      <c r="B2987" t="s">
        <v>6139</v>
      </c>
      <c r="C2987" t="s">
        <v>10182</v>
      </c>
      <c r="D2987" t="s">
        <v>938</v>
      </c>
      <c r="E2987">
        <v>86.394999999999996</v>
      </c>
      <c r="F2987">
        <v>233.5</v>
      </c>
      <c r="G2987">
        <v>-28.097330638866602</v>
      </c>
      <c r="H2987">
        <v>-1.35744702848642</v>
      </c>
      <c r="I2987">
        <v>-23.998518563065701</v>
      </c>
      <c r="J2987">
        <v>1.2484387436691999</v>
      </c>
      <c r="K2987">
        <v>222.375658443758</v>
      </c>
      <c r="L2987">
        <v>233.829406615068</v>
      </c>
      <c r="M2987">
        <v>63.1783002039327</v>
      </c>
      <c r="N2987">
        <v>3.00357295959288</v>
      </c>
      <c r="O2987">
        <v>30.171306209850101</v>
      </c>
      <c r="P2987">
        <v>11.669057867049199</v>
      </c>
      <c r="Q2987">
        <v>-1.6115637520450001E-2</v>
      </c>
    </row>
    <row r="2988" spans="1:17" hidden="1" x14ac:dyDescent="0.3">
      <c r="A2988" t="s">
        <v>6140</v>
      </c>
      <c r="B2988" t="s">
        <v>6141</v>
      </c>
      <c r="C2988" t="s">
        <v>10182</v>
      </c>
      <c r="D2988" t="s">
        <v>49</v>
      </c>
      <c r="E2988">
        <v>86.2501496</v>
      </c>
      <c r="F2988">
        <v>97</v>
      </c>
      <c r="G2988">
        <v>224.08615823342501</v>
      </c>
      <c r="H2988">
        <v>-11.020592342039199</v>
      </c>
      <c r="I2988">
        <v>-23.622394330849001</v>
      </c>
      <c r="J2988">
        <v>-9.8454627536619093</v>
      </c>
      <c r="K2988">
        <v>97.051423862658595</v>
      </c>
      <c r="L2988">
        <v>87.773079712919298</v>
      </c>
      <c r="M2988">
        <v>58.6281252397022</v>
      </c>
      <c r="N2988">
        <v>0.28692383810010202</v>
      </c>
      <c r="O2988">
        <v>22.525773195876202</v>
      </c>
      <c r="P2988">
        <v>249.17206623470099</v>
      </c>
    </row>
    <row r="2989" spans="1:17" hidden="1" x14ac:dyDescent="0.3">
      <c r="A2989" t="s">
        <v>6142</v>
      </c>
      <c r="B2989" t="s">
        <v>6143</v>
      </c>
      <c r="C2989" t="s">
        <v>10182</v>
      </c>
      <c r="E2989">
        <v>86.233341600000003</v>
      </c>
      <c r="F2989">
        <v>63</v>
      </c>
      <c r="G2989">
        <v>32.492881393421598</v>
      </c>
      <c r="H2989">
        <v>20.227857097885401</v>
      </c>
      <c r="I2989">
        <v>1.4927539399751799</v>
      </c>
      <c r="J2989">
        <v>18.025100372713499</v>
      </c>
      <c r="K2989">
        <v>51.085730730317202</v>
      </c>
      <c r="L2989">
        <v>48.406083993690899</v>
      </c>
      <c r="M2989">
        <v>90.884747258199098</v>
      </c>
      <c r="N2989">
        <v>3.0535553555355501</v>
      </c>
      <c r="O2989">
        <v>2.2380952380952301</v>
      </c>
      <c r="P2989">
        <v>77.464788732394297</v>
      </c>
    </row>
    <row r="2990" spans="1:17" hidden="1" x14ac:dyDescent="0.3">
      <c r="A2990" t="s">
        <v>6144</v>
      </c>
      <c r="B2990" t="s">
        <v>6145</v>
      </c>
      <c r="C2990" t="s">
        <v>10182</v>
      </c>
      <c r="D2990" t="s">
        <v>243</v>
      </c>
      <c r="E2990">
        <v>86.205571750000004</v>
      </c>
      <c r="F2990">
        <v>241.55</v>
      </c>
      <c r="G2990">
        <v>187.03452099471801</v>
      </c>
      <c r="H2990">
        <v>-0.56800745738447</v>
      </c>
      <c r="I2990">
        <v>163.72875858573499</v>
      </c>
      <c r="J2990">
        <v>7.6125977483171399</v>
      </c>
      <c r="K2990">
        <v>189.74117829497899</v>
      </c>
      <c r="L2990">
        <v>118.314364839787</v>
      </c>
      <c r="M2990">
        <v>74.101006698952403</v>
      </c>
      <c r="N2990">
        <v>1.6330354964053</v>
      </c>
      <c r="O2990">
        <v>3.9122334920306199</v>
      </c>
      <c r="P2990">
        <v>432.98764342453597</v>
      </c>
      <c r="Q2990">
        <v>0.19992292982468801</v>
      </c>
    </row>
    <row r="2991" spans="1:17" hidden="1" x14ac:dyDescent="0.3">
      <c r="A2991" t="s">
        <v>6146</v>
      </c>
      <c r="B2991" t="s">
        <v>6147</v>
      </c>
      <c r="C2991" t="s">
        <v>10182</v>
      </c>
      <c r="E2991">
        <v>86.183999999999997</v>
      </c>
      <c r="F2991">
        <v>100.8</v>
      </c>
      <c r="G2991">
        <v>61.270165210038698</v>
      </c>
      <c r="H2991">
        <v>-22.979513002530499</v>
      </c>
      <c r="I2991">
        <v>8.0585738081344402</v>
      </c>
      <c r="J2991">
        <v>-3.0797141525888598</v>
      </c>
      <c r="K2991">
        <v>95.040901441794006</v>
      </c>
      <c r="L2991">
        <v>78.345211614107001</v>
      </c>
      <c r="M2991">
        <v>44.371956021966902</v>
      </c>
      <c r="N2991">
        <v>0.31725959636663398</v>
      </c>
      <c r="O2991">
        <v>25.496031746031701</v>
      </c>
      <c r="P2991">
        <v>116.309012875536</v>
      </c>
      <c r="Q2991">
        <v>0.139204642506288</v>
      </c>
    </row>
    <row r="2992" spans="1:17" hidden="1" x14ac:dyDescent="0.3">
      <c r="A2992" t="s">
        <v>6148</v>
      </c>
      <c r="B2992" t="s">
        <v>6149</v>
      </c>
      <c r="C2992" t="s">
        <v>10182</v>
      </c>
      <c r="D2992" t="s">
        <v>246</v>
      </c>
      <c r="E2992">
        <v>86.081822950000003</v>
      </c>
      <c r="F2992">
        <v>65.3</v>
      </c>
      <c r="G2992">
        <v>42.349989434621598</v>
      </c>
      <c r="H2992">
        <v>25.0653587923412</v>
      </c>
      <c r="I2992">
        <v>-19.042669985692601</v>
      </c>
      <c r="J2992">
        <v>11.0249354106548</v>
      </c>
      <c r="K2992">
        <v>57.562712369428397</v>
      </c>
      <c r="L2992">
        <v>60.568122439040501</v>
      </c>
      <c r="M2992">
        <v>77.925706700427995</v>
      </c>
      <c r="N2992">
        <v>1.5211769362712699</v>
      </c>
      <c r="O2992">
        <v>47.013782542113297</v>
      </c>
      <c r="P2992">
        <v>81.3888888888888</v>
      </c>
    </row>
    <row r="2993" spans="1:17" hidden="1" x14ac:dyDescent="0.3">
      <c r="A2993" t="s">
        <v>6150</v>
      </c>
      <c r="B2993" t="s">
        <v>6151</v>
      </c>
      <c r="C2993" t="s">
        <v>10182</v>
      </c>
      <c r="D2993" t="s">
        <v>246</v>
      </c>
      <c r="E2993">
        <v>86.068282416999907</v>
      </c>
      <c r="F2993">
        <v>36.729999999999997</v>
      </c>
      <c r="G2993">
        <v>-60.302429170896197</v>
      </c>
      <c r="H2993">
        <v>22.1371978728009</v>
      </c>
      <c r="I2993">
        <v>-30.706162049184702</v>
      </c>
      <c r="J2993">
        <v>10.2869403027287</v>
      </c>
      <c r="K2993">
        <v>30.703585481153599</v>
      </c>
      <c r="L2993">
        <v>36.407701076163399</v>
      </c>
      <c r="M2993">
        <v>91.352424723778498</v>
      </c>
      <c r="N2993">
        <v>1.19967662482264</v>
      </c>
      <c r="O2993">
        <v>66.709170223434498</v>
      </c>
      <c r="P2993">
        <v>64.708520179372101</v>
      </c>
      <c r="Q2993">
        <v>4.4564252284850003E-2</v>
      </c>
    </row>
    <row r="2994" spans="1:17" hidden="1" x14ac:dyDescent="0.3">
      <c r="A2994" t="s">
        <v>6152</v>
      </c>
      <c r="B2994" t="s">
        <v>6153</v>
      </c>
      <c r="C2994" t="s">
        <v>10182</v>
      </c>
      <c r="D2994" t="s">
        <v>243</v>
      </c>
      <c r="E2994">
        <v>85.975679999999997</v>
      </c>
      <c r="F2994">
        <v>210</v>
      </c>
      <c r="G2994">
        <v>-27.229430834453701</v>
      </c>
      <c r="H2994">
        <v>3.1743331513155799</v>
      </c>
      <c r="I2994">
        <v>-33.691424900502597</v>
      </c>
      <c r="J2994">
        <v>0.91504530076470303</v>
      </c>
      <c r="K2994">
        <v>211.508639693947</v>
      </c>
      <c r="L2994">
        <v>221.00856610646699</v>
      </c>
      <c r="M2994">
        <v>50.1886256966514</v>
      </c>
      <c r="N2994">
        <v>1.07180851063829</v>
      </c>
      <c r="O2994">
        <v>60.738095238095198</v>
      </c>
      <c r="P2994">
        <v>12.2994652406417</v>
      </c>
      <c r="Q2994">
        <v>0.11993404293695099</v>
      </c>
    </row>
    <row r="2995" spans="1:17" hidden="1" x14ac:dyDescent="0.3">
      <c r="A2995" t="s">
        <v>6154</v>
      </c>
      <c r="B2995" t="s">
        <v>6155</v>
      </c>
      <c r="C2995" t="s">
        <v>10182</v>
      </c>
      <c r="E2995">
        <v>85.963952884999998</v>
      </c>
      <c r="F2995">
        <v>16.37</v>
      </c>
      <c r="G2995">
        <v>-31.1134625362929</v>
      </c>
      <c r="H2995">
        <v>-8.7833773845939902</v>
      </c>
      <c r="I2995">
        <v>-30.478384271406899</v>
      </c>
      <c r="J2995">
        <v>-2.4029886290517002</v>
      </c>
      <c r="K2995">
        <v>17.204234378629501</v>
      </c>
      <c r="L2995">
        <v>18.364247257674901</v>
      </c>
      <c r="M2995">
        <v>44.872076501309998</v>
      </c>
      <c r="N2995">
        <v>0.91948240780513102</v>
      </c>
      <c r="O2995">
        <v>70.433720219914406</v>
      </c>
      <c r="P2995">
        <v>6.9934640522875702</v>
      </c>
      <c r="Q2995">
        <v>6.7551960436994005E-2</v>
      </c>
    </row>
    <row r="2996" spans="1:17" hidden="1" x14ac:dyDescent="0.3">
      <c r="A2996" t="s">
        <v>6156</v>
      </c>
      <c r="B2996" t="s">
        <v>6157</v>
      </c>
      <c r="C2996" t="s">
        <v>10182</v>
      </c>
      <c r="E2996">
        <v>85.830381970000005</v>
      </c>
      <c r="F2996">
        <v>31.58</v>
      </c>
      <c r="G2996">
        <v>43.791097346317798</v>
      </c>
      <c r="H2996">
        <v>-3.02930140183352</v>
      </c>
      <c r="I2996">
        <v>8.2059668736312403</v>
      </c>
      <c r="J2996">
        <v>2.16993447938269</v>
      </c>
      <c r="K2996">
        <v>30.523638326034298</v>
      </c>
      <c r="L2996">
        <v>27.7615604313063</v>
      </c>
      <c r="M2996">
        <v>65.684897962715993</v>
      </c>
      <c r="N2996">
        <v>1.4155671805916501</v>
      </c>
      <c r="O2996">
        <v>15.5794806839772</v>
      </c>
      <c r="P2996">
        <v>85.655496766607797</v>
      </c>
      <c r="Q2996">
        <v>-2.7061187852939999E-3</v>
      </c>
    </row>
    <row r="2997" spans="1:17" hidden="1" x14ac:dyDescent="0.3">
      <c r="A2997" t="s">
        <v>6158</v>
      </c>
      <c r="B2997" t="s">
        <v>6159</v>
      </c>
      <c r="C2997" t="s">
        <v>10182</v>
      </c>
      <c r="E2997">
        <v>85.725459999999998</v>
      </c>
      <c r="F2997">
        <v>34.549999999999997</v>
      </c>
      <c r="G2997">
        <v>428.59998943462102</v>
      </c>
      <c r="H2997">
        <v>55.235979764807503</v>
      </c>
      <c r="I2997">
        <v>570.47793983926499</v>
      </c>
      <c r="J2997">
        <v>-12.3475061853757</v>
      </c>
      <c r="K2997">
        <v>25.3289424395306</v>
      </c>
      <c r="L2997">
        <v>12.644771655434299</v>
      </c>
      <c r="M2997">
        <v>42.553622989955798</v>
      </c>
      <c r="N2997">
        <v>0.50080146553698102</v>
      </c>
      <c r="O2997">
        <v>23.0101302460202</v>
      </c>
      <c r="P2997">
        <v>895.67723342939405</v>
      </c>
    </row>
    <row r="2998" spans="1:17" hidden="1" x14ac:dyDescent="0.3">
      <c r="A2998" t="s">
        <v>6160</v>
      </c>
      <c r="B2998" t="s">
        <v>6161</v>
      </c>
      <c r="C2998" t="s">
        <v>10182</v>
      </c>
      <c r="D2998" t="s">
        <v>1402</v>
      </c>
      <c r="E2998">
        <v>85.626195710000005</v>
      </c>
      <c r="F2998">
        <v>19.93</v>
      </c>
      <c r="G2998">
        <v>361.01165297433403</v>
      </c>
      <c r="H2998">
        <v>1.0375810145634301</v>
      </c>
      <c r="I2998">
        <v>373.76917670420198</v>
      </c>
      <c r="J2998">
        <v>7.8049657251678601</v>
      </c>
      <c r="K2998">
        <v>18.243904048228</v>
      </c>
      <c r="M2998">
        <v>67.034412949108102</v>
      </c>
      <c r="N2998">
        <v>0.32024867397826401</v>
      </c>
      <c r="O2998">
        <v>7.7772202709483098</v>
      </c>
      <c r="P2998">
        <v>386.09756097560899</v>
      </c>
    </row>
    <row r="2999" spans="1:17" hidden="1" x14ac:dyDescent="0.3">
      <c r="A2999" t="s">
        <v>6162</v>
      </c>
      <c r="B2999" t="s">
        <v>6163</v>
      </c>
      <c r="C2999" t="s">
        <v>10182</v>
      </c>
      <c r="D2999" t="s">
        <v>2852</v>
      </c>
      <c r="E2999">
        <v>85.530343860000002</v>
      </c>
      <c r="F2999">
        <v>121.35</v>
      </c>
      <c r="G2999">
        <v>-28.8909020559725</v>
      </c>
      <c r="H2999">
        <v>3.7702387034893601</v>
      </c>
      <c r="I2999">
        <v>-16.133378326103699</v>
      </c>
      <c r="J2999">
        <v>3.95350683922624</v>
      </c>
      <c r="K2999">
        <v>121.96508498607901</v>
      </c>
      <c r="M2999">
        <v>44.689244598308399</v>
      </c>
      <c r="N2999">
        <v>0.27802690582959599</v>
      </c>
      <c r="O2999">
        <v>20.848784507622501</v>
      </c>
      <c r="P2999">
        <v>15.5714285714285</v>
      </c>
    </row>
    <row r="3000" spans="1:17" hidden="1" x14ac:dyDescent="0.3">
      <c r="A3000" t="s">
        <v>6164</v>
      </c>
      <c r="B3000" t="s">
        <v>6165</v>
      </c>
      <c r="C3000" t="s">
        <v>10182</v>
      </c>
      <c r="D3000" t="s">
        <v>130</v>
      </c>
      <c r="E3000">
        <v>85.498724359999997</v>
      </c>
      <c r="F3000">
        <v>102.55</v>
      </c>
      <c r="G3000">
        <v>-76.182712960741597</v>
      </c>
      <c r="H3000">
        <v>7.6878273199821701</v>
      </c>
      <c r="I3000">
        <v>-63.425189230872803</v>
      </c>
      <c r="J3000">
        <v>-0.53193005397764104</v>
      </c>
      <c r="K3000">
        <v>103.902719678021</v>
      </c>
      <c r="M3000">
        <v>53.871388011463402</v>
      </c>
      <c r="N3000">
        <v>0.69058754750073004</v>
      </c>
      <c r="O3000">
        <v>104.778156996587</v>
      </c>
      <c r="P3000">
        <v>24.303030303030202</v>
      </c>
    </row>
    <row r="3001" spans="1:17" hidden="1" x14ac:dyDescent="0.3">
      <c r="A3001" t="s">
        <v>6166</v>
      </c>
      <c r="B3001" t="s">
        <v>6167</v>
      </c>
      <c r="C3001" t="s">
        <v>10182</v>
      </c>
      <c r="E3001">
        <v>85.463198370000001</v>
      </c>
      <c r="F3001">
        <v>169.95</v>
      </c>
      <c r="G3001">
        <v>289.426287120675</v>
      </c>
      <c r="H3001">
        <v>209.46395997161599</v>
      </c>
      <c r="I3001">
        <v>261.18809924507599</v>
      </c>
      <c r="J3001">
        <v>0.86067345549476204</v>
      </c>
      <c r="K3001">
        <v>102.957522077325</v>
      </c>
      <c r="L3001">
        <v>66.881366017231699</v>
      </c>
      <c r="M3001">
        <v>73.656227001211505</v>
      </c>
      <c r="N3001">
        <v>1.0639510717890801</v>
      </c>
      <c r="O3001">
        <v>12.591938805531001</v>
      </c>
      <c r="P3001">
        <v>358.08625336927201</v>
      </c>
    </row>
    <row r="3002" spans="1:17" hidden="1" x14ac:dyDescent="0.3">
      <c r="A3002" t="s">
        <v>6168</v>
      </c>
      <c r="B3002" t="s">
        <v>6169</v>
      </c>
      <c r="C3002" t="s">
        <v>10182</v>
      </c>
      <c r="D3002" t="s">
        <v>304</v>
      </c>
      <c r="E3002">
        <v>85.278459999999995</v>
      </c>
      <c r="F3002">
        <v>43</v>
      </c>
      <c r="G3002">
        <v>-9.7734918039038003</v>
      </c>
      <c r="H3002">
        <v>6.4832615529510198</v>
      </c>
      <c r="I3002">
        <v>16.956041465213598</v>
      </c>
      <c r="J3002">
        <v>4.3721114903890204</v>
      </c>
      <c r="K3002">
        <v>42.555672909412799</v>
      </c>
      <c r="L3002">
        <v>38.950479390715699</v>
      </c>
      <c r="M3002">
        <v>46.267738394508399</v>
      </c>
      <c r="N3002">
        <v>0.79486798465209396</v>
      </c>
      <c r="O3002">
        <v>18.604651162790699</v>
      </c>
      <c r="P3002">
        <v>53.571428571428498</v>
      </c>
      <c r="Q3002">
        <v>3.5236268267514997E-2</v>
      </c>
    </row>
    <row r="3003" spans="1:17" hidden="1" x14ac:dyDescent="0.3">
      <c r="A3003" t="s">
        <v>6170</v>
      </c>
      <c r="B3003" t="s">
        <v>6171</v>
      </c>
      <c r="C3003" t="s">
        <v>10182</v>
      </c>
      <c r="D3003" t="s">
        <v>896</v>
      </c>
      <c r="E3003">
        <v>85.230175524000003</v>
      </c>
      <c r="F3003">
        <v>67.67</v>
      </c>
      <c r="G3003">
        <v>12.0366857170626</v>
      </c>
      <c r="H3003">
        <v>2.8570254590078901</v>
      </c>
      <c r="I3003">
        <v>-24.2164051047402</v>
      </c>
      <c r="J3003">
        <v>4.5660810514351002</v>
      </c>
      <c r="K3003">
        <v>64.804522975364506</v>
      </c>
      <c r="L3003">
        <v>62.462454524963</v>
      </c>
      <c r="M3003">
        <v>58.024759755050397</v>
      </c>
      <c r="N3003">
        <v>0.63182342500495103</v>
      </c>
      <c r="O3003">
        <v>43.9337963647111</v>
      </c>
      <c r="P3003">
        <v>52.067415730336997</v>
      </c>
      <c r="Q3003">
        <v>3.8110746258770002E-3</v>
      </c>
    </row>
    <row r="3004" spans="1:17" hidden="1" x14ac:dyDescent="0.3">
      <c r="A3004" t="s">
        <v>6172</v>
      </c>
      <c r="B3004" t="s">
        <v>6173</v>
      </c>
      <c r="C3004" t="s">
        <v>10182</v>
      </c>
      <c r="E3004">
        <v>84.680194999999998</v>
      </c>
      <c r="F3004">
        <v>49.85</v>
      </c>
      <c r="G3004">
        <v>-19.917131629967699</v>
      </c>
      <c r="H3004">
        <v>-1.82087910530746</v>
      </c>
      <c r="I3004">
        <v>-7.1596079000988997</v>
      </c>
      <c r="J3004">
        <v>-2.0266911805757299</v>
      </c>
      <c r="K3004">
        <v>50.089427450980303</v>
      </c>
      <c r="M3004">
        <v>51.234560670753403</v>
      </c>
      <c r="O3004">
        <v>20.100300902708099</v>
      </c>
      <c r="P3004">
        <v>10.5321507760532</v>
      </c>
    </row>
    <row r="3005" spans="1:17" hidden="1" x14ac:dyDescent="0.3">
      <c r="A3005" t="s">
        <v>6174</v>
      </c>
      <c r="B3005" t="s">
        <v>6175</v>
      </c>
      <c r="C3005" t="s">
        <v>10182</v>
      </c>
      <c r="D3005" t="s">
        <v>938</v>
      </c>
      <c r="E3005">
        <v>84.420500000000004</v>
      </c>
      <c r="F3005">
        <v>54.5</v>
      </c>
      <c r="G3005">
        <v>-59.3836777420834</v>
      </c>
      <c r="H3005">
        <v>13.587541046537799</v>
      </c>
      <c r="I3005">
        <v>-46.626154012214599</v>
      </c>
      <c r="J3005">
        <v>-15.132700057325399</v>
      </c>
      <c r="K3005">
        <v>47.739507016073901</v>
      </c>
      <c r="M3005">
        <v>67.653834188377104</v>
      </c>
      <c r="N3005">
        <v>2.0140110785271998</v>
      </c>
      <c r="O3005">
        <v>59.633027522935699</v>
      </c>
      <c r="P3005">
        <v>51.3888888888888</v>
      </c>
    </row>
    <row r="3006" spans="1:17" hidden="1" x14ac:dyDescent="0.3">
      <c r="A3006" t="s">
        <v>6176</v>
      </c>
      <c r="B3006" t="s">
        <v>6177</v>
      </c>
      <c r="C3006" t="s">
        <v>10182</v>
      </c>
      <c r="D3006" t="s">
        <v>905</v>
      </c>
      <c r="E3006">
        <v>84.383243195000006</v>
      </c>
      <c r="F3006">
        <v>160.15</v>
      </c>
      <c r="G3006">
        <v>17.1432216612464</v>
      </c>
      <c r="H3006">
        <v>48.530513217049098</v>
      </c>
      <c r="I3006">
        <v>29.900745391115201</v>
      </c>
      <c r="J3006">
        <v>4.1365133751739496</v>
      </c>
      <c r="M3006">
        <v>64.395162104737096</v>
      </c>
      <c r="O3006">
        <v>10.521386200437</v>
      </c>
      <c r="P3006">
        <v>99.563862928348897</v>
      </c>
    </row>
    <row r="3007" spans="1:17" hidden="1" x14ac:dyDescent="0.3">
      <c r="A3007" t="s">
        <v>6178</v>
      </c>
      <c r="B3007" t="s">
        <v>6179</v>
      </c>
      <c r="C3007" t="s">
        <v>10182</v>
      </c>
      <c r="D3007" t="s">
        <v>548</v>
      </c>
      <c r="E3007">
        <v>84.03</v>
      </c>
      <c r="F3007">
        <v>140.05000000000001</v>
      </c>
      <c r="G3007">
        <v>446.78015978149199</v>
      </c>
      <c r="H3007">
        <v>44.385955148875503</v>
      </c>
      <c r="I3007">
        <v>57.080107321673999</v>
      </c>
      <c r="J3007">
        <v>-0.55273683272785901</v>
      </c>
      <c r="K3007">
        <v>115.82040729293099</v>
      </c>
      <c r="L3007">
        <v>89.122251483252001</v>
      </c>
      <c r="M3007">
        <v>53.700108239306502</v>
      </c>
      <c r="N3007">
        <v>2.1455279006678198</v>
      </c>
      <c r="O3007">
        <v>22.420564084255599</v>
      </c>
      <c r="P3007">
        <v>558.74882408278404</v>
      </c>
      <c r="Q3007">
        <v>0.10595292693451799</v>
      </c>
    </row>
    <row r="3008" spans="1:17" hidden="1" x14ac:dyDescent="0.3">
      <c r="A3008" t="s">
        <v>6180</v>
      </c>
      <c r="B3008" t="s">
        <v>6181</v>
      </c>
      <c r="C3008" t="s">
        <v>10182</v>
      </c>
      <c r="E3008">
        <v>83.809156680000001</v>
      </c>
      <c r="F3008">
        <v>5.22</v>
      </c>
      <c r="G3008">
        <v>-92.713814978019897</v>
      </c>
      <c r="H3008">
        <v>-12.636055721803899</v>
      </c>
      <c r="I3008">
        <v>-82.753313449877197</v>
      </c>
      <c r="J3008">
        <v>-5.9066065823238398</v>
      </c>
      <c r="K3008">
        <v>5.9229784843805202</v>
      </c>
      <c r="L3008">
        <v>10.6567835905501</v>
      </c>
      <c r="M3008">
        <v>54.002771646550201</v>
      </c>
      <c r="N3008">
        <v>1.55398908993549</v>
      </c>
      <c r="O3008">
        <v>352.10727969348602</v>
      </c>
      <c r="P3008">
        <v>8.7499999999999893</v>
      </c>
      <c r="Q3008">
        <v>0.14979182316711401</v>
      </c>
    </row>
    <row r="3009" spans="1:17" hidden="1" x14ac:dyDescent="0.3">
      <c r="A3009" t="s">
        <v>6182</v>
      </c>
      <c r="B3009" t="s">
        <v>6183</v>
      </c>
      <c r="C3009" t="s">
        <v>10182</v>
      </c>
      <c r="E3009">
        <v>83.597215520000006</v>
      </c>
      <c r="F3009">
        <v>75.2</v>
      </c>
      <c r="G3009">
        <v>11.641364725996899</v>
      </c>
      <c r="H3009">
        <v>-2.2834098290313598</v>
      </c>
      <c r="I3009">
        <v>44.0125720695494</v>
      </c>
      <c r="J3009">
        <v>2.5591589004136899</v>
      </c>
      <c r="K3009">
        <v>76.807048314430205</v>
      </c>
      <c r="L3009">
        <v>68.997924827915995</v>
      </c>
      <c r="M3009">
        <v>40.522535334873503</v>
      </c>
      <c r="N3009">
        <v>4.2410147991543301</v>
      </c>
      <c r="O3009">
        <v>16.3563829787233</v>
      </c>
      <c r="P3009">
        <v>64.156297751582599</v>
      </c>
    </row>
    <row r="3010" spans="1:17" hidden="1" x14ac:dyDescent="0.3">
      <c r="A3010" t="s">
        <v>6184</v>
      </c>
      <c r="B3010" t="s">
        <v>6185</v>
      </c>
      <c r="C3010" t="s">
        <v>10182</v>
      </c>
      <c r="D3010" t="s">
        <v>21</v>
      </c>
      <c r="E3010">
        <v>83.443351565</v>
      </c>
      <c r="F3010">
        <v>5.03</v>
      </c>
      <c r="G3010">
        <v>154.35853644316799</v>
      </c>
      <c r="H3010">
        <v>21.2320254590079</v>
      </c>
      <c r="I3010">
        <v>81.133154190131506</v>
      </c>
      <c r="J3010">
        <v>-4.6493160773758403E-2</v>
      </c>
      <c r="K3010">
        <v>4.4915754810231903</v>
      </c>
      <c r="L3010">
        <v>3.6383221770930101</v>
      </c>
      <c r="M3010">
        <v>40.245498370938598</v>
      </c>
      <c r="N3010">
        <v>0.47779039622671399</v>
      </c>
      <c r="O3010">
        <v>43.1411530815109</v>
      </c>
      <c r="P3010">
        <v>204.84848484848399</v>
      </c>
      <c r="Q3010">
        <v>-3.8037928360808999E-2</v>
      </c>
    </row>
    <row r="3011" spans="1:17" hidden="1" x14ac:dyDescent="0.3">
      <c r="A3011" t="s">
        <v>6186</v>
      </c>
      <c r="B3011" t="s">
        <v>6187</v>
      </c>
      <c r="C3011" t="s">
        <v>10182</v>
      </c>
      <c r="D3011" t="s">
        <v>140</v>
      </c>
      <c r="E3011">
        <v>83.385294400000006</v>
      </c>
      <c r="F3011">
        <v>75.2</v>
      </c>
      <c r="G3011">
        <v>23.413302109308699</v>
      </c>
      <c r="H3011">
        <v>-13.2664987440617</v>
      </c>
      <c r="I3011">
        <v>-18.912235203083899</v>
      </c>
      <c r="J3011">
        <v>4.2585000915879299</v>
      </c>
      <c r="K3011">
        <v>82.061406315863096</v>
      </c>
      <c r="L3011">
        <v>78.991432015115606</v>
      </c>
      <c r="M3011">
        <v>39.082126069602801</v>
      </c>
      <c r="N3011">
        <v>0.64684968147776101</v>
      </c>
      <c r="O3011">
        <v>68.018617021276498</v>
      </c>
      <c r="P3011">
        <v>65.274725274725199</v>
      </c>
      <c r="Q3011">
        <v>0.10187539863273801</v>
      </c>
    </row>
    <row r="3012" spans="1:17" hidden="1" x14ac:dyDescent="0.3">
      <c r="A3012" t="s">
        <v>6188</v>
      </c>
      <c r="B3012" t="s">
        <v>6189</v>
      </c>
      <c r="C3012" t="s">
        <v>10182</v>
      </c>
      <c r="D3012" t="s">
        <v>130</v>
      </c>
      <c r="E3012">
        <v>83.203952524000002</v>
      </c>
      <c r="F3012">
        <v>29.26</v>
      </c>
      <c r="G3012">
        <v>-11.410694326062</v>
      </c>
      <c r="H3012">
        <v>-2.6004636871570801</v>
      </c>
      <c r="I3012">
        <v>-34.1766748696975</v>
      </c>
      <c r="J3012">
        <v>-1.1696942839748701</v>
      </c>
      <c r="K3012">
        <v>29.608355157424501</v>
      </c>
      <c r="L3012">
        <v>30.2003874019641</v>
      </c>
      <c r="M3012">
        <v>60.961000803913997</v>
      </c>
      <c r="N3012">
        <v>1.2460810805843601</v>
      </c>
      <c r="O3012">
        <v>49.316473000683501</v>
      </c>
      <c r="P3012">
        <v>26.120689655172399</v>
      </c>
      <c r="Q3012">
        <v>1.188255267093E-2</v>
      </c>
    </row>
    <row r="3013" spans="1:17" hidden="1" x14ac:dyDescent="0.3">
      <c r="A3013" t="s">
        <v>6190</v>
      </c>
      <c r="B3013" t="s">
        <v>6191</v>
      </c>
      <c r="C3013" t="s">
        <v>10182</v>
      </c>
      <c r="D3013" t="s">
        <v>75</v>
      </c>
      <c r="E3013">
        <v>82.925239731999994</v>
      </c>
      <c r="F3013">
        <v>16.13</v>
      </c>
      <c r="G3013">
        <v>15.787454444139</v>
      </c>
      <c r="H3013">
        <v>11.465052333123801</v>
      </c>
      <c r="I3013">
        <v>1.9877036095285701</v>
      </c>
      <c r="J3013">
        <v>-8.4263814289301795</v>
      </c>
      <c r="K3013">
        <v>15.6592975951278</v>
      </c>
      <c r="L3013">
        <v>14.584283786358499</v>
      </c>
      <c r="M3013">
        <v>41.628935559266303</v>
      </c>
      <c r="N3013">
        <v>2.2010381113146398</v>
      </c>
      <c r="O3013">
        <v>21.0787352758834</v>
      </c>
      <c r="P3013">
        <v>61.3</v>
      </c>
      <c r="Q3013">
        <v>6.7877063871869994E-2</v>
      </c>
    </row>
    <row r="3014" spans="1:17" hidden="1" x14ac:dyDescent="0.3">
      <c r="A3014" t="s">
        <v>6192</v>
      </c>
      <c r="B3014" t="s">
        <v>6193</v>
      </c>
      <c r="C3014" t="s">
        <v>10182</v>
      </c>
      <c r="E3014">
        <v>82.887710400000003</v>
      </c>
      <c r="F3014">
        <v>36.36</v>
      </c>
      <c r="G3014">
        <v>193.30288359241899</v>
      </c>
      <c r="H3014">
        <v>5.5291212203893503</v>
      </c>
      <c r="I3014">
        <v>89.447420390080296</v>
      </c>
      <c r="J3014">
        <v>-3.2232887408842701</v>
      </c>
      <c r="K3014">
        <v>31.851808033662401</v>
      </c>
      <c r="L3014">
        <v>24.11343420731</v>
      </c>
      <c r="M3014">
        <v>66.838603808973403</v>
      </c>
      <c r="N3014">
        <v>0.37569811476592502</v>
      </c>
      <c r="O3014">
        <v>4.7029702970297</v>
      </c>
      <c r="P3014">
        <v>263.60000000000002</v>
      </c>
      <c r="Q3014">
        <v>0.13535848752461799</v>
      </c>
    </row>
    <row r="3015" spans="1:17" hidden="1" x14ac:dyDescent="0.3">
      <c r="A3015" t="s">
        <v>6194</v>
      </c>
      <c r="B3015" t="s">
        <v>6195</v>
      </c>
      <c r="C3015" t="s">
        <v>10182</v>
      </c>
      <c r="D3015" t="s">
        <v>938</v>
      </c>
      <c r="E3015">
        <v>82.857500000000002</v>
      </c>
      <c r="F3015">
        <v>144.1</v>
      </c>
      <c r="G3015">
        <v>-56.466860382228099</v>
      </c>
      <c r="H3015">
        <v>-3.4735001474611198</v>
      </c>
      <c r="I3015">
        <v>-32.005084382889599</v>
      </c>
      <c r="J3015">
        <v>2.72938072544967</v>
      </c>
      <c r="K3015">
        <v>149.62275709833199</v>
      </c>
      <c r="L3015">
        <v>173.47049790320199</v>
      </c>
      <c r="M3015">
        <v>43.400655506220403</v>
      </c>
      <c r="N3015">
        <v>0.65667862986580094</v>
      </c>
      <c r="O3015">
        <v>48.507980569049202</v>
      </c>
      <c r="P3015">
        <v>5.1824817518247999</v>
      </c>
      <c r="Q3015">
        <v>0.20114987767800899</v>
      </c>
    </row>
    <row r="3016" spans="1:17" hidden="1" x14ac:dyDescent="0.3">
      <c r="A3016" t="s">
        <v>6196</v>
      </c>
      <c r="B3016" t="s">
        <v>6197</v>
      </c>
      <c r="C3016" t="s">
        <v>10182</v>
      </c>
      <c r="D3016" t="s">
        <v>637</v>
      </c>
      <c r="E3016">
        <v>82.627899999999997</v>
      </c>
      <c r="F3016">
        <v>30.49</v>
      </c>
      <c r="G3016">
        <v>49.142663427295602</v>
      </c>
      <c r="H3016">
        <v>-10.1487437717613</v>
      </c>
      <c r="I3016">
        <v>-10.6611618639377</v>
      </c>
      <c r="J3016">
        <v>-4.2027431607737498</v>
      </c>
      <c r="K3016">
        <v>31.965678426938801</v>
      </c>
      <c r="L3016">
        <v>29.6315976873822</v>
      </c>
      <c r="M3016">
        <v>43.289526621497401</v>
      </c>
      <c r="N3016">
        <v>0.73736712493054202</v>
      </c>
      <c r="O3016">
        <v>31.190554280091799</v>
      </c>
      <c r="P3016">
        <v>88.909541511771906</v>
      </c>
      <c r="Q3016">
        <v>3.4461957637892997E-2</v>
      </c>
    </row>
    <row r="3017" spans="1:17" hidden="1" x14ac:dyDescent="0.3">
      <c r="A3017" t="s">
        <v>6198</v>
      </c>
      <c r="B3017" t="s">
        <v>6199</v>
      </c>
      <c r="C3017" t="s">
        <v>10182</v>
      </c>
      <c r="E3017">
        <v>82.468312499999996</v>
      </c>
      <c r="F3017">
        <v>166.25</v>
      </c>
      <c r="G3017">
        <v>130.68332276795499</v>
      </c>
      <c r="H3017">
        <v>33.163184879297702</v>
      </c>
      <c r="I3017">
        <v>151.77010659435899</v>
      </c>
      <c r="J3017">
        <v>-1.64459910927922</v>
      </c>
      <c r="K3017">
        <v>131.80309150352099</v>
      </c>
      <c r="L3017">
        <v>99.381675717835705</v>
      </c>
      <c r="M3017">
        <v>71.701114833789802</v>
      </c>
      <c r="N3017">
        <v>1.6704545454545401</v>
      </c>
      <c r="O3017">
        <v>11.999999999999901</v>
      </c>
      <c r="P3017">
        <v>219.711538461538</v>
      </c>
    </row>
    <row r="3018" spans="1:17" hidden="1" x14ac:dyDescent="0.3">
      <c r="A3018" t="s">
        <v>6200</v>
      </c>
      <c r="B3018" t="s">
        <v>6201</v>
      </c>
      <c r="C3018" t="s">
        <v>10182</v>
      </c>
      <c r="D3018" t="s">
        <v>153</v>
      </c>
      <c r="E3018">
        <v>82.364955644999995</v>
      </c>
      <c r="F3018">
        <v>90.01</v>
      </c>
      <c r="G3018">
        <v>111.782513051355</v>
      </c>
      <c r="H3018">
        <v>-12.8066343348065</v>
      </c>
      <c r="I3018">
        <v>-10.782806654078399</v>
      </c>
      <c r="J3018">
        <v>-2.77992854236133</v>
      </c>
      <c r="K3018">
        <v>93.782514664580304</v>
      </c>
      <c r="L3018">
        <v>84.213627877083397</v>
      </c>
      <c r="M3018">
        <v>48.096176226514203</v>
      </c>
      <c r="N3018">
        <v>0.87528271319012096</v>
      </c>
      <c r="O3018">
        <v>40.384401733140699</v>
      </c>
      <c r="P3018">
        <v>171.11445783132501</v>
      </c>
      <c r="Q3018">
        <v>0.16407095403345001</v>
      </c>
    </row>
    <row r="3019" spans="1:17" hidden="1" x14ac:dyDescent="0.3">
      <c r="A3019" t="s">
        <v>6202</v>
      </c>
      <c r="B3019" t="s">
        <v>6203</v>
      </c>
      <c r="C3019" t="s">
        <v>10182</v>
      </c>
      <c r="E3019">
        <v>82.128</v>
      </c>
      <c r="F3019">
        <v>177</v>
      </c>
      <c r="G3019">
        <v>154.22606927503699</v>
      </c>
      <c r="H3019">
        <v>12.044422561411499</v>
      </c>
      <c r="I3019">
        <v>-7.7802448738877299</v>
      </c>
      <c r="J3019">
        <v>-6.8885984239316498</v>
      </c>
      <c r="K3019">
        <v>190.03208886979999</v>
      </c>
      <c r="L3019">
        <v>179.33617667139799</v>
      </c>
      <c r="M3019">
        <v>31.975402742125802</v>
      </c>
      <c r="N3019">
        <v>0.775516494870371</v>
      </c>
      <c r="O3019">
        <v>54.971751412429299</v>
      </c>
      <c r="P3019">
        <v>193.971101145989</v>
      </c>
      <c r="Q3019">
        <v>0.123229981823228</v>
      </c>
    </row>
    <row r="3020" spans="1:17" hidden="1" x14ac:dyDescent="0.3">
      <c r="A3020" t="s">
        <v>6204</v>
      </c>
      <c r="B3020" t="s">
        <v>6205</v>
      </c>
      <c r="C3020" t="s">
        <v>10182</v>
      </c>
      <c r="D3020" t="s">
        <v>173</v>
      </c>
      <c r="E3020">
        <v>82.108283299999997</v>
      </c>
      <c r="F3020">
        <v>50.5</v>
      </c>
      <c r="G3020">
        <v>5.7431075427656797</v>
      </c>
      <c r="H3020">
        <v>-0.66380787432543698</v>
      </c>
      <c r="I3020">
        <v>-6.9004093235989803</v>
      </c>
      <c r="J3020">
        <v>1.6882007167772599</v>
      </c>
      <c r="K3020">
        <v>48.497425903930299</v>
      </c>
      <c r="L3020">
        <v>45.997494077112499</v>
      </c>
      <c r="M3020">
        <v>60.388659405895403</v>
      </c>
      <c r="N3020">
        <v>1.2061511857707501</v>
      </c>
      <c r="O3020">
        <v>37.227722772277197</v>
      </c>
      <c r="P3020">
        <v>50.521609538002998</v>
      </c>
      <c r="Q3020">
        <v>-1.2211814562381001E-2</v>
      </c>
    </row>
    <row r="3021" spans="1:17" hidden="1" x14ac:dyDescent="0.3">
      <c r="A3021" t="s">
        <v>6206</v>
      </c>
      <c r="B3021" t="s">
        <v>6207</v>
      </c>
      <c r="C3021" t="s">
        <v>10182</v>
      </c>
      <c r="D3021" t="s">
        <v>553</v>
      </c>
      <c r="E3021">
        <v>81.858000000000004</v>
      </c>
      <c r="F3021">
        <v>79.510000000000005</v>
      </c>
      <c r="G3021">
        <v>259.02037219196097</v>
      </c>
      <c r="H3021">
        <v>46.814343692734496</v>
      </c>
      <c r="I3021">
        <v>125.014899310682</v>
      </c>
      <c r="J3021">
        <v>10.307427727498199</v>
      </c>
      <c r="K3021">
        <v>59.1126597820125</v>
      </c>
      <c r="L3021">
        <v>43.657166972286198</v>
      </c>
      <c r="M3021">
        <v>99.128015310130195</v>
      </c>
      <c r="N3021">
        <v>0.415003145568903</v>
      </c>
      <c r="O3021">
        <v>0</v>
      </c>
      <c r="P3021">
        <v>349.20903954802202</v>
      </c>
      <c r="Q3021">
        <v>0.112329541659323</v>
      </c>
    </row>
    <row r="3022" spans="1:17" hidden="1" x14ac:dyDescent="0.3">
      <c r="A3022" t="s">
        <v>6208</v>
      </c>
      <c r="B3022" t="s">
        <v>6209</v>
      </c>
      <c r="C3022" t="s">
        <v>10182</v>
      </c>
      <c r="D3022" t="s">
        <v>387</v>
      </c>
      <c r="E3022">
        <v>81.789749999999998</v>
      </c>
      <c r="F3022">
        <v>86.55</v>
      </c>
      <c r="G3022">
        <v>4.6742119387542198</v>
      </c>
      <c r="H3022">
        <v>16.696311173293601</v>
      </c>
      <c r="I3022">
        <v>3.1486003850306901</v>
      </c>
      <c r="J3022">
        <v>15.0824077890227</v>
      </c>
      <c r="K3022">
        <v>72.440593730073303</v>
      </c>
      <c r="L3022">
        <v>67.8427270751653</v>
      </c>
      <c r="M3022">
        <v>89.604233045740301</v>
      </c>
      <c r="N3022">
        <v>2.3911475409835998</v>
      </c>
      <c r="O3022">
        <v>4.44829578278451</v>
      </c>
      <c r="P3022">
        <v>60.2777777777777</v>
      </c>
      <c r="Q3022">
        <v>9.7304894524289004E-2</v>
      </c>
    </row>
    <row r="3023" spans="1:17" hidden="1" x14ac:dyDescent="0.3">
      <c r="A3023" t="s">
        <v>6210</v>
      </c>
      <c r="B3023" t="s">
        <v>6211</v>
      </c>
      <c r="C3023" t="s">
        <v>10182</v>
      </c>
      <c r="D3023" t="s">
        <v>1545</v>
      </c>
      <c r="E3023">
        <v>81.716565959999997</v>
      </c>
      <c r="F3023">
        <v>80.2</v>
      </c>
      <c r="G3023">
        <v>-19.9055801324232</v>
      </c>
      <c r="H3023">
        <v>13.4444532046726</v>
      </c>
      <c r="I3023">
        <v>-30.029769597215001</v>
      </c>
      <c r="J3023">
        <v>0.91825637540435001</v>
      </c>
      <c r="K3023">
        <v>75.253186069639497</v>
      </c>
      <c r="L3023">
        <v>76.239171429758699</v>
      </c>
      <c r="M3023">
        <v>63.850150723098899</v>
      </c>
      <c r="N3023">
        <v>2.4667916836526702</v>
      </c>
      <c r="O3023">
        <v>75.374064837905195</v>
      </c>
      <c r="P3023">
        <v>41.321585903083701</v>
      </c>
      <c r="Q3023">
        <v>0.106125133278084</v>
      </c>
    </row>
    <row r="3024" spans="1:17" hidden="1" x14ac:dyDescent="0.3">
      <c r="A3024" t="s">
        <v>6212</v>
      </c>
      <c r="B3024" t="s">
        <v>6213</v>
      </c>
      <c r="C3024" t="s">
        <v>10182</v>
      </c>
      <c r="D3024" t="s">
        <v>246</v>
      </c>
      <c r="E3024">
        <v>81.589211550000002</v>
      </c>
      <c r="F3024">
        <v>151.9</v>
      </c>
      <c r="G3024">
        <v>163.807207251672</v>
      </c>
      <c r="H3024">
        <v>30.4004403774228</v>
      </c>
      <c r="I3024">
        <v>84.178730864427493</v>
      </c>
      <c r="J3024">
        <v>23.7345162489781</v>
      </c>
      <c r="K3024">
        <v>113.209471806628</v>
      </c>
      <c r="L3024">
        <v>98.145940926926201</v>
      </c>
      <c r="M3024">
        <v>89.923780543767194</v>
      </c>
      <c r="N3024">
        <v>2.1219604972278399</v>
      </c>
      <c r="O3024">
        <v>0</v>
      </c>
      <c r="P3024">
        <v>189.333333333333</v>
      </c>
      <c r="Q3024">
        <v>0.119805522371599</v>
      </c>
    </row>
    <row r="3025" spans="1:17" hidden="1" x14ac:dyDescent="0.3">
      <c r="A3025" t="s">
        <v>6214</v>
      </c>
      <c r="B3025" t="s">
        <v>6215</v>
      </c>
      <c r="C3025" t="s">
        <v>10182</v>
      </c>
      <c r="D3025" t="s">
        <v>130</v>
      </c>
      <c r="E3025">
        <v>81.566824416000003</v>
      </c>
      <c r="F3025">
        <v>22.57</v>
      </c>
      <c r="G3025">
        <v>-7.5950178399014696</v>
      </c>
      <c r="H3025">
        <v>-14.5179745409921</v>
      </c>
      <c r="I3025">
        <v>-43.222444283654298</v>
      </c>
      <c r="J3025">
        <v>-2.1271173480299299</v>
      </c>
      <c r="K3025">
        <v>24.8593790517616</v>
      </c>
      <c r="L3025">
        <v>23.644783128581299</v>
      </c>
      <c r="M3025">
        <v>29.840312964368</v>
      </c>
      <c r="N3025">
        <v>1.3348302219818899</v>
      </c>
      <c r="O3025">
        <v>75.852902082410196</v>
      </c>
      <c r="P3025">
        <v>57.832167832167798</v>
      </c>
      <c r="Q3025">
        <v>-1.1394108432114001E-2</v>
      </c>
    </row>
    <row r="3026" spans="1:17" hidden="1" x14ac:dyDescent="0.3">
      <c r="A3026" t="s">
        <v>6216</v>
      </c>
      <c r="B3026" t="s">
        <v>6217</v>
      </c>
      <c r="C3026" t="s">
        <v>10182</v>
      </c>
      <c r="D3026" t="s">
        <v>905</v>
      </c>
      <c r="E3026">
        <v>81.558502386000001</v>
      </c>
      <c r="F3026">
        <v>6.73</v>
      </c>
      <c r="G3026">
        <v>-8.0424297404061793</v>
      </c>
      <c r="H3026">
        <v>-10.529704746270699</v>
      </c>
      <c r="I3026">
        <v>-19.500798064510299</v>
      </c>
      <c r="J3026">
        <v>-0.82048696882329097</v>
      </c>
      <c r="K3026">
        <v>6.8953136902859802</v>
      </c>
      <c r="L3026">
        <v>8.1265074892090592</v>
      </c>
      <c r="M3026">
        <v>61.868554843247601</v>
      </c>
      <c r="N3026">
        <v>1.3924528354474299</v>
      </c>
      <c r="O3026">
        <v>83.506686478454597</v>
      </c>
      <c r="P3026">
        <v>46.304347826086897</v>
      </c>
      <c r="Q3026">
        <v>-0.13514525046598</v>
      </c>
    </row>
    <row r="3027" spans="1:17" hidden="1" x14ac:dyDescent="0.3">
      <c r="A3027" t="s">
        <v>6218</v>
      </c>
      <c r="B3027" t="s">
        <v>6219</v>
      </c>
      <c r="C3027" t="s">
        <v>10182</v>
      </c>
      <c r="D3027" t="s">
        <v>630</v>
      </c>
      <c r="E3027">
        <v>81.495723569999996</v>
      </c>
      <c r="F3027">
        <v>67.78</v>
      </c>
      <c r="G3027">
        <v>85.738353273996395</v>
      </c>
      <c r="H3027">
        <v>22.962221611403201</v>
      </c>
      <c r="I3027">
        <v>20.5996408315544</v>
      </c>
      <c r="J3027">
        <v>-3.0180693881639198</v>
      </c>
      <c r="K3027">
        <v>61.463354711192302</v>
      </c>
      <c r="L3027">
        <v>51.420599240413303</v>
      </c>
      <c r="M3027">
        <v>47.755881663956799</v>
      </c>
      <c r="N3027">
        <v>1.19602905429085</v>
      </c>
      <c r="O3027">
        <v>14.1929772794334</v>
      </c>
      <c r="P3027">
        <v>124.43708609271501</v>
      </c>
      <c r="Q3027">
        <v>4.8163081385368997E-2</v>
      </c>
    </row>
    <row r="3028" spans="1:17" hidden="1" x14ac:dyDescent="0.3">
      <c r="A3028" t="s">
        <v>6220</v>
      </c>
      <c r="B3028" t="s">
        <v>6221</v>
      </c>
      <c r="C3028" t="s">
        <v>10182</v>
      </c>
      <c r="E3028">
        <v>81.475467199999997</v>
      </c>
      <c r="F3028">
        <v>72.88</v>
      </c>
      <c r="G3028">
        <v>-29.755626771713899</v>
      </c>
      <c r="H3028">
        <v>0.42455419464009397</v>
      </c>
      <c r="I3028">
        <v>-17.740454355767699</v>
      </c>
      <c r="J3028">
        <v>5.1984636115605296</v>
      </c>
      <c r="K3028">
        <v>70.725867354839096</v>
      </c>
      <c r="L3028">
        <v>71.997428454448595</v>
      </c>
      <c r="M3028">
        <v>60.291695397762503</v>
      </c>
      <c r="N3028">
        <v>1.29275270184361</v>
      </c>
      <c r="O3028">
        <v>44.072447859495</v>
      </c>
      <c r="P3028">
        <v>21.365528726061601</v>
      </c>
      <c r="Q3028">
        <v>0.209257028404187</v>
      </c>
    </row>
    <row r="3029" spans="1:17" hidden="1" x14ac:dyDescent="0.3">
      <c r="A3029" t="s">
        <v>6222</v>
      </c>
      <c r="B3029" t="s">
        <v>6223</v>
      </c>
      <c r="C3029" t="s">
        <v>10182</v>
      </c>
      <c r="D3029" t="s">
        <v>938</v>
      </c>
      <c r="E3029">
        <v>81.329300000000003</v>
      </c>
      <c r="F3029">
        <v>47.45</v>
      </c>
      <c r="G3029">
        <v>-35.810273005979397</v>
      </c>
      <c r="H3029">
        <v>3.7173195766549498</v>
      </c>
      <c r="I3029">
        <v>-14.995050938073501</v>
      </c>
      <c r="J3029">
        <v>-2.6919958062763998</v>
      </c>
      <c r="K3029">
        <v>43.792406567118597</v>
      </c>
      <c r="L3029">
        <v>43.628448569406302</v>
      </c>
      <c r="M3029">
        <v>63.1007119426516</v>
      </c>
      <c r="N3029">
        <v>1.4977129788450501</v>
      </c>
      <c r="O3029">
        <v>17.913593256058999</v>
      </c>
      <c r="P3029">
        <v>30</v>
      </c>
    </row>
    <row r="3030" spans="1:17" hidden="1" x14ac:dyDescent="0.3">
      <c r="A3030" t="s">
        <v>6224</v>
      </c>
      <c r="B3030" t="s">
        <v>6225</v>
      </c>
      <c r="C3030" t="s">
        <v>10182</v>
      </c>
      <c r="D3030" t="s">
        <v>413</v>
      </c>
      <c r="E3030">
        <v>81.065416129999903</v>
      </c>
      <c r="F3030">
        <v>75.31</v>
      </c>
      <c r="G3030">
        <v>71.957524756442695</v>
      </c>
      <c r="H3030">
        <v>2.6391114009543899</v>
      </c>
      <c r="I3030">
        <v>-18.868468659592502</v>
      </c>
      <c r="J3030">
        <v>-3.4704480209943198</v>
      </c>
      <c r="K3030">
        <v>72.722331649883401</v>
      </c>
      <c r="L3030">
        <v>67.145285846475701</v>
      </c>
      <c r="M3030">
        <v>52.637596656870898</v>
      </c>
      <c r="N3030">
        <v>1.8713633434268</v>
      </c>
      <c r="O3030">
        <v>30.128800956048298</v>
      </c>
      <c r="P3030">
        <v>115.109968580405</v>
      </c>
      <c r="Q3030">
        <v>7.0279866712372005E-2</v>
      </c>
    </row>
    <row r="3031" spans="1:17" hidden="1" x14ac:dyDescent="0.3">
      <c r="A3031" t="s">
        <v>6226</v>
      </c>
      <c r="B3031" t="s">
        <v>6227</v>
      </c>
      <c r="C3031" t="s">
        <v>10182</v>
      </c>
      <c r="E3031">
        <v>80.788059099999998</v>
      </c>
      <c r="F3031">
        <v>6.86</v>
      </c>
      <c r="G3031">
        <v>96.920564490633595</v>
      </c>
      <c r="H3031">
        <v>31.404355556095201</v>
      </c>
      <c r="I3031">
        <v>26.819688750905399</v>
      </c>
      <c r="J3031">
        <v>-7.5762157499415297</v>
      </c>
      <c r="K3031">
        <v>6.1354597227868304</v>
      </c>
      <c r="L3031">
        <v>4.8344662832693199</v>
      </c>
      <c r="M3031">
        <v>35.739248153316701</v>
      </c>
      <c r="N3031">
        <v>0.95260271283044295</v>
      </c>
      <c r="O3031">
        <v>21.7201166180757</v>
      </c>
      <c r="P3031">
        <v>133.333333333333</v>
      </c>
      <c r="Q3031">
        <v>5.0726086855569001E-2</v>
      </c>
    </row>
    <row r="3032" spans="1:17" hidden="1" x14ac:dyDescent="0.3">
      <c r="A3032" t="s">
        <v>6228</v>
      </c>
      <c r="B3032" t="s">
        <v>6229</v>
      </c>
      <c r="C3032" t="s">
        <v>10182</v>
      </c>
      <c r="E3032">
        <v>80.663478499999997</v>
      </c>
      <c r="F3032">
        <v>107.95</v>
      </c>
      <c r="G3032">
        <v>20.7924703771026</v>
      </c>
      <c r="H3032">
        <v>12.840104061627899</v>
      </c>
      <c r="I3032">
        <v>10.2028302575374</v>
      </c>
      <c r="J3032">
        <v>2.3344592201786201</v>
      </c>
      <c r="K3032">
        <v>101.393443710773</v>
      </c>
      <c r="L3032">
        <v>93.275080575885795</v>
      </c>
      <c r="M3032">
        <v>58.838949196654099</v>
      </c>
      <c r="N3032">
        <v>3.0319729414316599</v>
      </c>
      <c r="O3032">
        <v>33.395090319592398</v>
      </c>
      <c r="P3032">
        <v>55.323741007194201</v>
      </c>
      <c r="Q3032">
        <v>0.107838685923698</v>
      </c>
    </row>
    <row r="3033" spans="1:17" hidden="1" x14ac:dyDescent="0.3">
      <c r="A3033" t="s">
        <v>6230</v>
      </c>
      <c r="B3033" t="s">
        <v>6231</v>
      </c>
      <c r="C3033" t="s">
        <v>10182</v>
      </c>
      <c r="D3033" t="s">
        <v>637</v>
      </c>
      <c r="E3033">
        <v>80.607029999999995</v>
      </c>
      <c r="F3033">
        <v>46.9</v>
      </c>
      <c r="G3033">
        <v>-30.338433253801</v>
      </c>
      <c r="H3033">
        <v>3.8638648070870398</v>
      </c>
      <c r="I3033">
        <v>-17.5809095239321</v>
      </c>
      <c r="J3033">
        <v>-8.7719833568521892</v>
      </c>
      <c r="K3033">
        <v>44.503832719507997</v>
      </c>
      <c r="M3033">
        <v>62.761635166414202</v>
      </c>
      <c r="N3033">
        <v>2.0367062278233199</v>
      </c>
      <c r="O3033">
        <v>24.520255863539401</v>
      </c>
      <c r="P3033">
        <v>32.112676056338003</v>
      </c>
    </row>
    <row r="3034" spans="1:17" hidden="1" x14ac:dyDescent="0.3">
      <c r="A3034" t="s">
        <v>6232</v>
      </c>
      <c r="B3034" t="s">
        <v>6233</v>
      </c>
      <c r="C3034" t="s">
        <v>10182</v>
      </c>
      <c r="D3034" t="s">
        <v>481</v>
      </c>
      <c r="E3034">
        <v>79.758107999999993</v>
      </c>
      <c r="F3034">
        <v>162</v>
      </c>
      <c r="G3034">
        <v>-48.544448043798702</v>
      </c>
      <c r="H3034">
        <v>-10.822196634687799</v>
      </c>
      <c r="I3034">
        <v>-25.836125862437299</v>
      </c>
      <c r="J3034">
        <v>-10.146382172982401</v>
      </c>
      <c r="K3034">
        <v>161.433002958667</v>
      </c>
      <c r="L3034">
        <v>173.23125910639399</v>
      </c>
      <c r="M3034">
        <v>38.795098569443603</v>
      </c>
      <c r="N3034">
        <v>1.06133041934162</v>
      </c>
      <c r="O3034">
        <v>50.864197530864097</v>
      </c>
      <c r="P3034">
        <v>24.615384615384599</v>
      </c>
      <c r="Q3034">
        <v>9.4443419170379003E-2</v>
      </c>
    </row>
    <row r="3035" spans="1:17" hidden="1" x14ac:dyDescent="0.3">
      <c r="A3035" t="s">
        <v>6234</v>
      </c>
      <c r="B3035" t="s">
        <v>6235</v>
      </c>
      <c r="C3035" t="s">
        <v>10182</v>
      </c>
      <c r="E3035">
        <v>79.708537440000001</v>
      </c>
      <c r="F3035">
        <v>84.84</v>
      </c>
      <c r="G3035">
        <v>213.596726729263</v>
      </c>
      <c r="H3035">
        <v>22.148692125674501</v>
      </c>
      <c r="I3035">
        <v>182.152698685899</v>
      </c>
      <c r="J3035">
        <v>-5.0464931607737604</v>
      </c>
      <c r="K3035">
        <v>73.058427869006906</v>
      </c>
      <c r="L3035">
        <v>46.176778822006597</v>
      </c>
      <c r="M3035">
        <v>36.031330902307801</v>
      </c>
      <c r="N3035">
        <v>0.185151746649072</v>
      </c>
      <c r="O3035">
        <v>19.047619047619001</v>
      </c>
      <c r="P3035">
        <v>270.80419580419499</v>
      </c>
    </row>
    <row r="3036" spans="1:17" hidden="1" x14ac:dyDescent="0.3">
      <c r="A3036" t="s">
        <v>6236</v>
      </c>
      <c r="B3036" t="s">
        <v>6237</v>
      </c>
      <c r="C3036" t="s">
        <v>10182</v>
      </c>
      <c r="D3036" t="s">
        <v>62</v>
      </c>
      <c r="E3036">
        <v>79.625574119999996</v>
      </c>
      <c r="F3036">
        <v>134.94999999999999</v>
      </c>
      <c r="G3036">
        <v>-9.3483436788057706</v>
      </c>
      <c r="H3036">
        <v>5.8918615245816497</v>
      </c>
      <c r="I3036">
        <v>-21.8490011001028</v>
      </c>
      <c r="J3036">
        <v>1.3079086450952999</v>
      </c>
      <c r="K3036">
        <v>132.75155078356701</v>
      </c>
      <c r="L3036">
        <v>128.049429464253</v>
      </c>
      <c r="M3036">
        <v>51.405378108332897</v>
      </c>
      <c r="N3036">
        <v>1.1509731382830799</v>
      </c>
      <c r="O3036">
        <v>16.339384957391601</v>
      </c>
      <c r="P3036">
        <v>37.633860275369699</v>
      </c>
      <c r="Q3036">
        <v>-7.1950215998659001E-2</v>
      </c>
    </row>
    <row r="3037" spans="1:17" hidden="1" x14ac:dyDescent="0.3">
      <c r="A3037" t="s">
        <v>6238</v>
      </c>
      <c r="B3037" t="s">
        <v>6239</v>
      </c>
      <c r="C3037" t="s">
        <v>10182</v>
      </c>
      <c r="D3037" t="s">
        <v>137</v>
      </c>
      <c r="E3037">
        <v>79.575622499999994</v>
      </c>
      <c r="F3037">
        <v>368.15</v>
      </c>
      <c r="G3037">
        <v>172.64963587256099</v>
      </c>
      <c r="H3037">
        <v>-4.5041241254796303</v>
      </c>
      <c r="I3037">
        <v>51.402992201797403</v>
      </c>
      <c r="J3037">
        <v>-13.255627776158301</v>
      </c>
      <c r="K3037">
        <v>346.67290241241801</v>
      </c>
      <c r="L3037">
        <v>277.96415418691402</v>
      </c>
      <c r="M3037">
        <v>43.3807508625911</v>
      </c>
      <c r="N3037">
        <v>1.24054746694399</v>
      </c>
      <c r="O3037">
        <v>18.810267553986101</v>
      </c>
      <c r="P3037">
        <v>218.468858131487</v>
      </c>
      <c r="Q3037">
        <v>0.127116246994735</v>
      </c>
    </row>
    <row r="3038" spans="1:17" hidden="1" x14ac:dyDescent="0.3">
      <c r="A3038" t="s">
        <v>6240</v>
      </c>
      <c r="B3038" t="s">
        <v>6241</v>
      </c>
      <c r="C3038" t="s">
        <v>10182</v>
      </c>
      <c r="E3038">
        <v>79.530259200000003</v>
      </c>
      <c r="F3038">
        <v>96</v>
      </c>
      <c r="G3038">
        <v>4.64382172845397</v>
      </c>
      <c r="H3038">
        <v>8.0584960472431799</v>
      </c>
      <c r="I3038">
        <v>12.346940403917699</v>
      </c>
      <c r="J3038">
        <v>1.48135829811218</v>
      </c>
      <c r="K3038">
        <v>92.911993118555102</v>
      </c>
      <c r="L3038">
        <v>87.817770090238795</v>
      </c>
      <c r="M3038">
        <v>55.4505260529452</v>
      </c>
      <c r="N3038">
        <v>0.44213891634699698</v>
      </c>
      <c r="O3038">
        <v>14.4791666666666</v>
      </c>
      <c r="P3038">
        <v>42.348754448398502</v>
      </c>
      <c r="Q3038">
        <v>1.2611694972070001E-2</v>
      </c>
    </row>
    <row r="3039" spans="1:17" hidden="1" x14ac:dyDescent="0.3">
      <c r="A3039" t="s">
        <v>6242</v>
      </c>
      <c r="B3039" t="s">
        <v>6243</v>
      </c>
      <c r="C3039" t="s">
        <v>10182</v>
      </c>
      <c r="E3039">
        <v>79.351603499999996</v>
      </c>
      <c r="F3039">
        <v>203.45</v>
      </c>
      <c r="G3039">
        <v>106.05474185103</v>
      </c>
      <c r="H3039">
        <v>15.871247015894101</v>
      </c>
      <c r="I3039">
        <v>31.758017994882</v>
      </c>
      <c r="J3039">
        <v>5.7692963129104502</v>
      </c>
      <c r="K3039">
        <v>185.39423504099599</v>
      </c>
      <c r="L3039">
        <v>160.34163805522201</v>
      </c>
      <c r="M3039">
        <v>66.510950226776202</v>
      </c>
      <c r="N3039">
        <v>1.93201597945498</v>
      </c>
      <c r="O3039">
        <v>11.968542639469099</v>
      </c>
      <c r="P3039">
        <v>139.35294117647001</v>
      </c>
      <c r="Q3039">
        <v>0.113434415481308</v>
      </c>
    </row>
    <row r="3040" spans="1:17" hidden="1" x14ac:dyDescent="0.3">
      <c r="A3040" t="s">
        <v>6244</v>
      </c>
      <c r="B3040" t="s">
        <v>6245</v>
      </c>
      <c r="C3040" t="s">
        <v>10182</v>
      </c>
      <c r="D3040" t="s">
        <v>98</v>
      </c>
      <c r="E3040">
        <v>79.255901234999996</v>
      </c>
      <c r="F3040">
        <v>14.77</v>
      </c>
      <c r="G3040">
        <v>7.3804597117287196</v>
      </c>
      <c r="H3040">
        <v>3.9480167759398701</v>
      </c>
      <c r="I3040">
        <v>-11.164000709763</v>
      </c>
      <c r="J3040">
        <v>-3.27438212139351</v>
      </c>
      <c r="K3040">
        <v>15.556194972887001</v>
      </c>
      <c r="L3040">
        <v>16.061715850205498</v>
      </c>
      <c r="M3040">
        <v>41.551590022538697</v>
      </c>
      <c r="N3040">
        <v>1.7407490528009999</v>
      </c>
      <c r="O3040">
        <v>99.390656736628301</v>
      </c>
      <c r="P3040">
        <v>39.339622641509401</v>
      </c>
      <c r="Q3040">
        <v>-3.5813808731964998E-2</v>
      </c>
    </row>
    <row r="3041" spans="1:17" hidden="1" x14ac:dyDescent="0.3">
      <c r="A3041" t="s">
        <v>6246</v>
      </c>
      <c r="B3041" t="s">
        <v>6247</v>
      </c>
      <c r="C3041" t="s">
        <v>10182</v>
      </c>
      <c r="D3041" t="s">
        <v>700</v>
      </c>
      <c r="E3041">
        <v>79.253970592000002</v>
      </c>
      <c r="F3041">
        <v>24.56</v>
      </c>
      <c r="G3041">
        <v>4.3227017566295602</v>
      </c>
      <c r="H3041">
        <v>-8.3656232001448494</v>
      </c>
      <c r="I3041">
        <v>-25.4759065732528</v>
      </c>
      <c r="J3041">
        <v>-6.6527596764400396</v>
      </c>
      <c r="K3041">
        <v>25.323911301447499</v>
      </c>
      <c r="L3041">
        <v>24.627352183420498</v>
      </c>
      <c r="M3041">
        <v>40.136599356423901</v>
      </c>
      <c r="N3041">
        <v>1.0395173667198401</v>
      </c>
      <c r="O3041">
        <v>59.334899517093298</v>
      </c>
      <c r="P3041">
        <v>42.090653514179998</v>
      </c>
      <c r="Q3041">
        <v>4.8435159164111001E-2</v>
      </c>
    </row>
    <row r="3042" spans="1:17" hidden="1" x14ac:dyDescent="0.3">
      <c r="A3042" t="s">
        <v>6248</v>
      </c>
      <c r="B3042" t="s">
        <v>6249</v>
      </c>
      <c r="C3042" t="s">
        <v>10182</v>
      </c>
      <c r="D3042" t="s">
        <v>637</v>
      </c>
      <c r="E3042">
        <v>79.245379360000001</v>
      </c>
      <c r="F3042">
        <v>91.7</v>
      </c>
      <c r="G3042">
        <v>1.7467337691253499</v>
      </c>
      <c r="H3042">
        <v>-6.1683545627076199</v>
      </c>
      <c r="I3042">
        <v>-23.9002261229016</v>
      </c>
      <c r="J3042">
        <v>-5.1983256215067399</v>
      </c>
      <c r="K3042">
        <v>93.050872311759406</v>
      </c>
      <c r="L3042">
        <v>90.956900631729098</v>
      </c>
      <c r="M3042">
        <v>45.630298843010699</v>
      </c>
      <c r="N3042">
        <v>0.489585171735053</v>
      </c>
      <c r="O3042">
        <v>30.152671755725098</v>
      </c>
      <c r="P3042">
        <v>34.457478005864999</v>
      </c>
      <c r="Q3042">
        <v>4.9020501687160002E-3</v>
      </c>
    </row>
    <row r="3043" spans="1:17" hidden="1" x14ac:dyDescent="0.3">
      <c r="A3043" t="s">
        <v>6250</v>
      </c>
      <c r="B3043" t="s">
        <v>6251</v>
      </c>
      <c r="C3043" t="s">
        <v>10182</v>
      </c>
      <c r="D3043" t="s">
        <v>209</v>
      </c>
      <c r="E3043">
        <v>78.949096499999996</v>
      </c>
      <c r="F3043">
        <v>51</v>
      </c>
      <c r="G3043">
        <v>-25.921995887723298</v>
      </c>
      <c r="H3043">
        <v>-7.0688978229262398</v>
      </c>
      <c r="I3043">
        <v>-30.4006734280334</v>
      </c>
      <c r="J3043">
        <v>-0.64843490834657802</v>
      </c>
      <c r="K3043">
        <v>51.5868956056554</v>
      </c>
      <c r="L3043">
        <v>54.102957414165402</v>
      </c>
      <c r="M3043">
        <v>40.527309457795702</v>
      </c>
      <c r="N3043">
        <v>0.97909652189417296</v>
      </c>
      <c r="O3043">
        <v>39.0980392156862</v>
      </c>
      <c r="P3043">
        <v>20.967741935483801</v>
      </c>
      <c r="Q3043">
        <v>-4.7464643807780003E-2</v>
      </c>
    </row>
    <row r="3044" spans="1:17" hidden="1" x14ac:dyDescent="0.3">
      <c r="A3044" t="s">
        <v>6252</v>
      </c>
      <c r="B3044" t="s">
        <v>6253</v>
      </c>
      <c r="C3044" t="s">
        <v>10182</v>
      </c>
      <c r="D3044" t="s">
        <v>46</v>
      </c>
      <c r="E3044">
        <v>78.347588700000003</v>
      </c>
      <c r="F3044">
        <v>101</v>
      </c>
      <c r="G3044">
        <v>46.1005326766903</v>
      </c>
      <c r="H3044">
        <v>-2.29125389321882</v>
      </c>
      <c r="I3044">
        <v>43.056231113208398</v>
      </c>
      <c r="J3044">
        <v>-4.6493160773758403E-2</v>
      </c>
      <c r="K3044">
        <v>94.215823977480497</v>
      </c>
      <c r="M3044">
        <v>35.205027629226898</v>
      </c>
      <c r="N3044">
        <v>0.60466179159049305</v>
      </c>
      <c r="O3044">
        <v>12.871287128712799</v>
      </c>
      <c r="P3044">
        <v>124.444444444444</v>
      </c>
    </row>
    <row r="3045" spans="1:17" hidden="1" x14ac:dyDescent="0.3">
      <c r="A3045" t="s">
        <v>6254</v>
      </c>
      <c r="B3045" t="s">
        <v>6255</v>
      </c>
      <c r="C3045" t="s">
        <v>10182</v>
      </c>
      <c r="D3045" t="s">
        <v>384</v>
      </c>
      <c r="E3045">
        <v>78.347316000000006</v>
      </c>
      <c r="F3045">
        <v>127.25</v>
      </c>
      <c r="G3045">
        <v>-53.956785586518897</v>
      </c>
      <c r="H3045">
        <v>-20.777342413263199</v>
      </c>
      <c r="I3045">
        <v>-7.03256300537464</v>
      </c>
      <c r="J3045">
        <v>0.26576288918721402</v>
      </c>
      <c r="K3045">
        <v>133.51094002174699</v>
      </c>
      <c r="L3045">
        <v>141.07743024949201</v>
      </c>
      <c r="M3045">
        <v>38.365066254136501</v>
      </c>
      <c r="N3045">
        <v>0.39704016913319201</v>
      </c>
      <c r="O3045">
        <v>84.361493123772107</v>
      </c>
      <c r="P3045">
        <v>71.959459459459396</v>
      </c>
      <c r="Q3045">
        <v>0.122640557334957</v>
      </c>
    </row>
    <row r="3046" spans="1:17" hidden="1" x14ac:dyDescent="0.3">
      <c r="A3046" t="s">
        <v>6256</v>
      </c>
      <c r="B3046" t="s">
        <v>6257</v>
      </c>
      <c r="C3046" t="s">
        <v>10182</v>
      </c>
      <c r="D3046" t="s">
        <v>1402</v>
      </c>
      <c r="E3046">
        <v>78.110804999999999</v>
      </c>
      <c r="F3046">
        <v>34.770000000000003</v>
      </c>
      <c r="G3046">
        <v>80.167929070743099</v>
      </c>
      <c r="H3046">
        <v>0.69941676335571901</v>
      </c>
      <c r="I3046">
        <v>1.48503635052434</v>
      </c>
      <c r="J3046">
        <v>-2.4658479994834299</v>
      </c>
      <c r="K3046">
        <v>29.395349385082799</v>
      </c>
      <c r="L3046">
        <v>27.382929926328899</v>
      </c>
      <c r="M3046">
        <v>73.216642170555602</v>
      </c>
      <c r="N3046">
        <v>2.5615669542457802</v>
      </c>
      <c r="O3046">
        <v>13.2873166522864</v>
      </c>
      <c r="P3046">
        <v>118.67924528301801</v>
      </c>
      <c r="Q3046">
        <v>4.2684855691357E-2</v>
      </c>
    </row>
    <row r="3047" spans="1:17" hidden="1" x14ac:dyDescent="0.3">
      <c r="A3047" t="s">
        <v>6258</v>
      </c>
      <c r="B3047" t="s">
        <v>6259</v>
      </c>
      <c r="C3047" t="s">
        <v>10182</v>
      </c>
      <c r="D3047" t="s">
        <v>1357</v>
      </c>
      <c r="E3047">
        <v>78.043412000000004</v>
      </c>
      <c r="F3047">
        <v>76</v>
      </c>
      <c r="G3047">
        <v>-12.074755584918799</v>
      </c>
      <c r="H3047">
        <v>4.4028887683604099</v>
      </c>
      <c r="I3047">
        <v>-19.498287776964499</v>
      </c>
      <c r="J3047">
        <v>-5.4214931607737498</v>
      </c>
      <c r="K3047">
        <v>76.016611257258205</v>
      </c>
      <c r="L3047">
        <v>75.644330832348999</v>
      </c>
      <c r="M3047">
        <v>46.276723436846602</v>
      </c>
      <c r="N3047">
        <v>0.81777234194508897</v>
      </c>
      <c r="O3047">
        <v>29.342105263157801</v>
      </c>
      <c r="P3047">
        <v>26.141078838174199</v>
      </c>
      <c r="Q3047">
        <v>-5.5720957566740004E-3</v>
      </c>
    </row>
    <row r="3048" spans="1:17" hidden="1" x14ac:dyDescent="0.3">
      <c r="A3048" t="s">
        <v>6260</v>
      </c>
      <c r="B3048" t="s">
        <v>6261</v>
      </c>
      <c r="C3048" t="s">
        <v>10182</v>
      </c>
      <c r="E3048">
        <v>78.015000000000001</v>
      </c>
      <c r="F3048">
        <v>14.86</v>
      </c>
      <c r="G3048">
        <v>-21.819750947766298</v>
      </c>
      <c r="H3048">
        <v>-13.0436155666331</v>
      </c>
      <c r="I3048">
        <v>-7.4589417872855401</v>
      </c>
      <c r="J3048">
        <v>-2.2397762313700502</v>
      </c>
      <c r="K3048">
        <v>15.766552722110999</v>
      </c>
      <c r="L3048">
        <v>15.3086707959698</v>
      </c>
      <c r="M3048">
        <v>52.4895486973506</v>
      </c>
      <c r="N3048">
        <v>0.78573557700587504</v>
      </c>
      <c r="O3048">
        <v>36.6083445491251</v>
      </c>
      <c r="P3048">
        <v>35.090909090909001</v>
      </c>
      <c r="Q3048">
        <v>-6.4591826112920997E-2</v>
      </c>
    </row>
    <row r="3049" spans="1:17" hidden="1" x14ac:dyDescent="0.3">
      <c r="A3049" t="s">
        <v>6262</v>
      </c>
      <c r="B3049" t="s">
        <v>6263</v>
      </c>
      <c r="C3049" t="s">
        <v>10182</v>
      </c>
      <c r="E3049">
        <v>77.921999999999997</v>
      </c>
      <c r="F3049">
        <v>180</v>
      </c>
      <c r="G3049">
        <v>201.38468023401799</v>
      </c>
      <c r="H3049">
        <v>13.7252687022511</v>
      </c>
      <c r="I3049">
        <v>24.035252092229399</v>
      </c>
      <c r="J3049">
        <v>-4.9377975085998402</v>
      </c>
      <c r="K3049">
        <v>156.52201300204001</v>
      </c>
      <c r="L3049">
        <v>135.45856233034101</v>
      </c>
      <c r="M3049">
        <v>65.408051716988794</v>
      </c>
      <c r="N3049">
        <v>1.5792390493445501</v>
      </c>
      <c r="O3049">
        <v>15.5277777777777</v>
      </c>
      <c r="P3049">
        <v>258.06451612903197</v>
      </c>
    </row>
    <row r="3050" spans="1:17" hidden="1" x14ac:dyDescent="0.3">
      <c r="A3050" t="s">
        <v>6264</v>
      </c>
      <c r="B3050" t="s">
        <v>6265</v>
      </c>
      <c r="C3050" t="s">
        <v>10182</v>
      </c>
      <c r="D3050" t="s">
        <v>193</v>
      </c>
      <c r="E3050">
        <v>77.921621599999995</v>
      </c>
      <c r="F3050">
        <v>68.290000000000006</v>
      </c>
      <c r="G3050">
        <v>-55.558316879304599</v>
      </c>
      <c r="H3050">
        <v>-9.9208181428878301</v>
      </c>
      <c r="I3050">
        <v>-37.002992698497103</v>
      </c>
      <c r="J3050">
        <v>0.16868400175673301</v>
      </c>
      <c r="K3050">
        <v>72.120900913902204</v>
      </c>
      <c r="L3050">
        <v>79.135435384087302</v>
      </c>
      <c r="M3050">
        <v>41.567691127227398</v>
      </c>
      <c r="N3050">
        <v>0.79155034327826501</v>
      </c>
      <c r="O3050">
        <v>65.177917703909699</v>
      </c>
      <c r="P3050">
        <v>4.7392638036809904</v>
      </c>
      <c r="Q3050">
        <v>7.6860830941128E-2</v>
      </c>
    </row>
    <row r="3051" spans="1:17" hidden="1" x14ac:dyDescent="0.3">
      <c r="A3051" t="s">
        <v>6266</v>
      </c>
      <c r="B3051" t="s">
        <v>6267</v>
      </c>
      <c r="C3051" t="s">
        <v>10182</v>
      </c>
      <c r="D3051" t="s">
        <v>1545</v>
      </c>
      <c r="E3051">
        <v>77.838771449999996</v>
      </c>
      <c r="F3051">
        <v>268.05</v>
      </c>
      <c r="G3051">
        <v>94.627206752822602</v>
      </c>
      <c r="H3051">
        <v>20.201651627232099</v>
      </c>
      <c r="I3051">
        <v>21.965202902941702</v>
      </c>
      <c r="J3051">
        <v>13.046727178209199</v>
      </c>
      <c r="K3051">
        <v>227.617380167032</v>
      </c>
      <c r="L3051">
        <v>202.70869894240701</v>
      </c>
      <c r="M3051">
        <v>77.428725341813504</v>
      </c>
      <c r="N3051">
        <v>3.36283001166372</v>
      </c>
      <c r="O3051">
        <v>10.0540943853758</v>
      </c>
      <c r="P3051">
        <v>132.682291666666</v>
      </c>
      <c r="Q3051">
        <v>8.0553271152309994E-2</v>
      </c>
    </row>
    <row r="3052" spans="1:17" hidden="1" x14ac:dyDescent="0.3">
      <c r="A3052" t="s">
        <v>6268</v>
      </c>
      <c r="B3052" t="s">
        <v>6269</v>
      </c>
      <c r="C3052" t="s">
        <v>10182</v>
      </c>
      <c r="D3052" t="s">
        <v>481</v>
      </c>
      <c r="E3052">
        <v>77.642703788000006</v>
      </c>
      <c r="F3052">
        <v>44.08</v>
      </c>
      <c r="G3052">
        <v>-67.167615781812003</v>
      </c>
      <c r="H3052">
        <v>3.9864005637691902</v>
      </c>
      <c r="I3052">
        <v>-40.703305199443697</v>
      </c>
      <c r="J3052">
        <v>0.272123134173898</v>
      </c>
      <c r="K3052">
        <v>44.024474001767999</v>
      </c>
      <c r="L3052">
        <v>53.241955906085501</v>
      </c>
      <c r="M3052">
        <v>51.996494370458599</v>
      </c>
      <c r="N3052">
        <v>1.4941804514549699</v>
      </c>
      <c r="O3052">
        <v>88.246159614971305</v>
      </c>
      <c r="P3052">
        <v>22.002527031669398</v>
      </c>
      <c r="Q3052">
        <v>2.6554552658864E-2</v>
      </c>
    </row>
    <row r="3053" spans="1:17" hidden="1" x14ac:dyDescent="0.3">
      <c r="A3053" t="s">
        <v>6270</v>
      </c>
      <c r="B3053" t="s">
        <v>6271</v>
      </c>
      <c r="C3053" t="s">
        <v>10182</v>
      </c>
      <c r="D3053" t="s">
        <v>1357</v>
      </c>
      <c r="E3053">
        <v>77.497264999999999</v>
      </c>
      <c r="F3053">
        <v>261.55</v>
      </c>
      <c r="G3053">
        <v>34.007765964660898</v>
      </c>
      <c r="H3053">
        <v>-10.057279842637399</v>
      </c>
      <c r="I3053">
        <v>-32.829904028245799</v>
      </c>
      <c r="J3053">
        <v>-4.3435852148578302</v>
      </c>
      <c r="K3053">
        <v>266.094466894596</v>
      </c>
      <c r="L3053">
        <v>250.54650792226201</v>
      </c>
      <c r="M3053">
        <v>45.212098285373401</v>
      </c>
      <c r="N3053">
        <v>0.38829040066794901</v>
      </c>
      <c r="O3053">
        <v>39.170330720703397</v>
      </c>
      <c r="P3053">
        <v>81.066112841813805</v>
      </c>
      <c r="Q3053">
        <v>5.8985669753936001E-2</v>
      </c>
    </row>
    <row r="3054" spans="1:17" hidden="1" x14ac:dyDescent="0.3">
      <c r="A3054" t="s">
        <v>6272</v>
      </c>
      <c r="B3054" t="s">
        <v>6273</v>
      </c>
      <c r="C3054" t="s">
        <v>10182</v>
      </c>
      <c r="D3054" t="s">
        <v>46</v>
      </c>
      <c r="E3054">
        <v>77.159991390000002</v>
      </c>
      <c r="F3054">
        <v>11.15</v>
      </c>
      <c r="G3054">
        <v>6.2450696194545099</v>
      </c>
      <c r="H3054">
        <v>-1.6608316838492401</v>
      </c>
      <c r="I3054">
        <v>-38.389392228966599</v>
      </c>
      <c r="J3054">
        <v>-4.4712719218357</v>
      </c>
      <c r="K3054">
        <v>10.625443859294601</v>
      </c>
      <c r="L3054">
        <v>11.1910275961942</v>
      </c>
      <c r="M3054">
        <v>61.321690462700097</v>
      </c>
      <c r="N3054">
        <v>1.96213692896322</v>
      </c>
      <c r="O3054">
        <v>51.928251121076201</v>
      </c>
      <c r="P3054">
        <v>44.430051813471501</v>
      </c>
      <c r="Q3054">
        <v>-4.3333553818553999E-2</v>
      </c>
    </row>
    <row r="3055" spans="1:17" hidden="1" x14ac:dyDescent="0.3">
      <c r="A3055" t="s">
        <v>6274</v>
      </c>
      <c r="B3055" t="s">
        <v>6275</v>
      </c>
      <c r="C3055" t="s">
        <v>10182</v>
      </c>
      <c r="E3055">
        <v>77.094950400000002</v>
      </c>
      <c r="F3055">
        <v>7.68</v>
      </c>
      <c r="G3055">
        <v>29.752801676143498</v>
      </c>
      <c r="H3055">
        <v>12.961017055646501</v>
      </c>
      <c r="I3055">
        <v>9.19060307036521</v>
      </c>
      <c r="J3055">
        <v>12.3329280610912</v>
      </c>
      <c r="K3055">
        <v>6.2534504053508604</v>
      </c>
      <c r="L3055">
        <v>5.9658444576853302</v>
      </c>
      <c r="M3055">
        <v>85.403053985756301</v>
      </c>
      <c r="N3055">
        <v>2.9185116932581798</v>
      </c>
      <c r="O3055">
        <v>20.0520833333333</v>
      </c>
      <c r="P3055">
        <v>103.17460317460301</v>
      </c>
      <c r="Q3055">
        <v>-2.6519190164950999E-2</v>
      </c>
    </row>
    <row r="3056" spans="1:17" hidden="1" x14ac:dyDescent="0.3">
      <c r="A3056" t="s">
        <v>6276</v>
      </c>
      <c r="B3056" t="s">
        <v>6277</v>
      </c>
      <c r="C3056" t="s">
        <v>10182</v>
      </c>
      <c r="D3056" t="s">
        <v>637</v>
      </c>
      <c r="E3056">
        <v>77.087819820000007</v>
      </c>
      <c r="F3056">
        <v>79.86</v>
      </c>
      <c r="G3056">
        <v>26.999409081184702</v>
      </c>
      <c r="H3056">
        <v>2.0995761173630799E-2</v>
      </c>
      <c r="I3056">
        <v>-14.6283598035821</v>
      </c>
      <c r="J3056">
        <v>-5.8759324131102</v>
      </c>
      <c r="K3056">
        <v>79.083592609445503</v>
      </c>
      <c r="L3056">
        <v>72.824085453779205</v>
      </c>
      <c r="M3056">
        <v>43.295484801045802</v>
      </c>
      <c r="N3056">
        <v>1.7707229782625</v>
      </c>
      <c r="O3056">
        <v>18.8329576759328</v>
      </c>
      <c r="P3056">
        <v>70.641025641025607</v>
      </c>
      <c r="Q3056">
        <v>2.6136756957916001E-2</v>
      </c>
    </row>
    <row r="3057" spans="1:17" hidden="1" x14ac:dyDescent="0.3">
      <c r="A3057" t="s">
        <v>6278</v>
      </c>
      <c r="B3057" t="s">
        <v>6279</v>
      </c>
      <c r="C3057" t="s">
        <v>10182</v>
      </c>
      <c r="D3057" t="s">
        <v>711</v>
      </c>
      <c r="E3057">
        <v>77.053211959999999</v>
      </c>
      <c r="F3057">
        <v>61.09</v>
      </c>
      <c r="G3057">
        <v>33.465869834177099</v>
      </c>
      <c r="H3057">
        <v>-0.67654321315487598</v>
      </c>
      <c r="I3057">
        <v>8.9059876277794192</v>
      </c>
      <c r="J3057">
        <v>-1.6258780319291899</v>
      </c>
      <c r="K3057">
        <v>57.516652525389603</v>
      </c>
      <c r="L3057">
        <v>51.071970858799602</v>
      </c>
      <c r="M3057">
        <v>51.880968766981397</v>
      </c>
      <c r="N3057">
        <v>1.03439506030763</v>
      </c>
      <c r="O3057">
        <v>2.962841708954</v>
      </c>
      <c r="P3057">
        <v>64.885290148447993</v>
      </c>
      <c r="Q3057">
        <v>6.5320406444950005E-2</v>
      </c>
    </row>
    <row r="3058" spans="1:17" hidden="1" x14ac:dyDescent="0.3">
      <c r="A3058" t="s">
        <v>6280</v>
      </c>
      <c r="B3058" t="s">
        <v>6281</v>
      </c>
      <c r="C3058" t="s">
        <v>10182</v>
      </c>
      <c r="D3058" t="s">
        <v>500</v>
      </c>
      <c r="E3058">
        <v>76.982320000000001</v>
      </c>
      <c r="F3058">
        <v>10.16</v>
      </c>
      <c r="G3058">
        <v>126.39924051357499</v>
      </c>
      <c r="H3058">
        <v>28.4490584260408</v>
      </c>
      <c r="I3058">
        <v>4.1853771964829702</v>
      </c>
      <c r="J3058">
        <v>9.95350683922622</v>
      </c>
      <c r="K3058">
        <v>8.1898606128026898</v>
      </c>
      <c r="L3058">
        <v>7.6056937978951096</v>
      </c>
      <c r="M3058">
        <v>87.568874318124998</v>
      </c>
      <c r="N3058">
        <v>1.0280921338214799</v>
      </c>
      <c r="O3058">
        <v>22.637795275590499</v>
      </c>
      <c r="P3058">
        <v>180.66298342541401</v>
      </c>
      <c r="Q3058">
        <v>6.9570845840979001E-2</v>
      </c>
    </row>
    <row r="3059" spans="1:17" hidden="1" x14ac:dyDescent="0.3">
      <c r="A3059" t="s">
        <v>6282</v>
      </c>
      <c r="B3059" t="s">
        <v>6283</v>
      </c>
      <c r="C3059" t="s">
        <v>10182</v>
      </c>
      <c r="D3059" t="s">
        <v>613</v>
      </c>
      <c r="E3059">
        <v>76.969200000000001</v>
      </c>
      <c r="F3059">
        <v>280.5</v>
      </c>
      <c r="G3059">
        <v>102.96287248652899</v>
      </c>
      <c r="H3059">
        <v>-14.6290856521032</v>
      </c>
      <c r="I3059">
        <v>9.5221804549180096</v>
      </c>
      <c r="J3059">
        <v>-3.0773150785819801</v>
      </c>
      <c r="K3059">
        <v>293.85109793816298</v>
      </c>
      <c r="L3059">
        <v>233.477704810034</v>
      </c>
      <c r="M3059">
        <v>33.892966661924298</v>
      </c>
      <c r="N3059">
        <v>0.49037545263960303</v>
      </c>
      <c r="O3059">
        <v>42.994652406417103</v>
      </c>
      <c r="P3059">
        <v>173.92578125</v>
      </c>
      <c r="Q3059">
        <v>0.13226971598610701</v>
      </c>
    </row>
    <row r="3060" spans="1:17" hidden="1" x14ac:dyDescent="0.3">
      <c r="A3060" t="s">
        <v>6284</v>
      </c>
      <c r="B3060" t="s">
        <v>6285</v>
      </c>
      <c r="C3060" t="s">
        <v>10182</v>
      </c>
      <c r="E3060">
        <v>76.943916000000002</v>
      </c>
      <c r="F3060">
        <v>25.97</v>
      </c>
      <c r="G3060">
        <v>-98.199066713357695</v>
      </c>
      <c r="H3060">
        <v>0.43448187739141098</v>
      </c>
      <c r="I3060">
        <v>-82.960522685972094</v>
      </c>
      <c r="J3060">
        <v>-4.0334449549020697</v>
      </c>
      <c r="K3060">
        <v>31.890474556851402</v>
      </c>
      <c r="L3060">
        <v>54.897539385133499</v>
      </c>
      <c r="M3060">
        <v>33.900379626873097</v>
      </c>
      <c r="N3060">
        <v>0.43635829433241102</v>
      </c>
      <c r="O3060">
        <v>296.996534462841</v>
      </c>
      <c r="P3060">
        <v>15.3197158081705</v>
      </c>
      <c r="Q3060">
        <v>-4.5514908194994E-2</v>
      </c>
    </row>
    <row r="3061" spans="1:17" hidden="1" x14ac:dyDescent="0.3">
      <c r="A3061" t="s">
        <v>6286</v>
      </c>
      <c r="B3061" t="s">
        <v>6287</v>
      </c>
      <c r="C3061" t="s">
        <v>10182</v>
      </c>
      <c r="E3061">
        <v>76.932292200000006</v>
      </c>
      <c r="F3061">
        <v>157</v>
      </c>
      <c r="G3061">
        <v>2.8267529079632898</v>
      </c>
      <c r="H3061">
        <v>21.193918256327802</v>
      </c>
      <c r="I3061">
        <v>15.584276637832099</v>
      </c>
      <c r="J3061">
        <v>-4.4109404369763601</v>
      </c>
      <c r="K3061">
        <v>135.21497533809301</v>
      </c>
      <c r="M3061">
        <v>65.096558080828999</v>
      </c>
      <c r="N3061">
        <v>2.3059808612440098</v>
      </c>
      <c r="O3061">
        <v>3.8216560509554101</v>
      </c>
      <c r="P3061">
        <v>51.646865642808798</v>
      </c>
    </row>
    <row r="3062" spans="1:17" hidden="1" x14ac:dyDescent="0.3">
      <c r="A3062" t="s">
        <v>6288</v>
      </c>
      <c r="B3062" t="s">
        <v>6289</v>
      </c>
      <c r="C3062" t="s">
        <v>10182</v>
      </c>
      <c r="D3062" t="s">
        <v>62</v>
      </c>
      <c r="E3062">
        <v>76.886404999999996</v>
      </c>
      <c r="F3062">
        <v>102.1</v>
      </c>
      <c r="G3062">
        <v>-15.7360097470185</v>
      </c>
      <c r="H3062">
        <v>-2.3046948629237001</v>
      </c>
      <c r="I3062">
        <v>-16.773868595225299</v>
      </c>
      <c r="J3062">
        <v>-5.5348652537970198</v>
      </c>
      <c r="K3062">
        <v>99.437331140269805</v>
      </c>
      <c r="L3062">
        <v>96.934752568997197</v>
      </c>
      <c r="M3062">
        <v>52.214336515122</v>
      </c>
      <c r="N3062">
        <v>1.70370766931352</v>
      </c>
      <c r="O3062">
        <v>11.6552399608227</v>
      </c>
      <c r="P3062">
        <v>24.360535931790501</v>
      </c>
      <c r="Q3062">
        <v>1.0509569815317E-2</v>
      </c>
    </row>
    <row r="3063" spans="1:17" hidden="1" x14ac:dyDescent="0.3">
      <c r="A3063" t="s">
        <v>6290</v>
      </c>
      <c r="B3063" t="s">
        <v>6291</v>
      </c>
      <c r="C3063" t="s">
        <v>10182</v>
      </c>
      <c r="D3063" t="s">
        <v>1175</v>
      </c>
      <c r="E3063">
        <v>76.828737971999999</v>
      </c>
      <c r="F3063">
        <v>0.84</v>
      </c>
      <c r="G3063">
        <v>57.522787650898103</v>
      </c>
      <c r="H3063">
        <v>3.37676230111314</v>
      </c>
      <c r="I3063">
        <v>5.9814748835226501</v>
      </c>
      <c r="J3063">
        <v>-3.57590492547964</v>
      </c>
      <c r="K3063">
        <v>0.80589269569195998</v>
      </c>
      <c r="L3063">
        <v>0.74100200766394297</v>
      </c>
      <c r="M3063">
        <v>48.518276131958899</v>
      </c>
      <c r="N3063">
        <v>3.1683762201430299</v>
      </c>
      <c r="O3063">
        <v>42.857142857142797</v>
      </c>
      <c r="P3063">
        <v>109.99999999999901</v>
      </c>
      <c r="Q3063">
        <v>-4.0471668979840001E-3</v>
      </c>
    </row>
    <row r="3064" spans="1:17" hidden="1" x14ac:dyDescent="0.3">
      <c r="A3064" t="s">
        <v>6292</v>
      </c>
      <c r="B3064" t="s">
        <v>6293</v>
      </c>
      <c r="C3064" t="s">
        <v>10182</v>
      </c>
      <c r="D3064" t="s">
        <v>548</v>
      </c>
      <c r="E3064">
        <v>76.805627599999994</v>
      </c>
      <c r="F3064">
        <v>10.84</v>
      </c>
      <c r="G3064">
        <v>-6.2262588784687303</v>
      </c>
      <c r="H3064">
        <v>1.2401828486432001</v>
      </c>
      <c r="I3064">
        <v>-26.4329801509631</v>
      </c>
      <c r="J3064">
        <v>-1.2124124432849701</v>
      </c>
      <c r="K3064">
        <v>11.0368429674997</v>
      </c>
      <c r="L3064">
        <v>10.972259740860499</v>
      </c>
      <c r="M3064">
        <v>44.973893416823302</v>
      </c>
      <c r="N3064">
        <v>1.2276236091750801</v>
      </c>
      <c r="O3064">
        <v>31.549815498154899</v>
      </c>
      <c r="P3064">
        <v>39.690721649484502</v>
      </c>
      <c r="Q3064">
        <v>5.6599500876509001E-2</v>
      </c>
    </row>
    <row r="3065" spans="1:17" hidden="1" x14ac:dyDescent="0.3">
      <c r="A3065" t="s">
        <v>6294</v>
      </c>
      <c r="B3065" t="s">
        <v>6295</v>
      </c>
      <c r="C3065" t="s">
        <v>10182</v>
      </c>
      <c r="D3065" t="s">
        <v>1175</v>
      </c>
      <c r="E3065">
        <v>76.802599999999998</v>
      </c>
      <c r="F3065">
        <v>59.5</v>
      </c>
      <c r="G3065">
        <v>-62.189502081614002</v>
      </c>
      <c r="H3065">
        <v>14.991829380576499</v>
      </c>
      <c r="I3065">
        <v>-52.619402836384303</v>
      </c>
      <c r="J3065">
        <v>16.940071138650399</v>
      </c>
      <c r="K3065">
        <v>59.344527347998799</v>
      </c>
      <c r="L3065">
        <v>83.168217904822995</v>
      </c>
      <c r="M3065">
        <v>80.765039049859993</v>
      </c>
      <c r="N3065">
        <v>1.6728813559322</v>
      </c>
      <c r="O3065">
        <v>175.54621848739399</v>
      </c>
      <c r="P3065">
        <v>23.572170301142201</v>
      </c>
    </row>
    <row r="3066" spans="1:17" hidden="1" x14ac:dyDescent="0.3">
      <c r="A3066" t="s">
        <v>6296</v>
      </c>
      <c r="B3066" t="s">
        <v>6297</v>
      </c>
      <c r="C3066" t="s">
        <v>10182</v>
      </c>
      <c r="D3066" t="s">
        <v>637</v>
      </c>
      <c r="E3066">
        <v>76.796927999999994</v>
      </c>
      <c r="F3066">
        <v>2.56</v>
      </c>
      <c r="G3066">
        <v>-81.168824370110599</v>
      </c>
      <c r="H3066">
        <v>-6.7993433622848798</v>
      </c>
      <c r="I3066">
        <v>-45.545775575754703</v>
      </c>
      <c r="J3066">
        <v>-2.3278619820665298</v>
      </c>
      <c r="K3066">
        <v>2.6207805288941</v>
      </c>
      <c r="L3066">
        <v>3.60330656867623</v>
      </c>
      <c r="M3066">
        <v>40.977307163297397</v>
      </c>
      <c r="N3066">
        <v>1.3095467717981799</v>
      </c>
      <c r="O3066">
        <v>176.692708333333</v>
      </c>
      <c r="P3066">
        <v>19.0697674418604</v>
      </c>
      <c r="Q3066">
        <v>-7.0125292553641E-2</v>
      </c>
    </row>
    <row r="3067" spans="1:17" hidden="1" x14ac:dyDescent="0.3">
      <c r="A3067" t="s">
        <v>6298</v>
      </c>
      <c r="B3067" t="s">
        <v>6299</v>
      </c>
      <c r="C3067" t="s">
        <v>10182</v>
      </c>
      <c r="D3067" t="s">
        <v>1402</v>
      </c>
      <c r="E3067">
        <v>76.738172509999998</v>
      </c>
      <c r="F3067">
        <v>37.85</v>
      </c>
      <c r="G3067">
        <v>6.3377031098353598</v>
      </c>
      <c r="H3067">
        <v>39.194600309307198</v>
      </c>
      <c r="I3067">
        <v>4.8542782672927798</v>
      </c>
      <c r="J3067">
        <v>24.091437873709001</v>
      </c>
      <c r="K3067">
        <v>28.811136304044499</v>
      </c>
      <c r="L3067">
        <v>29.575220307402098</v>
      </c>
      <c r="M3067">
        <v>75.962010516995505</v>
      </c>
      <c r="N3067">
        <v>3.2674469770307102</v>
      </c>
      <c r="O3067">
        <v>23.910171730515099</v>
      </c>
      <c r="P3067">
        <v>57.380457380457301</v>
      </c>
    </row>
    <row r="3068" spans="1:17" hidden="1" x14ac:dyDescent="0.3">
      <c r="A3068" t="s">
        <v>6300</v>
      </c>
      <c r="B3068" t="s">
        <v>6301</v>
      </c>
      <c r="C3068" t="s">
        <v>10182</v>
      </c>
      <c r="D3068" t="s">
        <v>108</v>
      </c>
      <c r="E3068">
        <v>76.738</v>
      </c>
      <c r="F3068">
        <v>1918.45</v>
      </c>
      <c r="G3068">
        <v>134.216653328723</v>
      </c>
      <c r="H3068">
        <v>-1.44390046691803</v>
      </c>
      <c r="I3068">
        <v>16.2497464882861</v>
      </c>
      <c r="J3068">
        <v>-0.409627366993078</v>
      </c>
      <c r="K3068">
        <v>1849.3725334165299</v>
      </c>
      <c r="L3068">
        <v>1518.85840446527</v>
      </c>
      <c r="M3068">
        <v>45.944746730598098</v>
      </c>
      <c r="N3068">
        <v>0.77013050426136298</v>
      </c>
      <c r="O3068">
        <v>28.9582736062967</v>
      </c>
      <c r="P3068">
        <v>206.68211973463301</v>
      </c>
      <c r="Q3068">
        <v>8.2300625075489006E-2</v>
      </c>
    </row>
    <row r="3069" spans="1:17" hidden="1" x14ac:dyDescent="0.3">
      <c r="A3069" t="s">
        <v>6302</v>
      </c>
      <c r="B3069" t="s">
        <v>6303</v>
      </c>
      <c r="C3069" t="s">
        <v>10182</v>
      </c>
      <c r="D3069" t="s">
        <v>416</v>
      </c>
      <c r="E3069">
        <v>76.678139999999999</v>
      </c>
      <c r="F3069">
        <v>64.680000000000007</v>
      </c>
      <c r="G3069">
        <v>8.7994159482171099</v>
      </c>
      <c r="H3069">
        <v>33.989820559230601</v>
      </c>
      <c r="I3069">
        <v>29.887974567643202</v>
      </c>
      <c r="J3069">
        <v>24.358387815421398</v>
      </c>
      <c r="K3069">
        <v>46.823318401463901</v>
      </c>
      <c r="L3069">
        <v>43.315331976097603</v>
      </c>
      <c r="M3069">
        <v>92.724819360336397</v>
      </c>
      <c r="N3069">
        <v>2.9380374220427901</v>
      </c>
      <c r="O3069">
        <v>4.8237476808905297</v>
      </c>
      <c r="P3069">
        <v>100.869565217391</v>
      </c>
      <c r="Q3069">
        <v>0.15449828806783</v>
      </c>
    </row>
    <row r="3070" spans="1:17" hidden="1" x14ac:dyDescent="0.3">
      <c r="A3070" t="s">
        <v>6304</v>
      </c>
      <c r="B3070" t="s">
        <v>6305</v>
      </c>
      <c r="C3070" t="s">
        <v>10182</v>
      </c>
      <c r="D3070" t="s">
        <v>543</v>
      </c>
      <c r="E3070">
        <v>76.644341400000002</v>
      </c>
      <c r="F3070">
        <v>45.65</v>
      </c>
      <c r="G3070">
        <v>41.580758665390903</v>
      </c>
      <c r="H3070">
        <v>0.33444048584152802</v>
      </c>
      <c r="I3070">
        <v>0.16545505831214899</v>
      </c>
      <c r="J3070">
        <v>-1.53808979942922</v>
      </c>
      <c r="K3070">
        <v>44.647560619858801</v>
      </c>
      <c r="L3070">
        <v>38.239922360338703</v>
      </c>
      <c r="M3070">
        <v>41.2442654002759</v>
      </c>
      <c r="N3070">
        <v>0.77307291939641998</v>
      </c>
      <c r="O3070">
        <v>17.634173055859801</v>
      </c>
      <c r="P3070">
        <v>88.169826875515199</v>
      </c>
      <c r="Q3070">
        <v>6.7943874548021005E-2</v>
      </c>
    </row>
    <row r="3071" spans="1:17" hidden="1" x14ac:dyDescent="0.3">
      <c r="A3071" t="s">
        <v>6306</v>
      </c>
      <c r="B3071" t="s">
        <v>6307</v>
      </c>
      <c r="C3071" t="s">
        <v>10182</v>
      </c>
      <c r="D3071" t="s">
        <v>246</v>
      </c>
      <c r="E3071">
        <v>76.546378000000004</v>
      </c>
      <c r="F3071">
        <v>220.1</v>
      </c>
      <c r="G3071">
        <v>-8.4457384199297003</v>
      </c>
      <c r="H3071">
        <v>6.4795316934218601</v>
      </c>
      <c r="I3071">
        <v>-9.0677696807430799</v>
      </c>
      <c r="J3071">
        <v>-2.84186332893273</v>
      </c>
      <c r="K3071">
        <v>215.577225372356</v>
      </c>
      <c r="L3071">
        <v>197.332294201417</v>
      </c>
      <c r="M3071">
        <v>41.3970808442308</v>
      </c>
      <c r="N3071">
        <v>0.56225710403942697</v>
      </c>
      <c r="O3071">
        <v>21.671967287596502</v>
      </c>
      <c r="P3071">
        <v>50.085236958745199</v>
      </c>
      <c r="Q3071">
        <v>9.9813644339145996E-2</v>
      </c>
    </row>
    <row r="3072" spans="1:17" hidden="1" x14ac:dyDescent="0.3">
      <c r="A3072" t="s">
        <v>6308</v>
      </c>
      <c r="B3072" t="s">
        <v>6309</v>
      </c>
      <c r="C3072" t="s">
        <v>10182</v>
      </c>
      <c r="D3072" t="s">
        <v>1091</v>
      </c>
      <c r="E3072">
        <v>76.533600000000007</v>
      </c>
      <c r="F3072">
        <v>65</v>
      </c>
      <c r="G3072">
        <v>52.590629584145603</v>
      </c>
      <c r="H3072">
        <v>2.0394025081882199</v>
      </c>
      <c r="I3072">
        <v>-33.060091588479999</v>
      </c>
      <c r="J3072">
        <v>-7.1893503036309001</v>
      </c>
      <c r="K3072">
        <v>69.250080969149906</v>
      </c>
      <c r="L3072">
        <v>66.654051934328606</v>
      </c>
      <c r="M3072">
        <v>37.402809554706103</v>
      </c>
      <c r="N3072">
        <v>0.58976090774010503</v>
      </c>
      <c r="O3072">
        <v>51.846153846153797</v>
      </c>
      <c r="P3072">
        <v>109.395973154362</v>
      </c>
    </row>
    <row r="3073" spans="1:17" hidden="1" x14ac:dyDescent="0.3">
      <c r="A3073" t="s">
        <v>6310</v>
      </c>
      <c r="B3073" t="s">
        <v>6311</v>
      </c>
      <c r="C3073" t="s">
        <v>10182</v>
      </c>
      <c r="E3073">
        <v>76.346199999999996</v>
      </c>
      <c r="F3073">
        <v>64.400000000000006</v>
      </c>
      <c r="G3073">
        <v>-26.130775856223501</v>
      </c>
      <c r="H3073">
        <v>-0.13354245203262899</v>
      </c>
      <c r="I3073">
        <v>-52.4381210890392</v>
      </c>
      <c r="J3073">
        <v>-0.48588710016770698</v>
      </c>
      <c r="K3073">
        <v>64.942953903826094</v>
      </c>
      <c r="L3073">
        <v>66.030934463006901</v>
      </c>
      <c r="M3073">
        <v>45.953935387955603</v>
      </c>
      <c r="N3073">
        <v>0.59648890138034605</v>
      </c>
      <c r="O3073">
        <v>80.093167701863294</v>
      </c>
      <c r="P3073">
        <v>16.434641113722599</v>
      </c>
      <c r="Q3073">
        <v>0.149636630387568</v>
      </c>
    </row>
    <row r="3074" spans="1:17" hidden="1" x14ac:dyDescent="0.3">
      <c r="A3074" t="s">
        <v>6312</v>
      </c>
      <c r="B3074" t="s">
        <v>6313</v>
      </c>
      <c r="C3074" t="s">
        <v>10182</v>
      </c>
      <c r="D3074" t="s">
        <v>413</v>
      </c>
      <c r="E3074">
        <v>76.333425000000005</v>
      </c>
      <c r="F3074">
        <v>250</v>
      </c>
      <c r="G3074">
        <v>-12.5239989512982</v>
      </c>
      <c r="H3074">
        <v>16.037581014563401</v>
      </c>
      <c r="I3074">
        <v>7.2888406089758497</v>
      </c>
      <c r="J3074">
        <v>10.785598773680301</v>
      </c>
      <c r="K3074">
        <v>219.42665950406399</v>
      </c>
      <c r="L3074">
        <v>210.46254063388599</v>
      </c>
      <c r="M3074">
        <v>65.6001051318039</v>
      </c>
      <c r="N3074">
        <v>3.0506676422169301</v>
      </c>
      <c r="O3074">
        <v>9.3599999999999905</v>
      </c>
      <c r="P3074">
        <v>79.856115107913595</v>
      </c>
      <c r="Q3074">
        <v>5.0686171100897001E-2</v>
      </c>
    </row>
    <row r="3075" spans="1:17" hidden="1" x14ac:dyDescent="0.3">
      <c r="A3075" t="s">
        <v>6314</v>
      </c>
      <c r="B3075" t="s">
        <v>6315</v>
      </c>
      <c r="C3075" t="s">
        <v>10182</v>
      </c>
      <c r="D3075" t="s">
        <v>896</v>
      </c>
      <c r="E3075">
        <v>76.207499999999996</v>
      </c>
      <c r="F3075">
        <v>74.099999999999994</v>
      </c>
      <c r="G3075">
        <v>41.057589756571701</v>
      </c>
      <c r="H3075">
        <v>-11.1846412076587</v>
      </c>
      <c r="I3075">
        <v>-12.7316100778585</v>
      </c>
      <c r="J3075">
        <v>-6.4159199123661104</v>
      </c>
      <c r="K3075">
        <v>76.881255786317595</v>
      </c>
      <c r="L3075">
        <v>73.482288234493595</v>
      </c>
      <c r="M3075">
        <v>39.712178645784697</v>
      </c>
      <c r="N3075">
        <v>0.25911731249325698</v>
      </c>
      <c r="O3075">
        <v>54.790823211875797</v>
      </c>
      <c r="P3075">
        <v>69.178082191780803</v>
      </c>
      <c r="Q3075">
        <v>0.13301423000871701</v>
      </c>
    </row>
    <row r="3076" spans="1:17" hidden="1" x14ac:dyDescent="0.3">
      <c r="A3076" t="s">
        <v>6316</v>
      </c>
      <c r="B3076" t="s">
        <v>6317</v>
      </c>
      <c r="C3076" t="s">
        <v>10182</v>
      </c>
      <c r="E3076">
        <v>76.2</v>
      </c>
      <c r="F3076">
        <v>50.8</v>
      </c>
      <c r="G3076">
        <v>-64.211132686716098</v>
      </c>
      <c r="H3076">
        <v>-4.4381820015945399</v>
      </c>
      <c r="I3076">
        <v>-49.091869748585303</v>
      </c>
      <c r="J3076">
        <v>-8.0758240498663199</v>
      </c>
      <c r="K3076">
        <v>55.719731223047901</v>
      </c>
      <c r="L3076">
        <v>64.183607930815597</v>
      </c>
      <c r="M3076">
        <v>36.902053399593697</v>
      </c>
      <c r="N3076">
        <v>1.1526239768897399</v>
      </c>
      <c r="O3076">
        <v>87.4015748031496</v>
      </c>
      <c r="P3076">
        <v>8.0851063829787204</v>
      </c>
      <c r="Q3076">
        <v>1.3145650712366E-2</v>
      </c>
    </row>
    <row r="3077" spans="1:17" hidden="1" x14ac:dyDescent="0.3">
      <c r="A3077" t="s">
        <v>6318</v>
      </c>
      <c r="B3077" t="s">
        <v>6319</v>
      </c>
      <c r="C3077" t="s">
        <v>10182</v>
      </c>
      <c r="D3077" t="s">
        <v>122</v>
      </c>
      <c r="E3077">
        <v>76.144999999999996</v>
      </c>
      <c r="F3077">
        <v>97</v>
      </c>
      <c r="G3077">
        <v>-7.7235365554197397</v>
      </c>
      <c r="H3077">
        <v>0.75072935784877703</v>
      </c>
      <c r="I3077">
        <v>-29.2092754453572</v>
      </c>
      <c r="J3077">
        <v>2.4150453007646999</v>
      </c>
      <c r="K3077">
        <v>97.231844751645596</v>
      </c>
      <c r="L3077">
        <v>99.004956810104304</v>
      </c>
      <c r="M3077">
        <v>49.611785828445498</v>
      </c>
      <c r="N3077">
        <v>0.85454545454545405</v>
      </c>
      <c r="O3077">
        <v>47.474226804123703</v>
      </c>
      <c r="P3077">
        <v>29.939718687206899</v>
      </c>
    </row>
    <row r="3078" spans="1:17" hidden="1" x14ac:dyDescent="0.3">
      <c r="A3078" t="s">
        <v>6320</v>
      </c>
      <c r="B3078" t="s">
        <v>6321</v>
      </c>
      <c r="C3078" t="s">
        <v>10182</v>
      </c>
      <c r="D3078" t="s">
        <v>481</v>
      </c>
      <c r="E3078">
        <v>76.128</v>
      </c>
      <c r="F3078">
        <v>160</v>
      </c>
      <c r="G3078">
        <v>-8.7645703058922599</v>
      </c>
      <c r="H3078">
        <v>18.558948535930899</v>
      </c>
      <c r="I3078">
        <v>3.9929534239765601</v>
      </c>
      <c r="J3078">
        <v>-8.6179217322023298</v>
      </c>
      <c r="K3078">
        <v>146.96382491389201</v>
      </c>
      <c r="M3078">
        <v>62.878077303168801</v>
      </c>
      <c r="N3078">
        <v>2.7064056939501699</v>
      </c>
      <c r="O3078">
        <v>23.75</v>
      </c>
      <c r="P3078">
        <v>40.412461605967501</v>
      </c>
    </row>
    <row r="3079" spans="1:17" hidden="1" x14ac:dyDescent="0.3">
      <c r="A3079" t="s">
        <v>6322</v>
      </c>
      <c r="B3079" t="s">
        <v>6323</v>
      </c>
      <c r="C3079" t="s">
        <v>10182</v>
      </c>
      <c r="E3079">
        <v>76.048310869999995</v>
      </c>
      <c r="F3079">
        <v>44.9</v>
      </c>
      <c r="G3079">
        <v>-27.072373838429201</v>
      </c>
      <c r="H3079">
        <v>-1.7844893473702299</v>
      </c>
      <c r="I3079">
        <v>-27.387029750029701</v>
      </c>
      <c r="J3079">
        <v>-3.6171581169422402</v>
      </c>
      <c r="K3079">
        <v>41.937862689492</v>
      </c>
      <c r="L3079">
        <v>41.939314006032198</v>
      </c>
      <c r="M3079">
        <v>51.505486021583302</v>
      </c>
      <c r="N3079">
        <v>0.97847833007412799</v>
      </c>
      <c r="O3079">
        <v>36.525612472160297</v>
      </c>
      <c r="P3079">
        <v>44.512391374316003</v>
      </c>
      <c r="Q3079">
        <v>-1.363645413368E-2</v>
      </c>
    </row>
    <row r="3080" spans="1:17" hidden="1" x14ac:dyDescent="0.3">
      <c r="A3080" t="s">
        <v>6324</v>
      </c>
      <c r="B3080" t="s">
        <v>6325</v>
      </c>
      <c r="C3080" t="s">
        <v>10182</v>
      </c>
      <c r="D3080" t="s">
        <v>1402</v>
      </c>
      <c r="E3080">
        <v>75.984894999999995</v>
      </c>
      <c r="F3080">
        <v>114.1</v>
      </c>
      <c r="G3080">
        <v>0.28493036813418998</v>
      </c>
      <c r="H3080">
        <v>-4.0051540281715896</v>
      </c>
      <c r="I3080">
        <v>0.79872260941797502</v>
      </c>
      <c r="J3080">
        <v>1.7716886574080499</v>
      </c>
      <c r="K3080">
        <v>116.234818630456</v>
      </c>
      <c r="L3080">
        <v>105.23210555931</v>
      </c>
      <c r="M3080">
        <v>42.504872857402503</v>
      </c>
      <c r="N3080">
        <v>0.22339320776670701</v>
      </c>
      <c r="O3080">
        <v>57.712532865907001</v>
      </c>
      <c r="P3080">
        <v>52.133333333333297</v>
      </c>
      <c r="Q3080">
        <v>0.111498395430289</v>
      </c>
    </row>
    <row r="3081" spans="1:17" hidden="1" x14ac:dyDescent="0.3">
      <c r="A3081" t="s">
        <v>6326</v>
      </c>
      <c r="B3081" t="s">
        <v>6327</v>
      </c>
      <c r="C3081" t="s">
        <v>10182</v>
      </c>
      <c r="E3081">
        <v>75.890253599999994</v>
      </c>
      <c r="F3081">
        <v>100.8</v>
      </c>
      <c r="G3081">
        <v>-21.7012926166603</v>
      </c>
      <c r="H3081">
        <v>2.0627371660733802</v>
      </c>
      <c r="I3081">
        <v>-34.400282222701797</v>
      </c>
      <c r="J3081">
        <v>-1.6369693512499499</v>
      </c>
      <c r="K3081">
        <v>99.060117018966196</v>
      </c>
      <c r="L3081">
        <v>113.743566327571</v>
      </c>
      <c r="M3081">
        <v>49.6097126665031</v>
      </c>
      <c r="N3081">
        <v>1.7682709447415299</v>
      </c>
      <c r="O3081">
        <v>73.511904761904702</v>
      </c>
      <c r="P3081">
        <v>49.3333333333333</v>
      </c>
    </row>
    <row r="3082" spans="1:17" hidden="1" x14ac:dyDescent="0.3">
      <c r="A3082" t="s">
        <v>6328</v>
      </c>
      <c r="B3082" t="s">
        <v>6329</v>
      </c>
      <c r="C3082" t="s">
        <v>10182</v>
      </c>
      <c r="D3082" t="s">
        <v>49</v>
      </c>
      <c r="E3082">
        <v>75.882750000000001</v>
      </c>
      <c r="F3082">
        <v>219.95</v>
      </c>
      <c r="G3082">
        <v>50.1730561421505</v>
      </c>
      <c r="H3082">
        <v>5.8960781566239504</v>
      </c>
      <c r="I3082">
        <v>10.651766693088399</v>
      </c>
      <c r="J3082">
        <v>1.8053586910780901</v>
      </c>
      <c r="K3082">
        <v>206.89116040192201</v>
      </c>
      <c r="L3082">
        <v>187.10697769144201</v>
      </c>
      <c r="M3082">
        <v>57.374811233043999</v>
      </c>
      <c r="N3082">
        <v>0.52148209933128797</v>
      </c>
      <c r="O3082">
        <v>13.662195953625799</v>
      </c>
      <c r="P3082">
        <v>80.213027447767303</v>
      </c>
      <c r="Q3082">
        <v>6.1612565560598E-2</v>
      </c>
    </row>
    <row r="3083" spans="1:17" hidden="1" x14ac:dyDescent="0.3">
      <c r="A3083" t="s">
        <v>6330</v>
      </c>
      <c r="B3083" t="s">
        <v>6331</v>
      </c>
      <c r="C3083" t="s">
        <v>10182</v>
      </c>
      <c r="D3083" t="s">
        <v>180</v>
      </c>
      <c r="E3083">
        <v>75.738261059999999</v>
      </c>
      <c r="F3083">
        <v>37.17</v>
      </c>
      <c r="G3083">
        <v>8.1876667567020203</v>
      </c>
      <c r="H3083">
        <v>34.368866594282501</v>
      </c>
      <c r="I3083">
        <v>6.5015390022503601</v>
      </c>
      <c r="J3083">
        <v>1.1622094983720901</v>
      </c>
      <c r="K3083">
        <v>31.032021927695499</v>
      </c>
      <c r="L3083">
        <v>29.695952295255701</v>
      </c>
      <c r="M3083">
        <v>65.295651775007698</v>
      </c>
      <c r="N3083">
        <v>1.4081579774859401</v>
      </c>
      <c r="O3083">
        <v>12.994350282485801</v>
      </c>
      <c r="P3083">
        <v>81.317073170731703</v>
      </c>
      <c r="Q3083">
        <v>1.5898930918378001E-2</v>
      </c>
    </row>
    <row r="3084" spans="1:17" hidden="1" x14ac:dyDescent="0.3">
      <c r="A3084" t="s">
        <v>6332</v>
      </c>
      <c r="B3084" t="s">
        <v>6333</v>
      </c>
      <c r="C3084" t="s">
        <v>10182</v>
      </c>
      <c r="E3084">
        <v>75.600999999999999</v>
      </c>
      <c r="F3084">
        <v>218.5</v>
      </c>
      <c r="G3084">
        <v>-21.0382889536567</v>
      </c>
      <c r="H3084">
        <v>7.0981870751695002</v>
      </c>
      <c r="I3084">
        <v>-8.2807652237878706</v>
      </c>
      <c r="J3084">
        <v>-1.1429353178558701</v>
      </c>
      <c r="K3084">
        <v>242.48029419837201</v>
      </c>
      <c r="M3084">
        <v>41.7214767560844</v>
      </c>
      <c r="N3084">
        <v>0.62624254473161001</v>
      </c>
      <c r="O3084">
        <v>108.215102974828</v>
      </c>
      <c r="P3084">
        <v>15.8536585365853</v>
      </c>
    </row>
    <row r="3085" spans="1:17" hidden="1" x14ac:dyDescent="0.3">
      <c r="A3085" t="s">
        <v>6334</v>
      </c>
      <c r="B3085" t="s">
        <v>6335</v>
      </c>
      <c r="C3085" t="s">
        <v>10182</v>
      </c>
      <c r="E3085">
        <v>75.585400000000007</v>
      </c>
      <c r="F3085">
        <v>2223.1</v>
      </c>
      <c r="G3085">
        <v>181.97210304844799</v>
      </c>
      <c r="H3085">
        <v>100.067009515438</v>
      </c>
      <c r="I3085">
        <v>162.705637750119</v>
      </c>
      <c r="J3085">
        <v>22.133090196604002</v>
      </c>
      <c r="K3085">
        <v>1328.5465761150499</v>
      </c>
      <c r="L3085">
        <v>998.635833527822</v>
      </c>
      <c r="M3085">
        <v>97.248380629747302</v>
      </c>
      <c r="N3085">
        <v>2.4695165163982802</v>
      </c>
      <c r="O3085">
        <v>0</v>
      </c>
      <c r="P3085">
        <v>222.18840579710101</v>
      </c>
      <c r="Q3085">
        <v>0.13418947067211101</v>
      </c>
    </row>
    <row r="3086" spans="1:17" hidden="1" x14ac:dyDescent="0.3">
      <c r="A3086" t="s">
        <v>6336</v>
      </c>
      <c r="B3086" t="s">
        <v>6337</v>
      </c>
      <c r="C3086" t="s">
        <v>10182</v>
      </c>
      <c r="D3086" t="s">
        <v>130</v>
      </c>
      <c r="E3086">
        <v>75.527901125</v>
      </c>
      <c r="F3086">
        <v>46.25</v>
      </c>
      <c r="G3086">
        <v>67.301779186744199</v>
      </c>
      <c r="H3086">
        <v>-0.86273988395240098</v>
      </c>
      <c r="I3086">
        <v>31.887393714249399</v>
      </c>
      <c r="J3086">
        <v>-4.33815982744043</v>
      </c>
      <c r="K3086">
        <v>44.310106651418103</v>
      </c>
      <c r="L3086">
        <v>37.880475973563598</v>
      </c>
      <c r="M3086">
        <v>42.418343512791097</v>
      </c>
      <c r="N3086">
        <v>1.0650135338120299</v>
      </c>
      <c r="O3086">
        <v>21.989189189189101</v>
      </c>
      <c r="P3086">
        <v>109.276018099547</v>
      </c>
      <c r="Q3086">
        <v>4.2264535890959E-2</v>
      </c>
    </row>
    <row r="3087" spans="1:17" hidden="1" x14ac:dyDescent="0.3">
      <c r="A3087" t="s">
        <v>6338</v>
      </c>
      <c r="B3087" t="s">
        <v>6339</v>
      </c>
      <c r="C3087" t="s">
        <v>10182</v>
      </c>
      <c r="D3087" t="s">
        <v>416</v>
      </c>
      <c r="E3087">
        <v>75.453035255999893</v>
      </c>
      <c r="F3087">
        <v>50.34</v>
      </c>
      <c r="G3087">
        <v>-1.24826962489197</v>
      </c>
      <c r="H3087">
        <v>-12.8846533332802</v>
      </c>
      <c r="I3087">
        <v>-9.1726465664888792</v>
      </c>
      <c r="J3087">
        <v>-3.21774051806762</v>
      </c>
      <c r="K3087">
        <v>53.275629476457901</v>
      </c>
      <c r="L3087">
        <v>50.592533471713701</v>
      </c>
      <c r="M3087">
        <v>26.661442788313</v>
      </c>
      <c r="N3087">
        <v>0.13382458857285201</v>
      </c>
      <c r="O3087">
        <v>65.276122367898196</v>
      </c>
      <c r="P3087">
        <v>28.582375478927201</v>
      </c>
      <c r="Q3087">
        <v>-2.1186242348939999E-2</v>
      </c>
    </row>
    <row r="3088" spans="1:17" hidden="1" x14ac:dyDescent="0.3">
      <c r="A3088" t="s">
        <v>6340</v>
      </c>
      <c r="B3088" t="s">
        <v>6341</v>
      </c>
      <c r="C3088" t="s">
        <v>10182</v>
      </c>
      <c r="E3088">
        <v>75.414010000000005</v>
      </c>
      <c r="F3088">
        <v>46</v>
      </c>
      <c r="G3088">
        <v>-19.460190435259602</v>
      </c>
      <c r="H3088">
        <v>15.404002051985699</v>
      </c>
      <c r="I3088">
        <v>-3.9656045305353098</v>
      </c>
      <c r="J3088">
        <v>-4.9743282123201498</v>
      </c>
      <c r="K3088">
        <v>42.9997395435066</v>
      </c>
      <c r="L3088">
        <v>42.311600384183102</v>
      </c>
      <c r="M3088">
        <v>53.600210902843401</v>
      </c>
      <c r="N3088">
        <v>2.6458179537134501</v>
      </c>
      <c r="O3088">
        <v>17.826086956521699</v>
      </c>
      <c r="P3088">
        <v>43.079315707620502</v>
      </c>
      <c r="Q3088">
        <v>7.3488914288386997E-2</v>
      </c>
    </row>
    <row r="3089" spans="1:17" hidden="1" x14ac:dyDescent="0.3">
      <c r="A3089" t="s">
        <v>6342</v>
      </c>
      <c r="B3089" t="s">
        <v>6343</v>
      </c>
      <c r="C3089" t="s">
        <v>10182</v>
      </c>
      <c r="D3089" t="s">
        <v>416</v>
      </c>
      <c r="E3089">
        <v>75.376102738</v>
      </c>
      <c r="F3089">
        <v>42.31</v>
      </c>
      <c r="G3089">
        <v>-36.578469445500602</v>
      </c>
      <c r="H3089">
        <v>-16.937228552244399</v>
      </c>
      <c r="I3089">
        <v>-19.297169915311201</v>
      </c>
      <c r="J3089">
        <v>-2.6420899162778002</v>
      </c>
      <c r="K3089">
        <v>44.814173182379101</v>
      </c>
      <c r="L3089">
        <v>45.649621063987603</v>
      </c>
      <c r="M3089">
        <v>37.3319268191809</v>
      </c>
      <c r="N3089">
        <v>0.176208633878292</v>
      </c>
      <c r="O3089">
        <v>40.642173060867897</v>
      </c>
      <c r="P3089">
        <v>36.360821042496397</v>
      </c>
      <c r="Q3089">
        <v>8.9353123860619992E-3</v>
      </c>
    </row>
    <row r="3090" spans="1:17" hidden="1" x14ac:dyDescent="0.3">
      <c r="A3090" t="s">
        <v>6344</v>
      </c>
      <c r="B3090" t="s">
        <v>6345</v>
      </c>
      <c r="C3090" t="s">
        <v>10182</v>
      </c>
      <c r="D3090" t="s">
        <v>926</v>
      </c>
      <c r="E3090">
        <v>75.287850000000006</v>
      </c>
      <c r="F3090">
        <v>44.3</v>
      </c>
      <c r="G3090">
        <v>53.183709704961601</v>
      </c>
      <c r="H3090">
        <v>36.340531023395798</v>
      </c>
      <c r="I3090">
        <v>14.787828067187</v>
      </c>
      <c r="J3090">
        <v>-0.27171838599898601</v>
      </c>
      <c r="K3090">
        <v>37.823159398292198</v>
      </c>
      <c r="L3090">
        <v>32.229138949712102</v>
      </c>
      <c r="M3090">
        <v>64.828230193363694</v>
      </c>
      <c r="N3090">
        <v>0.82089552238805896</v>
      </c>
      <c r="O3090">
        <v>9.1422121896162594</v>
      </c>
      <c r="P3090">
        <v>100.907029478458</v>
      </c>
      <c r="Q3090">
        <v>0.131463475373333</v>
      </c>
    </row>
    <row r="3091" spans="1:17" hidden="1" x14ac:dyDescent="0.3">
      <c r="A3091" t="s">
        <v>6346</v>
      </c>
      <c r="B3091" t="s">
        <v>6347</v>
      </c>
      <c r="C3091" t="s">
        <v>10182</v>
      </c>
      <c r="D3091" t="s">
        <v>256</v>
      </c>
      <c r="E3091">
        <v>74.984369999999998</v>
      </c>
      <c r="F3091">
        <v>109</v>
      </c>
      <c r="G3091">
        <v>27.2338236924078</v>
      </c>
      <c r="H3091">
        <v>13.903078090586799</v>
      </c>
      <c r="I3091">
        <v>8.0869935456500794</v>
      </c>
      <c r="J3091">
        <v>1.21932962403636</v>
      </c>
      <c r="K3091">
        <v>98.737975513114094</v>
      </c>
      <c r="L3091">
        <v>87.483583494849498</v>
      </c>
      <c r="M3091">
        <v>62.695962829953999</v>
      </c>
      <c r="N3091">
        <v>1.1923446502015</v>
      </c>
      <c r="O3091">
        <v>9.5688073394495294</v>
      </c>
      <c r="P3091">
        <v>68.209876543209802</v>
      </c>
      <c r="Q3091">
        <v>5.0216482009908997E-2</v>
      </c>
    </row>
    <row r="3092" spans="1:17" hidden="1" x14ac:dyDescent="0.3">
      <c r="A3092" t="s">
        <v>6348</v>
      </c>
      <c r="B3092" t="s">
        <v>6349</v>
      </c>
      <c r="C3092" t="s">
        <v>10182</v>
      </c>
      <c r="D3092" t="s">
        <v>711</v>
      </c>
      <c r="E3092">
        <v>74.910257103000006</v>
      </c>
      <c r="F3092">
        <v>724.65</v>
      </c>
      <c r="G3092">
        <v>39.779633246392201</v>
      </c>
      <c r="H3092">
        <v>-5.3015254512536103</v>
      </c>
      <c r="I3092">
        <v>15.3115149764749</v>
      </c>
      <c r="J3092">
        <v>-0.556108545389148</v>
      </c>
      <c r="K3092">
        <v>725.44716294120099</v>
      </c>
      <c r="L3092">
        <v>641.71395859002405</v>
      </c>
      <c r="M3092">
        <v>87.496234820458398</v>
      </c>
      <c r="N3092">
        <v>0.50921107180434599</v>
      </c>
      <c r="O3092">
        <v>23.782515697233102</v>
      </c>
      <c r="P3092">
        <v>69.180304905096506</v>
      </c>
      <c r="Q3092">
        <v>2.3985275242898001E-2</v>
      </c>
    </row>
    <row r="3093" spans="1:17" hidden="1" x14ac:dyDescent="0.3">
      <c r="A3093" t="s">
        <v>6350</v>
      </c>
      <c r="B3093" t="s">
        <v>6351</v>
      </c>
      <c r="C3093" t="s">
        <v>10182</v>
      </c>
      <c r="D3093" t="s">
        <v>481</v>
      </c>
      <c r="E3093">
        <v>74.592179999999999</v>
      </c>
      <c r="F3093">
        <v>45.18</v>
      </c>
      <c r="G3093">
        <v>103.21121175617699</v>
      </c>
      <c r="H3093">
        <v>22.547242850312202</v>
      </c>
      <c r="I3093">
        <v>15.696551971154699</v>
      </c>
      <c r="J3093">
        <v>-4.9091584710484204</v>
      </c>
      <c r="K3093">
        <v>41.348024627842697</v>
      </c>
      <c r="L3093">
        <v>35.147571625764598</v>
      </c>
      <c r="M3093">
        <v>43.7654202714562</v>
      </c>
      <c r="N3093">
        <v>2.7712728803666602</v>
      </c>
      <c r="O3093">
        <v>26.648959716688701</v>
      </c>
      <c r="P3093">
        <v>176.838235294117</v>
      </c>
      <c r="Q3093">
        <v>0.243216295576036</v>
      </c>
    </row>
    <row r="3094" spans="1:17" hidden="1" x14ac:dyDescent="0.3">
      <c r="A3094" t="s">
        <v>6352</v>
      </c>
      <c r="B3094" t="s">
        <v>6353</v>
      </c>
      <c r="C3094" t="s">
        <v>10182</v>
      </c>
      <c r="D3094" t="s">
        <v>43</v>
      </c>
      <c r="E3094">
        <v>74.573276469999996</v>
      </c>
      <c r="F3094">
        <v>42.35</v>
      </c>
      <c r="G3094">
        <v>-24.8492216107432</v>
      </c>
      <c r="H3094">
        <v>-5.6219303827584204</v>
      </c>
      <c r="I3094">
        <v>-35.676800560999602</v>
      </c>
      <c r="J3094">
        <v>-2.2970046406555502</v>
      </c>
      <c r="K3094">
        <v>44.918224268326</v>
      </c>
      <c r="L3094">
        <v>49.860588379973997</v>
      </c>
      <c r="M3094">
        <v>41.394845575002897</v>
      </c>
      <c r="N3094">
        <v>0.37293251752728501</v>
      </c>
      <c r="O3094">
        <v>49.940968122786302</v>
      </c>
      <c r="P3094">
        <v>14.7696476964769</v>
      </c>
      <c r="Q3094">
        <v>1.2521978427873001E-2</v>
      </c>
    </row>
    <row r="3095" spans="1:17" hidden="1" x14ac:dyDescent="0.3">
      <c r="A3095" t="s">
        <v>6354</v>
      </c>
      <c r="B3095" t="s">
        <v>6355</v>
      </c>
      <c r="C3095" t="s">
        <v>10182</v>
      </c>
      <c r="D3095" t="s">
        <v>62</v>
      </c>
      <c r="E3095">
        <v>74.474392416000001</v>
      </c>
      <c r="F3095">
        <v>15.88</v>
      </c>
      <c r="G3095">
        <v>35.704365554955203</v>
      </c>
      <c r="H3095">
        <v>14.7273084778758</v>
      </c>
      <c r="I3095">
        <v>-18.861639127204398</v>
      </c>
      <c r="J3095">
        <v>15.704422590141901</v>
      </c>
      <c r="K3095">
        <v>13.673959408816501</v>
      </c>
      <c r="L3095">
        <v>13.8237775799522</v>
      </c>
      <c r="M3095">
        <v>87.174812395097206</v>
      </c>
      <c r="N3095">
        <v>1.04824980626453</v>
      </c>
      <c r="O3095">
        <v>24.0554156171284</v>
      </c>
      <c r="P3095">
        <v>95.566502463054206</v>
      </c>
      <c r="Q3095">
        <v>3.6411244233329997E-2</v>
      </c>
    </row>
    <row r="3096" spans="1:17" hidden="1" x14ac:dyDescent="0.3">
      <c r="A3096" t="s">
        <v>6356</v>
      </c>
      <c r="B3096" t="s">
        <v>6357</v>
      </c>
      <c r="C3096" t="s">
        <v>10182</v>
      </c>
      <c r="E3096">
        <v>74.444044851000001</v>
      </c>
      <c r="F3096">
        <v>101.97</v>
      </c>
      <c r="G3096">
        <v>24.517965238160802</v>
      </c>
      <c r="H3096">
        <v>10.279322756305101</v>
      </c>
      <c r="I3096">
        <v>0.92128254334206605</v>
      </c>
      <c r="J3096">
        <v>10.6375459271741</v>
      </c>
      <c r="K3096">
        <v>98.574898533426904</v>
      </c>
      <c r="L3096">
        <v>93.314386920140095</v>
      </c>
      <c r="M3096">
        <v>66.667717778386603</v>
      </c>
      <c r="N3096">
        <v>0.58998613460829996</v>
      </c>
      <c r="O3096">
        <v>50.034323820731601</v>
      </c>
      <c r="P3096">
        <v>71.840242669362894</v>
      </c>
      <c r="Q3096">
        <v>5.0515403290715001E-2</v>
      </c>
    </row>
    <row r="3097" spans="1:17" hidden="1" x14ac:dyDescent="0.3">
      <c r="A3097" t="s">
        <v>6358</v>
      </c>
      <c r="B3097" t="s">
        <v>6359</v>
      </c>
      <c r="C3097" t="s">
        <v>10182</v>
      </c>
      <c r="D3097" t="s">
        <v>553</v>
      </c>
      <c r="E3097">
        <v>74.386520000000004</v>
      </c>
      <c r="F3097">
        <v>247</v>
      </c>
      <c r="G3097">
        <v>36.299260244395498</v>
      </c>
      <c r="H3097">
        <v>-5.7179745409920999</v>
      </c>
      <c r="I3097">
        <v>-15.026828234377099</v>
      </c>
      <c r="J3097">
        <v>0.23771309176379199</v>
      </c>
      <c r="K3097">
        <v>240.45714345277099</v>
      </c>
      <c r="L3097">
        <v>221.98014839877499</v>
      </c>
      <c r="M3097">
        <v>60.470382249289599</v>
      </c>
      <c r="N3097">
        <v>1.68317342855913</v>
      </c>
      <c r="O3097">
        <v>10.1012145748987</v>
      </c>
      <c r="P3097">
        <v>119.84868713840601</v>
      </c>
      <c r="Q3097">
        <v>0.15995042171808299</v>
      </c>
    </row>
    <row r="3098" spans="1:17" hidden="1" x14ac:dyDescent="0.3">
      <c r="A3098" t="s">
        <v>6360</v>
      </c>
      <c r="B3098" t="s">
        <v>6361</v>
      </c>
      <c r="C3098" t="s">
        <v>10182</v>
      </c>
      <c r="D3098" t="s">
        <v>6362</v>
      </c>
      <c r="E3098">
        <v>74.31165</v>
      </c>
      <c r="F3098">
        <v>342.45</v>
      </c>
      <c r="G3098">
        <v>10.806949141581301</v>
      </c>
      <c r="H3098">
        <v>14.398692125674501</v>
      </c>
      <c r="I3098">
        <v>23.564472871450199</v>
      </c>
      <c r="J3098">
        <v>16.4433027575935</v>
      </c>
      <c r="M3098">
        <v>91.430960049181195</v>
      </c>
      <c r="O3098">
        <v>0</v>
      </c>
      <c r="P3098">
        <v>58.358381502890097</v>
      </c>
    </row>
    <row r="3099" spans="1:17" hidden="1" x14ac:dyDescent="0.3">
      <c r="A3099" t="s">
        <v>6363</v>
      </c>
      <c r="B3099" t="s">
        <v>6364</v>
      </c>
      <c r="C3099" t="s">
        <v>10182</v>
      </c>
      <c r="D3099" t="s">
        <v>304</v>
      </c>
      <c r="E3099">
        <v>74.305000000000007</v>
      </c>
      <c r="F3099">
        <v>106.15</v>
      </c>
      <c r="G3099">
        <v>124.09249575459199</v>
      </c>
      <c r="H3099">
        <v>15.415580276283601</v>
      </c>
      <c r="I3099">
        <v>17.837158340487601</v>
      </c>
      <c r="J3099">
        <v>-7.36356633150546</v>
      </c>
      <c r="K3099">
        <v>106.448496709027</v>
      </c>
      <c r="L3099">
        <v>80.2684221446181</v>
      </c>
      <c r="M3099">
        <v>33.1180413013644</v>
      </c>
      <c r="N3099">
        <v>0.48802215871654098</v>
      </c>
      <c r="O3099">
        <v>33.772962788506803</v>
      </c>
      <c r="P3099">
        <v>165.441360340085</v>
      </c>
      <c r="Q3099">
        <v>9.7589664191986003E-2</v>
      </c>
    </row>
    <row r="3100" spans="1:17" hidden="1" x14ac:dyDescent="0.3">
      <c r="A3100" t="s">
        <v>6365</v>
      </c>
      <c r="B3100" t="s">
        <v>6366</v>
      </c>
      <c r="C3100" t="s">
        <v>10182</v>
      </c>
      <c r="D3100" t="s">
        <v>1634</v>
      </c>
      <c r="E3100">
        <v>74.215319454999999</v>
      </c>
      <c r="F3100">
        <v>6448</v>
      </c>
      <c r="G3100">
        <v>-2.4210676101484099</v>
      </c>
      <c r="H3100">
        <v>-2.2028548577144398</v>
      </c>
      <c r="I3100">
        <v>4.42398771381795</v>
      </c>
      <c r="J3100">
        <v>1.0177618215539601</v>
      </c>
      <c r="K3100">
        <v>6343.0295193420998</v>
      </c>
      <c r="L3100">
        <v>5905.0533281079797</v>
      </c>
      <c r="M3100">
        <v>54.002539861815002</v>
      </c>
      <c r="N3100">
        <v>0.93076614788591205</v>
      </c>
      <c r="O3100">
        <v>2.9931761786600299</v>
      </c>
      <c r="P3100">
        <v>28.831168831168799</v>
      </c>
      <c r="Q3100">
        <v>-2.6802431944266999E-2</v>
      </c>
    </row>
    <row r="3101" spans="1:17" hidden="1" x14ac:dyDescent="0.3">
      <c r="A3101" t="s">
        <v>6367</v>
      </c>
      <c r="B3101" t="s">
        <v>6368</v>
      </c>
      <c r="C3101" t="s">
        <v>10182</v>
      </c>
      <c r="E3101">
        <v>74.140367600000005</v>
      </c>
      <c r="F3101">
        <v>49.01</v>
      </c>
      <c r="G3101">
        <v>-62.9693047059652</v>
      </c>
      <c r="H3101">
        <v>-3.22504524806281</v>
      </c>
      <c r="I3101">
        <v>-39.3533991612222</v>
      </c>
      <c r="J3101">
        <v>-2.8194231588346401</v>
      </c>
      <c r="K3101">
        <v>53.123565280194398</v>
      </c>
      <c r="L3101">
        <v>57.163914462505403</v>
      </c>
      <c r="M3101">
        <v>30.047458460642201</v>
      </c>
      <c r="N3101">
        <v>1.45307482676783</v>
      </c>
      <c r="O3101">
        <v>69.149153234033903</v>
      </c>
      <c r="P3101">
        <v>17.925890279114501</v>
      </c>
      <c r="Q3101">
        <v>3.5225488544326999E-2</v>
      </c>
    </row>
    <row r="3102" spans="1:17" hidden="1" x14ac:dyDescent="0.3">
      <c r="A3102" t="s">
        <v>6369</v>
      </c>
      <c r="B3102" t="s">
        <v>6370</v>
      </c>
      <c r="C3102" t="s">
        <v>10182</v>
      </c>
      <c r="E3102">
        <v>73.990920000000003</v>
      </c>
      <c r="F3102">
        <v>6.47</v>
      </c>
      <c r="G3102">
        <v>-73.858671263350104</v>
      </c>
      <c r="H3102">
        <v>2.61182436211576</v>
      </c>
      <c r="I3102">
        <v>-2.4811856296412098</v>
      </c>
      <c r="J3102">
        <v>-12.4530701413417</v>
      </c>
      <c r="K3102">
        <v>5.8184821364294796</v>
      </c>
      <c r="L3102">
        <v>6.6327177392710102</v>
      </c>
      <c r="M3102">
        <v>63.4609699507755</v>
      </c>
      <c r="N3102">
        <v>3.2057922330776099</v>
      </c>
      <c r="O3102">
        <v>135.54868624420399</v>
      </c>
      <c r="P3102">
        <v>60.945273631840799</v>
      </c>
      <c r="Q3102">
        <v>9.5486761538390003E-2</v>
      </c>
    </row>
    <row r="3103" spans="1:17" hidden="1" x14ac:dyDescent="0.3">
      <c r="A3103" t="s">
        <v>6371</v>
      </c>
      <c r="B3103" t="s">
        <v>6372</v>
      </c>
      <c r="C3103" t="s">
        <v>10182</v>
      </c>
      <c r="D3103" t="s">
        <v>637</v>
      </c>
      <c r="E3103">
        <v>73.851516000000004</v>
      </c>
      <c r="F3103">
        <v>73.66</v>
      </c>
      <c r="G3103">
        <v>893.72460375529295</v>
      </c>
      <c r="H3103">
        <v>17.003142739842399</v>
      </c>
      <c r="I3103">
        <v>274.94816672754098</v>
      </c>
      <c r="J3103">
        <v>10.179392065111401</v>
      </c>
      <c r="K3103">
        <v>59.7286071298061</v>
      </c>
      <c r="M3103">
        <v>100</v>
      </c>
      <c r="N3103">
        <v>4.9864089398973102</v>
      </c>
      <c r="O3103">
        <v>0</v>
      </c>
      <c r="P3103">
        <v>918.81051175656899</v>
      </c>
    </row>
    <row r="3104" spans="1:17" hidden="1" x14ac:dyDescent="0.3">
      <c r="A3104" t="s">
        <v>6373</v>
      </c>
      <c r="B3104" t="s">
        <v>6374</v>
      </c>
      <c r="C3104" t="s">
        <v>10182</v>
      </c>
      <c r="E3104">
        <v>73.840067840000003</v>
      </c>
      <c r="F3104">
        <v>292.60000000000002</v>
      </c>
      <c r="G3104">
        <v>267.40235490952199</v>
      </c>
      <c r="H3104">
        <v>-11.5553057562422</v>
      </c>
      <c r="I3104">
        <v>280.15987863939102</v>
      </c>
      <c r="J3104">
        <v>-7.7436540440544999</v>
      </c>
      <c r="K3104">
        <v>264.13737173918997</v>
      </c>
      <c r="M3104">
        <v>34.145761854481499</v>
      </c>
      <c r="N3104">
        <v>0.36523991612187001</v>
      </c>
      <c r="O3104">
        <v>32.775119617224803</v>
      </c>
      <c r="P3104">
        <v>312.11267605633799</v>
      </c>
    </row>
    <row r="3105" spans="1:17" hidden="1" x14ac:dyDescent="0.3">
      <c r="A3105" t="s">
        <v>6375</v>
      </c>
      <c r="B3105" t="s">
        <v>6376</v>
      </c>
      <c r="C3105" t="s">
        <v>10182</v>
      </c>
      <c r="D3105" t="s">
        <v>282</v>
      </c>
      <c r="E3105">
        <v>73.8</v>
      </c>
      <c r="F3105">
        <v>30.75</v>
      </c>
      <c r="G3105">
        <v>140.00029889527499</v>
      </c>
      <c r="H3105">
        <v>18.798087635173701</v>
      </c>
      <c r="I3105">
        <v>12.165542854099099</v>
      </c>
      <c r="J3105">
        <v>-5.4287561577156502</v>
      </c>
      <c r="K3105">
        <v>27.117969140856601</v>
      </c>
      <c r="L3105">
        <v>23.326448141081102</v>
      </c>
      <c r="M3105">
        <v>57.292713908547903</v>
      </c>
      <c r="N3105">
        <v>0.83271764229934098</v>
      </c>
      <c r="O3105">
        <v>7.5772357723577102</v>
      </c>
      <c r="P3105">
        <v>190.094339622641</v>
      </c>
      <c r="Q3105">
        <v>7.2906677768426006E-2</v>
      </c>
    </row>
    <row r="3106" spans="1:17" hidden="1" x14ac:dyDescent="0.3">
      <c r="A3106" t="s">
        <v>6377</v>
      </c>
      <c r="B3106" t="s">
        <v>6378</v>
      </c>
      <c r="C3106" t="s">
        <v>10182</v>
      </c>
      <c r="D3106" t="s">
        <v>613</v>
      </c>
      <c r="E3106">
        <v>73.758300000000006</v>
      </c>
      <c r="F3106">
        <v>119.35</v>
      </c>
      <c r="G3106">
        <v>-22.1092039460557</v>
      </c>
      <c r="H3106">
        <v>7.7841511939694499</v>
      </c>
      <c r="I3106">
        <v>16.1430904325758</v>
      </c>
      <c r="J3106">
        <v>21.3122556173298</v>
      </c>
      <c r="K3106">
        <v>102.711282842263</v>
      </c>
      <c r="M3106">
        <v>64.0027949110506</v>
      </c>
      <c r="N3106">
        <v>1.25485188968335</v>
      </c>
      <c r="O3106">
        <v>9.2165898617511495</v>
      </c>
      <c r="P3106">
        <v>100.08382229673001</v>
      </c>
    </row>
    <row r="3107" spans="1:17" hidden="1" x14ac:dyDescent="0.3">
      <c r="A3107" t="s">
        <v>6379</v>
      </c>
      <c r="B3107" t="s">
        <v>6380</v>
      </c>
      <c r="C3107" t="s">
        <v>10182</v>
      </c>
      <c r="D3107" t="s">
        <v>384</v>
      </c>
      <c r="E3107">
        <v>73.615757000000002</v>
      </c>
      <c r="F3107">
        <v>60.65</v>
      </c>
      <c r="G3107">
        <v>-49.3207612180152</v>
      </c>
      <c r="H3107">
        <v>-4.5179745409920997</v>
      </c>
      <c r="I3107">
        <v>-15.6749978172236</v>
      </c>
      <c r="J3107">
        <v>5.3751935862141904</v>
      </c>
      <c r="K3107">
        <v>51.137245623687903</v>
      </c>
      <c r="M3107">
        <v>74.581489724017899</v>
      </c>
      <c r="N3107">
        <v>2.1262693156732801</v>
      </c>
      <c r="O3107">
        <v>38.499587798845802</v>
      </c>
      <c r="P3107">
        <v>59.3955321944809</v>
      </c>
    </row>
    <row r="3108" spans="1:17" hidden="1" x14ac:dyDescent="0.3">
      <c r="A3108" t="s">
        <v>6381</v>
      </c>
      <c r="B3108" t="s">
        <v>6382</v>
      </c>
      <c r="C3108" t="s">
        <v>10182</v>
      </c>
      <c r="D3108" t="s">
        <v>1649</v>
      </c>
      <c r="E3108">
        <v>73.599999999999994</v>
      </c>
      <c r="F3108">
        <v>73.599999999999994</v>
      </c>
      <c r="G3108">
        <v>-37.047630489314002</v>
      </c>
      <c r="H3108">
        <v>-1.7926076646818301</v>
      </c>
      <c r="I3108">
        <v>-24.290106759445202</v>
      </c>
      <c r="J3108">
        <v>-0.989889387188856</v>
      </c>
      <c r="K3108">
        <v>78.881585040734507</v>
      </c>
      <c r="M3108">
        <v>47.646357445492797</v>
      </c>
      <c r="N3108">
        <v>0.45426443726289101</v>
      </c>
      <c r="O3108">
        <v>31.385869565217401</v>
      </c>
      <c r="P3108">
        <v>5.1428571428571299</v>
      </c>
    </row>
    <row r="3109" spans="1:17" hidden="1" x14ac:dyDescent="0.3">
      <c r="A3109" t="s">
        <v>6383</v>
      </c>
      <c r="B3109" t="s">
        <v>6384</v>
      </c>
      <c r="C3109" t="s">
        <v>10182</v>
      </c>
      <c r="E3109">
        <v>73.419118400000002</v>
      </c>
      <c r="F3109">
        <v>92.57</v>
      </c>
      <c r="G3109">
        <v>76.153222433506798</v>
      </c>
      <c r="H3109">
        <v>-0.207629713405899</v>
      </c>
      <c r="I3109">
        <v>-7.5993425246029904</v>
      </c>
      <c r="J3109">
        <v>-4.5101209110632503</v>
      </c>
      <c r="K3109">
        <v>93.441340640626294</v>
      </c>
      <c r="L3109">
        <v>83.329476252695301</v>
      </c>
      <c r="M3109">
        <v>52.430916654905197</v>
      </c>
      <c r="N3109">
        <v>0.95532818194341795</v>
      </c>
      <c r="O3109">
        <v>25.6238522199416</v>
      </c>
      <c r="P3109">
        <v>120.404761904761</v>
      </c>
      <c r="Q3109">
        <v>7.8582746080139002E-2</v>
      </c>
    </row>
    <row r="3110" spans="1:17" hidden="1" x14ac:dyDescent="0.3">
      <c r="A3110" t="s">
        <v>6385</v>
      </c>
      <c r="B3110" t="s">
        <v>6386</v>
      </c>
      <c r="C3110" t="s">
        <v>10182</v>
      </c>
      <c r="D3110" t="s">
        <v>481</v>
      </c>
      <c r="E3110">
        <v>73.382254399999994</v>
      </c>
      <c r="F3110">
        <v>31.28</v>
      </c>
      <c r="G3110">
        <v>30.149824008649801</v>
      </c>
      <c r="H3110">
        <v>20.287273511488401</v>
      </c>
      <c r="I3110">
        <v>-11.262148407109599</v>
      </c>
      <c r="J3110">
        <v>4.8828415513944501</v>
      </c>
      <c r="K3110">
        <v>27.434362945452499</v>
      </c>
      <c r="L3110">
        <v>26.924870004891599</v>
      </c>
      <c r="M3110">
        <v>70.454856396365301</v>
      </c>
      <c r="N3110">
        <v>1.8950536251936201</v>
      </c>
      <c r="O3110">
        <v>36.508951406649601</v>
      </c>
      <c r="P3110">
        <v>56.4</v>
      </c>
      <c r="Q3110">
        <v>1.6455617201144999E-2</v>
      </c>
    </row>
    <row r="3111" spans="1:17" hidden="1" x14ac:dyDescent="0.3">
      <c r="A3111" t="s">
        <v>6387</v>
      </c>
      <c r="B3111" t="s">
        <v>6388</v>
      </c>
      <c r="C3111" t="s">
        <v>10182</v>
      </c>
      <c r="D3111" t="s">
        <v>986</v>
      </c>
      <c r="E3111">
        <v>73.3733</v>
      </c>
      <c r="F3111">
        <v>22.75</v>
      </c>
      <c r="G3111">
        <v>-52.518124907176798</v>
      </c>
      <c r="H3111">
        <v>-10.7961854560516</v>
      </c>
      <c r="I3111">
        <v>-52.538633942891799</v>
      </c>
      <c r="J3111">
        <v>1.6907006031460601</v>
      </c>
      <c r="K3111">
        <v>23.8321853160604</v>
      </c>
      <c r="M3111">
        <v>48.581034982121103</v>
      </c>
      <c r="N3111">
        <v>0.39474683140685402</v>
      </c>
      <c r="O3111">
        <v>75.384615384615302</v>
      </c>
      <c r="P3111">
        <v>17.8756476683937</v>
      </c>
    </row>
    <row r="3112" spans="1:17" hidden="1" x14ac:dyDescent="0.3">
      <c r="A3112" t="s">
        <v>6389</v>
      </c>
      <c r="B3112" t="s">
        <v>6390</v>
      </c>
      <c r="C3112" t="s">
        <v>10182</v>
      </c>
      <c r="D3112" t="s">
        <v>413</v>
      </c>
      <c r="E3112">
        <v>73.307883000000004</v>
      </c>
      <c r="F3112">
        <v>35.799999999999997</v>
      </c>
      <c r="G3112">
        <v>45.066183253477</v>
      </c>
      <c r="H3112">
        <v>2.2202484763006698</v>
      </c>
      <c r="I3112">
        <v>-3.8435357865584399</v>
      </c>
      <c r="J3112">
        <v>0.48706482855507499</v>
      </c>
      <c r="K3112">
        <v>33.497073800444397</v>
      </c>
      <c r="L3112">
        <v>30.447643249451399</v>
      </c>
      <c r="M3112">
        <v>27.071967311283601</v>
      </c>
      <c r="N3112">
        <v>1.58301945044766</v>
      </c>
      <c r="O3112">
        <v>9.4692737430167604</v>
      </c>
      <c r="P3112">
        <v>100.335758254057</v>
      </c>
      <c r="Q3112">
        <v>9.4669027237661005E-2</v>
      </c>
    </row>
    <row r="3113" spans="1:17" hidden="1" x14ac:dyDescent="0.3">
      <c r="A3113" t="s">
        <v>6391</v>
      </c>
      <c r="B3113" t="s">
        <v>6392</v>
      </c>
      <c r="C3113" t="s">
        <v>10182</v>
      </c>
      <c r="E3113">
        <v>73.037999999999997</v>
      </c>
      <c r="F3113">
        <v>260.85000000000002</v>
      </c>
      <c r="G3113">
        <v>46.525934103987403</v>
      </c>
      <c r="H3113">
        <v>48.829120711145798</v>
      </c>
      <c r="I3113">
        <v>63.981179770499097</v>
      </c>
      <c r="J3113">
        <v>6.0759558188180698</v>
      </c>
      <c r="K3113">
        <v>204.9185853116</v>
      </c>
      <c r="M3113">
        <v>64.336177173003605</v>
      </c>
      <c r="N3113">
        <v>0.50922592259225896</v>
      </c>
      <c r="O3113">
        <v>7.5330649798734699</v>
      </c>
      <c r="P3113">
        <v>154.487804878048</v>
      </c>
    </row>
    <row r="3114" spans="1:17" hidden="1" x14ac:dyDescent="0.3">
      <c r="A3114" t="s">
        <v>6393</v>
      </c>
      <c r="B3114" t="s">
        <v>6394</v>
      </c>
      <c r="C3114" t="s">
        <v>10182</v>
      </c>
      <c r="D3114" t="s">
        <v>1545</v>
      </c>
      <c r="E3114">
        <v>72.662400000000005</v>
      </c>
      <c r="F3114">
        <v>120</v>
      </c>
      <c r="G3114">
        <v>0.56854226050435097</v>
      </c>
      <c r="H3114">
        <v>-11.248743771761299</v>
      </c>
      <c r="I3114">
        <v>-44.912653934328198</v>
      </c>
      <c r="J3114">
        <v>2.2741819447114699</v>
      </c>
      <c r="K3114">
        <v>132.70795433672299</v>
      </c>
      <c r="L3114">
        <v>137.71348522309501</v>
      </c>
      <c r="M3114">
        <v>28.8559055839325</v>
      </c>
      <c r="N3114">
        <v>1.51587516960651</v>
      </c>
      <c r="O3114">
        <v>66.6666666666666</v>
      </c>
      <c r="P3114">
        <v>31.506849315068401</v>
      </c>
    </row>
    <row r="3115" spans="1:17" hidden="1" x14ac:dyDescent="0.3">
      <c r="A3115" t="s">
        <v>6395</v>
      </c>
      <c r="B3115" t="s">
        <v>6396</v>
      </c>
      <c r="C3115" t="s">
        <v>10182</v>
      </c>
      <c r="D3115" t="s">
        <v>21</v>
      </c>
      <c r="E3115">
        <v>72.192800000000005</v>
      </c>
      <c r="F3115">
        <v>31</v>
      </c>
      <c r="G3115">
        <v>-54.791123420776799</v>
      </c>
      <c r="H3115">
        <v>-7.6429745409920997</v>
      </c>
      <c r="I3115">
        <v>-27.628930719494299</v>
      </c>
      <c r="J3115">
        <v>-4.3674808150947397</v>
      </c>
      <c r="K3115">
        <v>30.9254164157331</v>
      </c>
      <c r="L3115">
        <v>34.519223374996997</v>
      </c>
      <c r="M3115">
        <v>44.486532547314702</v>
      </c>
      <c r="N3115">
        <v>1.9309670409272</v>
      </c>
      <c r="O3115">
        <v>77.419354838709594</v>
      </c>
      <c r="P3115">
        <v>21.33072407045</v>
      </c>
    </row>
    <row r="3116" spans="1:17" hidden="1" x14ac:dyDescent="0.3">
      <c r="A3116" t="s">
        <v>6397</v>
      </c>
      <c r="B3116" t="s">
        <v>6398</v>
      </c>
      <c r="C3116" t="s">
        <v>10182</v>
      </c>
      <c r="D3116" t="s">
        <v>111</v>
      </c>
      <c r="E3116">
        <v>72.170794799999996</v>
      </c>
      <c r="F3116">
        <v>175.5</v>
      </c>
      <c r="G3116">
        <v>56.681201293923401</v>
      </c>
      <c r="H3116">
        <v>13.9624501438121</v>
      </c>
      <c r="I3116">
        <v>-46.548774076504301</v>
      </c>
      <c r="J3116">
        <v>-2.47818714984479</v>
      </c>
      <c r="K3116">
        <v>171.93393527811901</v>
      </c>
      <c r="L3116">
        <v>160.27322343313099</v>
      </c>
      <c r="M3116">
        <v>44.442262372780696</v>
      </c>
      <c r="N3116">
        <v>1.73388614742839</v>
      </c>
      <c r="O3116">
        <v>76.809116809116802</v>
      </c>
      <c r="P3116">
        <v>89.320388349514502</v>
      </c>
      <c r="Q3116">
        <v>5.0400011709639002E-2</v>
      </c>
    </row>
    <row r="3117" spans="1:17" hidden="1" x14ac:dyDescent="0.3">
      <c r="A3117" t="s">
        <v>6399</v>
      </c>
      <c r="B3117" t="s">
        <v>6400</v>
      </c>
      <c r="C3117" t="s">
        <v>10182</v>
      </c>
      <c r="E3117">
        <v>71.897131979999997</v>
      </c>
      <c r="F3117">
        <v>73.14</v>
      </c>
      <c r="G3117">
        <v>127.99367677380999</v>
      </c>
      <c r="H3117">
        <v>66.320906950352693</v>
      </c>
      <c r="I3117">
        <v>84.867625434713204</v>
      </c>
      <c r="J3117">
        <v>21.4497189604383</v>
      </c>
      <c r="K3117">
        <v>45.371580833424098</v>
      </c>
      <c r="L3117">
        <v>27.545010354442599</v>
      </c>
      <c r="M3117">
        <v>80.367209998310699</v>
      </c>
      <c r="N3117">
        <v>1.23443095827883</v>
      </c>
      <c r="O3117">
        <v>5.2638774952146399</v>
      </c>
      <c r="P3117">
        <v>226.37215528781701</v>
      </c>
      <c r="Q3117">
        <v>0.258021483524141</v>
      </c>
    </row>
    <row r="3118" spans="1:17" hidden="1" x14ac:dyDescent="0.3">
      <c r="A3118" t="s">
        <v>6401</v>
      </c>
      <c r="B3118" t="s">
        <v>6402</v>
      </c>
      <c r="C3118" t="s">
        <v>10182</v>
      </c>
      <c r="E3118">
        <v>71.799743051999997</v>
      </c>
      <c r="F3118">
        <v>4.12</v>
      </c>
      <c r="G3118">
        <v>13.634630719262899</v>
      </c>
      <c r="H3118">
        <v>26.441777780989302</v>
      </c>
      <c r="I3118">
        <v>17.231364156266</v>
      </c>
      <c r="J3118">
        <v>15.843917798130301</v>
      </c>
      <c r="K3118">
        <v>3.7235766914784598</v>
      </c>
      <c r="L3118">
        <v>3.7166557715831599</v>
      </c>
      <c r="M3118">
        <v>70.877834067245601</v>
      </c>
      <c r="N3118">
        <v>2.1559860670834001</v>
      </c>
      <c r="O3118">
        <v>65.291262135922295</v>
      </c>
      <c r="P3118">
        <v>94.339622641509393</v>
      </c>
      <c r="Q3118">
        <v>2.2534105499581E-2</v>
      </c>
    </row>
    <row r="3119" spans="1:17" hidden="1" x14ac:dyDescent="0.3">
      <c r="A3119" t="s">
        <v>6403</v>
      </c>
      <c r="B3119" t="s">
        <v>6404</v>
      </c>
      <c r="C3119" t="s">
        <v>10182</v>
      </c>
      <c r="D3119" t="s">
        <v>413</v>
      </c>
      <c r="E3119">
        <v>71.718432677999999</v>
      </c>
      <c r="F3119">
        <v>1.02</v>
      </c>
      <c r="G3119">
        <v>214.91409199872399</v>
      </c>
      <c r="H3119">
        <v>-5.4703554933730603</v>
      </c>
      <c r="I3119">
        <v>20.1391481961255</v>
      </c>
      <c r="J3119">
        <v>-7.1893503036309001</v>
      </c>
      <c r="K3119">
        <v>0.94032419511051002</v>
      </c>
      <c r="L3119">
        <v>0.74341542195070698</v>
      </c>
      <c r="M3119">
        <v>47.837645970006101</v>
      </c>
      <c r="N3119">
        <v>1.5813973740677201</v>
      </c>
      <c r="O3119">
        <v>9.8039215686274606</v>
      </c>
      <c r="P3119">
        <v>436.84210526315701</v>
      </c>
      <c r="Q3119">
        <v>0.139604975312456</v>
      </c>
    </row>
    <row r="3120" spans="1:17" hidden="1" x14ac:dyDescent="0.3">
      <c r="A3120" t="s">
        <v>6405</v>
      </c>
      <c r="B3120" t="s">
        <v>6406</v>
      </c>
      <c r="C3120" t="s">
        <v>10182</v>
      </c>
      <c r="D3120" t="s">
        <v>1116</v>
      </c>
      <c r="E3120">
        <v>71.7</v>
      </c>
      <c r="F3120">
        <v>239</v>
      </c>
      <c r="G3120">
        <v>116.08462681204399</v>
      </c>
      <c r="H3120">
        <v>-6.79354865372696</v>
      </c>
      <c r="I3120">
        <v>-16.363718541633698</v>
      </c>
      <c r="J3120">
        <v>1.9360776453264601</v>
      </c>
      <c r="K3120">
        <v>238.71044118525899</v>
      </c>
      <c r="L3120">
        <v>213.583548534426</v>
      </c>
      <c r="M3120">
        <v>58.601984163346103</v>
      </c>
      <c r="N3120">
        <v>0.95636050615879398</v>
      </c>
      <c r="O3120">
        <v>28.012552301255202</v>
      </c>
      <c r="P3120">
        <v>189.311221401767</v>
      </c>
      <c r="Q3120">
        <v>0.17227733174025001</v>
      </c>
    </row>
    <row r="3121" spans="1:17" hidden="1" x14ac:dyDescent="0.3">
      <c r="A3121" t="s">
        <v>6407</v>
      </c>
      <c r="B3121" t="s">
        <v>6408</v>
      </c>
      <c r="C3121" t="s">
        <v>10182</v>
      </c>
      <c r="D3121" t="s">
        <v>299</v>
      </c>
      <c r="E3121">
        <v>71.616600000000005</v>
      </c>
      <c r="F3121">
        <v>180.85</v>
      </c>
      <c r="G3121">
        <v>137.01554127408599</v>
      </c>
      <c r="H3121">
        <v>39.273692125674501</v>
      </c>
      <c r="I3121">
        <v>53.589046921253598</v>
      </c>
      <c r="J3121">
        <v>21.467591346268499</v>
      </c>
      <c r="K3121">
        <v>126.007483973511</v>
      </c>
      <c r="L3121">
        <v>103.662604560803</v>
      </c>
      <c r="M3121">
        <v>96.163908057989303</v>
      </c>
      <c r="N3121">
        <v>3.3330806877733901</v>
      </c>
      <c r="O3121">
        <v>0.16588332872546899</v>
      </c>
      <c r="P3121">
        <v>175.47600913937501</v>
      </c>
      <c r="Q3121">
        <v>0.14114042253863601</v>
      </c>
    </row>
    <row r="3122" spans="1:17" hidden="1" x14ac:dyDescent="0.3">
      <c r="A3122" t="s">
        <v>6409</v>
      </c>
      <c r="B3122" t="s">
        <v>6410</v>
      </c>
      <c r="C3122" t="s">
        <v>10182</v>
      </c>
      <c r="D3122" t="s">
        <v>548</v>
      </c>
      <c r="E3122">
        <v>71.557154999999995</v>
      </c>
      <c r="F3122">
        <v>61.65</v>
      </c>
      <c r="G3122">
        <v>-20.060354338584101</v>
      </c>
      <c r="H3122">
        <v>8.9435639205463495</v>
      </c>
      <c r="I3122">
        <v>-7.3028306087152801</v>
      </c>
      <c r="J3122">
        <v>-13.1540042064291</v>
      </c>
      <c r="M3122">
        <v>51.382749607026199</v>
      </c>
      <c r="O3122">
        <v>21.492295214922901</v>
      </c>
      <c r="P3122">
        <v>33.731019522776499</v>
      </c>
    </row>
    <row r="3123" spans="1:17" hidden="1" x14ac:dyDescent="0.3">
      <c r="A3123" t="s">
        <v>6411</v>
      </c>
      <c r="B3123" t="s">
        <v>6412</v>
      </c>
      <c r="C3123" t="s">
        <v>10182</v>
      </c>
      <c r="E3123">
        <v>71.404798310000004</v>
      </c>
      <c r="F3123">
        <v>5.65</v>
      </c>
      <c r="G3123">
        <v>-83.234056149423907</v>
      </c>
      <c r="H3123">
        <v>-12.361111795894001</v>
      </c>
      <c r="I3123">
        <v>-42.402641697149399</v>
      </c>
      <c r="J3123">
        <v>-1.78865343951941</v>
      </c>
      <c r="K3123">
        <v>5.91713051898983</v>
      </c>
      <c r="L3123">
        <v>6.6721360482985501</v>
      </c>
      <c r="M3123">
        <v>38.325122013170102</v>
      </c>
      <c r="N3123">
        <v>0.68390916714371197</v>
      </c>
      <c r="O3123">
        <v>138.938053097345</v>
      </c>
      <c r="P3123">
        <v>18.697478991596601</v>
      </c>
      <c r="Q3123">
        <v>8.3549891716478003E-2</v>
      </c>
    </row>
    <row r="3124" spans="1:17" hidden="1" x14ac:dyDescent="0.3">
      <c r="A3124" t="s">
        <v>6413</v>
      </c>
      <c r="B3124" t="s">
        <v>6414</v>
      </c>
      <c r="C3124" t="s">
        <v>10182</v>
      </c>
      <c r="E3124">
        <v>71.019105359999998</v>
      </c>
      <c r="F3124">
        <v>15.54</v>
      </c>
      <c r="G3124">
        <v>-43.123882684820003</v>
      </c>
      <c r="H3124">
        <v>13.7897177667002</v>
      </c>
      <c r="I3124">
        <v>4.1633698515316002</v>
      </c>
      <c r="J3124">
        <v>4.5793571793623</v>
      </c>
      <c r="K3124">
        <v>13.9625999436246</v>
      </c>
      <c r="L3124">
        <v>14.6598012188852</v>
      </c>
      <c r="M3124">
        <v>58.1330437135395</v>
      </c>
      <c r="N3124">
        <v>1.7760067557300701</v>
      </c>
      <c r="O3124">
        <v>66.988416988417001</v>
      </c>
      <c r="P3124">
        <v>50.144927536231798</v>
      </c>
      <c r="Q3124">
        <v>0.14228877025363099</v>
      </c>
    </row>
    <row r="3125" spans="1:17" hidden="1" x14ac:dyDescent="0.3">
      <c r="A3125" t="s">
        <v>6415</v>
      </c>
      <c r="B3125" t="s">
        <v>6416</v>
      </c>
      <c r="C3125" t="s">
        <v>10182</v>
      </c>
      <c r="D3125" t="s">
        <v>400</v>
      </c>
      <c r="E3125">
        <v>70.994545000000002</v>
      </c>
      <c r="F3125">
        <v>57.95</v>
      </c>
      <c r="G3125">
        <v>-5.4780648640208502</v>
      </c>
      <c r="H3125">
        <v>-0.14687730638014701</v>
      </c>
      <c r="I3125">
        <v>-20.852456883877299</v>
      </c>
      <c r="J3125">
        <v>-0.64122553120706505</v>
      </c>
      <c r="K3125">
        <v>56.739438035450199</v>
      </c>
      <c r="L3125">
        <v>53.715451425992001</v>
      </c>
      <c r="M3125">
        <v>43.017203254647399</v>
      </c>
      <c r="N3125">
        <v>2.4020248892638598</v>
      </c>
      <c r="O3125">
        <v>25.7981018119068</v>
      </c>
      <c r="P3125">
        <v>55.779569892473098</v>
      </c>
    </row>
    <row r="3126" spans="1:17" hidden="1" x14ac:dyDescent="0.3">
      <c r="A3126" t="s">
        <v>6417</v>
      </c>
      <c r="B3126" t="s">
        <v>6418</v>
      </c>
      <c r="C3126" t="s">
        <v>10182</v>
      </c>
      <c r="D3126" t="s">
        <v>243</v>
      </c>
      <c r="E3126">
        <v>70.971568875000003</v>
      </c>
      <c r="F3126">
        <v>140.75</v>
      </c>
      <c r="G3126">
        <v>39.360873164748298</v>
      </c>
      <c r="H3126">
        <v>-4.5179745409920997</v>
      </c>
      <c r="I3126">
        <v>-3.0928390638011698</v>
      </c>
      <c r="J3126">
        <v>0.58730965612765396</v>
      </c>
      <c r="K3126">
        <v>140.80301732732499</v>
      </c>
      <c r="L3126">
        <v>127.665495777095</v>
      </c>
      <c r="M3126">
        <v>39.711970860310103</v>
      </c>
      <c r="N3126">
        <v>0.32179107750180203</v>
      </c>
      <c r="O3126">
        <v>31.3676731793961</v>
      </c>
      <c r="P3126">
        <v>70.606060606060595</v>
      </c>
      <c r="Q3126">
        <v>8.8915477461625994E-2</v>
      </c>
    </row>
    <row r="3127" spans="1:17" hidden="1" x14ac:dyDescent="0.3">
      <c r="A3127" t="s">
        <v>6419</v>
      </c>
      <c r="B3127" t="s">
        <v>6420</v>
      </c>
      <c r="C3127" t="s">
        <v>10182</v>
      </c>
      <c r="D3127" t="s">
        <v>1811</v>
      </c>
      <c r="E3127">
        <v>70.863663000000003</v>
      </c>
      <c r="F3127">
        <v>47.71</v>
      </c>
      <c r="G3127">
        <v>556.48552057015195</v>
      </c>
      <c r="H3127">
        <v>-13.2937453857284</v>
      </c>
      <c r="I3127">
        <v>23.5588273492139</v>
      </c>
      <c r="J3127">
        <v>-2.78915023138258</v>
      </c>
      <c r="K3127">
        <v>51.937410545502601</v>
      </c>
      <c r="L3127">
        <v>43.105005212789401</v>
      </c>
      <c r="M3127">
        <v>43.000607626696002</v>
      </c>
      <c r="N3127">
        <v>1.0332312179999601</v>
      </c>
      <c r="O3127">
        <v>47.432404108153399</v>
      </c>
      <c r="P3127">
        <v>693.31559694047201</v>
      </c>
      <c r="Q3127">
        <v>0.196907708090688</v>
      </c>
    </row>
    <row r="3128" spans="1:17" hidden="1" x14ac:dyDescent="0.3">
      <c r="A3128" t="s">
        <v>6421</v>
      </c>
      <c r="B3128" t="s">
        <v>6422</v>
      </c>
      <c r="C3128" t="s">
        <v>10182</v>
      </c>
      <c r="D3128" t="s">
        <v>711</v>
      </c>
      <c r="E3128">
        <v>70.753706170000001</v>
      </c>
      <c r="F3128">
        <v>24.13</v>
      </c>
      <c r="G3128">
        <v>-5.9254141741152599</v>
      </c>
      <c r="H3128">
        <v>2.39079428097424</v>
      </c>
      <c r="I3128">
        <v>-0.56367838905398804</v>
      </c>
      <c r="J3128">
        <v>-1.3547515418040099</v>
      </c>
      <c r="K3128">
        <v>23.033487007082499</v>
      </c>
      <c r="L3128">
        <v>21.569932044511098</v>
      </c>
      <c r="M3128">
        <v>67.469215611950702</v>
      </c>
      <c r="N3128">
        <v>1.1980027440444301</v>
      </c>
      <c r="O3128">
        <v>3.39825942809779</v>
      </c>
      <c r="P3128">
        <v>27</v>
      </c>
    </row>
    <row r="3129" spans="1:17" hidden="1" x14ac:dyDescent="0.3">
      <c r="A3129" t="s">
        <v>6423</v>
      </c>
      <c r="B3129" t="s">
        <v>6424</v>
      </c>
      <c r="C3129" t="s">
        <v>10182</v>
      </c>
      <c r="D3129" t="s">
        <v>481</v>
      </c>
      <c r="E3129">
        <v>70.516494972000004</v>
      </c>
      <c r="F3129">
        <v>106.26</v>
      </c>
      <c r="G3129">
        <v>1.41409199872425</v>
      </c>
      <c r="H3129">
        <v>10.2899897719227</v>
      </c>
      <c r="I3129">
        <v>-8.9626255165431008</v>
      </c>
      <c r="J3129">
        <v>5.8972819396278497</v>
      </c>
      <c r="K3129">
        <v>96.483659403073801</v>
      </c>
      <c r="L3129">
        <v>93.944828168231098</v>
      </c>
      <c r="M3129">
        <v>71.998629183911206</v>
      </c>
      <c r="N3129">
        <v>2.12735076278573</v>
      </c>
      <c r="O3129">
        <v>12.883493318275899</v>
      </c>
      <c r="P3129">
        <v>30.061199510403899</v>
      </c>
      <c r="Q3129">
        <v>2.5666242904452002E-2</v>
      </c>
    </row>
    <row r="3130" spans="1:17" hidden="1" x14ac:dyDescent="0.3">
      <c r="A3130" t="s">
        <v>6425</v>
      </c>
      <c r="B3130" t="s">
        <v>6426</v>
      </c>
      <c r="C3130" t="s">
        <v>10182</v>
      </c>
      <c r="E3130">
        <v>70.400000000000006</v>
      </c>
      <c r="F3130">
        <v>1.28</v>
      </c>
      <c r="G3130">
        <v>130.91409199872399</v>
      </c>
      <c r="H3130">
        <v>32.324130722165798</v>
      </c>
      <c r="I3130">
        <v>-10.741082684105301</v>
      </c>
      <c r="J3130">
        <v>12.996985100095801</v>
      </c>
      <c r="K3130">
        <v>1.01768931384484</v>
      </c>
      <c r="L3130">
        <v>0.85221697276252795</v>
      </c>
      <c r="M3130">
        <v>81.508198476028696</v>
      </c>
      <c r="N3130">
        <v>2.6807601130693102</v>
      </c>
      <c r="O3130">
        <v>7.8125</v>
      </c>
      <c r="P3130">
        <v>184.444444444444</v>
      </c>
      <c r="Q3130">
        <v>0.136246131890565</v>
      </c>
    </row>
    <row r="3131" spans="1:17" hidden="1" x14ac:dyDescent="0.3">
      <c r="A3131" t="s">
        <v>6427</v>
      </c>
      <c r="B3131" t="s">
        <v>6428</v>
      </c>
      <c r="C3131" t="s">
        <v>10182</v>
      </c>
      <c r="D3131" t="s">
        <v>371</v>
      </c>
      <c r="E3131">
        <v>70.188417999999999</v>
      </c>
      <c r="F3131">
        <v>103.1</v>
      </c>
      <c r="G3131">
        <v>47.034292332614001</v>
      </c>
      <c r="H3131">
        <v>17.566098875230399</v>
      </c>
      <c r="I3131">
        <v>36.016939469600203</v>
      </c>
      <c r="J3131">
        <v>23.278865690900801</v>
      </c>
      <c r="K3131">
        <v>85.618700342123404</v>
      </c>
      <c r="L3131">
        <v>77.2238540047464</v>
      </c>
      <c r="M3131">
        <v>63.828121859627799</v>
      </c>
      <c r="N3131">
        <v>2.44938749194068</v>
      </c>
      <c r="O3131">
        <v>20.950533462657599</v>
      </c>
      <c r="P3131">
        <v>94.1619585687382</v>
      </c>
    </row>
    <row r="3132" spans="1:17" hidden="1" x14ac:dyDescent="0.3">
      <c r="A3132" t="s">
        <v>6429</v>
      </c>
      <c r="B3132" t="s">
        <v>6430</v>
      </c>
      <c r="C3132" t="s">
        <v>10182</v>
      </c>
      <c r="D3132" t="s">
        <v>1175</v>
      </c>
      <c r="E3132">
        <v>69.887310223</v>
      </c>
      <c r="F3132">
        <v>0.71</v>
      </c>
      <c r="G3132">
        <v>19.812051182397699</v>
      </c>
      <c r="H3132">
        <v>19.619956493490601</v>
      </c>
      <c r="I3132">
        <v>-6.3582350176755904</v>
      </c>
      <c r="J3132">
        <v>-2.7491958634764599</v>
      </c>
      <c r="K3132">
        <v>0.62893589625452895</v>
      </c>
      <c r="L3132">
        <v>0.56258001897744003</v>
      </c>
      <c r="M3132">
        <v>54.0158431800877</v>
      </c>
      <c r="N3132">
        <v>1.1166648357439699</v>
      </c>
      <c r="O3132">
        <v>7.0422535211267698</v>
      </c>
      <c r="P3132">
        <v>44.8979591836734</v>
      </c>
      <c r="Q3132">
        <v>1.1440801502258E-2</v>
      </c>
    </row>
    <row r="3133" spans="1:17" hidden="1" x14ac:dyDescent="0.3">
      <c r="A3133" t="s">
        <v>6431</v>
      </c>
      <c r="B3133" t="s">
        <v>6432</v>
      </c>
      <c r="C3133" t="s">
        <v>10182</v>
      </c>
      <c r="D3133" t="s">
        <v>700</v>
      </c>
      <c r="E3133">
        <v>69.840569500000001</v>
      </c>
      <c r="F3133">
        <v>40.94</v>
      </c>
      <c r="G3133">
        <v>0.49691408461380598</v>
      </c>
      <c r="H3133">
        <v>4.87352309724072</v>
      </c>
      <c r="I3133">
        <v>-29.0323517179989</v>
      </c>
      <c r="J3133">
        <v>-3.4329962282584199</v>
      </c>
      <c r="K3133">
        <v>38.0133984423912</v>
      </c>
      <c r="L3133">
        <v>39.7574649808167</v>
      </c>
      <c r="M3133">
        <v>73.170295574568001</v>
      </c>
      <c r="N3133">
        <v>2.5380901810863099</v>
      </c>
      <c r="O3133">
        <v>70.737664875427399</v>
      </c>
      <c r="P3133">
        <v>31.639871382636599</v>
      </c>
      <c r="Q3133">
        <v>-3.710657544777E-3</v>
      </c>
    </row>
    <row r="3134" spans="1:17" hidden="1" x14ac:dyDescent="0.3">
      <c r="A3134" t="s">
        <v>6433</v>
      </c>
      <c r="B3134" t="s">
        <v>6434</v>
      </c>
      <c r="C3134" t="s">
        <v>10182</v>
      </c>
      <c r="D3134" t="s">
        <v>246</v>
      </c>
      <c r="E3134">
        <v>69.498414385000004</v>
      </c>
      <c r="F3134">
        <v>22.85</v>
      </c>
      <c r="G3134">
        <v>-4.8227501065388996</v>
      </c>
      <c r="H3134">
        <v>1.90450413437167</v>
      </c>
      <c r="I3134">
        <v>-16.721689710737401</v>
      </c>
      <c r="J3134">
        <v>-9.7527511428937999</v>
      </c>
      <c r="K3134">
        <v>22.326786943374799</v>
      </c>
      <c r="L3134">
        <v>22.433468822338099</v>
      </c>
      <c r="M3134">
        <v>55.809035450510301</v>
      </c>
      <c r="N3134">
        <v>1.04574648741139</v>
      </c>
      <c r="O3134">
        <v>54.048140043763603</v>
      </c>
      <c r="Q3134">
        <v>4.2048873241831999E-2</v>
      </c>
    </row>
    <row r="3135" spans="1:17" hidden="1" x14ac:dyDescent="0.3">
      <c r="A3135" t="s">
        <v>6435</v>
      </c>
      <c r="B3135" t="s">
        <v>6436</v>
      </c>
      <c r="C3135" t="s">
        <v>10182</v>
      </c>
      <c r="D3135" t="s">
        <v>1091</v>
      </c>
      <c r="E3135">
        <v>69.439166663999998</v>
      </c>
      <c r="F3135">
        <v>111.44</v>
      </c>
      <c r="G3135">
        <v>-19.904218525107702</v>
      </c>
      <c r="H3135">
        <v>14.617383153295</v>
      </c>
      <c r="I3135">
        <v>-12.8283842714069</v>
      </c>
      <c r="J3135">
        <v>-7.2242941071207003</v>
      </c>
      <c r="K3135">
        <v>101.043957933803</v>
      </c>
      <c r="L3135">
        <v>105.693649791262</v>
      </c>
      <c r="M3135">
        <v>56.156607411071498</v>
      </c>
      <c r="N3135">
        <v>4.3739583697486104</v>
      </c>
      <c r="O3135">
        <v>39.447236180904497</v>
      </c>
      <c r="P3135">
        <v>30.9518213866039</v>
      </c>
      <c r="Q3135">
        <v>6.0612087789795002E-2</v>
      </c>
    </row>
    <row r="3136" spans="1:17" hidden="1" x14ac:dyDescent="0.3">
      <c r="A3136" t="s">
        <v>6437</v>
      </c>
      <c r="B3136" t="s">
        <v>6438</v>
      </c>
      <c r="C3136" t="s">
        <v>10182</v>
      </c>
      <c r="D3136" t="s">
        <v>75</v>
      </c>
      <c r="E3136">
        <v>69.325609</v>
      </c>
      <c r="F3136">
        <v>164.9</v>
      </c>
      <c r="G3136">
        <v>190.08993297731701</v>
      </c>
      <c r="H3136">
        <v>-10.923356231544799</v>
      </c>
      <c r="I3136">
        <v>13.2618670614186</v>
      </c>
      <c r="J3136">
        <v>-2.4855175510176601</v>
      </c>
      <c r="K3136">
        <v>164.73301109901499</v>
      </c>
      <c r="L3136">
        <v>127.89753586320801</v>
      </c>
      <c r="M3136">
        <v>55.218704738871999</v>
      </c>
      <c r="N3136">
        <v>0.48906944162585397</v>
      </c>
      <c r="O3136">
        <v>16.2219526986052</v>
      </c>
      <c r="P3136">
        <v>215.17584097859299</v>
      </c>
      <c r="Q3136">
        <v>0.28082709002002398</v>
      </c>
    </row>
    <row r="3137" spans="1:17" hidden="1" x14ac:dyDescent="0.3">
      <c r="A3137" t="s">
        <v>6439</v>
      </c>
      <c r="B3137" t="s">
        <v>6440</v>
      </c>
      <c r="C3137" t="s">
        <v>10182</v>
      </c>
      <c r="D3137" t="s">
        <v>1584</v>
      </c>
      <c r="E3137">
        <v>69.323576000000003</v>
      </c>
      <c r="F3137">
        <v>37.1</v>
      </c>
      <c r="G3137">
        <v>-67.832821581522595</v>
      </c>
      <c r="H3137">
        <v>-0.23620658519101001</v>
      </c>
      <c r="I3137">
        <v>-35.675491709423397</v>
      </c>
      <c r="J3137">
        <v>8.58660036440609</v>
      </c>
      <c r="K3137">
        <v>36.445022016761001</v>
      </c>
      <c r="L3137">
        <v>43.058669407595097</v>
      </c>
      <c r="M3137">
        <v>67.233548371179396</v>
      </c>
      <c r="N3137">
        <v>1.37838399224537</v>
      </c>
      <c r="O3137">
        <v>88.679245283018801</v>
      </c>
      <c r="P3137">
        <v>23.2558139534883</v>
      </c>
    </row>
    <row r="3138" spans="1:17" hidden="1" x14ac:dyDescent="0.3">
      <c r="A3138" t="s">
        <v>6441</v>
      </c>
      <c r="B3138" t="s">
        <v>6442</v>
      </c>
      <c r="C3138" t="s">
        <v>10182</v>
      </c>
      <c r="D3138" t="s">
        <v>637</v>
      </c>
      <c r="E3138">
        <v>69.319319346</v>
      </c>
      <c r="F3138">
        <v>46.26</v>
      </c>
      <c r="G3138">
        <v>-2.83432237759712</v>
      </c>
      <c r="H3138">
        <v>6.0531068684854104</v>
      </c>
      <c r="I3138">
        <v>1.95027185507529</v>
      </c>
      <c r="J3138">
        <v>-3.0315677876394198</v>
      </c>
      <c r="K3138">
        <v>43.331703768939597</v>
      </c>
      <c r="L3138">
        <v>42.409726468377897</v>
      </c>
      <c r="M3138">
        <v>56.9426719702642</v>
      </c>
      <c r="N3138">
        <v>0.79532426972011006</v>
      </c>
      <c r="O3138">
        <v>40.488543017725803</v>
      </c>
      <c r="P3138">
        <v>40.054495912806502</v>
      </c>
      <c r="Q3138">
        <v>3.6648668800439002E-2</v>
      </c>
    </row>
    <row r="3139" spans="1:17" hidden="1" x14ac:dyDescent="0.3">
      <c r="A3139" t="s">
        <v>6443</v>
      </c>
      <c r="B3139" t="s">
        <v>6444</v>
      </c>
      <c r="C3139" t="s">
        <v>10182</v>
      </c>
      <c r="D3139" t="s">
        <v>637</v>
      </c>
      <c r="E3139">
        <v>69.305552849999998</v>
      </c>
      <c r="F3139">
        <v>43.5</v>
      </c>
      <c r="G3139">
        <v>21.8391854406864</v>
      </c>
      <c r="H3139">
        <v>2.2320254590078998</v>
      </c>
      <c r="I3139">
        <v>-14.648953818090099</v>
      </c>
      <c r="J3139">
        <v>-0.25682267701586198</v>
      </c>
      <c r="K3139">
        <v>44.937486202802702</v>
      </c>
      <c r="L3139">
        <v>43.604648336359602</v>
      </c>
      <c r="M3139">
        <v>56.855776586675198</v>
      </c>
      <c r="N3139">
        <v>0.46144353969336699</v>
      </c>
      <c r="O3139">
        <v>60.620689655172399</v>
      </c>
      <c r="P3139">
        <v>57.584276366125401</v>
      </c>
      <c r="Q3139">
        <v>4.5719755062184002E-2</v>
      </c>
    </row>
    <row r="3140" spans="1:17" hidden="1" x14ac:dyDescent="0.3">
      <c r="A3140" t="s">
        <v>6445</v>
      </c>
      <c r="B3140" t="s">
        <v>6446</v>
      </c>
      <c r="C3140" t="s">
        <v>10182</v>
      </c>
      <c r="D3140" t="s">
        <v>553</v>
      </c>
      <c r="E3140">
        <v>69.168463539999905</v>
      </c>
      <c r="F3140">
        <v>49.99</v>
      </c>
      <c r="G3140">
        <v>26.398940483572702</v>
      </c>
      <c r="H3140">
        <v>6.0641554229067998</v>
      </c>
      <c r="I3140">
        <v>-26.611649017634601</v>
      </c>
      <c r="J3140">
        <v>-3.7028721660813999</v>
      </c>
      <c r="K3140">
        <v>49.2863961355242</v>
      </c>
      <c r="L3140">
        <v>46.417412767681903</v>
      </c>
      <c r="M3140">
        <v>43.779854281722798</v>
      </c>
      <c r="N3140">
        <v>0.57204756248210697</v>
      </c>
      <c r="O3140">
        <v>42.828565713142602</v>
      </c>
      <c r="P3140">
        <v>70.905982905982896</v>
      </c>
      <c r="Q3140">
        <v>3.9152446505235E-2</v>
      </c>
    </row>
    <row r="3141" spans="1:17" hidden="1" x14ac:dyDescent="0.3">
      <c r="A3141" t="s">
        <v>6447</v>
      </c>
      <c r="B3141" t="s">
        <v>6448</v>
      </c>
      <c r="C3141" t="s">
        <v>10182</v>
      </c>
      <c r="D3141" t="s">
        <v>166</v>
      </c>
      <c r="E3141">
        <v>69.104271609999998</v>
      </c>
      <c r="F3141">
        <v>97.9</v>
      </c>
      <c r="G3141">
        <v>-47.694603653449597</v>
      </c>
      <c r="H3141">
        <v>-12.3334171021973</v>
      </c>
      <c r="I3141">
        <v>-38.691678743012702</v>
      </c>
      <c r="J3141">
        <v>-4.0661010039110002</v>
      </c>
      <c r="K3141">
        <v>112.121231405697</v>
      </c>
      <c r="L3141">
        <v>113.33716763413101</v>
      </c>
      <c r="M3141">
        <v>38.837705732965901</v>
      </c>
      <c r="N3141">
        <v>0.90434782608695596</v>
      </c>
      <c r="O3141">
        <v>66.496424923391203</v>
      </c>
      <c r="P3141">
        <v>4.9303322615219702</v>
      </c>
    </row>
    <row r="3142" spans="1:17" hidden="1" x14ac:dyDescent="0.3">
      <c r="A3142" t="s">
        <v>6449</v>
      </c>
      <c r="B3142" t="s">
        <v>6450</v>
      </c>
      <c r="C3142" t="s">
        <v>10182</v>
      </c>
      <c r="D3142" t="s">
        <v>1175</v>
      </c>
      <c r="E3142">
        <v>69.09</v>
      </c>
      <c r="F3142">
        <v>13.16</v>
      </c>
      <c r="G3142">
        <v>-23.070404125306698</v>
      </c>
      <c r="H3142">
        <v>-9.2798793028968696</v>
      </c>
      <c r="I3142">
        <v>-13.0076295544257</v>
      </c>
      <c r="J3142">
        <v>-3.6257480913800402</v>
      </c>
      <c r="K3142">
        <v>13.4893368509934</v>
      </c>
      <c r="L3142">
        <v>13.825854469653001</v>
      </c>
      <c r="M3142">
        <v>41.295522755302002</v>
      </c>
      <c r="N3142">
        <v>0.82330260260686705</v>
      </c>
      <c r="O3142">
        <v>55.319148936170201</v>
      </c>
      <c r="P3142">
        <v>29.019607843137202</v>
      </c>
      <c r="Q3142">
        <v>-4.3257948655958001E-2</v>
      </c>
    </row>
    <row r="3143" spans="1:17" hidden="1" x14ac:dyDescent="0.3">
      <c r="A3143" t="s">
        <v>6451</v>
      </c>
      <c r="B3143" t="s">
        <v>6452</v>
      </c>
      <c r="C3143" t="s">
        <v>10182</v>
      </c>
      <c r="E3143">
        <v>69.062213999999997</v>
      </c>
      <c r="F3143">
        <v>153.4</v>
      </c>
      <c r="G3143">
        <v>1.6909515028564801</v>
      </c>
      <c r="H3143">
        <v>-2.6846412076587698</v>
      </c>
      <c r="I3143">
        <v>-4.75475173283749</v>
      </c>
      <c r="J3143">
        <v>-0.85818147246206999</v>
      </c>
      <c r="K3143">
        <v>150.357022594749</v>
      </c>
      <c r="L3143">
        <v>143.865828509084</v>
      </c>
      <c r="M3143">
        <v>59.446847993150101</v>
      </c>
      <c r="N3143">
        <v>1.5355685626245399</v>
      </c>
      <c r="O3143">
        <v>21.903520208604899</v>
      </c>
      <c r="P3143">
        <v>29.889923793395401</v>
      </c>
      <c r="Q3143">
        <v>7.4169708109204993E-2</v>
      </c>
    </row>
    <row r="3144" spans="1:17" hidden="1" x14ac:dyDescent="0.3">
      <c r="A3144" t="s">
        <v>6453</v>
      </c>
      <c r="B3144" t="s">
        <v>6454</v>
      </c>
      <c r="C3144" t="s">
        <v>10182</v>
      </c>
      <c r="D3144" t="s">
        <v>1224</v>
      </c>
      <c r="E3144">
        <v>68.991</v>
      </c>
      <c r="F3144">
        <v>60</v>
      </c>
      <c r="G3144">
        <v>-36.262813996834502</v>
      </c>
      <c r="H3144">
        <v>-2.0874189854365501</v>
      </c>
      <c r="I3144">
        <v>-7.9805581844504001</v>
      </c>
      <c r="J3144">
        <v>3.6441922522315102</v>
      </c>
      <c r="K3144">
        <v>58.396824506394402</v>
      </c>
      <c r="M3144">
        <v>66.490862692646203</v>
      </c>
      <c r="N3144">
        <v>0.40333919156414699</v>
      </c>
      <c r="O3144">
        <v>23.3333333333333</v>
      </c>
      <c r="P3144">
        <v>21.8274111675127</v>
      </c>
    </row>
    <row r="3145" spans="1:17" hidden="1" x14ac:dyDescent="0.3">
      <c r="A3145" t="s">
        <v>6455</v>
      </c>
      <c r="B3145" t="s">
        <v>6456</v>
      </c>
      <c r="C3145" t="s">
        <v>10182</v>
      </c>
      <c r="D3145" t="s">
        <v>1584</v>
      </c>
      <c r="E3145">
        <v>68.907399600000005</v>
      </c>
      <c r="F3145">
        <v>39</v>
      </c>
      <c r="G3145">
        <v>2.9929097327143901</v>
      </c>
      <c r="H3145">
        <v>-6.4410514640690302</v>
      </c>
      <c r="I3145">
        <v>-32.163944394736802</v>
      </c>
      <c r="J3145">
        <v>-3.2110501227990702</v>
      </c>
      <c r="K3145">
        <v>42.826302314365897</v>
      </c>
      <c r="M3145">
        <v>42.920410187014397</v>
      </c>
      <c r="N3145">
        <v>1.3476241514826699</v>
      </c>
      <c r="O3145">
        <v>92.307692307692307</v>
      </c>
      <c r="P3145">
        <v>38.790035587188598</v>
      </c>
    </row>
    <row r="3146" spans="1:17" hidden="1" x14ac:dyDescent="0.3">
      <c r="A3146" t="s">
        <v>6457</v>
      </c>
      <c r="B3146" t="s">
        <v>6458</v>
      </c>
      <c r="C3146" t="s">
        <v>10182</v>
      </c>
      <c r="D3146" t="s">
        <v>548</v>
      </c>
      <c r="E3146">
        <v>68.870839679999904</v>
      </c>
      <c r="F3146">
        <v>25.92</v>
      </c>
      <c r="G3146">
        <v>-39.800933908011501</v>
      </c>
      <c r="H3146">
        <v>0.76987194088423405</v>
      </c>
      <c r="I3146">
        <v>0.122808787161408</v>
      </c>
      <c r="J3146">
        <v>3.8239317445691099</v>
      </c>
      <c r="K3146">
        <v>23.876442308053001</v>
      </c>
      <c r="L3146">
        <v>24.138896653567301</v>
      </c>
      <c r="M3146">
        <v>67.780245990925394</v>
      </c>
      <c r="N3146">
        <v>1.1900206234455</v>
      </c>
      <c r="O3146">
        <v>23.456790123456699</v>
      </c>
      <c r="Q3146">
        <v>-6.8982582028329006E-2</v>
      </c>
    </row>
    <row r="3147" spans="1:17" hidden="1" x14ac:dyDescent="0.3">
      <c r="A3147" t="s">
        <v>6459</v>
      </c>
      <c r="B3147" t="s">
        <v>6460</v>
      </c>
      <c r="C3147" t="s">
        <v>10182</v>
      </c>
      <c r="D3147" t="s">
        <v>637</v>
      </c>
      <c r="E3147">
        <v>68.681382999999997</v>
      </c>
      <c r="F3147">
        <v>161.05000000000001</v>
      </c>
      <c r="G3147">
        <v>-14.016942484034301</v>
      </c>
      <c r="H3147">
        <v>0.97906298369518296</v>
      </c>
      <c r="I3147">
        <v>-25.109321179070001</v>
      </c>
      <c r="J3147">
        <v>-0.51233167009052805</v>
      </c>
      <c r="K3147">
        <v>157.631656774167</v>
      </c>
      <c r="L3147">
        <v>160.786812914758</v>
      </c>
      <c r="M3147">
        <v>49.318594812884399</v>
      </c>
      <c r="N3147">
        <v>1.543708033495</v>
      </c>
      <c r="O3147">
        <v>29.059298354548201</v>
      </c>
      <c r="P3147">
        <v>16.618392469225199</v>
      </c>
      <c r="Q3147">
        <v>-6.438757843272E-2</v>
      </c>
    </row>
    <row r="3148" spans="1:17" hidden="1" x14ac:dyDescent="0.3">
      <c r="A3148" t="s">
        <v>6461</v>
      </c>
      <c r="B3148" t="s">
        <v>6462</v>
      </c>
      <c r="C3148" t="s">
        <v>10182</v>
      </c>
      <c r="D3148" t="s">
        <v>763</v>
      </c>
      <c r="E3148">
        <v>68.568569999999994</v>
      </c>
      <c r="F3148">
        <v>190.5</v>
      </c>
      <c r="G3148">
        <v>-34.698533539295802</v>
      </c>
      <c r="H3148">
        <v>-21.712354914235899</v>
      </c>
      <c r="I3148">
        <v>-27.492044926049498</v>
      </c>
      <c r="J3148">
        <v>-9.4730986653609097</v>
      </c>
      <c r="K3148">
        <v>208.689425323591</v>
      </c>
      <c r="L3148">
        <v>208.05549992601701</v>
      </c>
      <c r="M3148">
        <v>38.145305624726298</v>
      </c>
      <c r="N3148">
        <v>1.05909423931314</v>
      </c>
      <c r="O3148">
        <v>105.721784776902</v>
      </c>
      <c r="P3148">
        <v>38.043478260869499</v>
      </c>
      <c r="Q3148">
        <v>0.170642208055618</v>
      </c>
    </row>
    <row r="3149" spans="1:17" hidden="1" x14ac:dyDescent="0.3">
      <c r="A3149" t="s">
        <v>6463</v>
      </c>
      <c r="B3149" t="s">
        <v>6464</v>
      </c>
      <c r="C3149" t="s">
        <v>10182</v>
      </c>
      <c r="E3149">
        <v>68.370900359999993</v>
      </c>
      <c r="F3149">
        <v>78.989999999999995</v>
      </c>
      <c r="G3149">
        <v>-53.093563852533499</v>
      </c>
      <c r="H3149">
        <v>3.5804658653607202</v>
      </c>
      <c r="I3149">
        <v>-40.336040122664599</v>
      </c>
      <c r="J3149">
        <v>0.68684017255957097</v>
      </c>
      <c r="M3149">
        <v>53.292726465413203</v>
      </c>
      <c r="O3149">
        <v>53.133308013672597</v>
      </c>
      <c r="P3149">
        <v>37.1354166666666</v>
      </c>
    </row>
    <row r="3150" spans="1:17" hidden="1" x14ac:dyDescent="0.3">
      <c r="A3150" t="s">
        <v>6465</v>
      </c>
      <c r="B3150" t="s">
        <v>6466</v>
      </c>
      <c r="C3150" t="s">
        <v>10182</v>
      </c>
      <c r="D3150" t="s">
        <v>938</v>
      </c>
      <c r="E3150">
        <v>68.277754039999905</v>
      </c>
      <c r="F3150">
        <v>59.6</v>
      </c>
      <c r="G3150">
        <v>-46.040815163079401</v>
      </c>
      <c r="H3150">
        <v>-5.5163106474812897</v>
      </c>
      <c r="I3150">
        <v>-41.376003319025898</v>
      </c>
      <c r="J3150">
        <v>0.80096446634488505</v>
      </c>
      <c r="K3150">
        <v>61.151041043540502</v>
      </c>
      <c r="M3150">
        <v>56.115872172404501</v>
      </c>
      <c r="N3150">
        <v>0.83137829912023398</v>
      </c>
      <c r="O3150">
        <v>54.194630872483202</v>
      </c>
      <c r="P3150">
        <v>8.1669691470054495</v>
      </c>
    </row>
    <row r="3151" spans="1:17" hidden="1" x14ac:dyDescent="0.3">
      <c r="A3151" t="s">
        <v>6467</v>
      </c>
      <c r="B3151" t="s">
        <v>6468</v>
      </c>
      <c r="C3151" t="s">
        <v>10182</v>
      </c>
      <c r="D3151" t="s">
        <v>62</v>
      </c>
      <c r="E3151">
        <v>68.242607862</v>
      </c>
      <c r="F3151">
        <v>52.26</v>
      </c>
      <c r="G3151">
        <v>-48.536911370251801</v>
      </c>
      <c r="H3151">
        <v>-2.5606101999068298</v>
      </c>
      <c r="I3151">
        <v>-42.077006398036801</v>
      </c>
      <c r="J3151">
        <v>0.54624106484766</v>
      </c>
      <c r="K3151">
        <v>53.554736923622102</v>
      </c>
      <c r="L3151">
        <v>63.141545302630902</v>
      </c>
      <c r="M3151">
        <v>48.6459246950253</v>
      </c>
      <c r="N3151">
        <v>1.20043860539728</v>
      </c>
      <c r="O3151">
        <v>64.676616915422898</v>
      </c>
      <c r="P3151">
        <v>17.464598786244</v>
      </c>
      <c r="Q3151">
        <v>-9.0470254365129996E-3</v>
      </c>
    </row>
    <row r="3152" spans="1:17" hidden="1" x14ac:dyDescent="0.3">
      <c r="A3152" t="s">
        <v>6469</v>
      </c>
      <c r="B3152" t="s">
        <v>6470</v>
      </c>
      <c r="C3152" t="s">
        <v>10182</v>
      </c>
      <c r="D3152" t="s">
        <v>193</v>
      </c>
      <c r="E3152">
        <v>67.756500000000003</v>
      </c>
      <c r="F3152">
        <v>113.4</v>
      </c>
      <c r="G3152">
        <v>37.938818853238303</v>
      </c>
      <c r="H3152">
        <v>7.8648572300981803</v>
      </c>
      <c r="I3152">
        <v>-16.873838816861401</v>
      </c>
      <c r="J3152">
        <v>-0.309190183540831</v>
      </c>
      <c r="K3152">
        <v>105.693325603136</v>
      </c>
      <c r="L3152">
        <v>99.506300343381596</v>
      </c>
      <c r="M3152">
        <v>47.377163758772802</v>
      </c>
      <c r="N3152">
        <v>1.09851022352212</v>
      </c>
      <c r="O3152">
        <v>37.433862433862402</v>
      </c>
      <c r="P3152">
        <v>82.608695652173907</v>
      </c>
      <c r="Q3152">
        <v>2.5904319653777999E-2</v>
      </c>
    </row>
    <row r="3153" spans="1:17" hidden="1" x14ac:dyDescent="0.3">
      <c r="A3153" t="s">
        <v>6471</v>
      </c>
      <c r="B3153" t="s">
        <v>6472</v>
      </c>
      <c r="C3153" t="s">
        <v>10182</v>
      </c>
      <c r="E3153">
        <v>67.66</v>
      </c>
      <c r="F3153">
        <v>33.83</v>
      </c>
      <c r="G3153">
        <v>-8.1888796667906192</v>
      </c>
      <c r="H3153">
        <v>-6.14588151773627</v>
      </c>
      <c r="I3153">
        <v>3.6071880383943</v>
      </c>
      <c r="J3153">
        <v>-2.8051138504289099</v>
      </c>
      <c r="K3153">
        <v>33.730597623239703</v>
      </c>
      <c r="L3153">
        <v>32.348585684087702</v>
      </c>
      <c r="M3153">
        <v>50.510022985138598</v>
      </c>
      <c r="N3153">
        <v>0.97672919981404205</v>
      </c>
      <c r="O3153">
        <v>29.736919893585501</v>
      </c>
      <c r="P3153">
        <v>70.858585858585798</v>
      </c>
      <c r="Q3153">
        <v>8.6169224255120996E-2</v>
      </c>
    </row>
    <row r="3154" spans="1:17" hidden="1" x14ac:dyDescent="0.3">
      <c r="A3154" t="s">
        <v>6473</v>
      </c>
      <c r="B3154" t="s">
        <v>6474</v>
      </c>
      <c r="C3154" t="s">
        <v>10182</v>
      </c>
      <c r="D3154" t="s">
        <v>98</v>
      </c>
      <c r="E3154">
        <v>67.547280835999999</v>
      </c>
      <c r="F3154">
        <v>8.93</v>
      </c>
      <c r="G3154">
        <v>-21.1278171980161</v>
      </c>
      <c r="H3154">
        <v>-5.5179745409920997</v>
      </c>
      <c r="I3154">
        <v>-22.308222981084299</v>
      </c>
      <c r="J3154">
        <v>-1.8105504926370399</v>
      </c>
      <c r="K3154">
        <v>9.0380665821636192</v>
      </c>
      <c r="L3154">
        <v>9.3982993941083102</v>
      </c>
      <c r="M3154">
        <v>45.501460633946401</v>
      </c>
      <c r="N3154">
        <v>0.56285769925113205</v>
      </c>
      <c r="O3154">
        <v>30.459126539753601</v>
      </c>
      <c r="P3154">
        <v>23.002754820936602</v>
      </c>
      <c r="Q3154">
        <v>2.9482632767706001E-2</v>
      </c>
    </row>
    <row r="3155" spans="1:17" hidden="1" x14ac:dyDescent="0.3">
      <c r="A3155" t="s">
        <v>6475</v>
      </c>
      <c r="B3155" t="s">
        <v>6476</v>
      </c>
      <c r="C3155" t="s">
        <v>10182</v>
      </c>
      <c r="D3155" t="s">
        <v>637</v>
      </c>
      <c r="E3155">
        <v>67.414395999999996</v>
      </c>
      <c r="F3155">
        <v>98</v>
      </c>
      <c r="G3155">
        <v>-19.8679565303717</v>
      </c>
      <c r="H3155">
        <v>12.054348715662099</v>
      </c>
      <c r="I3155">
        <v>-8.6795212359759297</v>
      </c>
      <c r="J3155">
        <v>-7.7600705825891501</v>
      </c>
      <c r="K3155">
        <v>89.138428042092599</v>
      </c>
      <c r="L3155">
        <v>91.373663754515405</v>
      </c>
      <c r="M3155">
        <v>60.8606441435196</v>
      </c>
      <c r="N3155">
        <v>4.2089639683624602</v>
      </c>
      <c r="O3155">
        <v>16.683673469387699</v>
      </c>
      <c r="P3155">
        <v>36.680613668061298</v>
      </c>
      <c r="Q3155">
        <v>-1.5677210614453999E-2</v>
      </c>
    </row>
    <row r="3156" spans="1:17" hidden="1" x14ac:dyDescent="0.3">
      <c r="A3156" t="s">
        <v>6477</v>
      </c>
      <c r="B3156" t="s">
        <v>6478</v>
      </c>
      <c r="C3156" t="s">
        <v>10182</v>
      </c>
      <c r="D3156" t="s">
        <v>75</v>
      </c>
      <c r="E3156">
        <v>67.398117696</v>
      </c>
      <c r="F3156">
        <v>21.21</v>
      </c>
      <c r="G3156">
        <v>-45.796188375107498</v>
      </c>
      <c r="H3156">
        <v>-11.910800437755</v>
      </c>
      <c r="I3156">
        <v>-25.9332722551136</v>
      </c>
      <c r="J3156">
        <v>-5.3684967385912801</v>
      </c>
      <c r="K3156">
        <v>21.672221547527201</v>
      </c>
      <c r="L3156">
        <v>22.9823106280543</v>
      </c>
      <c r="M3156">
        <v>35.738013575435403</v>
      </c>
      <c r="N3156">
        <v>0.59167989889371397</v>
      </c>
      <c r="O3156">
        <v>53.701084394153703</v>
      </c>
      <c r="P3156">
        <v>20.511363636363601</v>
      </c>
      <c r="Q3156">
        <v>5.3276083962817002E-2</v>
      </c>
    </row>
    <row r="3157" spans="1:17" hidden="1" x14ac:dyDescent="0.3">
      <c r="A3157" t="s">
        <v>6479</v>
      </c>
      <c r="B3157" t="s">
        <v>6480</v>
      </c>
      <c r="C3157" t="s">
        <v>10182</v>
      </c>
      <c r="D3157" t="s">
        <v>193</v>
      </c>
      <c r="E3157">
        <v>67.351379410000007</v>
      </c>
      <c r="F3157">
        <v>65.150000000000006</v>
      </c>
      <c r="G3157">
        <v>-25.3919523777103</v>
      </c>
      <c r="H3157">
        <v>19.8676587293292</v>
      </c>
      <c r="I3157">
        <v>-12.6344286478414</v>
      </c>
      <c r="J3157">
        <v>4.4809095397822203</v>
      </c>
      <c r="M3157">
        <v>54.370290751926703</v>
      </c>
      <c r="O3157">
        <v>14.1980046047582</v>
      </c>
      <c r="P3157">
        <v>32.284263959390799</v>
      </c>
    </row>
    <row r="3158" spans="1:17" hidden="1" x14ac:dyDescent="0.3">
      <c r="A3158" t="s">
        <v>6481</v>
      </c>
      <c r="B3158" t="s">
        <v>6482</v>
      </c>
      <c r="C3158" t="s">
        <v>10182</v>
      </c>
      <c r="D3158" t="s">
        <v>548</v>
      </c>
      <c r="E3158">
        <v>67.313693000000001</v>
      </c>
      <c r="F3158">
        <v>62.9</v>
      </c>
      <c r="G3158">
        <v>-32.585908001275698</v>
      </c>
      <c r="H3158">
        <v>4.22362007956505</v>
      </c>
      <c r="I3158">
        <v>-11.768831913293401</v>
      </c>
      <c r="J3158">
        <v>-11.5398473437291</v>
      </c>
      <c r="K3158">
        <v>58.8544567950279</v>
      </c>
      <c r="L3158">
        <v>61.844054791768698</v>
      </c>
      <c r="M3158">
        <v>58.7594620306702</v>
      </c>
      <c r="N3158">
        <v>2.7540867093105899</v>
      </c>
      <c r="O3158">
        <v>20.747217806041299</v>
      </c>
      <c r="P3158">
        <v>23.3333333333333</v>
      </c>
      <c r="Q3158">
        <v>1.3310279558982001E-2</v>
      </c>
    </row>
    <row r="3159" spans="1:17" hidden="1" x14ac:dyDescent="0.3">
      <c r="A3159" t="s">
        <v>6483</v>
      </c>
      <c r="B3159" t="s">
        <v>6484</v>
      </c>
      <c r="C3159" t="s">
        <v>10182</v>
      </c>
      <c r="D3159" t="s">
        <v>637</v>
      </c>
      <c r="E3159">
        <v>67.22237715</v>
      </c>
      <c r="F3159">
        <v>26.22</v>
      </c>
      <c r="G3159">
        <v>-30.8371660889824</v>
      </c>
      <c r="H3159">
        <v>-7.1761549977498698</v>
      </c>
      <c r="I3159">
        <v>-44.082678909616099</v>
      </c>
      <c r="J3159">
        <v>-6.5213133046586496</v>
      </c>
      <c r="K3159">
        <v>27.094115645512598</v>
      </c>
      <c r="L3159">
        <v>29.296532110358001</v>
      </c>
      <c r="M3159">
        <v>39.909066830828699</v>
      </c>
      <c r="N3159">
        <v>1.21164163600389</v>
      </c>
      <c r="O3159">
        <v>59.801678108314199</v>
      </c>
      <c r="P3159">
        <v>16.017699115044199</v>
      </c>
      <c r="Q3159">
        <v>-7.4904957111249004E-2</v>
      </c>
    </row>
    <row r="3160" spans="1:17" hidden="1" x14ac:dyDescent="0.3">
      <c r="A3160" t="s">
        <v>6485</v>
      </c>
      <c r="B3160" t="s">
        <v>6486</v>
      </c>
      <c r="C3160" t="s">
        <v>10182</v>
      </c>
      <c r="D3160" t="s">
        <v>637</v>
      </c>
      <c r="E3160">
        <v>67.117500000000007</v>
      </c>
      <c r="F3160">
        <v>235.5</v>
      </c>
      <c r="G3160">
        <v>-25.781670177113799</v>
      </c>
      <c r="H3160">
        <v>-6.9873622960941502</v>
      </c>
      <c r="I3160">
        <v>-14.5699782938228</v>
      </c>
      <c r="J3160">
        <v>1.63435790305602</v>
      </c>
      <c r="K3160">
        <v>237.099867318809</v>
      </c>
      <c r="L3160">
        <v>242.66542646882201</v>
      </c>
      <c r="M3160">
        <v>51.884218022150499</v>
      </c>
      <c r="N3160">
        <v>1.20854220295352</v>
      </c>
      <c r="O3160">
        <v>26.9214437367303</v>
      </c>
      <c r="P3160">
        <v>13.058089294287001</v>
      </c>
      <c r="Q3160">
        <v>0.18120229667823501</v>
      </c>
    </row>
    <row r="3161" spans="1:17" hidden="1" x14ac:dyDescent="0.3">
      <c r="A3161" t="s">
        <v>6487</v>
      </c>
      <c r="B3161" t="s">
        <v>6488</v>
      </c>
      <c r="C3161" t="s">
        <v>10182</v>
      </c>
      <c r="D3161" t="s">
        <v>140</v>
      </c>
      <c r="E3161">
        <v>66.78</v>
      </c>
      <c r="F3161">
        <v>37.1</v>
      </c>
      <c r="G3161">
        <v>63.238965095170897</v>
      </c>
      <c r="H3161">
        <v>11.9429308088021</v>
      </c>
      <c r="I3161">
        <v>-3.5307303124626399</v>
      </c>
      <c r="J3161">
        <v>5.2181706446625604</v>
      </c>
      <c r="K3161">
        <v>33.286852067701403</v>
      </c>
      <c r="L3161">
        <v>30.1044281494122</v>
      </c>
      <c r="M3161">
        <v>60.242704490872498</v>
      </c>
      <c r="N3161">
        <v>3.03845427524654</v>
      </c>
      <c r="O3161">
        <v>11.913746630727699</v>
      </c>
      <c r="P3161">
        <v>102.17983651226101</v>
      </c>
      <c r="Q3161">
        <v>7.0761927878059003E-2</v>
      </c>
    </row>
    <row r="3162" spans="1:17" hidden="1" x14ac:dyDescent="0.3">
      <c r="A3162" t="s">
        <v>6489</v>
      </c>
      <c r="B3162" t="s">
        <v>6490</v>
      </c>
      <c r="C3162" t="s">
        <v>10182</v>
      </c>
      <c r="D3162" t="s">
        <v>243</v>
      </c>
      <c r="E3162">
        <v>66.644649659999999</v>
      </c>
      <c r="F3162">
        <v>4.0999999999999996</v>
      </c>
      <c r="G3162">
        <v>36.969427967103599</v>
      </c>
      <c r="H3162">
        <v>1.13755245129581</v>
      </c>
      <c r="I3162">
        <v>-22.020014227354</v>
      </c>
      <c r="J3162">
        <v>-0.28921160737569401</v>
      </c>
      <c r="K3162">
        <v>4.0956721352068799</v>
      </c>
      <c r="L3162">
        <v>3.7857897167014598</v>
      </c>
      <c r="M3162">
        <v>46.027701913717301</v>
      </c>
      <c r="N3162">
        <v>0.60017712483604202</v>
      </c>
      <c r="O3162">
        <v>29.024390243902399</v>
      </c>
      <c r="P3162">
        <v>69.421487603305707</v>
      </c>
      <c r="Q3162">
        <v>4.8903539364357998E-2</v>
      </c>
    </row>
    <row r="3163" spans="1:17" hidden="1" x14ac:dyDescent="0.3">
      <c r="A3163" t="s">
        <v>6491</v>
      </c>
      <c r="B3163" t="s">
        <v>6492</v>
      </c>
      <c r="C3163" t="s">
        <v>10182</v>
      </c>
      <c r="D3163" t="s">
        <v>548</v>
      </c>
      <c r="E3163">
        <v>66.594650004999906</v>
      </c>
      <c r="F3163">
        <v>27.43</v>
      </c>
      <c r="G3163">
        <v>10.437807413744</v>
      </c>
      <c r="H3163">
        <v>-5.1070761610215598</v>
      </c>
      <c r="I3163">
        <v>2.2018871273404601</v>
      </c>
      <c r="J3163">
        <v>-6.9430448849116804</v>
      </c>
      <c r="K3163">
        <v>27.988779530422502</v>
      </c>
      <c r="L3163">
        <v>26.571552027328998</v>
      </c>
      <c r="M3163">
        <v>45.741209521926599</v>
      </c>
      <c r="N3163">
        <v>0.37619964009253298</v>
      </c>
      <c r="O3163">
        <v>31.279620853080502</v>
      </c>
      <c r="P3163">
        <v>43.6125654450261</v>
      </c>
      <c r="Q3163">
        <v>7.7153868139905005E-2</v>
      </c>
    </row>
    <row r="3164" spans="1:17" hidden="1" x14ac:dyDescent="0.3">
      <c r="A3164" t="s">
        <v>6493</v>
      </c>
      <c r="B3164" t="s">
        <v>6494</v>
      </c>
      <c r="C3164" t="s">
        <v>10182</v>
      </c>
      <c r="E3164">
        <v>66.586522049999999</v>
      </c>
      <c r="F3164">
        <v>29.55</v>
      </c>
      <c r="G3164">
        <v>34.041717200662802</v>
      </c>
      <c r="H3164">
        <v>3.35322402788087</v>
      </c>
      <c r="I3164">
        <v>-15.9801612521698</v>
      </c>
      <c r="J3164">
        <v>2.6792308596691599</v>
      </c>
      <c r="K3164">
        <v>27.308758652725501</v>
      </c>
      <c r="L3164">
        <v>24.957289534592899</v>
      </c>
      <c r="M3164">
        <v>49.0791526001194</v>
      </c>
      <c r="N3164">
        <v>1.2909704123869301</v>
      </c>
      <c r="O3164">
        <v>21.082910321488999</v>
      </c>
      <c r="P3164">
        <v>87.025316455696199</v>
      </c>
    </row>
    <row r="3165" spans="1:17" hidden="1" x14ac:dyDescent="0.3">
      <c r="A3165" t="s">
        <v>6495</v>
      </c>
      <c r="B3165" t="s">
        <v>6496</v>
      </c>
      <c r="C3165" t="s">
        <v>10182</v>
      </c>
      <c r="D3165" t="s">
        <v>553</v>
      </c>
      <c r="E3165">
        <v>66.308528249999995</v>
      </c>
      <c r="F3165">
        <v>1.41</v>
      </c>
      <c r="G3165">
        <v>23.908637688877</v>
      </c>
      <c r="H3165">
        <v>7.4820254590078799</v>
      </c>
      <c r="I3165">
        <v>-17.939169462461901</v>
      </c>
      <c r="J3165">
        <v>6.0141128998322904</v>
      </c>
      <c r="K3165">
        <v>1.2657929152691401</v>
      </c>
      <c r="L3165">
        <v>1.1502502502221099</v>
      </c>
      <c r="M3165">
        <v>65.207855634360001</v>
      </c>
      <c r="N3165">
        <v>4.86219952131116</v>
      </c>
      <c r="O3165">
        <v>15.9285878064786</v>
      </c>
      <c r="P3165">
        <v>91.7908513671115</v>
      </c>
      <c r="Q3165">
        <v>0.115942972618861</v>
      </c>
    </row>
    <row r="3166" spans="1:17" hidden="1" x14ac:dyDescent="0.3">
      <c r="A3166" t="s">
        <v>6497</v>
      </c>
      <c r="B3166" t="s">
        <v>6498</v>
      </c>
      <c r="C3166" t="s">
        <v>10182</v>
      </c>
      <c r="D3166" t="s">
        <v>98</v>
      </c>
      <c r="E3166">
        <v>66.218551160000004</v>
      </c>
      <c r="F3166">
        <v>35.799999999999997</v>
      </c>
      <c r="G3166">
        <v>141.36810582115899</v>
      </c>
      <c r="H3166">
        <v>0.85805366112304604</v>
      </c>
      <c r="I3166">
        <v>23.996925126117802</v>
      </c>
      <c r="J3166">
        <v>-1.77252055803403</v>
      </c>
      <c r="K3166">
        <v>34.642512637751103</v>
      </c>
      <c r="L3166">
        <v>27.289533911246799</v>
      </c>
      <c r="M3166">
        <v>48.167140032219201</v>
      </c>
      <c r="N3166">
        <v>0.98465870174618497</v>
      </c>
      <c r="O3166">
        <v>14.525139664804399</v>
      </c>
      <c r="P3166">
        <v>174.32950191570799</v>
      </c>
      <c r="Q3166">
        <v>-1.4211777901792001E-2</v>
      </c>
    </row>
    <row r="3167" spans="1:17" hidden="1" x14ac:dyDescent="0.3">
      <c r="A3167" t="s">
        <v>6499</v>
      </c>
      <c r="B3167" t="s">
        <v>6500</v>
      </c>
      <c r="C3167" t="s">
        <v>10182</v>
      </c>
      <c r="D3167" t="s">
        <v>114</v>
      </c>
      <c r="E3167">
        <v>66.122730407999995</v>
      </c>
      <c r="F3167">
        <v>58.29</v>
      </c>
      <c r="G3167">
        <v>491.739488824121</v>
      </c>
      <c r="H3167">
        <v>46.672501649483998</v>
      </c>
      <c r="I3167">
        <v>200.72209907982801</v>
      </c>
      <c r="J3167">
        <v>8.1511592436185101</v>
      </c>
      <c r="K3167">
        <v>39.795608784758699</v>
      </c>
      <c r="L3167">
        <v>25.031826534492598</v>
      </c>
      <c r="M3167">
        <v>99.998280417902095</v>
      </c>
      <c r="N3167">
        <v>1.7148893024924901</v>
      </c>
      <c r="O3167">
        <v>0</v>
      </c>
      <c r="P3167">
        <v>593.92857142857099</v>
      </c>
      <c r="Q3167">
        <v>0.10900548900972799</v>
      </c>
    </row>
    <row r="3168" spans="1:17" hidden="1" x14ac:dyDescent="0.3">
      <c r="A3168" t="s">
        <v>6501</v>
      </c>
      <c r="B3168" t="s">
        <v>6502</v>
      </c>
      <c r="C3168" t="s">
        <v>10182</v>
      </c>
      <c r="D3168" t="s">
        <v>21</v>
      </c>
      <c r="E3168">
        <v>66.043999999999997</v>
      </c>
      <c r="F3168">
        <v>64</v>
      </c>
      <c r="G3168">
        <v>-89.804761364010005</v>
      </c>
      <c r="H3168">
        <v>6.4982509073426504</v>
      </c>
      <c r="I3168">
        <v>-70.236966974465105</v>
      </c>
      <c r="J3168">
        <v>-4.6493160773758403E-2</v>
      </c>
      <c r="K3168">
        <v>71.289956575994907</v>
      </c>
      <c r="L3168">
        <v>118.93282640312501</v>
      </c>
      <c r="M3168">
        <v>42.543303714586102</v>
      </c>
      <c r="N3168">
        <v>0.32001437297879898</v>
      </c>
      <c r="O3168">
        <v>234.0625</v>
      </c>
      <c r="P3168">
        <v>27.110228401191598</v>
      </c>
    </row>
    <row r="3169" spans="1:17" hidden="1" x14ac:dyDescent="0.3">
      <c r="A3169" t="s">
        <v>6503</v>
      </c>
      <c r="B3169" t="s">
        <v>6504</v>
      </c>
      <c r="C3169" t="s">
        <v>10182</v>
      </c>
      <c r="E3169">
        <v>66.001649999999998</v>
      </c>
      <c r="F3169">
        <v>117.65</v>
      </c>
      <c r="G3169">
        <v>207.07106546004499</v>
      </c>
      <c r="H3169">
        <v>3.8616550886375198</v>
      </c>
      <c r="I3169">
        <v>10.8008674292733</v>
      </c>
      <c r="J3169">
        <v>-2.38274681117008</v>
      </c>
      <c r="K3169">
        <v>109.68664384137401</v>
      </c>
      <c r="L3169">
        <v>96.561468952313206</v>
      </c>
      <c r="M3169">
        <v>47.635396605110003</v>
      </c>
      <c r="N3169">
        <v>0.67676836675683905</v>
      </c>
      <c r="O3169">
        <v>35.9796005099872</v>
      </c>
      <c r="P3169">
        <v>232.156973461321</v>
      </c>
    </row>
    <row r="3170" spans="1:17" hidden="1" x14ac:dyDescent="0.3">
      <c r="A3170" t="s">
        <v>6505</v>
      </c>
      <c r="B3170" t="s">
        <v>6506</v>
      </c>
      <c r="C3170" t="s">
        <v>10182</v>
      </c>
      <c r="D3170" t="s">
        <v>243</v>
      </c>
      <c r="E3170">
        <v>65.980716000000001</v>
      </c>
      <c r="F3170">
        <v>29.84</v>
      </c>
      <c r="G3170">
        <v>20.475067608480298</v>
      </c>
      <c r="H3170">
        <v>2.0508327984574302</v>
      </c>
      <c r="I3170">
        <v>-24.5894839479726</v>
      </c>
      <c r="J3170">
        <v>3.66779255351195</v>
      </c>
      <c r="K3170">
        <v>28.5409144986006</v>
      </c>
      <c r="L3170">
        <v>27.874773640506401</v>
      </c>
      <c r="M3170">
        <v>63.545646306302402</v>
      </c>
      <c r="N3170">
        <v>1.12248250522254</v>
      </c>
      <c r="O3170">
        <v>35.053619302949002</v>
      </c>
      <c r="P3170">
        <v>62.6158038147138</v>
      </c>
      <c r="Q3170">
        <v>2.1624934825227E-2</v>
      </c>
    </row>
    <row r="3171" spans="1:17" hidden="1" x14ac:dyDescent="0.3">
      <c r="A3171" t="s">
        <v>6507</v>
      </c>
      <c r="B3171" t="s">
        <v>6508</v>
      </c>
      <c r="C3171" t="s">
        <v>10182</v>
      </c>
      <c r="D3171" t="s">
        <v>46</v>
      </c>
      <c r="E3171">
        <v>65.928226420000001</v>
      </c>
      <c r="F3171">
        <v>0.7</v>
      </c>
      <c r="G3171">
        <v>-8.4192413346090902</v>
      </c>
      <c r="K3171">
        <v>0.813046339516308</v>
      </c>
      <c r="L3171">
        <v>1.2524745064316301</v>
      </c>
      <c r="M3171">
        <v>70.989730741565694</v>
      </c>
      <c r="N3171">
        <v>1</v>
      </c>
      <c r="O3171">
        <v>7.1428571428571397</v>
      </c>
      <c r="P3171">
        <v>39.999999999999901</v>
      </c>
      <c r="Q3171">
        <v>3.7666979515126001E-2</v>
      </c>
    </row>
    <row r="3172" spans="1:17" hidden="1" x14ac:dyDescent="0.3">
      <c r="A3172" t="s">
        <v>6509</v>
      </c>
      <c r="B3172" t="s">
        <v>6510</v>
      </c>
      <c r="C3172" t="s">
        <v>10182</v>
      </c>
      <c r="D3172" t="s">
        <v>46</v>
      </c>
      <c r="E3172">
        <v>65.926580999999999</v>
      </c>
      <c r="F3172">
        <v>34.35</v>
      </c>
      <c r="G3172">
        <v>37.248685571503003</v>
      </c>
      <c r="H3172">
        <v>45.012742182557297</v>
      </c>
      <c r="I3172">
        <v>6.28349418163174</v>
      </c>
      <c r="J3172">
        <v>13.3839275512003</v>
      </c>
      <c r="K3172">
        <v>27.035158315877101</v>
      </c>
      <c r="L3172">
        <v>25.644527279555501</v>
      </c>
      <c r="M3172">
        <v>80.641605765799397</v>
      </c>
      <c r="N3172">
        <v>3.8583896059269698</v>
      </c>
      <c r="O3172">
        <v>33.886462882095998</v>
      </c>
      <c r="P3172">
        <v>88.736263736263695</v>
      </c>
      <c r="Q3172">
        <v>6.0273706239757002E-2</v>
      </c>
    </row>
    <row r="3173" spans="1:17" hidden="1" x14ac:dyDescent="0.3">
      <c r="A3173" t="s">
        <v>6511</v>
      </c>
      <c r="B3173" t="s">
        <v>6512</v>
      </c>
      <c r="C3173" t="s">
        <v>10182</v>
      </c>
      <c r="D3173" t="s">
        <v>476</v>
      </c>
      <c r="E3173">
        <v>65.827768067999997</v>
      </c>
      <c r="F3173">
        <v>7.22</v>
      </c>
      <c r="G3173">
        <v>3.9340891622471501</v>
      </c>
      <c r="H3173">
        <v>34.745358704201998</v>
      </c>
      <c r="I3173">
        <v>-3.1576174407336901</v>
      </c>
      <c r="J3173">
        <v>-4.9275945374946604</v>
      </c>
      <c r="K3173">
        <v>6.38806498580536</v>
      </c>
      <c r="L3173">
        <v>7.2853901909383296</v>
      </c>
      <c r="M3173">
        <v>46.144967416499902</v>
      </c>
      <c r="N3173">
        <v>1.7176294041239699</v>
      </c>
      <c r="O3173">
        <v>13.573407202216</v>
      </c>
      <c r="P3173">
        <v>75.409209626812</v>
      </c>
      <c r="Q3173">
        <v>6.1123125762494998E-2</v>
      </c>
    </row>
    <row r="3174" spans="1:17" hidden="1" x14ac:dyDescent="0.3">
      <c r="A3174" t="s">
        <v>6513</v>
      </c>
      <c r="B3174" t="s">
        <v>6514</v>
      </c>
      <c r="C3174" t="s">
        <v>10182</v>
      </c>
      <c r="D3174" t="s">
        <v>416</v>
      </c>
      <c r="E3174">
        <v>65.813733999999997</v>
      </c>
      <c r="F3174">
        <v>14.6</v>
      </c>
      <c r="G3174">
        <v>71.150651138509104</v>
      </c>
      <c r="H3174">
        <v>-5.85755926972619</v>
      </c>
      <c r="I3174">
        <v>107.882777116225</v>
      </c>
      <c r="J3174">
        <v>1.19062024128809</v>
      </c>
      <c r="K3174">
        <v>14.986781723125199</v>
      </c>
      <c r="L3174">
        <v>11.5627784959701</v>
      </c>
      <c r="M3174">
        <v>46.405315834310898</v>
      </c>
      <c r="N3174">
        <v>0.42478322889912501</v>
      </c>
      <c r="O3174">
        <v>24.315068493150601</v>
      </c>
      <c r="P3174">
        <v>192</v>
      </c>
    </row>
    <row r="3175" spans="1:17" hidden="1" x14ac:dyDescent="0.3">
      <c r="A3175" t="s">
        <v>6515</v>
      </c>
      <c r="B3175" t="s">
        <v>6516</v>
      </c>
      <c r="C3175" t="s">
        <v>10182</v>
      </c>
      <c r="D3175" t="s">
        <v>21</v>
      </c>
      <c r="E3175">
        <v>65.804000000000002</v>
      </c>
      <c r="F3175">
        <v>39.020000000000003</v>
      </c>
      <c r="G3175">
        <v>-19.9092151239652</v>
      </c>
      <c r="H3175">
        <v>-4.3412514912571902</v>
      </c>
      <c r="I3175">
        <v>-39.257223222717698</v>
      </c>
      <c r="J3175">
        <v>-4.8906178610135704</v>
      </c>
      <c r="K3175">
        <v>42.201061322355102</v>
      </c>
      <c r="L3175">
        <v>41.583293525371303</v>
      </c>
      <c r="M3175">
        <v>31.696560412383398</v>
      </c>
      <c r="N3175">
        <v>0.80177851951805401</v>
      </c>
      <c r="O3175">
        <v>53.921066119938402</v>
      </c>
      <c r="P3175">
        <v>45.875500121139297</v>
      </c>
      <c r="Q3175">
        <v>0.22746246371363399</v>
      </c>
    </row>
    <row r="3176" spans="1:17" hidden="1" x14ac:dyDescent="0.3">
      <c r="A3176" t="s">
        <v>6517</v>
      </c>
      <c r="B3176" t="s">
        <v>6518</v>
      </c>
      <c r="C3176" t="s">
        <v>10182</v>
      </c>
      <c r="D3176" t="s">
        <v>75</v>
      </c>
      <c r="E3176">
        <v>65.798275320000002</v>
      </c>
      <c r="F3176">
        <v>65.63</v>
      </c>
      <c r="G3176">
        <v>68.057117307729499</v>
      </c>
      <c r="H3176">
        <v>-24.0051540281715</v>
      </c>
      <c r="I3176">
        <v>-6.4735455617295097</v>
      </c>
      <c r="J3176">
        <v>1.24382941987139</v>
      </c>
      <c r="K3176">
        <v>72.168886297362107</v>
      </c>
      <c r="L3176">
        <v>67.3633629104649</v>
      </c>
      <c r="M3176">
        <v>51.614616122042897</v>
      </c>
      <c r="N3176">
        <v>2.64675771080503</v>
      </c>
      <c r="O3176">
        <v>37.132408959317303</v>
      </c>
      <c r="P3176">
        <v>112.532383419689</v>
      </c>
      <c r="Q3176">
        <v>1.4698357265053001E-2</v>
      </c>
    </row>
    <row r="3177" spans="1:17" hidden="1" x14ac:dyDescent="0.3">
      <c r="A3177" t="s">
        <v>6519</v>
      </c>
      <c r="B3177" t="s">
        <v>6520</v>
      </c>
      <c r="C3177" t="s">
        <v>10182</v>
      </c>
      <c r="D3177" t="s">
        <v>548</v>
      </c>
      <c r="E3177">
        <v>65.774654100000006</v>
      </c>
      <c r="F3177">
        <v>64.430000000000007</v>
      </c>
      <c r="G3177">
        <v>104.202348226482</v>
      </c>
      <c r="H3177">
        <v>16.445416595809402</v>
      </c>
      <c r="I3177">
        <v>55.370730772840801</v>
      </c>
      <c r="J3177">
        <v>-13.81022942451</v>
      </c>
      <c r="K3177">
        <v>56.085212785678102</v>
      </c>
      <c r="L3177">
        <v>43.646471583101402</v>
      </c>
      <c r="M3177">
        <v>50.316263475752898</v>
      </c>
      <c r="N3177">
        <v>1.0626993552899799</v>
      </c>
      <c r="O3177">
        <v>22.380878472761101</v>
      </c>
      <c r="P3177">
        <v>143.22385805964501</v>
      </c>
      <c r="Q3177">
        <v>6.3584283876298997E-2</v>
      </c>
    </row>
    <row r="3178" spans="1:17" hidden="1" x14ac:dyDescent="0.3">
      <c r="A3178" t="s">
        <v>6521</v>
      </c>
      <c r="B3178" t="s">
        <v>6522</v>
      </c>
      <c r="C3178" t="s">
        <v>10182</v>
      </c>
      <c r="D3178" t="s">
        <v>416</v>
      </c>
      <c r="E3178">
        <v>65.763269530000002</v>
      </c>
      <c r="F3178">
        <v>20.66</v>
      </c>
      <c r="G3178">
        <v>-69.051191429537198</v>
      </c>
      <c r="H3178">
        <v>-18.197974540992099</v>
      </c>
      <c r="I3178">
        <v>-57.132017720511897</v>
      </c>
      <c r="J3178">
        <v>-8.6832416789786802</v>
      </c>
      <c r="K3178">
        <v>25.858107067193199</v>
      </c>
      <c r="L3178">
        <v>31.08353995949</v>
      </c>
      <c r="M3178">
        <v>34.297880484574698</v>
      </c>
      <c r="N3178">
        <v>0.87982818452230604</v>
      </c>
      <c r="O3178">
        <v>119.45788964181899</v>
      </c>
      <c r="P3178">
        <v>6.5497679216090798</v>
      </c>
      <c r="Q3178">
        <v>0.115445566119043</v>
      </c>
    </row>
    <row r="3179" spans="1:17" hidden="1" x14ac:dyDescent="0.3">
      <c r="A3179" t="s">
        <v>6523</v>
      </c>
      <c r="B3179" t="s">
        <v>6524</v>
      </c>
      <c r="C3179" t="s">
        <v>10182</v>
      </c>
      <c r="D3179" t="s">
        <v>1402</v>
      </c>
      <c r="E3179">
        <v>65.676699999999997</v>
      </c>
      <c r="F3179">
        <v>47.42</v>
      </c>
      <c r="G3179">
        <v>-58.419241334608998</v>
      </c>
      <c r="H3179">
        <v>-1.64821736659916</v>
      </c>
      <c r="I3179">
        <v>-10.240117317693199</v>
      </c>
      <c r="J3179">
        <v>-5.33104600630221</v>
      </c>
      <c r="K3179">
        <v>48.534807520301598</v>
      </c>
      <c r="L3179">
        <v>50.6946377286908</v>
      </c>
      <c r="M3179">
        <v>43.908179881387603</v>
      </c>
      <c r="N3179">
        <v>1.5650903037675501</v>
      </c>
      <c r="O3179">
        <v>70.814002530577795</v>
      </c>
      <c r="P3179">
        <v>12.343046671404799</v>
      </c>
      <c r="Q3179">
        <v>8.8410634462949E-2</v>
      </c>
    </row>
    <row r="3180" spans="1:17" hidden="1" x14ac:dyDescent="0.3">
      <c r="A3180" t="s">
        <v>6525</v>
      </c>
      <c r="B3180" t="s">
        <v>6526</v>
      </c>
      <c r="C3180" t="s">
        <v>10182</v>
      </c>
      <c r="E3180">
        <v>65.517199000000005</v>
      </c>
      <c r="F3180">
        <v>172.7</v>
      </c>
      <c r="G3180">
        <v>312.12928187214101</v>
      </c>
      <c r="H3180">
        <v>9.3172892942717205</v>
      </c>
      <c r="I3180">
        <v>25.116900249086399</v>
      </c>
      <c r="J3180">
        <v>7.2631823017679498</v>
      </c>
      <c r="K3180">
        <v>162.43108982655301</v>
      </c>
      <c r="L3180">
        <v>130.38831068640999</v>
      </c>
      <c r="M3180">
        <v>57.671240760854701</v>
      </c>
      <c r="N3180">
        <v>0.98739216987392098</v>
      </c>
      <c r="O3180">
        <v>22.350897510133102</v>
      </c>
      <c r="P3180">
        <v>337.21518987341699</v>
      </c>
    </row>
    <row r="3181" spans="1:17" hidden="1" x14ac:dyDescent="0.3">
      <c r="A3181" t="s">
        <v>6527</v>
      </c>
      <c r="B3181" t="s">
        <v>6528</v>
      </c>
      <c r="C3181" t="s">
        <v>10182</v>
      </c>
      <c r="D3181" t="s">
        <v>1357</v>
      </c>
      <c r="E3181">
        <v>65.490600000000001</v>
      </c>
      <c r="F3181">
        <v>35.21</v>
      </c>
      <c r="G3181">
        <v>49.653546093016999</v>
      </c>
      <c r="H3181">
        <v>31.542631519613899</v>
      </c>
      <c r="I3181">
        <v>44.160504617481898</v>
      </c>
      <c r="J3181">
        <v>-1.36517447945506</v>
      </c>
      <c r="K3181">
        <v>29.5036670105032</v>
      </c>
      <c r="L3181">
        <v>24.698392641137499</v>
      </c>
      <c r="M3181">
        <v>58.347618378962402</v>
      </c>
      <c r="N3181">
        <v>0.83115004863777597</v>
      </c>
      <c r="O3181">
        <v>8.5771087759159297</v>
      </c>
      <c r="P3181">
        <v>95.6111111111111</v>
      </c>
      <c r="Q3181">
        <v>-6.4481175721200004E-4</v>
      </c>
    </row>
    <row r="3182" spans="1:17" hidden="1" x14ac:dyDescent="0.3">
      <c r="A3182" t="s">
        <v>6529</v>
      </c>
      <c r="B3182" t="s">
        <v>6530</v>
      </c>
      <c r="C3182" t="s">
        <v>10182</v>
      </c>
      <c r="D3182" t="s">
        <v>387</v>
      </c>
      <c r="E3182">
        <v>65.392925969999993</v>
      </c>
      <c r="F3182">
        <v>32.46</v>
      </c>
      <c r="G3182">
        <v>65.072264230710104</v>
      </c>
      <c r="H3182">
        <v>-16.2412121389033</v>
      </c>
      <c r="I3182">
        <v>23.090889821208801</v>
      </c>
      <c r="J3182">
        <v>-4.6996234484218</v>
      </c>
      <c r="K3182">
        <v>35.680780624548099</v>
      </c>
      <c r="L3182">
        <v>30.0862400949046</v>
      </c>
      <c r="M3182">
        <v>35.259886298399799</v>
      </c>
      <c r="N3182">
        <v>1.09060409983276</v>
      </c>
      <c r="O3182">
        <v>50.646950092421399</v>
      </c>
      <c r="P3182">
        <v>122.32876712328699</v>
      </c>
      <c r="Q3182">
        <v>5.5194374685516003E-2</v>
      </c>
    </row>
    <row r="3183" spans="1:17" hidden="1" x14ac:dyDescent="0.3">
      <c r="A3183" t="s">
        <v>6531</v>
      </c>
      <c r="B3183" t="s">
        <v>6532</v>
      </c>
      <c r="C3183" t="s">
        <v>10182</v>
      </c>
      <c r="D3183" t="s">
        <v>384</v>
      </c>
      <c r="E3183">
        <v>65.344031999999999</v>
      </c>
      <c r="F3183">
        <v>60.45</v>
      </c>
      <c r="G3183">
        <v>-54.876848767826203</v>
      </c>
      <c r="H3183">
        <v>4.0022048312051997</v>
      </c>
      <c r="I3183">
        <v>-13.2300236156692</v>
      </c>
      <c r="J3183">
        <v>-6.2480435483706502</v>
      </c>
      <c r="K3183">
        <v>59.016155245668003</v>
      </c>
      <c r="M3183">
        <v>49.5822450812855</v>
      </c>
      <c r="N3183">
        <v>1.92177033492822</v>
      </c>
      <c r="O3183">
        <v>43.920595533498698</v>
      </c>
      <c r="P3183">
        <v>22.9908443540183</v>
      </c>
    </row>
    <row r="3184" spans="1:17" hidden="1" x14ac:dyDescent="0.3">
      <c r="A3184" t="s">
        <v>6533</v>
      </c>
      <c r="B3184" t="s">
        <v>6534</v>
      </c>
      <c r="C3184" t="s">
        <v>10182</v>
      </c>
      <c r="D3184" t="s">
        <v>515</v>
      </c>
      <c r="E3184">
        <v>65.291520000000006</v>
      </c>
      <c r="F3184">
        <v>0.98</v>
      </c>
      <c r="G3184">
        <v>-39.868516696927898</v>
      </c>
      <c r="H3184">
        <v>22.311293751690801</v>
      </c>
      <c r="I3184">
        <v>38.440846497823799</v>
      </c>
      <c r="J3184">
        <v>-1.93328561360394</v>
      </c>
      <c r="K3184">
        <v>0.87801648620897099</v>
      </c>
      <c r="L3184">
        <v>0.90287021264223699</v>
      </c>
      <c r="M3184">
        <v>47.7256073622735</v>
      </c>
      <c r="N3184">
        <v>1.64639356207122</v>
      </c>
      <c r="O3184">
        <v>27.5510204081632</v>
      </c>
      <c r="P3184">
        <v>117.777777777777</v>
      </c>
      <c r="Q3184">
        <v>-1.2556681215009999E-3</v>
      </c>
    </row>
    <row r="3185" spans="1:17" hidden="1" x14ac:dyDescent="0.3">
      <c r="A3185" t="s">
        <v>6535</v>
      </c>
      <c r="B3185" t="s">
        <v>6536</v>
      </c>
      <c r="C3185" t="s">
        <v>10182</v>
      </c>
      <c r="D3185" t="s">
        <v>384</v>
      </c>
      <c r="E3185">
        <v>65.150912735999995</v>
      </c>
      <c r="F3185">
        <v>14.04</v>
      </c>
      <c r="G3185">
        <v>1.4005784852107199</v>
      </c>
      <c r="H3185">
        <v>-2.3777531387780901</v>
      </c>
      <c r="I3185">
        <v>-19.655116944674202</v>
      </c>
      <c r="J3185">
        <v>-2.9236861432298902</v>
      </c>
      <c r="K3185">
        <v>13.737792168744299</v>
      </c>
      <c r="L3185">
        <v>13.496027088281901</v>
      </c>
      <c r="M3185">
        <v>55.960493714343002</v>
      </c>
      <c r="N3185">
        <v>0.97764952915209902</v>
      </c>
      <c r="O3185">
        <v>20.370370370370299</v>
      </c>
      <c r="P3185">
        <v>52.6086956521739</v>
      </c>
      <c r="Q3185">
        <v>1.0189962750842999E-2</v>
      </c>
    </row>
    <row r="3186" spans="1:17" hidden="1" x14ac:dyDescent="0.3">
      <c r="A3186" t="s">
        <v>6537</v>
      </c>
      <c r="B3186" t="s">
        <v>6538</v>
      </c>
      <c r="C3186" t="s">
        <v>10182</v>
      </c>
      <c r="D3186" t="s">
        <v>700</v>
      </c>
      <c r="E3186">
        <v>64.876000000000005</v>
      </c>
      <c r="F3186">
        <v>46.34</v>
      </c>
      <c r="G3186">
        <v>104.206521489075</v>
      </c>
      <c r="H3186">
        <v>33.445590846125597</v>
      </c>
      <c r="I3186">
        <v>50.097132728242499</v>
      </c>
      <c r="J3186">
        <v>17.5304405791763</v>
      </c>
      <c r="K3186">
        <v>33.807565700119</v>
      </c>
      <c r="L3186">
        <v>30.154872018486898</v>
      </c>
      <c r="M3186">
        <v>83.651570240151003</v>
      </c>
      <c r="N3186">
        <v>3.0127873548926098</v>
      </c>
      <c r="O3186">
        <v>5.0927924039706403</v>
      </c>
      <c r="P3186">
        <v>141.354166666666</v>
      </c>
      <c r="Q3186">
        <v>0.120633244852412</v>
      </c>
    </row>
    <row r="3187" spans="1:17" hidden="1" x14ac:dyDescent="0.3">
      <c r="A3187" t="s">
        <v>6539</v>
      </c>
      <c r="B3187" t="s">
        <v>6540</v>
      </c>
      <c r="C3187" t="s">
        <v>10182</v>
      </c>
      <c r="D3187" t="s">
        <v>700</v>
      </c>
      <c r="E3187">
        <v>64.872</v>
      </c>
      <c r="F3187">
        <v>1.06</v>
      </c>
      <c r="G3187">
        <v>-24.133527048894798</v>
      </c>
      <c r="H3187">
        <v>14.6309616292206</v>
      </c>
      <c r="I3187">
        <v>-36.614098557121203</v>
      </c>
      <c r="J3187">
        <v>-18.887072870918601</v>
      </c>
      <c r="K3187">
        <v>1.04388092922612</v>
      </c>
      <c r="L3187">
        <v>1.06935320816872</v>
      </c>
      <c r="M3187">
        <v>38.7941819054059</v>
      </c>
      <c r="N3187">
        <v>2.2894248479876498</v>
      </c>
      <c r="O3187">
        <v>60.377358490566003</v>
      </c>
      <c r="P3187">
        <v>24.705882352941099</v>
      </c>
      <c r="Q3187">
        <v>-2.3734426415971E-2</v>
      </c>
    </row>
    <row r="3188" spans="1:17" hidden="1" x14ac:dyDescent="0.3">
      <c r="A3188" t="s">
        <v>6541</v>
      </c>
      <c r="B3188" t="s">
        <v>6542</v>
      </c>
      <c r="C3188" t="s">
        <v>10182</v>
      </c>
      <c r="E3188">
        <v>64.786320000000003</v>
      </c>
      <c r="F3188">
        <v>301.5</v>
      </c>
      <c r="G3188">
        <v>137.156416083268</v>
      </c>
      <c r="H3188">
        <v>-8.0379745409920993</v>
      </c>
      <c r="I3188">
        <v>36.193783216277801</v>
      </c>
      <c r="J3188">
        <v>-9.7770320829294395</v>
      </c>
      <c r="K3188">
        <v>311.59459702696398</v>
      </c>
      <c r="L3188">
        <v>260.606313379661</v>
      </c>
      <c r="M3188">
        <v>42.321406072102697</v>
      </c>
      <c r="N3188">
        <v>2.0043811610076601</v>
      </c>
      <c r="O3188">
        <v>34.3117744610282</v>
      </c>
      <c r="P3188">
        <v>175.34246575342399</v>
      </c>
    </row>
    <row r="3189" spans="1:17" hidden="1" x14ac:dyDescent="0.3">
      <c r="A3189" t="s">
        <v>6543</v>
      </c>
      <c r="B3189" t="s">
        <v>6544</v>
      </c>
      <c r="C3189" t="s">
        <v>10182</v>
      </c>
      <c r="D3189" t="s">
        <v>637</v>
      </c>
      <c r="E3189">
        <v>64.723994820000001</v>
      </c>
      <c r="F3189">
        <v>36.9</v>
      </c>
      <c r="G3189">
        <v>-27.750112696606799</v>
      </c>
      <c r="H3189">
        <v>5.6312791903511696</v>
      </c>
      <c r="I3189">
        <v>-38.763790969971502</v>
      </c>
      <c r="J3189">
        <v>8.8994767240800901</v>
      </c>
      <c r="K3189">
        <v>33.908498055639797</v>
      </c>
      <c r="L3189">
        <v>36.331532151199802</v>
      </c>
      <c r="M3189">
        <v>72.825971387171705</v>
      </c>
      <c r="N3189">
        <v>2.02386685259322</v>
      </c>
      <c r="O3189">
        <v>70.731707317073102</v>
      </c>
      <c r="P3189">
        <v>25.382262996941801</v>
      </c>
      <c r="Q3189">
        <v>5.9491118973909997E-2</v>
      </c>
    </row>
    <row r="3190" spans="1:17" hidden="1" x14ac:dyDescent="0.3">
      <c r="A3190" t="s">
        <v>6545</v>
      </c>
      <c r="B3190" t="s">
        <v>6546</v>
      </c>
      <c r="C3190" t="s">
        <v>10182</v>
      </c>
      <c r="E3190">
        <v>64.6952888</v>
      </c>
      <c r="F3190">
        <v>106.64</v>
      </c>
      <c r="G3190">
        <v>2223.8127704128201</v>
      </c>
      <c r="H3190">
        <v>-7.2793686428687803</v>
      </c>
      <c r="I3190">
        <v>43.395914794013599</v>
      </c>
      <c r="J3190">
        <v>-8.9158398944420991</v>
      </c>
      <c r="K3190">
        <v>111.75151521080601</v>
      </c>
      <c r="L3190">
        <v>86.285554293010904</v>
      </c>
      <c r="M3190">
        <v>42.854586940315002</v>
      </c>
      <c r="N3190">
        <v>1.8458890184625201</v>
      </c>
      <c r="O3190">
        <v>38.597149287321798</v>
      </c>
      <c r="P3190">
        <v>2248.8986784140898</v>
      </c>
      <c r="Q3190">
        <v>0.24511334827231601</v>
      </c>
    </row>
    <row r="3191" spans="1:17" hidden="1" x14ac:dyDescent="0.3">
      <c r="A3191" t="s">
        <v>6547</v>
      </c>
      <c r="B3191" t="s">
        <v>6548</v>
      </c>
      <c r="C3191" t="s">
        <v>10182</v>
      </c>
      <c r="D3191" t="s">
        <v>553</v>
      </c>
      <c r="E3191">
        <v>64.682156000000006</v>
      </c>
      <c r="F3191">
        <v>215.6</v>
      </c>
      <c r="G3191">
        <v>245.74312536645701</v>
      </c>
      <c r="H3191">
        <v>27.757474560804301</v>
      </c>
      <c r="I3191">
        <v>96.890441541305293</v>
      </c>
      <c r="J3191">
        <v>-13.077989223765799</v>
      </c>
      <c r="K3191">
        <v>183.271722225057</v>
      </c>
      <c r="L3191">
        <v>138.75187001752701</v>
      </c>
      <c r="M3191">
        <v>49.939197230993301</v>
      </c>
      <c r="N3191">
        <v>2.2451620711216802</v>
      </c>
      <c r="O3191">
        <v>23.538961038960998</v>
      </c>
      <c r="P3191">
        <v>290.15562794064402</v>
      </c>
      <c r="Q3191">
        <v>0.11066612653412999</v>
      </c>
    </row>
    <row r="3192" spans="1:17" hidden="1" x14ac:dyDescent="0.3">
      <c r="A3192" t="s">
        <v>6549</v>
      </c>
      <c r="B3192" t="s">
        <v>6550</v>
      </c>
      <c r="C3192" t="s">
        <v>10182</v>
      </c>
      <c r="D3192" t="s">
        <v>413</v>
      </c>
      <c r="E3192">
        <v>63.908999999999999</v>
      </c>
      <c r="F3192">
        <v>213.03</v>
      </c>
      <c r="G3192">
        <v>42.390507093063803</v>
      </c>
      <c r="H3192">
        <v>-3.2704934931080101</v>
      </c>
      <c r="I3192">
        <v>5.40027005299208</v>
      </c>
      <c r="J3192">
        <v>-1.89765595147142</v>
      </c>
      <c r="K3192">
        <v>207.16200958867199</v>
      </c>
      <c r="L3192">
        <v>183.08313750561999</v>
      </c>
      <c r="M3192">
        <v>46.838240651561698</v>
      </c>
      <c r="N3192">
        <v>0.75317668801534698</v>
      </c>
      <c r="O3192">
        <v>16.6971788011078</v>
      </c>
      <c r="P3192">
        <v>77.082294264339097</v>
      </c>
      <c r="Q3192">
        <v>8.0798244666876004E-2</v>
      </c>
    </row>
    <row r="3193" spans="1:17" hidden="1" x14ac:dyDescent="0.3">
      <c r="A3193" t="s">
        <v>6551</v>
      </c>
      <c r="B3193" t="s">
        <v>6552</v>
      </c>
      <c r="C3193" t="s">
        <v>10182</v>
      </c>
      <c r="D3193" t="s">
        <v>243</v>
      </c>
      <c r="E3193">
        <v>63.853569149999998</v>
      </c>
      <c r="F3193">
        <v>939.75</v>
      </c>
      <c r="G3193">
        <v>112.705083901558</v>
      </c>
      <c r="H3193">
        <v>28.963024974478198</v>
      </c>
      <c r="I3193">
        <v>81.975347766223507</v>
      </c>
      <c r="J3193">
        <v>-4.2729644793731998</v>
      </c>
      <c r="K3193">
        <v>854.35809885810102</v>
      </c>
      <c r="L3193">
        <v>662.170649463892</v>
      </c>
      <c r="M3193">
        <v>42.446340058997698</v>
      </c>
      <c r="N3193">
        <v>2.1142570472305402</v>
      </c>
      <c r="O3193">
        <v>44.160681032189402</v>
      </c>
      <c r="P3193">
        <v>154.67479674796701</v>
      </c>
      <c r="Q3193">
        <v>0.101580619401059</v>
      </c>
    </row>
    <row r="3194" spans="1:17" hidden="1" x14ac:dyDescent="0.3">
      <c r="A3194" t="s">
        <v>6553</v>
      </c>
      <c r="B3194" t="s">
        <v>6554</v>
      </c>
      <c r="C3194" t="s">
        <v>10182</v>
      </c>
      <c r="D3194" t="s">
        <v>78</v>
      </c>
      <c r="E3194">
        <v>63.7652</v>
      </c>
      <c r="F3194">
        <v>95.6</v>
      </c>
      <c r="G3194">
        <v>75.375404642884405</v>
      </c>
      <c r="H3194">
        <v>-6.84042140465204</v>
      </c>
      <c r="I3194">
        <v>-30.7584184010997</v>
      </c>
      <c r="J3194">
        <v>-2.0233946278427402</v>
      </c>
      <c r="K3194">
        <v>100.70724939574301</v>
      </c>
      <c r="L3194">
        <v>88.894800918133797</v>
      </c>
      <c r="M3194">
        <v>40.780898924541503</v>
      </c>
      <c r="N3194">
        <v>0.91956890051001505</v>
      </c>
      <c r="O3194">
        <v>64.853556485355597</v>
      </c>
      <c r="P3194">
        <v>158.93824485373699</v>
      </c>
    </row>
    <row r="3195" spans="1:17" hidden="1" x14ac:dyDescent="0.3">
      <c r="A3195" t="s">
        <v>6555</v>
      </c>
      <c r="B3195" t="s">
        <v>6556</v>
      </c>
      <c r="C3195" t="s">
        <v>10182</v>
      </c>
      <c r="E3195">
        <v>63.671121100000001</v>
      </c>
      <c r="F3195">
        <v>1.45</v>
      </c>
      <c r="G3195">
        <v>-59.475048272768902</v>
      </c>
      <c r="H3195">
        <v>6.9324071383971901</v>
      </c>
      <c r="I3195">
        <v>-27.034266624348099</v>
      </c>
      <c r="J3195">
        <v>2.7704082476769401</v>
      </c>
      <c r="K3195">
        <v>1.35585300906038</v>
      </c>
      <c r="L3195">
        <v>1.59072645303037</v>
      </c>
      <c r="M3195">
        <v>56.2758726315977</v>
      </c>
      <c r="N3195">
        <v>2.5842634539913298</v>
      </c>
      <c r="O3195">
        <v>54.482758620689602</v>
      </c>
      <c r="P3195">
        <v>26.086956521739101</v>
      </c>
      <c r="Q3195">
        <v>-9.7275626918729E-2</v>
      </c>
    </row>
    <row r="3196" spans="1:17" hidden="1" x14ac:dyDescent="0.3">
      <c r="A3196" t="s">
        <v>6557</v>
      </c>
      <c r="B3196" t="s">
        <v>6558</v>
      </c>
      <c r="C3196" t="s">
        <v>10182</v>
      </c>
      <c r="D3196" t="s">
        <v>1783</v>
      </c>
      <c r="E3196">
        <v>63.659930903999999</v>
      </c>
      <c r="F3196">
        <v>0.73</v>
      </c>
      <c r="G3196">
        <v>-33.835908001275698</v>
      </c>
      <c r="H3196">
        <v>7.9820254590078799</v>
      </c>
      <c r="I3196">
        <v>-45.964747907770501</v>
      </c>
      <c r="J3196">
        <v>5.8358597804026999</v>
      </c>
      <c r="K3196">
        <v>0.67972229833639297</v>
      </c>
      <c r="L3196">
        <v>0.82847246830333399</v>
      </c>
      <c r="M3196">
        <v>94.808260568239703</v>
      </c>
      <c r="N3196">
        <v>0.73663069435843898</v>
      </c>
      <c r="O3196">
        <v>57.534246575342401</v>
      </c>
      <c r="P3196">
        <v>46</v>
      </c>
      <c r="Q3196">
        <v>-1.1296836627789001E-2</v>
      </c>
    </row>
    <row r="3197" spans="1:17" hidden="1" x14ac:dyDescent="0.3">
      <c r="A3197" t="s">
        <v>6559</v>
      </c>
      <c r="B3197" t="s">
        <v>6560</v>
      </c>
      <c r="C3197" t="s">
        <v>10182</v>
      </c>
      <c r="E3197">
        <v>63.615029999999997</v>
      </c>
      <c r="F3197">
        <v>57.99</v>
      </c>
      <c r="G3197">
        <v>97.952553537185693</v>
      </c>
      <c r="H3197">
        <v>39.687153664136098</v>
      </c>
      <c r="I3197">
        <v>93.382860850976897</v>
      </c>
      <c r="J3197">
        <v>5.0750021663290497</v>
      </c>
      <c r="K3197">
        <v>47.662688875243497</v>
      </c>
      <c r="L3197">
        <v>36.406375641677698</v>
      </c>
      <c r="M3197">
        <v>57.684771465905399</v>
      </c>
      <c r="N3197">
        <v>1.3116513642829399</v>
      </c>
      <c r="O3197">
        <v>18.8998103121227</v>
      </c>
      <c r="P3197">
        <v>153.12090790048001</v>
      </c>
      <c r="Q3197">
        <v>0.11230184383271601</v>
      </c>
    </row>
    <row r="3198" spans="1:17" hidden="1" x14ac:dyDescent="0.3">
      <c r="A3198" t="s">
        <v>6561</v>
      </c>
      <c r="B3198" t="s">
        <v>6562</v>
      </c>
      <c r="C3198" t="s">
        <v>10182</v>
      </c>
      <c r="E3198">
        <v>63.539673999999998</v>
      </c>
      <c r="F3198">
        <v>62.15</v>
      </c>
      <c r="G3198">
        <v>-80.533936675110795</v>
      </c>
      <c r="H3198">
        <v>44.163843640826002</v>
      </c>
      <c r="I3198">
        <v>-55.057835063887502</v>
      </c>
      <c r="J3198">
        <v>21.461679201781902</v>
      </c>
      <c r="K3198">
        <v>52.4286141727654</v>
      </c>
      <c r="L3198">
        <v>80.362191403008694</v>
      </c>
      <c r="M3198">
        <v>75.589254871183996</v>
      </c>
      <c r="N3198">
        <v>2.23112767940354</v>
      </c>
      <c r="O3198">
        <v>174.49718423169699</v>
      </c>
      <c r="P3198">
        <v>51.585365853658502</v>
      </c>
    </row>
    <row r="3199" spans="1:17" hidden="1" x14ac:dyDescent="0.3">
      <c r="A3199" t="s">
        <v>6563</v>
      </c>
      <c r="B3199" t="s">
        <v>6564</v>
      </c>
      <c r="C3199" t="s">
        <v>10182</v>
      </c>
      <c r="E3199">
        <v>63.418128000000003</v>
      </c>
      <c r="F3199">
        <v>168.2</v>
      </c>
      <c r="G3199">
        <v>-23.760606796456401</v>
      </c>
      <c r="H3199">
        <v>2.4758904896827398</v>
      </c>
      <c r="I3199">
        <v>6.1223199539451798</v>
      </c>
      <c r="J3199">
        <v>-2.0689650708861098</v>
      </c>
      <c r="K3199">
        <v>167.38876939197499</v>
      </c>
      <c r="L3199">
        <v>157.938901722905</v>
      </c>
      <c r="M3199">
        <v>36.662380145791303</v>
      </c>
      <c r="N3199">
        <v>2.4099979842773598</v>
      </c>
      <c r="O3199">
        <v>32.847800237812102</v>
      </c>
      <c r="P3199">
        <v>34.0239043824701</v>
      </c>
    </row>
    <row r="3200" spans="1:17" hidden="1" x14ac:dyDescent="0.3">
      <c r="A3200" t="s">
        <v>6565</v>
      </c>
      <c r="B3200" t="s">
        <v>6566</v>
      </c>
      <c r="C3200" t="s">
        <v>10182</v>
      </c>
      <c r="D3200" t="s">
        <v>140</v>
      </c>
      <c r="E3200">
        <v>63.395885987999897</v>
      </c>
      <c r="F3200">
        <v>87.24</v>
      </c>
      <c r="G3200">
        <v>-38.020039737802698</v>
      </c>
      <c r="H3200">
        <v>-14.4551473158612</v>
      </c>
      <c r="I3200">
        <v>-37.412111192832398</v>
      </c>
      <c r="J3200">
        <v>-1.18442419525651</v>
      </c>
      <c r="K3200">
        <v>94.326885053097897</v>
      </c>
      <c r="L3200">
        <v>106.855861133936</v>
      </c>
      <c r="M3200">
        <v>38.594078050198497</v>
      </c>
      <c r="N3200">
        <v>1.1728952118059199</v>
      </c>
      <c r="O3200">
        <v>84.548372306281493</v>
      </c>
      <c r="P3200">
        <v>5.6814052089642502</v>
      </c>
      <c r="Q3200">
        <v>-5.2862105461471E-2</v>
      </c>
    </row>
    <row r="3201" spans="1:17" hidden="1" x14ac:dyDescent="0.3">
      <c r="A3201" t="s">
        <v>6567</v>
      </c>
      <c r="B3201" t="s">
        <v>6568</v>
      </c>
      <c r="C3201" t="s">
        <v>10182</v>
      </c>
      <c r="D3201" t="s">
        <v>481</v>
      </c>
      <c r="E3201">
        <v>63.18</v>
      </c>
      <c r="F3201">
        <v>7.02</v>
      </c>
      <c r="G3201">
        <v>-3.4221298383641399</v>
      </c>
      <c r="H3201">
        <v>-3.0853097845451201</v>
      </c>
      <c r="I3201">
        <v>-25.447196152595001</v>
      </c>
      <c r="J3201">
        <v>-5.5204584478231498</v>
      </c>
      <c r="K3201">
        <v>7.2313013280289002</v>
      </c>
      <c r="L3201">
        <v>7.2046784066588403</v>
      </c>
      <c r="M3201">
        <v>41.787875696247497</v>
      </c>
      <c r="N3201">
        <v>1.3362013122522101</v>
      </c>
      <c r="O3201">
        <v>50.997150997151003</v>
      </c>
      <c r="P3201">
        <v>40.399999999999899</v>
      </c>
      <c r="Q3201">
        <v>2.1731827630962999E-2</v>
      </c>
    </row>
    <row r="3202" spans="1:17" hidden="1" x14ac:dyDescent="0.3">
      <c r="A3202" t="s">
        <v>6569</v>
      </c>
      <c r="B3202" t="s">
        <v>6570</v>
      </c>
      <c r="C3202" t="s">
        <v>10182</v>
      </c>
      <c r="D3202" t="s">
        <v>481</v>
      </c>
      <c r="E3202">
        <v>63.081119999999999</v>
      </c>
      <c r="F3202">
        <v>46.52</v>
      </c>
      <c r="G3202">
        <v>-6.1089259040890402</v>
      </c>
      <c r="H3202">
        <v>-5.8138708692858296</v>
      </c>
      <c r="I3202">
        <v>-32.0522841851256</v>
      </c>
      <c r="J3202">
        <v>-4.6593088568705898</v>
      </c>
      <c r="K3202">
        <v>47.668853944341599</v>
      </c>
      <c r="L3202">
        <v>49.364504647764299</v>
      </c>
      <c r="M3202">
        <v>47.361846502759803</v>
      </c>
      <c r="N3202">
        <v>1.37353914146171</v>
      </c>
      <c r="O3202">
        <v>62.940670679277702</v>
      </c>
      <c r="P3202">
        <v>19.282051282051199</v>
      </c>
      <c r="Q3202">
        <v>1.0124560728408999E-2</v>
      </c>
    </row>
    <row r="3203" spans="1:17" hidden="1" x14ac:dyDescent="0.3">
      <c r="A3203" t="s">
        <v>6571</v>
      </c>
      <c r="B3203" t="s">
        <v>6572</v>
      </c>
      <c r="C3203" t="s">
        <v>10182</v>
      </c>
      <c r="E3203">
        <v>62.763089999999998</v>
      </c>
      <c r="F3203">
        <v>69.97</v>
      </c>
      <c r="G3203">
        <v>-34.341806367881901</v>
      </c>
      <c r="H3203">
        <v>12.5837203742621</v>
      </c>
      <c r="I3203">
        <v>-38.722240783083699</v>
      </c>
      <c r="J3203">
        <v>-16.805529305352</v>
      </c>
      <c r="K3203">
        <v>65.068028103715093</v>
      </c>
      <c r="L3203">
        <v>70.743982634680094</v>
      </c>
      <c r="M3203">
        <v>54.564482897762502</v>
      </c>
      <c r="N3203">
        <v>1.9814462545496201</v>
      </c>
      <c r="O3203">
        <v>41.9608403601543</v>
      </c>
      <c r="P3203">
        <v>50.311493018259902</v>
      </c>
      <c r="Q3203">
        <v>0.110829074782134</v>
      </c>
    </row>
    <row r="3204" spans="1:17" hidden="1" x14ac:dyDescent="0.3">
      <c r="A3204" t="s">
        <v>6573</v>
      </c>
      <c r="B3204" t="s">
        <v>6574</v>
      </c>
      <c r="C3204" t="s">
        <v>10182</v>
      </c>
      <c r="D3204" t="s">
        <v>62</v>
      </c>
      <c r="E3204">
        <v>62.748818591999999</v>
      </c>
      <c r="F3204">
        <v>50.32</v>
      </c>
      <c r="G3204">
        <v>10.328516110672499</v>
      </c>
      <c r="H3204">
        <v>1.8209375928991001</v>
      </c>
      <c r="I3204">
        <v>-16.389394757584199</v>
      </c>
      <c r="J3204">
        <v>-0.90469483816795504</v>
      </c>
      <c r="K3204">
        <v>49.328293660390202</v>
      </c>
      <c r="L3204">
        <v>47.920082669011201</v>
      </c>
      <c r="M3204">
        <v>58.417982658857298</v>
      </c>
      <c r="N3204">
        <v>1.5821911161225899</v>
      </c>
      <c r="O3204">
        <v>26.172496025437201</v>
      </c>
      <c r="P3204">
        <v>39.738961399611199</v>
      </c>
      <c r="Q3204">
        <v>-1.0132110970194E-2</v>
      </c>
    </row>
    <row r="3205" spans="1:17" hidden="1" x14ac:dyDescent="0.3">
      <c r="A3205" t="s">
        <v>6575</v>
      </c>
      <c r="B3205" t="s">
        <v>6576</v>
      </c>
      <c r="C3205" t="s">
        <v>10182</v>
      </c>
      <c r="D3205" t="s">
        <v>214</v>
      </c>
      <c r="E3205">
        <v>62.704404729999901</v>
      </c>
      <c r="F3205">
        <v>39.049999999999997</v>
      </c>
      <c r="G3205">
        <v>-3.9630792171566598</v>
      </c>
      <c r="H3205">
        <v>-19.314548416795098</v>
      </c>
      <c r="I3205">
        <v>-42.757744684733098</v>
      </c>
      <c r="J3205">
        <v>-2.7604295910915999</v>
      </c>
      <c r="K3205">
        <v>41.8488476410663</v>
      </c>
      <c r="L3205">
        <v>39.981269502211703</v>
      </c>
      <c r="M3205">
        <v>43.211971735154997</v>
      </c>
      <c r="N3205">
        <v>0.731860933989811</v>
      </c>
      <c r="O3205">
        <v>65.480153649167704</v>
      </c>
      <c r="P3205">
        <v>50.481695568400703</v>
      </c>
      <c r="Q3205">
        <v>8.4179259196798001E-2</v>
      </c>
    </row>
    <row r="3206" spans="1:17" hidden="1" x14ac:dyDescent="0.3">
      <c r="A3206" t="s">
        <v>6577</v>
      </c>
      <c r="B3206" t="s">
        <v>6578</v>
      </c>
      <c r="C3206" t="s">
        <v>10182</v>
      </c>
      <c r="E3206">
        <v>62.540500000000002</v>
      </c>
      <c r="F3206">
        <v>137</v>
      </c>
      <c r="G3206">
        <v>1218.0513469006801</v>
      </c>
      <c r="H3206">
        <v>-0.58437656192318699</v>
      </c>
      <c r="I3206">
        <v>103.419647224656</v>
      </c>
      <c r="J3206">
        <v>-5.3719369477559997</v>
      </c>
      <c r="K3206">
        <v>135.712967770088</v>
      </c>
      <c r="L3206">
        <v>94.070694111143396</v>
      </c>
      <c r="M3206">
        <v>35.601969451499002</v>
      </c>
      <c r="N3206">
        <v>0.36463780914278598</v>
      </c>
      <c r="O3206">
        <v>15.729927007299199</v>
      </c>
      <c r="P3206">
        <v>1384.2903575297901</v>
      </c>
      <c r="Q3206">
        <v>0.16487328118314501</v>
      </c>
    </row>
    <row r="3207" spans="1:17" hidden="1" x14ac:dyDescent="0.3">
      <c r="A3207" t="s">
        <v>6579</v>
      </c>
      <c r="B3207" t="s">
        <v>6580</v>
      </c>
      <c r="C3207" t="s">
        <v>10182</v>
      </c>
      <c r="D3207" t="s">
        <v>637</v>
      </c>
      <c r="E3207">
        <v>62.5</v>
      </c>
      <c r="F3207">
        <v>25</v>
      </c>
      <c r="G3207">
        <v>0.22737520674429801</v>
      </c>
      <c r="H3207">
        <v>-11.925381948399499</v>
      </c>
      <c r="I3207">
        <v>-14.6721342714069</v>
      </c>
      <c r="J3207">
        <v>4.1201735058929003</v>
      </c>
      <c r="K3207">
        <v>24.125962529434702</v>
      </c>
      <c r="L3207">
        <v>23.8431972118047</v>
      </c>
      <c r="M3207">
        <v>61.111135614650898</v>
      </c>
      <c r="N3207">
        <v>0.294840294840294</v>
      </c>
      <c r="O3207">
        <v>28</v>
      </c>
      <c r="P3207">
        <v>34.989200863930797</v>
      </c>
    </row>
    <row r="3208" spans="1:17" hidden="1" x14ac:dyDescent="0.3">
      <c r="A3208" t="s">
        <v>6581</v>
      </c>
      <c r="B3208" t="s">
        <v>6582</v>
      </c>
      <c r="C3208" t="s">
        <v>10182</v>
      </c>
      <c r="D3208" t="s">
        <v>553</v>
      </c>
      <c r="E3208">
        <v>62.4</v>
      </c>
      <c r="F3208">
        <v>26</v>
      </c>
      <c r="G3208">
        <v>-20.035402950770699</v>
      </c>
      <c r="H3208">
        <v>-20.9659745409921</v>
      </c>
      <c r="I3208">
        <v>-17.920250647587</v>
      </c>
      <c r="J3208">
        <v>-12.6928631841929</v>
      </c>
      <c r="K3208">
        <v>29.013231972709299</v>
      </c>
      <c r="L3208">
        <v>28.8048721169076</v>
      </c>
      <c r="M3208">
        <v>11.8915093763535</v>
      </c>
      <c r="N3208">
        <v>1.63182505845138</v>
      </c>
      <c r="O3208">
        <v>41.923076923076898</v>
      </c>
      <c r="P3208">
        <v>10.6382978723404</v>
      </c>
      <c r="Q3208">
        <v>8.0708405233577002E-2</v>
      </c>
    </row>
    <row r="3209" spans="1:17" hidden="1" x14ac:dyDescent="0.3">
      <c r="A3209" t="s">
        <v>6583</v>
      </c>
      <c r="B3209" t="s">
        <v>6584</v>
      </c>
      <c r="C3209" t="s">
        <v>10182</v>
      </c>
      <c r="D3209" t="s">
        <v>413</v>
      </c>
      <c r="E3209">
        <v>62.388175050000001</v>
      </c>
      <c r="F3209">
        <v>61.54</v>
      </c>
      <c r="G3209">
        <v>-50.155918959512597</v>
      </c>
      <c r="H3209">
        <v>-4.5179745409920997</v>
      </c>
      <c r="I3209">
        <v>-22.9716251600376</v>
      </c>
      <c r="J3209">
        <v>-0.82774316077375798</v>
      </c>
      <c r="K3209">
        <v>65.551346959180705</v>
      </c>
      <c r="L3209">
        <v>69.579448885739893</v>
      </c>
      <c r="M3209">
        <v>35.9235473151981</v>
      </c>
      <c r="N3209">
        <v>7.61356932306992E-2</v>
      </c>
      <c r="O3209">
        <v>61.910952226194297</v>
      </c>
      <c r="P3209">
        <v>9.6969696969696901</v>
      </c>
      <c r="Q3209">
        <v>-2.1590475442791999E-2</v>
      </c>
    </row>
    <row r="3210" spans="1:17" hidden="1" x14ac:dyDescent="0.3">
      <c r="A3210" t="s">
        <v>6585</v>
      </c>
      <c r="B3210" t="s">
        <v>6586</v>
      </c>
      <c r="C3210" t="s">
        <v>10182</v>
      </c>
      <c r="D3210" t="s">
        <v>21</v>
      </c>
      <c r="E3210">
        <v>62.076461999999999</v>
      </c>
      <c r="F3210">
        <v>11.13</v>
      </c>
      <c r="G3210">
        <v>5.3846802340183597</v>
      </c>
      <c r="H3210">
        <v>-0.42114027656008102</v>
      </c>
      <c r="I3210">
        <v>-19.5783842714069</v>
      </c>
      <c r="J3210">
        <v>-6.8798264941070899</v>
      </c>
      <c r="K3210">
        <v>10.671545146551001</v>
      </c>
      <c r="L3210">
        <v>9.9821604136661204</v>
      </c>
      <c r="M3210">
        <v>52.197265254425098</v>
      </c>
      <c r="N3210">
        <v>2.0842750671530399</v>
      </c>
      <c r="O3210">
        <v>35.669362084456402</v>
      </c>
      <c r="P3210">
        <v>63.676470588235297</v>
      </c>
      <c r="Q3210">
        <v>7.3423406843917002E-2</v>
      </c>
    </row>
    <row r="3211" spans="1:17" hidden="1" x14ac:dyDescent="0.3">
      <c r="A3211" t="s">
        <v>6587</v>
      </c>
      <c r="B3211" t="s">
        <v>6588</v>
      </c>
      <c r="C3211" t="s">
        <v>10182</v>
      </c>
      <c r="E3211">
        <v>61.993000000000002</v>
      </c>
      <c r="F3211">
        <v>131.9</v>
      </c>
      <c r="G3211">
        <v>7.144668439827</v>
      </c>
      <c r="H3211">
        <v>34.282025459007897</v>
      </c>
      <c r="I3211">
        <v>19.902192169695802</v>
      </c>
      <c r="J3211">
        <v>20.649159013139201</v>
      </c>
      <c r="K3211">
        <v>123.72531468122401</v>
      </c>
      <c r="M3211">
        <v>63.948088604735801</v>
      </c>
      <c r="O3211">
        <v>32.676269901440399</v>
      </c>
      <c r="P3211">
        <v>39.650608787718298</v>
      </c>
    </row>
    <row r="3212" spans="1:17" hidden="1" x14ac:dyDescent="0.3">
      <c r="A3212" t="s">
        <v>6589</v>
      </c>
      <c r="B3212" t="s">
        <v>6590</v>
      </c>
      <c r="C3212" t="s">
        <v>10182</v>
      </c>
      <c r="D3212" t="s">
        <v>290</v>
      </c>
      <c r="E3212">
        <v>61.92757005</v>
      </c>
      <c r="F3212">
        <v>44.95</v>
      </c>
      <c r="G3212">
        <v>-17.6785005938683</v>
      </c>
      <c r="H3212">
        <v>-4.8584966749308096</v>
      </c>
      <c r="I3212">
        <v>-2.4261837824093502</v>
      </c>
      <c r="J3212">
        <v>-2.4909376052182002</v>
      </c>
      <c r="K3212">
        <v>44.968094903578702</v>
      </c>
      <c r="M3212">
        <v>44.3810681249469</v>
      </c>
      <c r="N3212">
        <v>1.4920634920634901</v>
      </c>
      <c r="O3212">
        <v>10.4560622914349</v>
      </c>
      <c r="P3212">
        <v>24.8611111111111</v>
      </c>
    </row>
    <row r="3213" spans="1:17" hidden="1" x14ac:dyDescent="0.3">
      <c r="A3213" t="s">
        <v>6591</v>
      </c>
      <c r="B3213" t="s">
        <v>6592</v>
      </c>
      <c r="C3213" t="s">
        <v>10182</v>
      </c>
      <c r="D3213" t="s">
        <v>49</v>
      </c>
      <c r="E3213">
        <v>61.89</v>
      </c>
      <c r="F3213">
        <v>61.89</v>
      </c>
      <c r="G3213">
        <v>74.494872392145695</v>
      </c>
      <c r="H3213">
        <v>23.209485319032499</v>
      </c>
      <c r="I3213">
        <v>29.9801924128883</v>
      </c>
      <c r="J3213">
        <v>-5.6164216343698499</v>
      </c>
      <c r="K3213">
        <v>54.918458231863802</v>
      </c>
      <c r="L3213">
        <v>45.579253945980597</v>
      </c>
      <c r="M3213">
        <v>51.867794937139799</v>
      </c>
      <c r="N3213">
        <v>2.39286618904982</v>
      </c>
      <c r="O3213">
        <v>19.5669736629503</v>
      </c>
      <c r="P3213">
        <v>118.6925795053</v>
      </c>
      <c r="Q3213">
        <v>3.9975893704470002E-2</v>
      </c>
    </row>
    <row r="3214" spans="1:17" hidden="1" x14ac:dyDescent="0.3">
      <c r="A3214" t="s">
        <v>6593</v>
      </c>
      <c r="B3214" t="s">
        <v>6594</v>
      </c>
      <c r="C3214" t="s">
        <v>10182</v>
      </c>
      <c r="D3214" t="s">
        <v>637</v>
      </c>
      <c r="E3214">
        <v>61.869731000000002</v>
      </c>
      <c r="F3214">
        <v>72.099999999999994</v>
      </c>
      <c r="G3214">
        <v>64.650934103987396</v>
      </c>
      <c r="H3214">
        <v>-8.6275635820879906</v>
      </c>
      <c r="I3214">
        <v>2.6269728714502101</v>
      </c>
      <c r="J3214">
        <v>-12.5464931607737</v>
      </c>
      <c r="K3214">
        <v>69.572977643743002</v>
      </c>
      <c r="L3214">
        <v>60.443449584650303</v>
      </c>
      <c r="M3214">
        <v>52.483898084950198</v>
      </c>
      <c r="N3214">
        <v>0.38966542589557901</v>
      </c>
      <c r="O3214">
        <v>10.9570041608876</v>
      </c>
      <c r="P3214">
        <v>100.277777777777</v>
      </c>
      <c r="Q3214">
        <v>8.9062051250547003E-2</v>
      </c>
    </row>
    <row r="3215" spans="1:17" hidden="1" x14ac:dyDescent="0.3">
      <c r="A3215" t="s">
        <v>6595</v>
      </c>
      <c r="B3215" t="s">
        <v>6596</v>
      </c>
      <c r="C3215" t="s">
        <v>10182</v>
      </c>
      <c r="D3215" t="s">
        <v>46</v>
      </c>
      <c r="E3215">
        <v>61.740250000000003</v>
      </c>
      <c r="F3215">
        <v>78.650000000000006</v>
      </c>
      <c r="G3215">
        <v>66.276622412349496</v>
      </c>
      <c r="H3215">
        <v>75.284440387657696</v>
      </c>
      <c r="I3215">
        <v>7.8396829554838297</v>
      </c>
      <c r="J3215">
        <v>4.28471703030905</v>
      </c>
      <c r="K3215">
        <v>62.160056352208301</v>
      </c>
      <c r="L3215">
        <v>55.6991968953228</v>
      </c>
      <c r="M3215">
        <v>69.823133458399994</v>
      </c>
      <c r="N3215">
        <v>2.0921630094043802</v>
      </c>
      <c r="O3215">
        <v>9.9809281627463307</v>
      </c>
      <c r="P3215">
        <v>124.714285714285</v>
      </c>
      <c r="Q3215">
        <v>0.108993191119828</v>
      </c>
    </row>
    <row r="3216" spans="1:17" hidden="1" x14ac:dyDescent="0.3">
      <c r="A3216" t="s">
        <v>6597</v>
      </c>
      <c r="B3216" t="s">
        <v>6598</v>
      </c>
      <c r="C3216" t="s">
        <v>10182</v>
      </c>
      <c r="D3216" t="s">
        <v>413</v>
      </c>
      <c r="E3216">
        <v>61.717032000000003</v>
      </c>
      <c r="F3216">
        <v>106.35</v>
      </c>
      <c r="G3216">
        <v>129.33992931929799</v>
      </c>
      <c r="H3216">
        <v>-24.6863633660973</v>
      </c>
      <c r="I3216">
        <v>59.065652795474598</v>
      </c>
      <c r="J3216">
        <v>0.33849240226761901</v>
      </c>
      <c r="K3216">
        <v>106.219728285683</v>
      </c>
      <c r="L3216">
        <v>82.183006220984595</v>
      </c>
      <c r="M3216">
        <v>47.149600464860498</v>
      </c>
      <c r="N3216">
        <v>0.178382704786822</v>
      </c>
      <c r="O3216">
        <v>30.7475317348378</v>
      </c>
      <c r="P3216">
        <v>178.03921568627399</v>
      </c>
      <c r="Q3216">
        <v>6.2819145869215998E-2</v>
      </c>
    </row>
    <row r="3217" spans="1:17" hidden="1" x14ac:dyDescent="0.3">
      <c r="A3217" t="s">
        <v>6599</v>
      </c>
      <c r="B3217" t="s">
        <v>6600</v>
      </c>
      <c r="C3217" t="s">
        <v>10182</v>
      </c>
      <c r="D3217" t="s">
        <v>21</v>
      </c>
      <c r="E3217">
        <v>61.701911000000003</v>
      </c>
      <c r="F3217">
        <v>43.15</v>
      </c>
      <c r="G3217">
        <v>-68.309592211801998</v>
      </c>
      <c r="H3217">
        <v>-9.6433834831949401</v>
      </c>
      <c r="I3217">
        <v>-38.5677005107231</v>
      </c>
      <c r="J3217">
        <v>1.11629753690066</v>
      </c>
      <c r="K3217">
        <v>45.138572209919801</v>
      </c>
      <c r="M3217">
        <v>44.117630546117901</v>
      </c>
      <c r="N3217">
        <v>0.76435112798749105</v>
      </c>
      <c r="O3217">
        <v>87.253765932792504</v>
      </c>
      <c r="P3217">
        <v>5.5012224938875303</v>
      </c>
    </row>
    <row r="3218" spans="1:17" hidden="1" x14ac:dyDescent="0.3">
      <c r="A3218" t="s">
        <v>6601</v>
      </c>
      <c r="B3218" t="s">
        <v>6602</v>
      </c>
      <c r="C3218" t="s">
        <v>10182</v>
      </c>
      <c r="D3218" t="s">
        <v>384</v>
      </c>
      <c r="E3218">
        <v>61.675186320000002</v>
      </c>
      <c r="F3218">
        <v>113.85</v>
      </c>
      <c r="G3218">
        <v>7.4364991690187301</v>
      </c>
      <c r="H3218">
        <v>-7.3440614975138399</v>
      </c>
      <c r="I3218">
        <v>-23.729162481523598</v>
      </c>
      <c r="J3218">
        <v>-0.58053855463223103</v>
      </c>
      <c r="K3218">
        <v>114.472361364142</v>
      </c>
      <c r="L3218">
        <v>112.159775521974</v>
      </c>
      <c r="M3218">
        <v>58.3282302143515</v>
      </c>
      <c r="N3218">
        <v>1.0780021851942401</v>
      </c>
      <c r="O3218">
        <v>41.124286341677603</v>
      </c>
      <c r="P3218">
        <v>40.5555555555555</v>
      </c>
      <c r="Q3218">
        <v>1.3871156237286001E-2</v>
      </c>
    </row>
    <row r="3219" spans="1:17" hidden="1" x14ac:dyDescent="0.3">
      <c r="A3219" t="s">
        <v>6603</v>
      </c>
      <c r="B3219" t="s">
        <v>6604</v>
      </c>
      <c r="C3219" t="s">
        <v>10182</v>
      </c>
      <c r="D3219" t="s">
        <v>344</v>
      </c>
      <c r="E3219">
        <v>61.665904500000003</v>
      </c>
      <c r="F3219">
        <v>126.15</v>
      </c>
      <c r="G3219">
        <v>45.410104973450501</v>
      </c>
      <c r="H3219">
        <v>12.792402378505299</v>
      </c>
      <c r="I3219">
        <v>-15.8834301429665</v>
      </c>
      <c r="J3219">
        <v>6.6850902431212402</v>
      </c>
      <c r="K3219">
        <v>114.297083527832</v>
      </c>
      <c r="L3219">
        <v>111.208509284789</v>
      </c>
      <c r="M3219">
        <v>76.944113218983205</v>
      </c>
      <c r="N3219">
        <v>1.9501905956736001</v>
      </c>
      <c r="O3219">
        <v>43.479984145858097</v>
      </c>
      <c r="P3219">
        <v>80.085653104925001</v>
      </c>
      <c r="Q3219">
        <v>5.3927707417503003E-2</v>
      </c>
    </row>
    <row r="3220" spans="1:17" hidden="1" x14ac:dyDescent="0.3">
      <c r="A3220" t="s">
        <v>6605</v>
      </c>
      <c r="B3220" t="s">
        <v>6606</v>
      </c>
      <c r="C3220" t="s">
        <v>10182</v>
      </c>
      <c r="E3220">
        <v>61.658099999999997</v>
      </c>
      <c r="F3220">
        <v>50.4</v>
      </c>
      <c r="G3220">
        <v>-7.7401571281674997</v>
      </c>
      <c r="H3220">
        <v>-0.37300474303334402</v>
      </c>
      <c r="I3220">
        <v>-22.792054550319602</v>
      </c>
      <c r="J3220">
        <v>10.8182518503127</v>
      </c>
      <c r="K3220">
        <v>48.959395661391603</v>
      </c>
      <c r="L3220">
        <v>50.848943591637301</v>
      </c>
      <c r="M3220">
        <v>62.091935729112599</v>
      </c>
      <c r="N3220">
        <v>0.28068028875565798</v>
      </c>
      <c r="O3220">
        <v>25</v>
      </c>
      <c r="P3220">
        <v>20.286396181384202</v>
      </c>
      <c r="Q3220">
        <v>1.7402193825671E-2</v>
      </c>
    </row>
    <row r="3221" spans="1:17" hidden="1" x14ac:dyDescent="0.3">
      <c r="A3221" t="s">
        <v>6607</v>
      </c>
      <c r="B3221" t="s">
        <v>6608</v>
      </c>
      <c r="C3221" t="s">
        <v>10182</v>
      </c>
      <c r="D3221" t="s">
        <v>173</v>
      </c>
      <c r="E3221">
        <v>61.431856954999901</v>
      </c>
      <c r="F3221">
        <v>47.95</v>
      </c>
      <c r="G3221">
        <v>17.6224253320575</v>
      </c>
      <c r="H3221">
        <v>28.233117162064602</v>
      </c>
      <c r="I3221">
        <v>30.3799490619264</v>
      </c>
      <c r="J3221">
        <v>-11.6744001375179</v>
      </c>
      <c r="M3221">
        <v>44.756460967241097</v>
      </c>
      <c r="O3221">
        <v>36.183524504692301</v>
      </c>
      <c r="P3221">
        <v>57.213114754098299</v>
      </c>
    </row>
    <row r="3222" spans="1:17" hidden="1" x14ac:dyDescent="0.3">
      <c r="A3222" t="s">
        <v>6609</v>
      </c>
      <c r="B3222" t="s">
        <v>6610</v>
      </c>
      <c r="C3222" t="s">
        <v>10182</v>
      </c>
      <c r="E3222">
        <v>61.36</v>
      </c>
      <c r="F3222">
        <v>191.75</v>
      </c>
      <c r="G3222">
        <v>-60.577918093790402</v>
      </c>
      <c r="H3222">
        <v>-9.5217086709398195</v>
      </c>
      <c r="I3222">
        <v>-28.393168688128299</v>
      </c>
      <c r="J3222">
        <v>-2.04957482487236</v>
      </c>
      <c r="K3222">
        <v>202.25307770265701</v>
      </c>
      <c r="L3222">
        <v>228.948898225737</v>
      </c>
      <c r="M3222">
        <v>39.076735301807901</v>
      </c>
      <c r="N3222">
        <v>0.69757578820678101</v>
      </c>
      <c r="O3222">
        <v>61.6688396349413</v>
      </c>
      <c r="P3222">
        <v>1.9946808510638201</v>
      </c>
      <c r="Q3222">
        <v>8.3646745948409998E-2</v>
      </c>
    </row>
    <row r="3223" spans="1:17" hidden="1" x14ac:dyDescent="0.3">
      <c r="A3223" t="s">
        <v>6611</v>
      </c>
      <c r="B3223" t="s">
        <v>6612</v>
      </c>
      <c r="C3223" t="s">
        <v>10182</v>
      </c>
      <c r="D3223" t="s">
        <v>21</v>
      </c>
      <c r="E3223">
        <v>61.331885999999997</v>
      </c>
      <c r="F3223">
        <v>1.71</v>
      </c>
      <c r="G3223">
        <v>-67.315637731005495</v>
      </c>
      <c r="H3223">
        <v>-26.491068711395599</v>
      </c>
      <c r="I3223">
        <v>-75.154471227928596</v>
      </c>
      <c r="J3223">
        <v>-7.9830010972816901</v>
      </c>
      <c r="K3223">
        <v>2.2231373245430901</v>
      </c>
      <c r="L3223">
        <v>3.0094439966973101</v>
      </c>
      <c r="M3223">
        <v>13.4050775137915</v>
      </c>
      <c r="N3223">
        <v>0.35176247539185002</v>
      </c>
      <c r="O3223">
        <v>209.941520467836</v>
      </c>
      <c r="P3223">
        <v>0</v>
      </c>
      <c r="Q3223">
        <v>0.13927985914587501</v>
      </c>
    </row>
    <row r="3224" spans="1:17" hidden="1" x14ac:dyDescent="0.3">
      <c r="A3224" t="s">
        <v>6613</v>
      </c>
      <c r="B3224" t="s">
        <v>6614</v>
      </c>
      <c r="C3224" t="s">
        <v>10182</v>
      </c>
      <c r="E3224">
        <v>61.207563614999998</v>
      </c>
      <c r="F3224">
        <v>133.05000000000001</v>
      </c>
      <c r="G3224">
        <v>14.7018625387536</v>
      </c>
      <c r="H3224">
        <v>8.3784313786696192</v>
      </c>
      <c r="I3224">
        <v>-31.348469481388602</v>
      </c>
      <c r="J3224">
        <v>-5.3656420969439704</v>
      </c>
      <c r="K3224">
        <v>126.60821174946101</v>
      </c>
      <c r="L3224">
        <v>125.71784650027701</v>
      </c>
      <c r="M3224">
        <v>42.204679261311</v>
      </c>
      <c r="N3224">
        <v>0.88907093346392196</v>
      </c>
      <c r="O3224">
        <v>62.645621946636503</v>
      </c>
      <c r="P3224">
        <v>56.529411764705898</v>
      </c>
      <c r="Q3224">
        <v>1.4744025886204E-2</v>
      </c>
    </row>
    <row r="3225" spans="1:17" hidden="1" x14ac:dyDescent="0.3">
      <c r="A3225" t="s">
        <v>6615</v>
      </c>
      <c r="B3225" t="s">
        <v>6616</v>
      </c>
      <c r="C3225" t="s">
        <v>10182</v>
      </c>
      <c r="D3225" t="s">
        <v>938</v>
      </c>
      <c r="E3225">
        <v>61.068608439999998</v>
      </c>
      <c r="F3225">
        <v>51.1</v>
      </c>
      <c r="G3225">
        <v>-27.659787886880999</v>
      </c>
      <c r="H3225">
        <v>3.7222783567950302</v>
      </c>
      <c r="I3225">
        <v>-11.955176650114399</v>
      </c>
      <c r="J3225">
        <v>2.9825941010115899</v>
      </c>
      <c r="K3225">
        <v>47.9981442693053</v>
      </c>
      <c r="L3225">
        <v>48.866003603754002</v>
      </c>
      <c r="M3225">
        <v>64.628181579596799</v>
      </c>
      <c r="N3225">
        <v>1.9063230693950699</v>
      </c>
      <c r="O3225">
        <v>12.5244618395303</v>
      </c>
      <c r="P3225">
        <v>43.2978126752664</v>
      </c>
      <c r="Q3225">
        <v>-0.13529979832293301</v>
      </c>
    </row>
    <row r="3226" spans="1:17" hidden="1" x14ac:dyDescent="0.3">
      <c r="A3226" t="s">
        <v>6617</v>
      </c>
      <c r="B3226" t="s">
        <v>6618</v>
      </c>
      <c r="C3226" t="s">
        <v>10182</v>
      </c>
      <c r="D3226" t="s">
        <v>553</v>
      </c>
      <c r="E3226">
        <v>61.018606479999903</v>
      </c>
      <c r="F3226">
        <v>89.44</v>
      </c>
      <c r="G3226">
        <v>277.253273285273</v>
      </c>
      <c r="H3226">
        <v>2.6956212531147399</v>
      </c>
      <c r="I3226">
        <v>138.766506239542</v>
      </c>
      <c r="J3226">
        <v>0.74661028750210101</v>
      </c>
      <c r="K3226">
        <v>80.595027180164706</v>
      </c>
      <c r="L3226">
        <v>57.817767529646801</v>
      </c>
      <c r="M3226">
        <v>58.675162310136798</v>
      </c>
      <c r="N3226">
        <v>0.97081043417881796</v>
      </c>
      <c r="O3226">
        <v>9.5371198568872995</v>
      </c>
      <c r="P3226">
        <v>350.352467270896</v>
      </c>
      <c r="Q3226">
        <v>0.13315031647529099</v>
      </c>
    </row>
    <row r="3227" spans="1:17" hidden="1" x14ac:dyDescent="0.3">
      <c r="A3227" t="s">
        <v>6619</v>
      </c>
      <c r="B3227" t="s">
        <v>6620</v>
      </c>
      <c r="C3227" t="s">
        <v>10182</v>
      </c>
      <c r="D3227" t="s">
        <v>98</v>
      </c>
      <c r="E3227">
        <v>60.960256000000001</v>
      </c>
      <c r="F3227">
        <v>29.2</v>
      </c>
      <c r="G3227">
        <v>11.1081218494705</v>
      </c>
      <c r="H3227">
        <v>0.27505378144798098</v>
      </c>
      <c r="I3227">
        <v>-28.8043568114526</v>
      </c>
      <c r="J3227">
        <v>-8.3401061255020696</v>
      </c>
      <c r="K3227">
        <v>29.211337122411599</v>
      </c>
      <c r="L3227">
        <v>30.136921656744999</v>
      </c>
      <c r="M3227">
        <v>54.435895283216297</v>
      </c>
      <c r="N3227">
        <v>1.1346882076887499</v>
      </c>
      <c r="O3227">
        <v>45.171232876712303</v>
      </c>
      <c r="P3227">
        <v>48.827726809378099</v>
      </c>
      <c r="Q3227">
        <v>5.0617112999508003E-2</v>
      </c>
    </row>
    <row r="3228" spans="1:17" hidden="1" x14ac:dyDescent="0.3">
      <c r="A3228" t="s">
        <v>6621</v>
      </c>
      <c r="B3228" t="s">
        <v>6622</v>
      </c>
      <c r="C3228" t="s">
        <v>10182</v>
      </c>
      <c r="E3228">
        <v>60.923368953999997</v>
      </c>
      <c r="F3228">
        <v>21.17</v>
      </c>
      <c r="G3228">
        <v>50.720320372426698</v>
      </c>
      <c r="H3228">
        <v>-22.733783002782801</v>
      </c>
      <c r="I3228">
        <v>7.8695374610768795E-2</v>
      </c>
      <c r="J3228">
        <v>3.9054828272202502</v>
      </c>
      <c r="K3228">
        <v>23.892527456999701</v>
      </c>
      <c r="L3228">
        <v>21.549848234601001</v>
      </c>
      <c r="M3228">
        <v>46.824204068023398</v>
      </c>
      <c r="N3228">
        <v>1.0606646414638199</v>
      </c>
      <c r="O3228">
        <v>69.264682727129497</v>
      </c>
      <c r="P3228">
        <v>111.523730224812</v>
      </c>
      <c r="Q3228">
        <v>8.8373470578824997E-2</v>
      </c>
    </row>
    <row r="3229" spans="1:17" hidden="1" x14ac:dyDescent="0.3">
      <c r="A3229" t="s">
        <v>6623</v>
      </c>
      <c r="B3229" t="s">
        <v>6624</v>
      </c>
      <c r="C3229" t="s">
        <v>10182</v>
      </c>
      <c r="D3229" t="s">
        <v>905</v>
      </c>
      <c r="E3229">
        <v>60.893859999999997</v>
      </c>
      <c r="F3229">
        <v>11.59</v>
      </c>
      <c r="G3229">
        <v>122.03562717996</v>
      </c>
      <c r="H3229">
        <v>134.269904246886</v>
      </c>
      <c r="I3229">
        <v>100.332166187308</v>
      </c>
      <c r="J3229">
        <v>21.3087429788566</v>
      </c>
      <c r="K3229">
        <v>6.9250661682236903</v>
      </c>
      <c r="L3229">
        <v>5.61499567095324</v>
      </c>
      <c r="M3229">
        <v>91.355660948927706</v>
      </c>
      <c r="N3229">
        <v>3.3765314068738599</v>
      </c>
      <c r="O3229">
        <v>1.98446937014669</v>
      </c>
      <c r="P3229">
        <v>189.75</v>
      </c>
      <c r="Q3229">
        <v>2.3635908566071999E-2</v>
      </c>
    </row>
    <row r="3230" spans="1:17" hidden="1" x14ac:dyDescent="0.3">
      <c r="A3230" t="s">
        <v>6625</v>
      </c>
      <c r="B3230" t="s">
        <v>6626</v>
      </c>
      <c r="C3230" t="s">
        <v>10182</v>
      </c>
      <c r="D3230" t="s">
        <v>1091</v>
      </c>
      <c r="E3230">
        <v>60.851855999999998</v>
      </c>
      <c r="F3230">
        <v>138.08000000000001</v>
      </c>
      <c r="G3230">
        <v>37.265649905837698</v>
      </c>
      <c r="H3230">
        <v>55.547750872834499</v>
      </c>
      <c r="I3230">
        <v>50.118674552122499</v>
      </c>
      <c r="J3230">
        <v>25.201125886845201</v>
      </c>
      <c r="K3230">
        <v>94.252583681288996</v>
      </c>
      <c r="L3230">
        <v>84.658149645300398</v>
      </c>
      <c r="M3230">
        <v>97.390107173492495</v>
      </c>
      <c r="N3230">
        <v>2.0713463751438401</v>
      </c>
      <c r="O3230">
        <v>0</v>
      </c>
      <c r="P3230">
        <v>97.200799771493806</v>
      </c>
      <c r="Q3230">
        <v>4.2005009800769003E-2</v>
      </c>
    </row>
    <row r="3231" spans="1:17" hidden="1" x14ac:dyDescent="0.3">
      <c r="A3231" t="s">
        <v>6627</v>
      </c>
      <c r="B3231" t="s">
        <v>6628</v>
      </c>
      <c r="C3231" t="s">
        <v>10182</v>
      </c>
      <c r="E3231">
        <v>60.811999999999998</v>
      </c>
      <c r="F3231">
        <v>25</v>
      </c>
      <c r="G3231">
        <v>-1.3693921452411599</v>
      </c>
      <c r="H3231">
        <v>49.030027844219497</v>
      </c>
      <c r="I3231">
        <v>107.53353819274599</v>
      </c>
      <c r="J3231">
        <v>14.397951283670601</v>
      </c>
      <c r="K3231">
        <v>19.033682465827699</v>
      </c>
      <c r="L3231">
        <v>14.740819472218099</v>
      </c>
      <c r="M3231">
        <v>79.156052707719994</v>
      </c>
      <c r="N3231">
        <v>2.0445632798573898</v>
      </c>
      <c r="O3231">
        <v>3</v>
      </c>
      <c r="P3231">
        <v>174.43535257651001</v>
      </c>
      <c r="Q3231">
        <v>2.8283303363313E-2</v>
      </c>
    </row>
    <row r="3232" spans="1:17" hidden="1" x14ac:dyDescent="0.3">
      <c r="A3232" t="s">
        <v>6629</v>
      </c>
      <c r="B3232" t="s">
        <v>6630</v>
      </c>
      <c r="C3232" t="s">
        <v>10182</v>
      </c>
      <c r="D3232" t="s">
        <v>75</v>
      </c>
      <c r="E3232">
        <v>60.755937500000002</v>
      </c>
      <c r="F3232">
        <v>143.75</v>
      </c>
      <c r="G3232">
        <v>147.89168409899</v>
      </c>
      <c r="H3232">
        <v>-6.7531877459439604</v>
      </c>
      <c r="I3232">
        <v>-16.5907885338111</v>
      </c>
      <c r="J3232">
        <v>-4.3225874368680302</v>
      </c>
      <c r="K3232">
        <v>140.45815451325601</v>
      </c>
      <c r="L3232">
        <v>112.565902350293</v>
      </c>
      <c r="M3232">
        <v>46.867792070274398</v>
      </c>
      <c r="N3232">
        <v>2.0763359144746101</v>
      </c>
      <c r="O3232">
        <v>37.565217391304301</v>
      </c>
      <c r="P3232">
        <v>172.97759210026501</v>
      </c>
      <c r="Q3232">
        <v>0.30486294833234501</v>
      </c>
    </row>
    <row r="3233" spans="1:17" hidden="1" x14ac:dyDescent="0.3">
      <c r="A3233" t="s">
        <v>6631</v>
      </c>
      <c r="B3233" t="s">
        <v>6632</v>
      </c>
      <c r="C3233" t="s">
        <v>10182</v>
      </c>
      <c r="D3233" t="s">
        <v>1175</v>
      </c>
      <c r="E3233">
        <v>60.734720000000003</v>
      </c>
      <c r="F3233">
        <v>41.26</v>
      </c>
      <c r="G3233">
        <v>-42.582408701135698</v>
      </c>
      <c r="H3233">
        <v>9.4766635287130008</v>
      </c>
      <c r="I3233">
        <v>-16.106369346033802</v>
      </c>
      <c r="J3233">
        <v>-1.1627722305411901</v>
      </c>
      <c r="K3233">
        <v>41.332193400115699</v>
      </c>
      <c r="L3233">
        <v>39.822615605682202</v>
      </c>
      <c r="M3233">
        <v>44.213280125802598</v>
      </c>
      <c r="N3233">
        <v>1.6216010646197301</v>
      </c>
      <c r="O3233">
        <v>57.852641783809901</v>
      </c>
      <c r="P3233">
        <v>25.030303030302999</v>
      </c>
    </row>
    <row r="3234" spans="1:17" hidden="1" x14ac:dyDescent="0.3">
      <c r="A3234" t="s">
        <v>6633</v>
      </c>
      <c r="B3234" t="s">
        <v>6634</v>
      </c>
      <c r="C3234" t="s">
        <v>10182</v>
      </c>
      <c r="D3234" t="s">
        <v>1440</v>
      </c>
      <c r="E3234">
        <v>60.619629269999997</v>
      </c>
      <c r="F3234">
        <v>5.15</v>
      </c>
      <c r="G3234">
        <v>35.851591998724203</v>
      </c>
      <c r="H3234">
        <v>15.7067445601314</v>
      </c>
      <c r="I3234">
        <v>-8.2879802310028801</v>
      </c>
      <c r="J3234">
        <v>-5.1883371324049596</v>
      </c>
      <c r="K3234">
        <v>4.9959224953938497</v>
      </c>
      <c r="L3234">
        <v>4.6072379842865603</v>
      </c>
      <c r="M3234">
        <v>42.994511445234899</v>
      </c>
      <c r="N3234">
        <v>1.2311907772497399</v>
      </c>
      <c r="O3234">
        <v>32.038834951456202</v>
      </c>
      <c r="P3234">
        <v>87.272727272727195</v>
      </c>
      <c r="Q3234">
        <v>6.0970408316351997E-2</v>
      </c>
    </row>
    <row r="3235" spans="1:17" hidden="1" x14ac:dyDescent="0.3">
      <c r="A3235" t="s">
        <v>6635</v>
      </c>
      <c r="B3235" t="s">
        <v>6636</v>
      </c>
      <c r="C3235" t="s">
        <v>10182</v>
      </c>
      <c r="D3235" t="s">
        <v>905</v>
      </c>
      <c r="E3235">
        <v>60.587519999999998</v>
      </c>
      <c r="F3235">
        <v>11.27</v>
      </c>
      <c r="G3235">
        <v>-81.639493197883297</v>
      </c>
      <c r="H3235">
        <v>-38.521420836224699</v>
      </c>
      <c r="I3235">
        <v>-68.881969468014404</v>
      </c>
      <c r="J3235">
        <v>-7.6088423160432601</v>
      </c>
      <c r="M3235">
        <v>0.640852965311552</v>
      </c>
      <c r="O3235">
        <v>154.30346051463999</v>
      </c>
      <c r="P3235">
        <v>0</v>
      </c>
    </row>
    <row r="3236" spans="1:17" hidden="1" x14ac:dyDescent="0.3">
      <c r="A3236" t="s">
        <v>6637</v>
      </c>
      <c r="B3236" t="s">
        <v>6638</v>
      </c>
      <c r="C3236" t="s">
        <v>10182</v>
      </c>
      <c r="D3236" t="s">
        <v>938</v>
      </c>
      <c r="E3236">
        <v>60.564</v>
      </c>
      <c r="F3236">
        <v>196</v>
      </c>
      <c r="G3236">
        <v>588.939592909471</v>
      </c>
      <c r="H3236">
        <v>-11.0178576366198</v>
      </c>
      <c r="I3236">
        <v>420.85986382434902</v>
      </c>
      <c r="J3236">
        <v>27.107719875792199</v>
      </c>
      <c r="K3236">
        <v>179.22516854254499</v>
      </c>
      <c r="L3236">
        <v>105.674340327656</v>
      </c>
      <c r="M3236">
        <v>53.207865373616698</v>
      </c>
      <c r="N3236">
        <v>2.10202458552348</v>
      </c>
      <c r="O3236">
        <v>20.3061224489796</v>
      </c>
      <c r="P3236">
        <v>614.02550091074602</v>
      </c>
    </row>
    <row r="3237" spans="1:17" hidden="1" x14ac:dyDescent="0.3">
      <c r="A3237" t="s">
        <v>6639</v>
      </c>
      <c r="B3237" t="s">
        <v>6640</v>
      </c>
      <c r="C3237" t="s">
        <v>10182</v>
      </c>
      <c r="E3237">
        <v>60.520740000000004</v>
      </c>
      <c r="F3237">
        <v>216.3</v>
      </c>
      <c r="G3237">
        <v>255.05468953826701</v>
      </c>
      <c r="H3237">
        <v>21.9542476812301</v>
      </c>
      <c r="I3237">
        <v>25.92664928564</v>
      </c>
      <c r="J3237">
        <v>21.431628504114101</v>
      </c>
      <c r="K3237">
        <v>187.009490626348</v>
      </c>
      <c r="L3237">
        <v>155.67859369347499</v>
      </c>
      <c r="M3237">
        <v>71.333335981828995</v>
      </c>
      <c r="N3237">
        <v>1.3371064732932401</v>
      </c>
      <c r="O3237">
        <v>13.5922330097087</v>
      </c>
      <c r="P3237">
        <v>393.27251995439002</v>
      </c>
    </row>
    <row r="3238" spans="1:17" hidden="1" x14ac:dyDescent="0.3">
      <c r="A3238" t="s">
        <v>6641</v>
      </c>
      <c r="B3238" t="s">
        <v>6642</v>
      </c>
      <c r="C3238" t="s">
        <v>10182</v>
      </c>
      <c r="D3238" t="s">
        <v>637</v>
      </c>
      <c r="E3238">
        <v>60.496380000000002</v>
      </c>
      <c r="F3238">
        <v>3.99</v>
      </c>
      <c r="G3238">
        <v>106.89083618477</v>
      </c>
      <c r="H3238">
        <v>-3.2489390079971701</v>
      </c>
      <c r="I3238">
        <v>-17.1016539611444</v>
      </c>
      <c r="J3238">
        <v>-3.6696815665708402</v>
      </c>
      <c r="K3238">
        <v>4.0642313324721604</v>
      </c>
      <c r="L3238">
        <v>3.7769580460189101</v>
      </c>
      <c r="M3238">
        <v>40.505499949082598</v>
      </c>
      <c r="N3238">
        <v>1.1732376440283001</v>
      </c>
      <c r="O3238">
        <v>91.729323308270594</v>
      </c>
      <c r="P3238">
        <v>164.238410596026</v>
      </c>
      <c r="Q3238">
        <v>0.10107837827805</v>
      </c>
    </row>
    <row r="3239" spans="1:17" hidden="1" x14ac:dyDescent="0.3">
      <c r="A3239" t="s">
        <v>6643</v>
      </c>
      <c r="B3239" t="s">
        <v>6644</v>
      </c>
      <c r="C3239" t="s">
        <v>10182</v>
      </c>
      <c r="D3239" t="s">
        <v>344</v>
      </c>
      <c r="E3239">
        <v>60.434373119999997</v>
      </c>
      <c r="F3239">
        <v>1.06</v>
      </c>
      <c r="G3239">
        <v>-49.371622286989997</v>
      </c>
      <c r="H3239">
        <v>3.6452907651303401</v>
      </c>
      <c r="I3239">
        <v>-36.614098557121203</v>
      </c>
      <c r="K3239">
        <v>1.0740579266511801</v>
      </c>
      <c r="L3239">
        <v>1.7681056445472201</v>
      </c>
      <c r="M3239">
        <v>4.5782334131322697</v>
      </c>
      <c r="N3239">
        <v>1.12040653004295</v>
      </c>
      <c r="O3239">
        <v>36.792452830188601</v>
      </c>
      <c r="P3239">
        <v>41.3333333333333</v>
      </c>
      <c r="Q3239">
        <v>-4.9493861384649E-2</v>
      </c>
    </row>
    <row r="3240" spans="1:17" hidden="1" x14ac:dyDescent="0.3">
      <c r="A3240" t="s">
        <v>6645</v>
      </c>
      <c r="B3240" t="s">
        <v>6646</v>
      </c>
      <c r="C3240" t="s">
        <v>10182</v>
      </c>
      <c r="E3240">
        <v>60.396580800000002</v>
      </c>
      <c r="F3240">
        <v>66.959999999999994</v>
      </c>
      <c r="G3240">
        <v>135.62791419210501</v>
      </c>
      <c r="H3240">
        <v>-8.2216782446958092</v>
      </c>
      <c r="I3240">
        <v>43.9376600693165</v>
      </c>
      <c r="J3240">
        <v>0.59866812954881998</v>
      </c>
      <c r="K3240">
        <v>71.744651338879095</v>
      </c>
      <c r="L3240">
        <v>61.862482068281402</v>
      </c>
      <c r="M3240">
        <v>55.634768830851399</v>
      </c>
      <c r="N3240">
        <v>0.98873935731941698</v>
      </c>
      <c r="O3240">
        <v>290.53166069295099</v>
      </c>
      <c r="P3240">
        <v>172.15824414036001</v>
      </c>
      <c r="Q3240">
        <v>0.13940807680572201</v>
      </c>
    </row>
    <row r="3241" spans="1:17" hidden="1" x14ac:dyDescent="0.3">
      <c r="A3241" t="s">
        <v>6647</v>
      </c>
      <c r="B3241" t="s">
        <v>6648</v>
      </c>
      <c r="C3241" t="s">
        <v>10182</v>
      </c>
      <c r="E3241">
        <v>60.342114240000001</v>
      </c>
      <c r="F3241">
        <v>52.2</v>
      </c>
      <c r="G3241">
        <v>-0.68171353035106097</v>
      </c>
      <c r="H3241">
        <v>-4.70991312064662</v>
      </c>
      <c r="I3241">
        <v>-40.723445999801903</v>
      </c>
      <c r="J3241">
        <v>6.0326582060152996</v>
      </c>
      <c r="K3241">
        <v>53.1328858715938</v>
      </c>
      <c r="L3241">
        <v>53.658787013834498</v>
      </c>
      <c r="M3241">
        <v>52.8510327064809</v>
      </c>
      <c r="N3241">
        <v>1.2608047690014901</v>
      </c>
      <c r="O3241">
        <v>54.980842911877303</v>
      </c>
      <c r="P3241">
        <v>39.200000000000003</v>
      </c>
    </row>
    <row r="3242" spans="1:17" hidden="1" x14ac:dyDescent="0.3">
      <c r="A3242" t="s">
        <v>6649</v>
      </c>
      <c r="B3242" t="s">
        <v>6650</v>
      </c>
      <c r="C3242" t="s">
        <v>10182</v>
      </c>
      <c r="D3242" t="s">
        <v>46</v>
      </c>
      <c r="E3242">
        <v>60.317284117999897</v>
      </c>
      <c r="F3242">
        <v>35.770000000000003</v>
      </c>
      <c r="G3242">
        <v>9.8952240741959496</v>
      </c>
      <c r="H3242">
        <v>0.50995841990174995</v>
      </c>
      <c r="I3242">
        <v>-28.851138063705601</v>
      </c>
      <c r="J3242">
        <v>5.32223840264807</v>
      </c>
      <c r="K3242">
        <v>35.537237149560802</v>
      </c>
      <c r="L3242">
        <v>35.494620314595402</v>
      </c>
      <c r="M3242">
        <v>53.509686340294898</v>
      </c>
      <c r="N3242">
        <v>1.49184078428814</v>
      </c>
      <c r="O3242">
        <v>41.459323455409503</v>
      </c>
      <c r="P3242">
        <v>41.3833992094861</v>
      </c>
      <c r="Q3242">
        <v>-9.5344239862135999E-2</v>
      </c>
    </row>
    <row r="3243" spans="1:17" hidden="1" x14ac:dyDescent="0.3">
      <c r="A3243" t="s">
        <v>6651</v>
      </c>
      <c r="B3243" t="s">
        <v>6652</v>
      </c>
      <c r="C3243" t="s">
        <v>10182</v>
      </c>
      <c r="D3243" t="s">
        <v>130</v>
      </c>
      <c r="E3243">
        <v>60.296999999999997</v>
      </c>
      <c r="F3243">
        <v>5.97</v>
      </c>
      <c r="G3243">
        <v>-97.879356590902603</v>
      </c>
      <c r="H3243">
        <v>-5.1824263682346103</v>
      </c>
      <c r="I3243">
        <v>-60.097413142797997</v>
      </c>
      <c r="J3243">
        <v>-1.0398706442174599</v>
      </c>
      <c r="K3243">
        <v>6.3477474750023797</v>
      </c>
      <c r="L3243">
        <v>9.7831453261042398</v>
      </c>
      <c r="M3243">
        <v>45.355316771948601</v>
      </c>
      <c r="N3243">
        <v>1.56455212989422</v>
      </c>
      <c r="O3243">
        <v>326.29815745393603</v>
      </c>
      <c r="P3243">
        <v>4.1884816753926497</v>
      </c>
      <c r="Q3243">
        <v>0.165785226216908</v>
      </c>
    </row>
    <row r="3244" spans="1:17" hidden="1" x14ac:dyDescent="0.3">
      <c r="A3244" t="s">
        <v>6653</v>
      </c>
      <c r="B3244" t="s">
        <v>6654</v>
      </c>
      <c r="C3244" t="s">
        <v>10182</v>
      </c>
      <c r="D3244" t="s">
        <v>344</v>
      </c>
      <c r="E3244">
        <v>60.295872000000003</v>
      </c>
      <c r="F3244">
        <v>64.09</v>
      </c>
      <c r="G3244">
        <v>0.70408218518155496</v>
      </c>
      <c r="H3244">
        <v>-21.295604367889499</v>
      </c>
      <c r="I3244">
        <v>-2.2081093573175701</v>
      </c>
      <c r="J3244">
        <v>-6.6374362186126401</v>
      </c>
      <c r="K3244">
        <v>65.426200514513397</v>
      </c>
      <c r="L3244">
        <v>59.338042566021599</v>
      </c>
      <c r="M3244">
        <v>44.383903061869603</v>
      </c>
      <c r="N3244">
        <v>0.340929395451263</v>
      </c>
      <c r="O3244">
        <v>25.9946949602122</v>
      </c>
      <c r="P3244">
        <v>104.433811802232</v>
      </c>
      <c r="Q3244">
        <v>2.8554870084589999E-3</v>
      </c>
    </row>
    <row r="3245" spans="1:17" hidden="1" x14ac:dyDescent="0.3">
      <c r="A3245" t="s">
        <v>6655</v>
      </c>
      <c r="B3245" t="s">
        <v>6656</v>
      </c>
      <c r="C3245" t="s">
        <v>10182</v>
      </c>
      <c r="D3245" t="s">
        <v>122</v>
      </c>
      <c r="E3245">
        <v>60.069372299999998</v>
      </c>
      <c r="F3245">
        <v>156.30000000000001</v>
      </c>
      <c r="G3245">
        <v>-13.1632441989127</v>
      </c>
      <c r="H3245">
        <v>-17.466831994746101</v>
      </c>
      <c r="I3245">
        <v>-0.40572046904387199</v>
      </c>
      <c r="J3245">
        <v>-10.1588527113355</v>
      </c>
      <c r="M3245">
        <v>23.833778388976501</v>
      </c>
      <c r="O3245">
        <v>36.788227767114499</v>
      </c>
      <c r="P3245">
        <v>24.641148325358799</v>
      </c>
    </row>
    <row r="3246" spans="1:17" hidden="1" x14ac:dyDescent="0.3">
      <c r="A3246" t="s">
        <v>6657</v>
      </c>
      <c r="B3246" t="s">
        <v>6658</v>
      </c>
      <c r="C3246" t="s">
        <v>10182</v>
      </c>
      <c r="D3246" t="s">
        <v>637</v>
      </c>
      <c r="E3246">
        <v>60.061999999999998</v>
      </c>
      <c r="F3246">
        <v>40.72</v>
      </c>
      <c r="G3246">
        <v>18.801017793777199</v>
      </c>
      <c r="H3246">
        <v>-7.0826804233450504</v>
      </c>
      <c r="I3246">
        <v>-14.561277428669801</v>
      </c>
      <c r="J3246">
        <v>-4.2786855752048503</v>
      </c>
      <c r="K3246">
        <v>42.072709806362397</v>
      </c>
      <c r="L3246">
        <v>38.931789985823102</v>
      </c>
      <c r="M3246">
        <v>40.733540687587002</v>
      </c>
      <c r="N3246">
        <v>3.30847757256518</v>
      </c>
      <c r="O3246">
        <v>31.262278978388998</v>
      </c>
      <c r="P3246">
        <v>50.814814814814802</v>
      </c>
      <c r="Q3246">
        <v>2.2210208541129001E-2</v>
      </c>
    </row>
    <row r="3247" spans="1:17" hidden="1" x14ac:dyDescent="0.3">
      <c r="A3247" t="s">
        <v>5907</v>
      </c>
      <c r="B3247" t="s">
        <v>6659</v>
      </c>
      <c r="C3247" t="s">
        <v>10182</v>
      </c>
      <c r="D3247" t="s">
        <v>108</v>
      </c>
      <c r="E3247">
        <v>59.992594355999898</v>
      </c>
      <c r="F3247">
        <v>0.86</v>
      </c>
      <c r="G3247">
        <v>-10.419241334609</v>
      </c>
      <c r="H3247">
        <v>3.0769621678686399</v>
      </c>
      <c r="I3247">
        <v>-21.802068481933201</v>
      </c>
      <c r="J3247">
        <v>3.6120434245920898</v>
      </c>
      <c r="K3247">
        <v>0.77932918288049302</v>
      </c>
      <c r="L3247">
        <v>1.0229147662015501</v>
      </c>
      <c r="M3247">
        <v>85.482496672864897</v>
      </c>
      <c r="N3247">
        <v>0.54328326037729702</v>
      </c>
      <c r="O3247">
        <v>27.906976744186</v>
      </c>
      <c r="P3247">
        <v>43.3333333333333</v>
      </c>
      <c r="Q3247">
        <v>-0.15263611617230499</v>
      </c>
    </row>
    <row r="3248" spans="1:17" hidden="1" x14ac:dyDescent="0.3">
      <c r="A3248" t="s">
        <v>6660</v>
      </c>
      <c r="B3248" t="s">
        <v>6661</v>
      </c>
      <c r="C3248" t="s">
        <v>10182</v>
      </c>
      <c r="D3248" t="s">
        <v>98</v>
      </c>
      <c r="E3248">
        <v>59.954003999999998</v>
      </c>
      <c r="F3248">
        <v>3.03</v>
      </c>
      <c r="G3248">
        <v>-44.821007339024099</v>
      </c>
      <c r="H3248">
        <v>-10.0735300965476</v>
      </c>
      <c r="I3248">
        <v>-39.3163360786358</v>
      </c>
      <c r="J3248">
        <v>-4.1217282704916203</v>
      </c>
      <c r="K3248">
        <v>3.3554255277828902</v>
      </c>
      <c r="L3248">
        <v>3.9108447514971201</v>
      </c>
      <c r="M3248">
        <v>44.318999244804701</v>
      </c>
      <c r="N3248">
        <v>1.7890605606205801</v>
      </c>
      <c r="O3248">
        <v>149.174917491749</v>
      </c>
      <c r="P3248">
        <v>12.2222222222222</v>
      </c>
      <c r="Q3248">
        <v>-1.7655769707592001E-2</v>
      </c>
    </row>
    <row r="3249" spans="1:17" hidden="1" x14ac:dyDescent="0.3">
      <c r="A3249" t="s">
        <v>6662</v>
      </c>
      <c r="B3249" t="s">
        <v>6663</v>
      </c>
      <c r="C3249" t="s">
        <v>10182</v>
      </c>
      <c r="D3249" t="s">
        <v>548</v>
      </c>
      <c r="E3249">
        <v>59.932771008000003</v>
      </c>
      <c r="F3249">
        <v>65.010000000000005</v>
      </c>
      <c r="G3249">
        <v>-4.0244554873092699</v>
      </c>
      <c r="H3249">
        <v>4.3330892887951302</v>
      </c>
      <c r="I3249">
        <v>-26.788910587196298</v>
      </c>
      <c r="J3249">
        <v>7.0724348124255698</v>
      </c>
      <c r="K3249">
        <v>58.647214189799001</v>
      </c>
      <c r="L3249">
        <v>58.452604394007899</v>
      </c>
      <c r="M3249">
        <v>66.781982849003697</v>
      </c>
      <c r="N3249">
        <v>2.0798353304106598</v>
      </c>
      <c r="O3249">
        <v>36.748192585756001</v>
      </c>
      <c r="P3249">
        <v>39.506437768240303</v>
      </c>
      <c r="Q3249">
        <v>-3.9432716514980003E-2</v>
      </c>
    </row>
    <row r="3250" spans="1:17" hidden="1" x14ac:dyDescent="0.3">
      <c r="A3250" t="s">
        <v>6664</v>
      </c>
      <c r="B3250" t="s">
        <v>6665</v>
      </c>
      <c r="C3250" t="s">
        <v>10182</v>
      </c>
      <c r="D3250" t="s">
        <v>180</v>
      </c>
      <c r="E3250">
        <v>59.753223149999997</v>
      </c>
      <c r="F3250">
        <v>61.85</v>
      </c>
      <c r="G3250">
        <v>-5.6843635997313404</v>
      </c>
      <c r="H3250">
        <v>-1.32000499784489</v>
      </c>
      <c r="I3250">
        <v>-24.957286658749702</v>
      </c>
      <c r="J3250">
        <v>-0.85963350879782696</v>
      </c>
      <c r="K3250">
        <v>60.5996815840981</v>
      </c>
      <c r="L3250">
        <v>63.084932260703603</v>
      </c>
      <c r="M3250">
        <v>57.7750691110069</v>
      </c>
      <c r="N3250">
        <v>3.5219655308450002</v>
      </c>
      <c r="O3250">
        <v>37.429264349232</v>
      </c>
      <c r="P3250">
        <v>23.453093812375201</v>
      </c>
      <c r="Q3250">
        <v>-1.3740029909886001E-2</v>
      </c>
    </row>
    <row r="3251" spans="1:17" hidden="1" x14ac:dyDescent="0.3">
      <c r="A3251" t="s">
        <v>6666</v>
      </c>
      <c r="B3251" t="s">
        <v>6667</v>
      </c>
      <c r="C3251" t="s">
        <v>10182</v>
      </c>
      <c r="D3251" t="s">
        <v>21</v>
      </c>
      <c r="E3251">
        <v>59.669932779999897</v>
      </c>
      <c r="F3251">
        <v>54.85</v>
      </c>
      <c r="G3251">
        <v>10.2793437262661</v>
      </c>
      <c r="H3251">
        <v>-6.1934595498104503</v>
      </c>
      <c r="I3251">
        <v>-26.611866065437201</v>
      </c>
      <c r="J3251">
        <v>-1.4611704375199901</v>
      </c>
      <c r="K3251">
        <v>57.133830285774302</v>
      </c>
      <c r="L3251">
        <v>55.587136176428103</v>
      </c>
      <c r="M3251">
        <v>35.834410279349001</v>
      </c>
      <c r="N3251">
        <v>0.72925033909312598</v>
      </c>
      <c r="O3251">
        <v>40.382862351868702</v>
      </c>
      <c r="P3251">
        <v>43.774574049803398</v>
      </c>
      <c r="Q3251">
        <v>5.5107500210131E-2</v>
      </c>
    </row>
    <row r="3252" spans="1:17" hidden="1" x14ac:dyDescent="0.3">
      <c r="A3252" t="s">
        <v>6668</v>
      </c>
      <c r="B3252" t="s">
        <v>6669</v>
      </c>
      <c r="C3252" t="s">
        <v>10182</v>
      </c>
      <c r="D3252" t="s">
        <v>290</v>
      </c>
      <c r="E3252">
        <v>59.438000000000002</v>
      </c>
      <c r="F3252">
        <v>26.3</v>
      </c>
      <c r="G3252">
        <v>-73.212140742893098</v>
      </c>
      <c r="H3252">
        <v>-5.2614689647839201</v>
      </c>
      <c r="I3252">
        <v>-50.5187485487277</v>
      </c>
      <c r="J3252">
        <v>0.51847859063866497</v>
      </c>
      <c r="K3252">
        <v>29.914880925713099</v>
      </c>
      <c r="L3252">
        <v>38.267824887337397</v>
      </c>
      <c r="M3252">
        <v>37.4961744384958</v>
      </c>
      <c r="N3252">
        <v>0.67331959824877596</v>
      </c>
      <c r="O3252">
        <v>128.13688212927701</v>
      </c>
      <c r="P3252">
        <v>5.2</v>
      </c>
    </row>
    <row r="3253" spans="1:17" hidden="1" x14ac:dyDescent="0.3">
      <c r="A3253" t="s">
        <v>6670</v>
      </c>
      <c r="B3253" t="s">
        <v>6671</v>
      </c>
      <c r="C3253" t="s">
        <v>10182</v>
      </c>
      <c r="D3253" t="s">
        <v>140</v>
      </c>
      <c r="E3253">
        <v>59.402970000000003</v>
      </c>
      <c r="F3253">
        <v>15.93</v>
      </c>
      <c r="G3253">
        <v>-31.2696535843146</v>
      </c>
      <c r="H3253">
        <v>1.55273926821403</v>
      </c>
      <c r="I3253">
        <v>-34.923136457995803</v>
      </c>
      <c r="J3253">
        <v>-0.23481707791122999</v>
      </c>
      <c r="K3253">
        <v>15.5275785551898</v>
      </c>
      <c r="L3253">
        <v>16.468522626533701</v>
      </c>
      <c r="M3253">
        <v>54.866016779671703</v>
      </c>
      <c r="N3253">
        <v>0.75524354624980505</v>
      </c>
      <c r="O3253">
        <v>61.958568738229701</v>
      </c>
      <c r="P3253">
        <v>27.951807228915602</v>
      </c>
      <c r="Q3253">
        <v>3.5623847281650001E-3</v>
      </c>
    </row>
    <row r="3254" spans="1:17" hidden="1" x14ac:dyDescent="0.3">
      <c r="A3254" t="s">
        <v>6672</v>
      </c>
      <c r="B3254" t="s">
        <v>6673</v>
      </c>
      <c r="C3254" t="s">
        <v>10182</v>
      </c>
      <c r="D3254" t="s">
        <v>637</v>
      </c>
      <c r="E3254">
        <v>59.374427160000003</v>
      </c>
      <c r="F3254">
        <v>356.7</v>
      </c>
      <c r="G3254">
        <v>34.226284942002401</v>
      </c>
      <c r="H3254">
        <v>18.0083412484815</v>
      </c>
      <c r="I3254">
        <v>-9.8283842714069198</v>
      </c>
      <c r="J3254">
        <v>-0.27506458934519001</v>
      </c>
      <c r="K3254">
        <v>302.16263766365199</v>
      </c>
      <c r="L3254">
        <v>277.29792564066997</v>
      </c>
      <c r="M3254">
        <v>65.625487153579598</v>
      </c>
      <c r="N3254">
        <v>1.84669813307426</v>
      </c>
      <c r="O3254">
        <v>15.222876366694701</v>
      </c>
      <c r="P3254">
        <v>71.490384615384599</v>
      </c>
      <c r="Q3254">
        <v>-3.7982239155693001E-2</v>
      </c>
    </row>
    <row r="3255" spans="1:17" hidden="1" x14ac:dyDescent="0.3">
      <c r="A3255" t="s">
        <v>6674</v>
      </c>
      <c r="B3255" t="s">
        <v>6675</v>
      </c>
      <c r="C3255" t="s">
        <v>10182</v>
      </c>
      <c r="D3255" t="s">
        <v>21</v>
      </c>
      <c r="E3255">
        <v>59.356649780999902</v>
      </c>
      <c r="F3255">
        <v>17.27</v>
      </c>
      <c r="G3255">
        <v>-11.9162411932456</v>
      </c>
      <c r="H3255">
        <v>-12.124947599629101</v>
      </c>
      <c r="I3255">
        <v>-33.6853970218623</v>
      </c>
      <c r="J3255">
        <v>-2.8798264941071001</v>
      </c>
      <c r="K3255">
        <v>18.642126321036098</v>
      </c>
      <c r="L3255">
        <v>19.5041538419452</v>
      </c>
      <c r="M3255">
        <v>29.868786204563602</v>
      </c>
      <c r="N3255">
        <v>1.2852243236368901</v>
      </c>
      <c r="O3255">
        <v>56.282570932252398</v>
      </c>
      <c r="P3255">
        <v>13.594053058560201</v>
      </c>
      <c r="Q3255">
        <v>-4.1341446677004998E-2</v>
      </c>
    </row>
    <row r="3256" spans="1:17" hidden="1" x14ac:dyDescent="0.3">
      <c r="A3256" t="s">
        <v>6676</v>
      </c>
      <c r="B3256" t="s">
        <v>6677</v>
      </c>
      <c r="C3256" t="s">
        <v>10182</v>
      </c>
      <c r="D3256" t="s">
        <v>548</v>
      </c>
      <c r="E3256">
        <v>59.311959999999999</v>
      </c>
      <c r="F3256">
        <v>46.4</v>
      </c>
      <c r="G3256">
        <v>-37.538738189954998</v>
      </c>
      <c r="H3256">
        <v>-3.6484093236007999</v>
      </c>
      <c r="I3256">
        <v>4.1082531188063598</v>
      </c>
      <c r="J3256">
        <v>-14.200054677887501</v>
      </c>
      <c r="K3256">
        <v>43.870849627178501</v>
      </c>
      <c r="L3256">
        <v>38.682936665719701</v>
      </c>
      <c r="M3256">
        <v>23.4308796258996</v>
      </c>
      <c r="N3256">
        <v>1.67578125</v>
      </c>
      <c r="O3256">
        <v>35.452586206896498</v>
      </c>
      <c r="P3256">
        <v>69.343065693430603</v>
      </c>
      <c r="Q3256">
        <v>0.14441453998588</v>
      </c>
    </row>
    <row r="3257" spans="1:17" hidden="1" x14ac:dyDescent="0.3">
      <c r="A3257" t="s">
        <v>6678</v>
      </c>
      <c r="B3257" t="s">
        <v>6679</v>
      </c>
      <c r="C3257" t="s">
        <v>10182</v>
      </c>
      <c r="D3257" t="s">
        <v>637</v>
      </c>
      <c r="E3257">
        <v>59.123184500000001</v>
      </c>
      <c r="F3257">
        <v>149.35</v>
      </c>
      <c r="G3257">
        <v>14.754915968761701</v>
      </c>
      <c r="H3257">
        <v>-1.88639559362368</v>
      </c>
      <c r="I3257">
        <v>-6.7433718995440701</v>
      </c>
      <c r="J3257">
        <v>1.3180292563802301</v>
      </c>
      <c r="K3257">
        <v>154.52521026513401</v>
      </c>
      <c r="L3257">
        <v>144.151060709077</v>
      </c>
      <c r="M3257">
        <v>41.564212245003901</v>
      </c>
      <c r="N3257">
        <v>0.28394884774259999</v>
      </c>
      <c r="O3257">
        <v>63.374623367927697</v>
      </c>
      <c r="P3257">
        <v>49.2753623188405</v>
      </c>
      <c r="Q3257">
        <v>3.5532300506054999E-2</v>
      </c>
    </row>
    <row r="3258" spans="1:17" hidden="1" x14ac:dyDescent="0.3">
      <c r="A3258" t="s">
        <v>6680</v>
      </c>
      <c r="B3258" t="s">
        <v>6681</v>
      </c>
      <c r="C3258" t="s">
        <v>10182</v>
      </c>
      <c r="D3258" t="s">
        <v>553</v>
      </c>
      <c r="E3258">
        <v>59.079149999999998</v>
      </c>
      <c r="F3258">
        <v>1.17</v>
      </c>
      <c r="G3258">
        <v>69.914091998724203</v>
      </c>
      <c r="H3258">
        <v>12.624882601865</v>
      </c>
      <c r="I3258">
        <v>-7.8640985571212196</v>
      </c>
      <c r="J3258">
        <v>2.45350683922624</v>
      </c>
      <c r="K3258">
        <v>1.08686152306615</v>
      </c>
      <c r="L3258">
        <v>0.94590270948897803</v>
      </c>
      <c r="M3258">
        <v>43.9357137592337</v>
      </c>
      <c r="N3258">
        <v>1.3746681293247001</v>
      </c>
      <c r="O3258">
        <v>20.5128205128205</v>
      </c>
      <c r="P3258">
        <v>101.72413793103399</v>
      </c>
      <c r="Q3258">
        <v>6.3272685871040998E-2</v>
      </c>
    </row>
    <row r="3259" spans="1:17" hidden="1" x14ac:dyDescent="0.3">
      <c r="A3259" t="s">
        <v>6682</v>
      </c>
      <c r="B3259" t="s">
        <v>6683</v>
      </c>
      <c r="C3259" t="s">
        <v>10182</v>
      </c>
      <c r="D3259" t="s">
        <v>553</v>
      </c>
      <c r="E3259">
        <v>59.025158400000002</v>
      </c>
      <c r="F3259">
        <v>48</v>
      </c>
      <c r="G3259">
        <v>27.2950443796766</v>
      </c>
      <c r="H3259">
        <v>-5.8179745409921004</v>
      </c>
      <c r="I3259">
        <v>-0.51846114072907601</v>
      </c>
      <c r="J3259">
        <v>3.62997742746153</v>
      </c>
      <c r="K3259">
        <v>48.668037828131602</v>
      </c>
      <c r="L3259">
        <v>43.459216453796799</v>
      </c>
      <c r="M3259">
        <v>47.328551187444504</v>
      </c>
      <c r="N3259">
        <v>0.50640298666504202</v>
      </c>
      <c r="O3259">
        <v>16.4583333333333</v>
      </c>
      <c r="P3259">
        <v>72.104697024022897</v>
      </c>
      <c r="Q3259">
        <v>1.7357294960969001E-2</v>
      </c>
    </row>
    <row r="3260" spans="1:17" hidden="1" x14ac:dyDescent="0.3">
      <c r="A3260" t="s">
        <v>6684</v>
      </c>
      <c r="B3260" t="s">
        <v>6685</v>
      </c>
      <c r="C3260" t="s">
        <v>10182</v>
      </c>
      <c r="D3260" t="s">
        <v>413</v>
      </c>
      <c r="E3260">
        <v>59.008486679999997</v>
      </c>
      <c r="F3260">
        <v>3.96</v>
      </c>
      <c r="G3260">
        <v>-78.985791586840307</v>
      </c>
      <c r="H3260">
        <v>-6.2549472457067496</v>
      </c>
      <c r="I3260">
        <v>-36.755865187437401</v>
      </c>
      <c r="J3260">
        <v>-0.54900572358782895</v>
      </c>
      <c r="K3260">
        <v>4.0779429625586996</v>
      </c>
      <c r="L3260">
        <v>5.2341399653874801</v>
      </c>
      <c r="M3260">
        <v>41.083577172035099</v>
      </c>
      <c r="N3260">
        <v>0.76731787896744597</v>
      </c>
      <c r="O3260">
        <v>116.91919191919099</v>
      </c>
      <c r="P3260">
        <v>21.846153846153801</v>
      </c>
      <c r="Q3260">
        <v>4.5046363843538002E-2</v>
      </c>
    </row>
    <row r="3261" spans="1:17" hidden="1" x14ac:dyDescent="0.3">
      <c r="A3261" t="s">
        <v>6686</v>
      </c>
      <c r="B3261" t="s">
        <v>6687</v>
      </c>
      <c r="C3261" t="s">
        <v>10182</v>
      </c>
      <c r="D3261" t="s">
        <v>193</v>
      </c>
      <c r="E3261">
        <v>59.001767700000002</v>
      </c>
      <c r="F3261">
        <v>40.65</v>
      </c>
      <c r="G3261">
        <v>74.178797881077102</v>
      </c>
      <c r="H3261">
        <v>6.5808353123153802</v>
      </c>
      <c r="I3261">
        <v>15.1010828132325</v>
      </c>
      <c r="J3261">
        <v>-6.6759418697758504</v>
      </c>
      <c r="K3261">
        <v>37.929650083899702</v>
      </c>
      <c r="L3261">
        <v>32.391759305919599</v>
      </c>
      <c r="M3261">
        <v>57.671278187175197</v>
      </c>
      <c r="N3261">
        <v>1.97943662052892</v>
      </c>
      <c r="O3261">
        <v>14.292742927429201</v>
      </c>
      <c r="P3261">
        <v>133.62068965517199</v>
      </c>
      <c r="Q3261">
        <v>9.1558218726356E-2</v>
      </c>
    </row>
    <row r="3262" spans="1:17" hidden="1" x14ac:dyDescent="0.3">
      <c r="A3262" t="s">
        <v>6688</v>
      </c>
      <c r="B3262" t="s">
        <v>6689</v>
      </c>
      <c r="C3262" t="s">
        <v>10182</v>
      </c>
      <c r="E3262">
        <v>58.881356799999999</v>
      </c>
      <c r="F3262">
        <v>1.1200000000000001</v>
      </c>
      <c r="G3262">
        <v>49.914091998724203</v>
      </c>
      <c r="H3262">
        <v>-7.2452472682648299</v>
      </c>
      <c r="I3262">
        <v>-28.746294719168102</v>
      </c>
      <c r="J3262">
        <v>-9.3685270590788292</v>
      </c>
      <c r="K3262">
        <v>1.0323879956000901</v>
      </c>
      <c r="L3262">
        <v>0.94535345035000695</v>
      </c>
      <c r="M3262">
        <v>53.885074330010497</v>
      </c>
      <c r="N3262">
        <v>1.90270836419138</v>
      </c>
      <c r="O3262">
        <v>37.5</v>
      </c>
      <c r="P3262">
        <v>86.6666666666666</v>
      </c>
      <c r="Q3262">
        <v>-3.6340828250010001E-3</v>
      </c>
    </row>
    <row r="3263" spans="1:17" hidden="1" x14ac:dyDescent="0.3">
      <c r="A3263" t="s">
        <v>6690</v>
      </c>
      <c r="B3263" t="s">
        <v>6691</v>
      </c>
      <c r="C3263" t="s">
        <v>10182</v>
      </c>
      <c r="D3263" t="s">
        <v>416</v>
      </c>
      <c r="E3263">
        <v>58.881123000000002</v>
      </c>
      <c r="F3263">
        <v>98.91</v>
      </c>
      <c r="G3263">
        <v>116.984576580222</v>
      </c>
      <c r="H3263">
        <v>6.8765832821371404</v>
      </c>
      <c r="I3263">
        <v>-30.456022711933301</v>
      </c>
      <c r="J3263">
        <v>-1.30277456780893</v>
      </c>
      <c r="K3263">
        <v>97.785772231495002</v>
      </c>
      <c r="L3263">
        <v>91.065733033015306</v>
      </c>
      <c r="M3263">
        <v>62.957029337646198</v>
      </c>
      <c r="N3263">
        <v>1.1170901442237999</v>
      </c>
      <c r="O3263">
        <v>51.299160853300997</v>
      </c>
      <c r="P3263">
        <v>153.61538461538399</v>
      </c>
      <c r="Q3263">
        <v>0.14133141511413899</v>
      </c>
    </row>
    <row r="3264" spans="1:17" hidden="1" x14ac:dyDescent="0.3">
      <c r="A3264" t="s">
        <v>6692</v>
      </c>
      <c r="B3264" t="s">
        <v>6693</v>
      </c>
      <c r="C3264" t="s">
        <v>10182</v>
      </c>
      <c r="D3264" t="s">
        <v>62</v>
      </c>
      <c r="E3264">
        <v>58.865024220000002</v>
      </c>
      <c r="F3264">
        <v>23.55</v>
      </c>
      <c r="G3264">
        <v>-27.042610748985901</v>
      </c>
      <c r="H3264">
        <v>-10.294147826190599</v>
      </c>
      <c r="I3264">
        <v>8.9383510530008898</v>
      </c>
      <c r="J3264">
        <v>-5.4812757694694101</v>
      </c>
      <c r="K3264">
        <v>23.2940004452945</v>
      </c>
      <c r="L3264">
        <v>22.582058810404298</v>
      </c>
      <c r="M3264">
        <v>43.8566585340931</v>
      </c>
      <c r="N3264">
        <v>1.1200287601671599</v>
      </c>
      <c r="O3264">
        <v>17.834394904458499</v>
      </c>
      <c r="P3264">
        <v>46.728971962616797</v>
      </c>
      <c r="Q3264">
        <v>7.3876260530495994E-2</v>
      </c>
    </row>
    <row r="3265" spans="1:17" hidden="1" x14ac:dyDescent="0.3">
      <c r="A3265" t="s">
        <v>6694</v>
      </c>
      <c r="B3265" t="s">
        <v>6695</v>
      </c>
      <c r="C3265" t="s">
        <v>10182</v>
      </c>
      <c r="E3265">
        <v>58.8</v>
      </c>
      <c r="F3265">
        <v>98</v>
      </c>
      <c r="G3265">
        <v>224.53949335441399</v>
      </c>
      <c r="H3265">
        <v>-6.1084317974533304</v>
      </c>
      <c r="I3265">
        <v>53.492258706596402</v>
      </c>
      <c r="J3265">
        <v>-6.65026674567941</v>
      </c>
      <c r="K3265">
        <v>98.114778331353406</v>
      </c>
      <c r="L3265">
        <v>72.394245569533098</v>
      </c>
      <c r="M3265">
        <v>28.981132533665399</v>
      </c>
      <c r="N3265">
        <v>0.514601959608048</v>
      </c>
      <c r="O3265">
        <v>29.285714285714199</v>
      </c>
      <c r="P3265">
        <v>292</v>
      </c>
      <c r="Q3265">
        <v>0.13306238519743199</v>
      </c>
    </row>
    <row r="3266" spans="1:17" hidden="1" x14ac:dyDescent="0.3">
      <c r="A3266" t="s">
        <v>6696</v>
      </c>
      <c r="B3266" t="s">
        <v>6697</v>
      </c>
      <c r="C3266" t="s">
        <v>10182</v>
      </c>
      <c r="D3266" t="s">
        <v>243</v>
      </c>
      <c r="E3266">
        <v>58.672252800000003</v>
      </c>
      <c r="F3266">
        <v>81</v>
      </c>
      <c r="G3266">
        <v>119.25798340143901</v>
      </c>
      <c r="H3266">
        <v>56.070260753125503</v>
      </c>
      <c r="I3266">
        <v>22.223110745204298</v>
      </c>
      <c r="J3266">
        <v>16.9535068392262</v>
      </c>
      <c r="K3266">
        <v>64.122900029068205</v>
      </c>
      <c r="L3266">
        <v>55.642011940572303</v>
      </c>
      <c r="M3266">
        <v>87.942557569351493</v>
      </c>
      <c r="N3266">
        <v>1.61415929203539</v>
      </c>
      <c r="O3266">
        <v>1.2345679012345701</v>
      </c>
      <c r="P3266">
        <v>145.45454545454501</v>
      </c>
    </row>
    <row r="3267" spans="1:17" hidden="1" x14ac:dyDescent="0.3">
      <c r="A3267" t="s">
        <v>6698</v>
      </c>
      <c r="B3267" t="s">
        <v>6699</v>
      </c>
      <c r="C3267" t="s">
        <v>10182</v>
      </c>
      <c r="E3267">
        <v>58.530396250000003</v>
      </c>
      <c r="F3267">
        <v>286.25</v>
      </c>
      <c r="G3267">
        <v>134.08113590999599</v>
      </c>
      <c r="H3267">
        <v>-1.7157767387943099</v>
      </c>
      <c r="I3267">
        <v>-75.022245864004304</v>
      </c>
      <c r="J3267">
        <v>-3.9992652346957298</v>
      </c>
      <c r="K3267">
        <v>358.56248744466001</v>
      </c>
      <c r="L3267">
        <v>448.18209631727302</v>
      </c>
      <c r="M3267">
        <v>36.444282182364702</v>
      </c>
      <c r="N3267">
        <v>0.31238371697813899</v>
      </c>
      <c r="O3267">
        <v>391.93013100436599</v>
      </c>
      <c r="P3267">
        <v>159.167043911272</v>
      </c>
    </row>
    <row r="3268" spans="1:17" hidden="1" x14ac:dyDescent="0.3">
      <c r="A3268" t="s">
        <v>6700</v>
      </c>
      <c r="B3268" t="s">
        <v>6701</v>
      </c>
      <c r="C3268" t="s">
        <v>10182</v>
      </c>
      <c r="D3268" t="s">
        <v>140</v>
      </c>
      <c r="E3268">
        <v>58.243425000000002</v>
      </c>
      <c r="F3268">
        <v>87.65</v>
      </c>
      <c r="G3268">
        <v>-12.6927197488831</v>
      </c>
      <c r="H3268">
        <v>1.5519716245500199</v>
      </c>
      <c r="I3268">
        <v>-10.870979564353901</v>
      </c>
      <c r="J3268">
        <v>0.64134879291996105</v>
      </c>
      <c r="M3268">
        <v>100</v>
      </c>
    </row>
    <row r="3269" spans="1:17" hidden="1" x14ac:dyDescent="0.3">
      <c r="A3269" t="s">
        <v>6702</v>
      </c>
      <c r="B3269" t="s">
        <v>6703</v>
      </c>
      <c r="C3269" t="s">
        <v>10182</v>
      </c>
      <c r="D3269" t="s">
        <v>143</v>
      </c>
      <c r="E3269">
        <v>58.17</v>
      </c>
      <c r="F3269">
        <v>277</v>
      </c>
      <c r="G3269">
        <v>-66.461569376937106</v>
      </c>
      <c r="H3269">
        <v>5.0981710862338501</v>
      </c>
      <c r="I3269">
        <v>-43.0956924443636</v>
      </c>
      <c r="J3269">
        <v>4.4818087260186896</v>
      </c>
      <c r="K3269">
        <v>303.87099434730197</v>
      </c>
      <c r="M3269">
        <v>62.748779877494698</v>
      </c>
      <c r="N3269">
        <v>0.39330543933054302</v>
      </c>
      <c r="O3269">
        <v>80.505415162454796</v>
      </c>
      <c r="P3269">
        <v>12.123052013762299</v>
      </c>
    </row>
    <row r="3270" spans="1:17" hidden="1" x14ac:dyDescent="0.3">
      <c r="A3270" t="s">
        <v>6704</v>
      </c>
      <c r="B3270" t="s">
        <v>6705</v>
      </c>
      <c r="C3270" t="s">
        <v>10182</v>
      </c>
      <c r="D3270" t="s">
        <v>344</v>
      </c>
      <c r="E3270">
        <v>58.164681600000002</v>
      </c>
      <c r="F3270">
        <v>63.71</v>
      </c>
      <c r="G3270">
        <v>-11.6623723060647</v>
      </c>
      <c r="H3270">
        <v>-12.393939019082</v>
      </c>
      <c r="I3270">
        <v>-18.402392822195601</v>
      </c>
      <c r="J3270">
        <v>-4.74528834149665</v>
      </c>
      <c r="K3270">
        <v>67.450541421485298</v>
      </c>
      <c r="L3270">
        <v>64.954193950135803</v>
      </c>
      <c r="M3270">
        <v>35.358230603114599</v>
      </c>
      <c r="N3270">
        <v>0.65201507360910704</v>
      </c>
      <c r="O3270">
        <v>38.612462721707701</v>
      </c>
      <c r="P3270">
        <v>27.42</v>
      </c>
      <c r="Q3270">
        <v>2.7403206089694002E-2</v>
      </c>
    </row>
    <row r="3271" spans="1:17" hidden="1" x14ac:dyDescent="0.3">
      <c r="A3271" t="s">
        <v>6706</v>
      </c>
      <c r="B3271" t="s">
        <v>6707</v>
      </c>
      <c r="C3271" t="s">
        <v>10182</v>
      </c>
      <c r="D3271" t="s">
        <v>896</v>
      </c>
      <c r="E3271">
        <v>58.101599999999998</v>
      </c>
      <c r="F3271">
        <v>56.3</v>
      </c>
      <c r="G3271">
        <v>-32.2582080837159</v>
      </c>
      <c r="H3271">
        <v>1.1963111732936</v>
      </c>
      <c r="I3271">
        <v>-41.777005825291603</v>
      </c>
      <c r="J3271">
        <v>6.1911306016024703</v>
      </c>
      <c r="K3271">
        <v>56.144625832024197</v>
      </c>
      <c r="L3271">
        <v>54.306429686601099</v>
      </c>
      <c r="M3271">
        <v>75.480028356709497</v>
      </c>
      <c r="N3271">
        <v>1.9236494375981701</v>
      </c>
      <c r="O3271">
        <v>49.200710479573701</v>
      </c>
      <c r="P3271">
        <v>22.125813449023799</v>
      </c>
    </row>
    <row r="3272" spans="1:17" hidden="1" x14ac:dyDescent="0.3">
      <c r="A3272" t="s">
        <v>6708</v>
      </c>
      <c r="B3272" t="s">
        <v>6709</v>
      </c>
      <c r="C3272" t="s">
        <v>10182</v>
      </c>
      <c r="D3272" t="s">
        <v>62</v>
      </c>
      <c r="E3272">
        <v>58.071768479999903</v>
      </c>
      <c r="F3272">
        <v>52.8</v>
      </c>
      <c r="G3272">
        <v>-4.9493892299447104</v>
      </c>
      <c r="H3272">
        <v>27.294750549043901</v>
      </c>
      <c r="I3272">
        <v>7.1286293032536898</v>
      </c>
      <c r="J3272">
        <v>30.667792553511902</v>
      </c>
      <c r="K3272">
        <v>44.212600896969398</v>
      </c>
      <c r="L3272">
        <v>43.861048929982097</v>
      </c>
      <c r="M3272">
        <v>63.063234196940002</v>
      </c>
      <c r="N3272">
        <v>3.2857142857142798</v>
      </c>
      <c r="O3272">
        <v>20.928030303030301</v>
      </c>
      <c r="P3272">
        <v>46.463245492371698</v>
      </c>
    </row>
    <row r="3273" spans="1:17" hidden="1" x14ac:dyDescent="0.3">
      <c r="A3273" t="s">
        <v>6710</v>
      </c>
      <c r="B3273" t="s">
        <v>6711</v>
      </c>
      <c r="C3273" t="s">
        <v>10182</v>
      </c>
      <c r="D3273" t="s">
        <v>130</v>
      </c>
      <c r="E3273">
        <v>58.0355828</v>
      </c>
      <c r="F3273">
        <v>79.209999999999994</v>
      </c>
      <c r="G3273">
        <v>-46.073439173345498</v>
      </c>
      <c r="H3273">
        <v>-5.2429624578601697</v>
      </c>
      <c r="I3273">
        <v>-25.092701452023601</v>
      </c>
      <c r="J3273">
        <v>-2.7005215967927199</v>
      </c>
      <c r="K3273">
        <v>84.714150076800294</v>
      </c>
      <c r="L3273">
        <v>87.343337861257197</v>
      </c>
      <c r="M3273">
        <v>27.014876265007999</v>
      </c>
      <c r="N3273">
        <v>0.25996154142647898</v>
      </c>
      <c r="O3273">
        <v>38.871354626940999</v>
      </c>
      <c r="P3273">
        <v>10.0138888888888</v>
      </c>
      <c r="Q3273">
        <v>6.2147918212535E-2</v>
      </c>
    </row>
    <row r="3274" spans="1:17" hidden="1" x14ac:dyDescent="0.3">
      <c r="A3274" t="s">
        <v>6712</v>
      </c>
      <c r="B3274" t="s">
        <v>6713</v>
      </c>
      <c r="C3274" t="s">
        <v>10182</v>
      </c>
      <c r="D3274" t="s">
        <v>637</v>
      </c>
      <c r="E3274">
        <v>58.003034599999999</v>
      </c>
      <c r="F3274">
        <v>1.96</v>
      </c>
      <c r="G3274">
        <v>11.977029061661201</v>
      </c>
      <c r="H3274">
        <v>-9.8277090542664194</v>
      </c>
      <c r="I3274">
        <v>-28.924128952257899</v>
      </c>
      <c r="J3274">
        <v>-0.97241908669968502</v>
      </c>
      <c r="K3274">
        <v>2.0316311555057598</v>
      </c>
      <c r="L3274">
        <v>1.9112405764967799</v>
      </c>
      <c r="M3274">
        <v>22.975272355043799</v>
      </c>
      <c r="N3274">
        <v>1.1641320327765401</v>
      </c>
      <c r="O3274">
        <v>65.816326530612201</v>
      </c>
      <c r="P3274">
        <v>1032.94797687861</v>
      </c>
      <c r="Q3274">
        <v>5.3950996397071002E-2</v>
      </c>
    </row>
    <row r="3275" spans="1:17" hidden="1" x14ac:dyDescent="0.3">
      <c r="A3275" t="s">
        <v>6714</v>
      </c>
      <c r="B3275" t="s">
        <v>6715</v>
      </c>
      <c r="C3275" t="s">
        <v>10182</v>
      </c>
      <c r="D3275" t="s">
        <v>553</v>
      </c>
      <c r="E3275">
        <v>57.84</v>
      </c>
      <c r="F3275">
        <v>4</v>
      </c>
      <c r="G3275">
        <v>389.92847580313702</v>
      </c>
      <c r="H3275">
        <v>-43.767613790631302</v>
      </c>
      <c r="I3275">
        <v>15.739831321021301</v>
      </c>
      <c r="J3275">
        <v>-15.677755685823801</v>
      </c>
      <c r="K3275">
        <v>5.4025741988198197</v>
      </c>
      <c r="L3275">
        <v>3.9097826757581902</v>
      </c>
      <c r="M3275">
        <v>2.17763603013552</v>
      </c>
      <c r="N3275">
        <v>3.4818785598177802</v>
      </c>
      <c r="O3275">
        <v>106.5</v>
      </c>
      <c r="P3275">
        <v>470.39696360387097</v>
      </c>
      <c r="Q3275">
        <v>0.13098145631497901</v>
      </c>
    </row>
    <row r="3276" spans="1:17" hidden="1" x14ac:dyDescent="0.3">
      <c r="A3276" t="s">
        <v>6716</v>
      </c>
      <c r="B3276" t="s">
        <v>6717</v>
      </c>
      <c r="C3276" t="s">
        <v>10182</v>
      </c>
      <c r="E3276">
        <v>57.756999999999998</v>
      </c>
      <c r="F3276">
        <v>92.5</v>
      </c>
      <c r="G3276">
        <v>3.3863142209464598</v>
      </c>
      <c r="H3276">
        <v>2.6248826018650302</v>
      </c>
      <c r="I3276">
        <v>-35.564898794228498</v>
      </c>
      <c r="J3276">
        <v>4.5560172994772801</v>
      </c>
      <c r="K3276">
        <v>88.960253747398198</v>
      </c>
      <c r="L3276">
        <v>89.693743955066097</v>
      </c>
      <c r="M3276">
        <v>62.506332295555303</v>
      </c>
      <c r="N3276">
        <v>0.68837412587412505</v>
      </c>
      <c r="O3276">
        <v>45.199999999999903</v>
      </c>
      <c r="P3276">
        <v>51.564804194658301</v>
      </c>
    </row>
    <row r="3277" spans="1:17" hidden="1" x14ac:dyDescent="0.3">
      <c r="A3277" t="s">
        <v>6718</v>
      </c>
      <c r="B3277" t="s">
        <v>6719</v>
      </c>
      <c r="C3277" t="s">
        <v>10182</v>
      </c>
      <c r="E3277">
        <v>57.674272000000002</v>
      </c>
      <c r="F3277">
        <v>163.55000000000001</v>
      </c>
      <c r="G3277">
        <v>20.291869776502001</v>
      </c>
      <c r="H3277">
        <v>3.0273622465726602</v>
      </c>
      <c r="I3277">
        <v>6.6603389006556597</v>
      </c>
      <c r="J3277">
        <v>0.58987047558988404</v>
      </c>
      <c r="K3277">
        <v>170.703649892584</v>
      </c>
      <c r="L3277">
        <v>150.25315404851199</v>
      </c>
      <c r="M3277">
        <v>38.293397738934502</v>
      </c>
      <c r="N3277">
        <v>0.460237957008516</v>
      </c>
      <c r="O3277">
        <v>28.7985325588504</v>
      </c>
      <c r="P3277">
        <v>80.718232044198899</v>
      </c>
      <c r="Q3277">
        <v>0.13340075250522401</v>
      </c>
    </row>
    <row r="3278" spans="1:17" hidden="1" x14ac:dyDescent="0.3">
      <c r="A3278" t="s">
        <v>6720</v>
      </c>
      <c r="B3278" t="s">
        <v>6721</v>
      </c>
      <c r="C3278" t="s">
        <v>10182</v>
      </c>
      <c r="D3278" t="s">
        <v>114</v>
      </c>
      <c r="E3278">
        <v>57.653120000000001</v>
      </c>
      <c r="F3278">
        <v>52.99</v>
      </c>
      <c r="G3278">
        <v>54.846180283953402</v>
      </c>
      <c r="H3278">
        <v>32.647175003871297</v>
      </c>
      <c r="I3278">
        <v>-6.7916386032133298</v>
      </c>
      <c r="J3278">
        <v>1.63077693754898</v>
      </c>
      <c r="K3278">
        <v>45.2400541844694</v>
      </c>
      <c r="L3278">
        <v>40.091079162976698</v>
      </c>
      <c r="M3278">
        <v>66.865967871459802</v>
      </c>
      <c r="N3278">
        <v>0.96796632556523898</v>
      </c>
      <c r="O3278">
        <v>11.3417625967163</v>
      </c>
      <c r="P3278">
        <v>103.80769230769199</v>
      </c>
      <c r="Q3278">
        <v>8.1350743115062005E-2</v>
      </c>
    </row>
    <row r="3279" spans="1:17" hidden="1" x14ac:dyDescent="0.3">
      <c r="A3279" t="s">
        <v>6722</v>
      </c>
      <c r="B3279" t="s">
        <v>6723</v>
      </c>
      <c r="C3279" t="s">
        <v>10182</v>
      </c>
      <c r="D3279" t="s">
        <v>330</v>
      </c>
      <c r="E3279">
        <v>57.647950000000002</v>
      </c>
      <c r="F3279">
        <v>107.5</v>
      </c>
      <c r="G3279">
        <v>-42.7104290740726</v>
      </c>
      <c r="H3279">
        <v>2.21569380071643</v>
      </c>
      <c r="I3279">
        <v>-36.624158919294203</v>
      </c>
      <c r="J3279">
        <v>1.0001291037362401</v>
      </c>
      <c r="K3279">
        <v>107.53474011186699</v>
      </c>
      <c r="L3279">
        <v>123.958237010179</v>
      </c>
      <c r="M3279">
        <v>51.836333066666299</v>
      </c>
      <c r="N3279">
        <v>1.4192037979959</v>
      </c>
      <c r="O3279">
        <v>94.418604651162696</v>
      </c>
      <c r="P3279">
        <v>23.805136473569</v>
      </c>
      <c r="Q3279">
        <v>0.11834563894361599</v>
      </c>
    </row>
    <row r="3280" spans="1:17" hidden="1" x14ac:dyDescent="0.3">
      <c r="A3280" t="s">
        <v>6724</v>
      </c>
      <c r="B3280" t="s">
        <v>6725</v>
      </c>
      <c r="C3280" t="s">
        <v>10182</v>
      </c>
      <c r="E3280">
        <v>57.512</v>
      </c>
      <c r="F3280">
        <v>71.89</v>
      </c>
      <c r="G3280">
        <v>309.820323093703</v>
      </c>
      <c r="H3280">
        <v>11.2282821004504</v>
      </c>
      <c r="I3280">
        <v>118.903523094305</v>
      </c>
      <c r="J3280">
        <v>-4.6493160773758403E-2</v>
      </c>
      <c r="K3280">
        <v>60.4113113993049</v>
      </c>
      <c r="M3280">
        <v>100</v>
      </c>
      <c r="N3280">
        <v>0.61660079051383399</v>
      </c>
      <c r="O3280">
        <v>0</v>
      </c>
      <c r="P3280">
        <v>334.90623109497801</v>
      </c>
    </row>
    <row r="3281" spans="1:17" hidden="1" x14ac:dyDescent="0.3">
      <c r="A3281" t="s">
        <v>6726</v>
      </c>
      <c r="B3281" t="s">
        <v>6727</v>
      </c>
      <c r="C3281" t="s">
        <v>10182</v>
      </c>
      <c r="D3281" t="s">
        <v>130</v>
      </c>
      <c r="E3281">
        <v>57.457915839999998</v>
      </c>
      <c r="F3281">
        <v>41.6</v>
      </c>
      <c r="G3281">
        <v>-37.229519405710803</v>
      </c>
      <c r="H3281">
        <v>-13.6088836319012</v>
      </c>
      <c r="I3281">
        <v>-24.471995675841899</v>
      </c>
      <c r="J3281">
        <v>-0.16829584043270299</v>
      </c>
      <c r="O3281">
        <v>17.1875</v>
      </c>
      <c r="P3281">
        <v>6.6666666666666599</v>
      </c>
    </row>
    <row r="3282" spans="1:17" hidden="1" x14ac:dyDescent="0.3">
      <c r="A3282" t="s">
        <v>6728</v>
      </c>
      <c r="B3282" t="s">
        <v>6729</v>
      </c>
      <c r="C3282" t="s">
        <v>10182</v>
      </c>
      <c r="D3282" t="s">
        <v>553</v>
      </c>
      <c r="E3282">
        <v>57.397840000000002</v>
      </c>
      <c r="F3282">
        <v>106.45</v>
      </c>
      <c r="G3282">
        <v>61.668477963636498</v>
      </c>
      <c r="H3282">
        <v>8.5562304060043601</v>
      </c>
      <c r="I3282">
        <v>36.594391330159901</v>
      </c>
      <c r="J3282">
        <v>-6.47924169878545</v>
      </c>
      <c r="K3282">
        <v>117.166527318294</v>
      </c>
      <c r="L3282">
        <v>98.995858850428405</v>
      </c>
      <c r="M3282">
        <v>34.827455487735499</v>
      </c>
      <c r="N3282">
        <v>1.5774586279798699</v>
      </c>
      <c r="O3282">
        <v>58.290277125410903</v>
      </c>
      <c r="P3282">
        <v>114.44399677679201</v>
      </c>
      <c r="Q3282">
        <v>0.108736940612029</v>
      </c>
    </row>
    <row r="3283" spans="1:17" hidden="1" x14ac:dyDescent="0.3">
      <c r="A3283" t="s">
        <v>6730</v>
      </c>
      <c r="B3283" t="s">
        <v>6731</v>
      </c>
      <c r="C3283" t="s">
        <v>10182</v>
      </c>
      <c r="D3283" t="s">
        <v>111</v>
      </c>
      <c r="E3283">
        <v>57.260043750000001</v>
      </c>
      <c r="F3283">
        <v>1010.1</v>
      </c>
      <c r="G3283">
        <v>19.627559047434801</v>
      </c>
      <c r="H3283">
        <v>-14.2579441594354</v>
      </c>
      <c r="I3283">
        <v>19.418061535297099</v>
      </c>
      <c r="J3283">
        <v>-4.6493160773758403E-2</v>
      </c>
      <c r="K3283">
        <v>977.86559835314097</v>
      </c>
      <c r="M3283">
        <v>9.7096079921069993E-3</v>
      </c>
      <c r="N3283">
        <v>0.82051282051282004</v>
      </c>
      <c r="O3283">
        <v>35.135135135135101</v>
      </c>
      <c r="P3283">
        <v>86.176389272878097</v>
      </c>
    </row>
    <row r="3284" spans="1:17" hidden="1" x14ac:dyDescent="0.3">
      <c r="A3284" t="s">
        <v>6732</v>
      </c>
      <c r="B3284" t="s">
        <v>6733</v>
      </c>
      <c r="C3284" t="s">
        <v>10182</v>
      </c>
      <c r="D3284" t="s">
        <v>413</v>
      </c>
      <c r="E3284">
        <v>57.206485499999999</v>
      </c>
      <c r="F3284">
        <v>2.67</v>
      </c>
      <c r="G3284">
        <v>7.5873593254569203</v>
      </c>
      <c r="H3284">
        <v>22.405102382084799</v>
      </c>
      <c r="I3284">
        <v>-20.890028107023301</v>
      </c>
      <c r="J3284">
        <v>-7.7388008530814396</v>
      </c>
      <c r="K3284">
        <v>2.3433838153904998</v>
      </c>
      <c r="L3284">
        <v>2.3433975539646701</v>
      </c>
      <c r="M3284">
        <v>62.034199067127702</v>
      </c>
      <c r="N3284">
        <v>2.9161129569112201</v>
      </c>
      <c r="O3284">
        <v>32.958801498127301</v>
      </c>
      <c r="P3284">
        <v>43.5483870967741</v>
      </c>
      <c r="Q3284">
        <v>7.8301317915872998E-2</v>
      </c>
    </row>
    <row r="3285" spans="1:17" hidden="1" x14ac:dyDescent="0.3">
      <c r="A3285" t="s">
        <v>6734</v>
      </c>
      <c r="B3285" t="s">
        <v>6735</v>
      </c>
      <c r="C3285" t="s">
        <v>10182</v>
      </c>
      <c r="D3285" t="s">
        <v>21</v>
      </c>
      <c r="E3285">
        <v>57.093600850000001</v>
      </c>
      <c r="F3285">
        <v>4.5999999999999996</v>
      </c>
      <c r="G3285">
        <v>84.005001089633296</v>
      </c>
      <c r="H3285">
        <v>42.917922894905303</v>
      </c>
      <c r="I3285">
        <v>43.603819118423502</v>
      </c>
      <c r="J3285">
        <v>9.7387097031880305</v>
      </c>
      <c r="K3285">
        <v>3.2932522987883002</v>
      </c>
      <c r="L3285">
        <v>2.5843906592348902</v>
      </c>
      <c r="M3285">
        <v>99.933343545403901</v>
      </c>
      <c r="N3285">
        <v>1.7403855622470401</v>
      </c>
      <c r="O3285">
        <v>0</v>
      </c>
      <c r="P3285">
        <v>187.49999999999901</v>
      </c>
      <c r="Q3285">
        <v>8.1971989001772994E-2</v>
      </c>
    </row>
    <row r="3286" spans="1:17" hidden="1" x14ac:dyDescent="0.3">
      <c r="A3286" t="s">
        <v>6736</v>
      </c>
      <c r="B3286" t="s">
        <v>6737</v>
      </c>
      <c r="C3286" t="s">
        <v>10182</v>
      </c>
      <c r="D3286" t="s">
        <v>1411</v>
      </c>
      <c r="E3286">
        <v>56.973239999999997</v>
      </c>
      <c r="F3286">
        <v>31.95</v>
      </c>
      <c r="G3286">
        <v>21.770448125387801</v>
      </c>
      <c r="H3286">
        <v>-5.1211491441667096</v>
      </c>
      <c r="I3286">
        <v>-17.6617176047402</v>
      </c>
      <c r="J3286">
        <v>0.72595614724039803</v>
      </c>
      <c r="K3286">
        <v>32.674211334335901</v>
      </c>
      <c r="L3286">
        <v>30.407920293097298</v>
      </c>
      <c r="M3286">
        <v>52.879605838444597</v>
      </c>
      <c r="N3286">
        <v>0.46542160680377298</v>
      </c>
      <c r="O3286">
        <v>45.727699530516396</v>
      </c>
      <c r="P3286">
        <v>96.615384615384599</v>
      </c>
      <c r="Q3286">
        <v>0.12220030633776301</v>
      </c>
    </row>
    <row r="3287" spans="1:17" hidden="1" x14ac:dyDescent="0.3">
      <c r="A3287" t="s">
        <v>6738</v>
      </c>
      <c r="B3287" t="s">
        <v>6739</v>
      </c>
      <c r="C3287" t="s">
        <v>10182</v>
      </c>
      <c r="D3287" t="s">
        <v>413</v>
      </c>
      <c r="E3287">
        <v>56.639817564999902</v>
      </c>
      <c r="F3287">
        <v>0.97</v>
      </c>
      <c r="G3287">
        <v>-36.904089819457496</v>
      </c>
      <c r="H3287">
        <v>14.759133892742801</v>
      </c>
      <c r="I3287">
        <v>-11.2867176047402</v>
      </c>
      <c r="J3287">
        <v>-11.6536360179166</v>
      </c>
      <c r="K3287">
        <v>0.86674986418915201</v>
      </c>
      <c r="L3287">
        <v>0.85884080564291199</v>
      </c>
      <c r="M3287">
        <v>54.504295418177897</v>
      </c>
      <c r="N3287">
        <v>3.1332397979814699</v>
      </c>
      <c r="O3287">
        <v>39.175257731958702</v>
      </c>
      <c r="P3287">
        <v>46.969696969696898</v>
      </c>
      <c r="Q3287">
        <v>0.109537727999845</v>
      </c>
    </row>
    <row r="3288" spans="1:17" hidden="1" x14ac:dyDescent="0.3">
      <c r="A3288" t="s">
        <v>6740</v>
      </c>
      <c r="B3288" t="s">
        <v>6741</v>
      </c>
      <c r="C3288" t="s">
        <v>10182</v>
      </c>
      <c r="E3288">
        <v>56.556614400000001</v>
      </c>
      <c r="F3288">
        <v>114.4</v>
      </c>
      <c r="G3288">
        <v>158.43329893800501</v>
      </c>
      <c r="H3288">
        <v>-4.6035909793482599</v>
      </c>
      <c r="I3288">
        <v>452.88900703294098</v>
      </c>
      <c r="J3288">
        <v>-5.8576311753016004</v>
      </c>
      <c r="K3288">
        <v>106.059554911432</v>
      </c>
      <c r="L3288">
        <v>63.567225287134498</v>
      </c>
      <c r="M3288">
        <v>21.620723457445202</v>
      </c>
      <c r="N3288">
        <v>0.99648021939730602</v>
      </c>
      <c r="O3288">
        <v>17.089160839160801</v>
      </c>
      <c r="P3288">
        <v>494.903796151846</v>
      </c>
      <c r="Q3288">
        <v>0.157450034124753</v>
      </c>
    </row>
    <row r="3289" spans="1:17" hidden="1" x14ac:dyDescent="0.3">
      <c r="A3289" t="s">
        <v>6742</v>
      </c>
      <c r="B3289" t="s">
        <v>6743</v>
      </c>
      <c r="C3289" t="s">
        <v>10182</v>
      </c>
      <c r="E3289">
        <v>56.518439999999998</v>
      </c>
      <c r="F3289">
        <v>1128</v>
      </c>
      <c r="G3289">
        <v>674.34711822126098</v>
      </c>
      <c r="H3289">
        <v>14.6547507288911</v>
      </c>
      <c r="I3289">
        <v>184.63094177834901</v>
      </c>
      <c r="J3289">
        <v>18.020733729982499</v>
      </c>
      <c r="K3289">
        <v>839.56583463278696</v>
      </c>
      <c r="L3289">
        <v>567.35629812936497</v>
      </c>
      <c r="M3289">
        <v>92.860744109878993</v>
      </c>
      <c r="N3289">
        <v>1.92018926663308</v>
      </c>
      <c r="O3289">
        <v>0.70035460992907606</v>
      </c>
      <c r="P3289">
        <v>876.20077888360004</v>
      </c>
      <c r="Q3289">
        <v>0.47431647872910099</v>
      </c>
    </row>
    <row r="3290" spans="1:17" hidden="1" x14ac:dyDescent="0.3">
      <c r="A3290" t="s">
        <v>6744</v>
      </c>
      <c r="B3290" t="s">
        <v>6745</v>
      </c>
      <c r="C3290" t="s">
        <v>10182</v>
      </c>
      <c r="D3290" t="s">
        <v>1402</v>
      </c>
      <c r="E3290">
        <v>56.385080000000002</v>
      </c>
      <c r="F3290">
        <v>75.099999999999994</v>
      </c>
      <c r="G3290">
        <v>-32.140363446820302</v>
      </c>
      <c r="H3290">
        <v>8.6787467704832899</v>
      </c>
      <c r="I3290">
        <v>-13.5125947977227</v>
      </c>
      <c r="J3290">
        <v>-6.2922501193616798</v>
      </c>
      <c r="K3290">
        <v>69.5485404898388</v>
      </c>
      <c r="L3290">
        <v>69.492602423092407</v>
      </c>
      <c r="M3290">
        <v>48.595299723504901</v>
      </c>
      <c r="N3290">
        <v>1.9054054054053999</v>
      </c>
      <c r="O3290">
        <v>39.414114513981303</v>
      </c>
      <c r="P3290">
        <v>39.332096474953602</v>
      </c>
      <c r="Q3290">
        <v>6.4158972021545996E-2</v>
      </c>
    </row>
    <row r="3291" spans="1:17" hidden="1" x14ac:dyDescent="0.3">
      <c r="A3291" t="s">
        <v>6746</v>
      </c>
      <c r="B3291" t="s">
        <v>6747</v>
      </c>
      <c r="C3291" t="s">
        <v>10182</v>
      </c>
      <c r="D3291" t="s">
        <v>246</v>
      </c>
      <c r="E3291">
        <v>56.296125000000004</v>
      </c>
      <c r="F3291">
        <v>184.2</v>
      </c>
      <c r="G3291">
        <v>-16.9873164519799</v>
      </c>
      <c r="H3291">
        <v>9.5132754590078807</v>
      </c>
      <c r="I3291">
        <v>14.2695538729229</v>
      </c>
      <c r="J3291">
        <v>10.195198682126501</v>
      </c>
      <c r="K3291">
        <v>166.34124707460401</v>
      </c>
      <c r="L3291">
        <v>157.850273233509</v>
      </c>
      <c r="M3291">
        <v>72.164880937770306</v>
      </c>
      <c r="N3291">
        <v>0.90755609249326596</v>
      </c>
      <c r="O3291">
        <v>36.780673181324602</v>
      </c>
      <c r="P3291">
        <v>45.843230403800398</v>
      </c>
      <c r="Q3291">
        <v>8.2474402977202002E-2</v>
      </c>
    </row>
    <row r="3292" spans="1:17" hidden="1" x14ac:dyDescent="0.3">
      <c r="A3292" t="s">
        <v>6748</v>
      </c>
      <c r="B3292" t="s">
        <v>6749</v>
      </c>
      <c r="C3292" t="s">
        <v>10182</v>
      </c>
      <c r="D3292" t="s">
        <v>371</v>
      </c>
      <c r="E3292">
        <v>56.276688</v>
      </c>
      <c r="F3292">
        <v>156</v>
      </c>
      <c r="G3292">
        <v>-2.3961714696202301</v>
      </c>
      <c r="H3292">
        <v>6.67475018793409</v>
      </c>
      <c r="I3292">
        <v>-21.919807047413801</v>
      </c>
      <c r="J3292">
        <v>5.5330485197310404</v>
      </c>
      <c r="K3292">
        <v>152.709759767241</v>
      </c>
      <c r="L3292">
        <v>153.15223821419701</v>
      </c>
      <c r="M3292">
        <v>53.924183092756302</v>
      </c>
      <c r="N3292">
        <v>0.51352809786952003</v>
      </c>
      <c r="O3292">
        <v>62.179487179487097</v>
      </c>
      <c r="P3292">
        <v>35.652173913043399</v>
      </c>
      <c r="Q3292">
        <v>5.3294541422195002E-2</v>
      </c>
    </row>
    <row r="3293" spans="1:17" hidden="1" x14ac:dyDescent="0.3">
      <c r="A3293" t="s">
        <v>6750</v>
      </c>
      <c r="B3293" t="s">
        <v>6751</v>
      </c>
      <c r="C3293" t="s">
        <v>10182</v>
      </c>
      <c r="D3293" t="s">
        <v>122</v>
      </c>
      <c r="E3293">
        <v>56.21472</v>
      </c>
      <c r="F3293">
        <v>8.94</v>
      </c>
      <c r="G3293">
        <v>-24.068958848733299</v>
      </c>
      <c r="H3293">
        <v>-12.0921812963657</v>
      </c>
      <c r="I3293">
        <v>-27.589047778515901</v>
      </c>
      <c r="J3293">
        <v>1.30030818602757</v>
      </c>
      <c r="K3293">
        <v>9.5514417951260207</v>
      </c>
      <c r="L3293">
        <v>10.111916496586501</v>
      </c>
      <c r="M3293">
        <v>37.041417994619898</v>
      </c>
      <c r="N3293">
        <v>1.0353924019487</v>
      </c>
      <c r="O3293">
        <v>71.140939597315395</v>
      </c>
      <c r="P3293">
        <v>29.565217391304301</v>
      </c>
      <c r="Q3293">
        <v>3.9436131057350001E-3</v>
      </c>
    </row>
    <row r="3294" spans="1:17" hidden="1" x14ac:dyDescent="0.3">
      <c r="A3294" t="s">
        <v>6752</v>
      </c>
      <c r="B3294" t="s">
        <v>6753</v>
      </c>
      <c r="C3294" t="s">
        <v>10182</v>
      </c>
      <c r="D3294" t="s">
        <v>140</v>
      </c>
      <c r="E3294">
        <v>56.212830491999902</v>
      </c>
      <c r="F3294">
        <v>44.94</v>
      </c>
      <c r="G3294">
        <v>21.107976188704701</v>
      </c>
      <c r="H3294">
        <v>8.5047255784821907</v>
      </c>
      <c r="I3294">
        <v>13.907570784772799</v>
      </c>
      <c r="J3294">
        <v>-0.257463624908782</v>
      </c>
      <c r="K3294">
        <v>43.732817379116</v>
      </c>
      <c r="L3294">
        <v>40.276712321534397</v>
      </c>
      <c r="M3294">
        <v>40.016628787372298</v>
      </c>
      <c r="N3294">
        <v>0.76636037128597401</v>
      </c>
      <c r="O3294">
        <v>18.6025812194036</v>
      </c>
      <c r="P3294">
        <v>49.8</v>
      </c>
      <c r="Q3294">
        <v>2.5283375736399001E-2</v>
      </c>
    </row>
    <row r="3295" spans="1:17" hidden="1" x14ac:dyDescent="0.3">
      <c r="A3295" t="s">
        <v>6754</v>
      </c>
      <c r="B3295" t="s">
        <v>6755</v>
      </c>
      <c r="C3295" t="s">
        <v>10182</v>
      </c>
      <c r="E3295">
        <v>56.179983720000003</v>
      </c>
      <c r="F3295">
        <v>68.599999999999994</v>
      </c>
      <c r="G3295">
        <v>48.058968323812501</v>
      </c>
      <c r="H3295">
        <v>-13.7762865614524</v>
      </c>
      <c r="I3295">
        <v>-1.0370150306541699</v>
      </c>
      <c r="J3295">
        <v>-3.2388533244845399</v>
      </c>
      <c r="K3295">
        <v>73.920924558129897</v>
      </c>
      <c r="L3295">
        <v>66.023436952885604</v>
      </c>
      <c r="M3295">
        <v>32.516906909348997</v>
      </c>
      <c r="N3295">
        <v>1.9610020538967901</v>
      </c>
      <c r="O3295">
        <v>37.653061224489797</v>
      </c>
      <c r="P3295">
        <v>137.534626038781</v>
      </c>
      <c r="Q3295">
        <v>0.17120512280310901</v>
      </c>
    </row>
    <row r="3296" spans="1:17" hidden="1" x14ac:dyDescent="0.3">
      <c r="A3296" t="s">
        <v>6756</v>
      </c>
      <c r="B3296" t="s">
        <v>6757</v>
      </c>
      <c r="C3296" t="s">
        <v>10182</v>
      </c>
      <c r="D3296" t="s">
        <v>130</v>
      </c>
      <c r="E3296">
        <v>56.020868499999999</v>
      </c>
      <c r="F3296">
        <v>3.97</v>
      </c>
      <c r="G3296">
        <v>16.699806284438498</v>
      </c>
      <c r="H3296">
        <v>-4.7679745409920997</v>
      </c>
      <c r="I3296">
        <v>-35.982230425253</v>
      </c>
      <c r="J3296">
        <v>2.2611991469185502</v>
      </c>
      <c r="K3296">
        <v>3.9743115799950499</v>
      </c>
      <c r="L3296">
        <v>4.2679350353475201</v>
      </c>
      <c r="M3296">
        <v>53.527816028844903</v>
      </c>
      <c r="N3296">
        <v>1.0908316214431599</v>
      </c>
      <c r="O3296">
        <v>46.095717884130899</v>
      </c>
      <c r="Q3296">
        <v>7.5657151971290998E-2</v>
      </c>
    </row>
    <row r="3297" spans="1:17" hidden="1" x14ac:dyDescent="0.3">
      <c r="A3297" t="s">
        <v>6758</v>
      </c>
      <c r="B3297" t="s">
        <v>6759</v>
      </c>
      <c r="C3297" t="s">
        <v>10182</v>
      </c>
      <c r="D3297" t="s">
        <v>75</v>
      </c>
      <c r="E3297">
        <v>55.990561049999997</v>
      </c>
      <c r="F3297">
        <v>54.66</v>
      </c>
      <c r="G3297">
        <v>-60.475978923261501</v>
      </c>
      <c r="H3297">
        <v>-9.7116365128230804</v>
      </c>
      <c r="I3297">
        <v>-27.360251207517599</v>
      </c>
      <c r="J3297">
        <v>1.5381135172115299</v>
      </c>
      <c r="K3297">
        <v>55.778588053792802</v>
      </c>
      <c r="L3297">
        <v>62.381513970017998</v>
      </c>
      <c r="M3297">
        <v>57.650299685989097</v>
      </c>
      <c r="N3297">
        <v>0.76716988237037098</v>
      </c>
      <c r="O3297">
        <v>82.034394438346098</v>
      </c>
      <c r="P3297">
        <v>11.5510204081632</v>
      </c>
      <c r="Q3297">
        <v>1.854372349205E-2</v>
      </c>
    </row>
    <row r="3298" spans="1:17" hidden="1" x14ac:dyDescent="0.3">
      <c r="A3298" t="s">
        <v>6760</v>
      </c>
      <c r="B3298" t="s">
        <v>6761</v>
      </c>
      <c r="C3298" t="s">
        <v>10182</v>
      </c>
      <c r="E3298">
        <v>55.954135295999997</v>
      </c>
      <c r="F3298">
        <v>74.16</v>
      </c>
      <c r="G3298">
        <v>-63.2859080012757</v>
      </c>
      <c r="H3298">
        <v>-22.3858892575807</v>
      </c>
      <c r="I3298">
        <v>-57.313547476154703</v>
      </c>
      <c r="J3298">
        <v>-4.9019148475207404</v>
      </c>
      <c r="K3298">
        <v>94.480349293802107</v>
      </c>
      <c r="L3298">
        <v>109.31879409204301</v>
      </c>
      <c r="M3298">
        <v>34.706776108588002</v>
      </c>
      <c r="N3298">
        <v>1.01767676767676</v>
      </c>
      <c r="O3298">
        <v>115.749730312837</v>
      </c>
      <c r="P3298">
        <v>3</v>
      </c>
      <c r="Q3298">
        <v>1.5306483084893E-2</v>
      </c>
    </row>
    <row r="3299" spans="1:17" hidden="1" x14ac:dyDescent="0.3">
      <c r="A3299" t="s">
        <v>6762</v>
      </c>
      <c r="B3299" t="s">
        <v>6763</v>
      </c>
      <c r="C3299" t="s">
        <v>10182</v>
      </c>
      <c r="D3299" t="s">
        <v>140</v>
      </c>
      <c r="E3299">
        <v>55.9197086</v>
      </c>
      <c r="F3299">
        <v>32.950000000000003</v>
      </c>
      <c r="G3299">
        <v>41.665104144473197</v>
      </c>
      <c r="H3299">
        <v>13.3065868625166</v>
      </c>
      <c r="I3299">
        <v>-3.33069985195604</v>
      </c>
      <c r="J3299">
        <v>15.150762413840299</v>
      </c>
      <c r="K3299">
        <v>30.0625985167609</v>
      </c>
      <c r="L3299">
        <v>28.064284497551998</v>
      </c>
      <c r="M3299">
        <v>74.345227496057205</v>
      </c>
      <c r="N3299">
        <v>2.5388747736851198</v>
      </c>
      <c r="O3299">
        <v>14.779969650986301</v>
      </c>
      <c r="P3299">
        <v>109.206349206349</v>
      </c>
      <c r="Q3299">
        <v>6.9201208975625997E-2</v>
      </c>
    </row>
    <row r="3300" spans="1:17" hidden="1" x14ac:dyDescent="0.3">
      <c r="A3300" t="s">
        <v>6764</v>
      </c>
      <c r="B3300" t="s">
        <v>6765</v>
      </c>
      <c r="C3300" t="s">
        <v>10182</v>
      </c>
      <c r="D3300" t="s">
        <v>700</v>
      </c>
      <c r="E3300">
        <v>55.885103439999902</v>
      </c>
      <c r="F3300">
        <v>41.33</v>
      </c>
      <c r="G3300">
        <v>58.521377649545997</v>
      </c>
      <c r="H3300">
        <v>-12.265100977773701</v>
      </c>
      <c r="I3300">
        <v>-23.9219671591074</v>
      </c>
      <c r="J3300">
        <v>2.85094273666214</v>
      </c>
      <c r="K3300">
        <v>42.442306654856502</v>
      </c>
      <c r="L3300">
        <v>38.423465916721199</v>
      </c>
      <c r="M3300">
        <v>55.2089034967426</v>
      </c>
      <c r="N3300">
        <v>0.38642138975664803</v>
      </c>
      <c r="O3300">
        <v>46.479554802806597</v>
      </c>
      <c r="P3300">
        <v>106.65</v>
      </c>
      <c r="Q3300">
        <v>7.6885585741877996E-2</v>
      </c>
    </row>
    <row r="3301" spans="1:17" hidden="1" x14ac:dyDescent="0.3">
      <c r="A3301" t="s">
        <v>6766</v>
      </c>
      <c r="B3301" t="s">
        <v>6767</v>
      </c>
      <c r="C3301" t="s">
        <v>10182</v>
      </c>
      <c r="D3301" t="s">
        <v>637</v>
      </c>
      <c r="E3301">
        <v>55.878370740000001</v>
      </c>
      <c r="F3301">
        <v>0.9</v>
      </c>
      <c r="G3301">
        <v>-40.180247623917197</v>
      </c>
      <c r="H3301">
        <v>-3.3685492536357802</v>
      </c>
      <c r="I3301">
        <v>-58.756955699978299</v>
      </c>
      <c r="J3301">
        <v>15.7429805234367</v>
      </c>
      <c r="K3301">
        <v>0.87622342933110497</v>
      </c>
      <c r="L3301">
        <v>1.15490844149272</v>
      </c>
      <c r="M3301">
        <v>84.1701534772819</v>
      </c>
      <c r="N3301">
        <v>0.60148223858662697</v>
      </c>
      <c r="O3301">
        <v>122.222222222222</v>
      </c>
      <c r="P3301">
        <v>23.287671232876701</v>
      </c>
      <c r="Q3301">
        <v>5.9456083917787998E-2</v>
      </c>
    </row>
    <row r="3302" spans="1:17" hidden="1" x14ac:dyDescent="0.3">
      <c r="A3302" t="s">
        <v>6768</v>
      </c>
      <c r="B3302" t="s">
        <v>6769</v>
      </c>
      <c r="C3302" t="s">
        <v>10182</v>
      </c>
      <c r="E3302">
        <v>55.853694300000001</v>
      </c>
      <c r="F3302">
        <v>3.83</v>
      </c>
      <c r="G3302">
        <v>5.8664729511051998</v>
      </c>
      <c r="H3302">
        <v>-5.8200578743254301</v>
      </c>
      <c r="I3302">
        <v>-17.2911634277344</v>
      </c>
      <c r="J3302">
        <v>-0.57142754397585804</v>
      </c>
      <c r="K3302">
        <v>3.8077274851470699</v>
      </c>
      <c r="L3302">
        <v>3.5262617541573</v>
      </c>
      <c r="M3302">
        <v>42.444459769068303</v>
      </c>
      <c r="N3302">
        <v>1.0640798113904999</v>
      </c>
      <c r="O3302">
        <v>49.3472584856396</v>
      </c>
      <c r="P3302">
        <v>55.691056910569102</v>
      </c>
      <c r="Q3302">
        <v>5.5651852785697002E-2</v>
      </c>
    </row>
    <row r="3303" spans="1:17" hidden="1" x14ac:dyDescent="0.3">
      <c r="A3303" t="s">
        <v>6770</v>
      </c>
      <c r="B3303" t="s">
        <v>6771</v>
      </c>
      <c r="C3303" t="s">
        <v>10182</v>
      </c>
      <c r="D3303" t="s">
        <v>290</v>
      </c>
      <c r="E3303">
        <v>55.785825000000003</v>
      </c>
      <c r="F3303">
        <v>166.5</v>
      </c>
      <c r="G3303">
        <v>15.5927681612713</v>
      </c>
      <c r="H3303">
        <v>5.0630582618659599</v>
      </c>
      <c r="I3303">
        <v>-20.719030763841499</v>
      </c>
      <c r="J3303">
        <v>-1.3915224005398401</v>
      </c>
      <c r="K3303">
        <v>166.47922869223601</v>
      </c>
      <c r="L3303">
        <v>157.34044477478801</v>
      </c>
      <c r="M3303">
        <v>42.710739162195402</v>
      </c>
      <c r="N3303">
        <v>0.38755597224048999</v>
      </c>
      <c r="O3303">
        <v>38.138138138138103</v>
      </c>
      <c r="P3303">
        <v>53.952843273231601</v>
      </c>
      <c r="Q3303">
        <v>0.10720274597471401</v>
      </c>
    </row>
    <row r="3304" spans="1:17" hidden="1" x14ac:dyDescent="0.3">
      <c r="A3304" t="s">
        <v>6772</v>
      </c>
      <c r="B3304" t="s">
        <v>6773</v>
      </c>
      <c r="C3304" t="s">
        <v>10182</v>
      </c>
      <c r="E3304">
        <v>55.703600000000002</v>
      </c>
      <c r="F3304">
        <v>177.4</v>
      </c>
      <c r="G3304">
        <v>341.75619726188199</v>
      </c>
      <c r="H3304">
        <v>46.349328147646197</v>
      </c>
      <c r="I3304">
        <v>380.44939350636997</v>
      </c>
      <c r="J3304">
        <v>8.1313675357436299</v>
      </c>
      <c r="K3304">
        <v>121.94542612526099</v>
      </c>
      <c r="L3304">
        <v>88.180755193157296</v>
      </c>
      <c r="M3304">
        <v>99.974548949226303</v>
      </c>
      <c r="N3304">
        <v>0.661174441996359</v>
      </c>
      <c r="O3304">
        <v>0</v>
      </c>
      <c r="P3304">
        <v>411.97691197691199</v>
      </c>
    </row>
    <row r="3305" spans="1:17" hidden="1" x14ac:dyDescent="0.3">
      <c r="A3305" t="s">
        <v>6774</v>
      </c>
      <c r="B3305" t="s">
        <v>6775</v>
      </c>
      <c r="C3305" t="s">
        <v>10182</v>
      </c>
      <c r="D3305" t="s">
        <v>243</v>
      </c>
      <c r="E3305">
        <v>55.486170199999997</v>
      </c>
      <c r="F3305">
        <v>65.150000000000006</v>
      </c>
      <c r="G3305">
        <v>19.691869776501999</v>
      </c>
      <c r="H3305">
        <v>-6.56728116656992</v>
      </c>
      <c r="I3305">
        <v>-0.59797782311331604</v>
      </c>
      <c r="J3305">
        <v>-4.4525081983677399</v>
      </c>
      <c r="K3305">
        <v>67.177196296894607</v>
      </c>
      <c r="L3305">
        <v>61.581186396981998</v>
      </c>
      <c r="M3305">
        <v>42.932799243880801</v>
      </c>
      <c r="N3305">
        <v>1.10963077233699</v>
      </c>
      <c r="O3305">
        <v>16.653875671527199</v>
      </c>
      <c r="P3305">
        <v>58.092695947585497</v>
      </c>
      <c r="Q3305">
        <v>0.10846780957423301</v>
      </c>
    </row>
    <row r="3306" spans="1:17" hidden="1" x14ac:dyDescent="0.3">
      <c r="A3306" t="s">
        <v>6776</v>
      </c>
      <c r="B3306" t="s">
        <v>6777</v>
      </c>
      <c r="C3306" t="s">
        <v>10182</v>
      </c>
      <c r="E3306">
        <v>55.409199999999998</v>
      </c>
      <c r="F3306">
        <v>28</v>
      </c>
      <c r="G3306">
        <v>97.136314220946403</v>
      </c>
      <c r="H3306">
        <v>-8.7487437717613403</v>
      </c>
      <c r="I3306">
        <v>-4.63607657909923</v>
      </c>
      <c r="J3306">
        <v>-3.9412300028790099</v>
      </c>
      <c r="K3306">
        <v>28.4773357392131</v>
      </c>
      <c r="L3306">
        <v>26.4751783328682</v>
      </c>
      <c r="M3306">
        <v>48.179499751732301</v>
      </c>
      <c r="N3306">
        <v>0.99486915115150998</v>
      </c>
      <c r="O3306">
        <v>21.428571428571399</v>
      </c>
      <c r="P3306">
        <v>133.333333333333</v>
      </c>
    </row>
    <row r="3307" spans="1:17" hidden="1" x14ac:dyDescent="0.3">
      <c r="A3307" t="s">
        <v>6778</v>
      </c>
      <c r="B3307" t="s">
        <v>6779</v>
      </c>
      <c r="C3307" t="s">
        <v>10182</v>
      </c>
      <c r="D3307" t="s">
        <v>553</v>
      </c>
      <c r="E3307">
        <v>55.2638064</v>
      </c>
      <c r="F3307">
        <v>48.2</v>
      </c>
      <c r="G3307">
        <v>-4.2839029887444102</v>
      </c>
      <c r="H3307">
        <v>-9.7142574918739406</v>
      </c>
      <c r="I3307">
        <v>-2.6583046354569801</v>
      </c>
      <c r="J3307">
        <v>-2.9785319957252101</v>
      </c>
      <c r="K3307">
        <v>52.142840349984603</v>
      </c>
      <c r="L3307">
        <v>47.990001254543699</v>
      </c>
      <c r="M3307">
        <v>34.523257764753197</v>
      </c>
      <c r="N3307">
        <v>0.28251095648112901</v>
      </c>
      <c r="O3307">
        <v>71.742738589211598</v>
      </c>
      <c r="P3307">
        <v>37.674950014281599</v>
      </c>
      <c r="Q3307">
        <v>0.16730331755323699</v>
      </c>
    </row>
    <row r="3308" spans="1:17" hidden="1" x14ac:dyDescent="0.3">
      <c r="A3308" t="s">
        <v>6780</v>
      </c>
      <c r="B3308" t="s">
        <v>6781</v>
      </c>
      <c r="C3308" t="s">
        <v>10182</v>
      </c>
      <c r="E3308">
        <v>55.263599999999997</v>
      </c>
      <c r="F3308">
        <v>45.15</v>
      </c>
      <c r="G3308">
        <v>-38.380705689137002</v>
      </c>
      <c r="H3308">
        <v>-0.98856277628622402</v>
      </c>
      <c r="I3308">
        <v>-33.090055033077597</v>
      </c>
      <c r="J3308">
        <v>-6.9215269385433001E-2</v>
      </c>
      <c r="K3308">
        <v>45.516429555331399</v>
      </c>
      <c r="L3308">
        <v>49.624730998024603</v>
      </c>
      <c r="M3308">
        <v>54.188207799685401</v>
      </c>
      <c r="N3308">
        <v>0.47408666100254798</v>
      </c>
      <c r="O3308">
        <v>70.4318936877076</v>
      </c>
      <c r="P3308">
        <v>10.797546012269899</v>
      </c>
    </row>
    <row r="3309" spans="1:17" hidden="1" x14ac:dyDescent="0.3">
      <c r="A3309" t="s">
        <v>6782</v>
      </c>
      <c r="B3309" t="s">
        <v>6783</v>
      </c>
      <c r="C3309" t="s">
        <v>10182</v>
      </c>
      <c r="D3309" t="s">
        <v>75</v>
      </c>
      <c r="E3309">
        <v>55.216163999999999</v>
      </c>
      <c r="F3309">
        <v>20.03</v>
      </c>
      <c r="G3309">
        <v>-24.68490549501</v>
      </c>
      <c r="H3309">
        <v>-8.3293132737219597</v>
      </c>
      <c r="I3309">
        <v>-41.924166345220598</v>
      </c>
      <c r="J3309">
        <v>-2.2267257189132801</v>
      </c>
      <c r="K3309">
        <v>20.6075757243282</v>
      </c>
      <c r="L3309">
        <v>21.046719806668499</v>
      </c>
      <c r="M3309">
        <v>66.913029405751701</v>
      </c>
      <c r="N3309">
        <v>0.47396376494469</v>
      </c>
      <c r="O3309">
        <v>78.232651023464797</v>
      </c>
      <c r="P3309">
        <v>17.823529411764699</v>
      </c>
      <c r="Q3309">
        <v>0.13190347644206399</v>
      </c>
    </row>
    <row r="3310" spans="1:17" hidden="1" x14ac:dyDescent="0.3">
      <c r="A3310" t="s">
        <v>6784</v>
      </c>
      <c r="B3310" t="s">
        <v>6785</v>
      </c>
      <c r="C3310" t="s">
        <v>10182</v>
      </c>
      <c r="D3310" t="s">
        <v>246</v>
      </c>
      <c r="E3310">
        <v>55.210577000000001</v>
      </c>
      <c r="F3310">
        <v>53</v>
      </c>
      <c r="G3310">
        <v>118.03335805377</v>
      </c>
      <c r="H3310">
        <v>-4.5179745409920997</v>
      </c>
      <c r="I3310">
        <v>8.53820637853606</v>
      </c>
      <c r="K3310">
        <v>53.706138190125102</v>
      </c>
      <c r="L3310">
        <v>38.513103008389599</v>
      </c>
      <c r="M3310">
        <v>19.721633824694301</v>
      </c>
      <c r="N3310">
        <v>3.73831775700934E-2</v>
      </c>
      <c r="O3310">
        <v>50.943396226415103</v>
      </c>
      <c r="P3310">
        <v>218.31831831831801</v>
      </c>
    </row>
    <row r="3311" spans="1:17" hidden="1" x14ac:dyDescent="0.3">
      <c r="A3311" t="s">
        <v>6786</v>
      </c>
      <c r="B3311" t="s">
        <v>6787</v>
      </c>
      <c r="C3311" t="s">
        <v>10182</v>
      </c>
      <c r="D3311" t="s">
        <v>46</v>
      </c>
      <c r="E3311">
        <v>55.137450000000001</v>
      </c>
      <c r="F3311">
        <v>7.3</v>
      </c>
      <c r="G3311">
        <v>-94.166805925883907</v>
      </c>
      <c r="H3311">
        <v>-5.1982466498356397</v>
      </c>
      <c r="I3311">
        <v>-51.495050938073497</v>
      </c>
      <c r="J3311">
        <v>-0.18329206638251</v>
      </c>
      <c r="K3311">
        <v>8.6706237325037492</v>
      </c>
      <c r="L3311">
        <v>12.5373236964569</v>
      </c>
      <c r="M3311">
        <v>38.6180055802987</v>
      </c>
      <c r="N3311">
        <v>0.18906717876068499</v>
      </c>
      <c r="O3311">
        <v>304.24657534246501</v>
      </c>
      <c r="P3311">
        <v>5.7971014492753401</v>
      </c>
      <c r="Q3311">
        <v>6.9792740337266998E-2</v>
      </c>
    </row>
    <row r="3312" spans="1:17" hidden="1" x14ac:dyDescent="0.3">
      <c r="A3312" t="s">
        <v>6788</v>
      </c>
      <c r="B3312" t="s">
        <v>6789</v>
      </c>
      <c r="C3312" t="s">
        <v>10182</v>
      </c>
      <c r="D3312" t="s">
        <v>500</v>
      </c>
      <c r="E3312">
        <v>55.098313439999998</v>
      </c>
      <c r="F3312">
        <v>36.97</v>
      </c>
      <c r="G3312">
        <v>11.8400179246501</v>
      </c>
      <c r="H3312">
        <v>-11.604394294078499</v>
      </c>
      <c r="I3312">
        <v>-24.638630950723801</v>
      </c>
      <c r="J3312">
        <v>-5.7593470820967196</v>
      </c>
      <c r="K3312">
        <v>40.716195475660598</v>
      </c>
      <c r="L3312">
        <v>39.315701233367498</v>
      </c>
      <c r="M3312">
        <v>18.316781002363399</v>
      </c>
      <c r="N3312">
        <v>1.00526644089679</v>
      </c>
      <c r="O3312">
        <v>51.474168244522602</v>
      </c>
      <c r="P3312">
        <v>51.516393442622899</v>
      </c>
      <c r="Q3312">
        <v>-7.7333806254119994E-2</v>
      </c>
    </row>
    <row r="3313" spans="1:17" hidden="1" x14ac:dyDescent="0.3">
      <c r="A3313" t="s">
        <v>6790</v>
      </c>
      <c r="B3313" t="s">
        <v>6791</v>
      </c>
      <c r="C3313" t="s">
        <v>10182</v>
      </c>
      <c r="D3313" t="s">
        <v>711</v>
      </c>
      <c r="E3313">
        <v>54.986265107999998</v>
      </c>
      <c r="F3313">
        <v>395.08</v>
      </c>
      <c r="G3313">
        <v>4.1730483213154397</v>
      </c>
      <c r="H3313">
        <v>3.9065838931210699</v>
      </c>
      <c r="I3313">
        <v>-4.1110072581495496</v>
      </c>
      <c r="J3313">
        <v>9.4703480763268399E-2</v>
      </c>
      <c r="K3313">
        <v>373.96423127633</v>
      </c>
      <c r="L3313">
        <v>360.22165654422702</v>
      </c>
      <c r="M3313">
        <v>51.557362812998498</v>
      </c>
      <c r="N3313">
        <v>0.77882019683930304</v>
      </c>
      <c r="O3313">
        <v>2.5792244608686898</v>
      </c>
      <c r="P3313">
        <v>31.6933333333333</v>
      </c>
    </row>
    <row r="3314" spans="1:17" hidden="1" x14ac:dyDescent="0.3">
      <c r="A3314" t="s">
        <v>6792</v>
      </c>
      <c r="B3314" t="s">
        <v>6793</v>
      </c>
      <c r="C3314" t="s">
        <v>10182</v>
      </c>
      <c r="D3314" t="s">
        <v>548</v>
      </c>
      <c r="E3314">
        <v>54.688403000000001</v>
      </c>
      <c r="F3314">
        <v>90.23</v>
      </c>
      <c r="G3314">
        <v>27.8722204950795</v>
      </c>
      <c r="H3314">
        <v>12.971598982484201</v>
      </c>
      <c r="I3314">
        <v>-17.439331794805799</v>
      </c>
      <c r="J3314">
        <v>6.5835434692628603</v>
      </c>
      <c r="K3314">
        <v>78.337183561616598</v>
      </c>
      <c r="L3314">
        <v>78.284327627987693</v>
      </c>
      <c r="M3314">
        <v>68.602915749019004</v>
      </c>
      <c r="N3314">
        <v>2.33213229247872</v>
      </c>
      <c r="O3314">
        <v>26.2329602127895</v>
      </c>
      <c r="P3314">
        <v>62.5765765765765</v>
      </c>
      <c r="Q3314">
        <v>0.18467162702669601</v>
      </c>
    </row>
    <row r="3315" spans="1:17" hidden="1" x14ac:dyDescent="0.3">
      <c r="A3315" t="s">
        <v>6794</v>
      </c>
      <c r="B3315" t="s">
        <v>6795</v>
      </c>
      <c r="C3315" t="s">
        <v>10182</v>
      </c>
      <c r="D3315" t="s">
        <v>246</v>
      </c>
      <c r="E3315">
        <v>54.651199986000002</v>
      </c>
      <c r="F3315">
        <v>114.78</v>
      </c>
      <c r="G3315">
        <v>78.280498802409497</v>
      </c>
      <c r="H3315">
        <v>10.520120697103099</v>
      </c>
      <c r="I3315">
        <v>-35.808384271406901</v>
      </c>
      <c r="J3315">
        <v>5.9096471901034402</v>
      </c>
      <c r="K3315">
        <v>107.64042951428</v>
      </c>
      <c r="L3315">
        <v>104.332479885552</v>
      </c>
      <c r="M3315">
        <v>55.832943562415601</v>
      </c>
      <c r="N3315">
        <v>2.7424148024498298</v>
      </c>
      <c r="O3315">
        <v>41.836556891444502</v>
      </c>
      <c r="P3315">
        <v>125.058823529411</v>
      </c>
      <c r="Q3315">
        <v>6.0219349275635999E-2</v>
      </c>
    </row>
    <row r="3316" spans="1:17" hidden="1" x14ac:dyDescent="0.3">
      <c r="A3316" t="s">
        <v>6796</v>
      </c>
      <c r="B3316" t="s">
        <v>6797</v>
      </c>
      <c r="C3316" t="s">
        <v>10182</v>
      </c>
      <c r="E3316">
        <v>54.534801600000002</v>
      </c>
      <c r="F3316">
        <v>61.92</v>
      </c>
      <c r="G3316">
        <v>49.336627209991804</v>
      </c>
      <c r="H3316">
        <v>-3.9129325241853801</v>
      </c>
      <c r="I3316">
        <v>-10.653507424116199</v>
      </c>
      <c r="J3316">
        <v>-7.5271732225975603</v>
      </c>
      <c r="K3316">
        <v>61.200068158907698</v>
      </c>
      <c r="L3316">
        <v>57.804676958291097</v>
      </c>
      <c r="M3316">
        <v>50.8418613923469</v>
      </c>
      <c r="N3316">
        <v>1.3960936467409299</v>
      </c>
      <c r="O3316">
        <v>29.925710594315198</v>
      </c>
      <c r="P3316">
        <v>85.667166416791602</v>
      </c>
      <c r="Q3316">
        <v>3.8710851550404997E-2</v>
      </c>
    </row>
    <row r="3317" spans="1:17" hidden="1" x14ac:dyDescent="0.3">
      <c r="A3317" t="s">
        <v>6798</v>
      </c>
      <c r="B3317" t="s">
        <v>6799</v>
      </c>
      <c r="C3317" t="s">
        <v>10182</v>
      </c>
      <c r="E3317">
        <v>54.529284695999998</v>
      </c>
      <c r="F3317">
        <v>39.46</v>
      </c>
      <c r="G3317">
        <v>-41.128461192765101</v>
      </c>
      <c r="H3317">
        <v>-16.430062453080001</v>
      </c>
      <c r="I3317">
        <v>-62.073672096164898</v>
      </c>
      <c r="J3317">
        <v>-1.81119904312669</v>
      </c>
      <c r="K3317">
        <v>46.485057744729303</v>
      </c>
      <c r="L3317">
        <v>53.518489665049998</v>
      </c>
      <c r="M3317">
        <v>29.632293473841901</v>
      </c>
      <c r="N3317">
        <v>0.73609226594301203</v>
      </c>
      <c r="O3317">
        <v>108.92042574759201</v>
      </c>
      <c r="P3317">
        <v>9.58067203554568</v>
      </c>
      <c r="Q3317">
        <v>5.9497333055549002E-2</v>
      </c>
    </row>
    <row r="3318" spans="1:17" hidden="1" x14ac:dyDescent="0.3">
      <c r="A3318" t="s">
        <v>6800</v>
      </c>
      <c r="B3318" t="s">
        <v>6801</v>
      </c>
      <c r="C3318" t="s">
        <v>10182</v>
      </c>
      <c r="E3318">
        <v>54.472971103999903</v>
      </c>
      <c r="F3318">
        <v>7.36</v>
      </c>
      <c r="G3318">
        <v>151.605821322032</v>
      </c>
      <c r="H3318">
        <v>69.427434888288204</v>
      </c>
      <c r="I3318">
        <v>58.834406426267499</v>
      </c>
      <c r="J3318">
        <v>21.024318583613098</v>
      </c>
      <c r="K3318">
        <v>5.1517066556790398</v>
      </c>
      <c r="L3318">
        <v>4.1790633339478296</v>
      </c>
      <c r="M3318">
        <v>80.094205932380902</v>
      </c>
      <c r="N3318">
        <v>2.0047592645866201</v>
      </c>
      <c r="O3318">
        <v>0</v>
      </c>
      <c r="P3318">
        <v>199.18699186991799</v>
      </c>
      <c r="Q3318">
        <v>9.1967712850992006E-2</v>
      </c>
    </row>
    <row r="3319" spans="1:17" hidden="1" x14ac:dyDescent="0.3">
      <c r="A3319" t="s">
        <v>6802</v>
      </c>
      <c r="B3319" t="s">
        <v>6803</v>
      </c>
      <c r="C3319" t="s">
        <v>10182</v>
      </c>
      <c r="E3319">
        <v>54.471760199999999</v>
      </c>
      <c r="F3319">
        <v>26</v>
      </c>
      <c r="G3319">
        <v>42.981318889480498</v>
      </c>
      <c r="H3319">
        <v>-2.5179745409921002</v>
      </c>
      <c r="I3319">
        <v>10.894364543758901</v>
      </c>
      <c r="J3319">
        <v>-3.08831825583079</v>
      </c>
      <c r="K3319">
        <v>26.1315015485653</v>
      </c>
      <c r="L3319">
        <v>23.102641920543299</v>
      </c>
      <c r="M3319">
        <v>49.348914204520298</v>
      </c>
      <c r="N3319">
        <v>1.26542158452981</v>
      </c>
      <c r="O3319">
        <v>43.423076923076898</v>
      </c>
      <c r="P3319">
        <v>102.334630350194</v>
      </c>
      <c r="Q3319">
        <v>8.3291252759775003E-2</v>
      </c>
    </row>
    <row r="3320" spans="1:17" hidden="1" x14ac:dyDescent="0.3">
      <c r="A3320" t="s">
        <v>6804</v>
      </c>
      <c r="B3320" t="s">
        <v>6805</v>
      </c>
      <c r="C3320" t="s">
        <v>10182</v>
      </c>
      <c r="D3320" t="s">
        <v>114</v>
      </c>
      <c r="E3320">
        <v>54.457500000000003</v>
      </c>
      <c r="F3320">
        <v>72.61</v>
      </c>
      <c r="G3320">
        <v>26.4058508136626</v>
      </c>
      <c r="H3320">
        <v>-1.1179465572226801</v>
      </c>
      <c r="I3320">
        <v>58.840875511714202</v>
      </c>
      <c r="J3320">
        <v>-6.5021893633053898</v>
      </c>
      <c r="K3320">
        <v>72.103763673685606</v>
      </c>
      <c r="L3320">
        <v>62.6487502998473</v>
      </c>
      <c r="M3320">
        <v>36.995770495647598</v>
      </c>
      <c r="N3320">
        <v>1.6126289844841899</v>
      </c>
      <c r="O3320">
        <v>34.2790249276959</v>
      </c>
      <c r="P3320">
        <v>81.2983770287141</v>
      </c>
      <c r="Q3320">
        <v>8.9924062241072994E-2</v>
      </c>
    </row>
    <row r="3321" spans="1:17" hidden="1" x14ac:dyDescent="0.3">
      <c r="A3321" t="s">
        <v>6806</v>
      </c>
      <c r="B3321" t="s">
        <v>6807</v>
      </c>
      <c r="C3321" t="s">
        <v>10182</v>
      </c>
      <c r="D3321" t="s">
        <v>413</v>
      </c>
      <c r="E3321">
        <v>54.399499200000001</v>
      </c>
      <c r="F3321">
        <v>40.92</v>
      </c>
      <c r="G3321">
        <v>28.748678464889601</v>
      </c>
      <c r="H3321">
        <v>10.7496310928107</v>
      </c>
      <c r="I3321">
        <v>-23.756955699978299</v>
      </c>
      <c r="J3321">
        <v>2.6385758480091699</v>
      </c>
      <c r="K3321">
        <v>38.2385998722023</v>
      </c>
      <c r="L3321">
        <v>38.280607111492301</v>
      </c>
      <c r="M3321">
        <v>74.466114628820705</v>
      </c>
      <c r="N3321">
        <v>2.6610565351494899</v>
      </c>
      <c r="O3321">
        <v>55.058651026392901</v>
      </c>
      <c r="P3321">
        <v>77.142857142857096</v>
      </c>
      <c r="Q3321">
        <v>5.0759807115450001E-2</v>
      </c>
    </row>
    <row r="3322" spans="1:17" hidden="1" x14ac:dyDescent="0.3">
      <c r="A3322" t="s">
        <v>6808</v>
      </c>
      <c r="B3322" t="s">
        <v>6809</v>
      </c>
      <c r="C3322" t="s">
        <v>10182</v>
      </c>
      <c r="D3322" t="s">
        <v>413</v>
      </c>
      <c r="E3322">
        <v>54.209000000000003</v>
      </c>
      <c r="F3322">
        <v>14.36</v>
      </c>
      <c r="G3322">
        <v>-94.500178501808193</v>
      </c>
      <c r="H3322">
        <v>9.38710455975726</v>
      </c>
      <c r="I3322">
        <v>-28.351776084272402</v>
      </c>
      <c r="J3322">
        <v>17.580334010335399</v>
      </c>
      <c r="K3322">
        <v>12.392727528024601</v>
      </c>
      <c r="L3322">
        <v>18.368045644833</v>
      </c>
      <c r="M3322">
        <v>80.833376269056899</v>
      </c>
      <c r="N3322">
        <v>1.6019837846456999</v>
      </c>
      <c r="O3322">
        <v>227.22841225626701</v>
      </c>
      <c r="P3322">
        <v>73.012048192771005</v>
      </c>
      <c r="Q3322">
        <v>1.7709220198390999E-2</v>
      </c>
    </row>
    <row r="3323" spans="1:17" hidden="1" x14ac:dyDescent="0.3">
      <c r="A3323" t="s">
        <v>6810</v>
      </c>
      <c r="B3323" t="s">
        <v>6811</v>
      </c>
      <c r="C3323" t="s">
        <v>10182</v>
      </c>
      <c r="D3323" t="s">
        <v>46</v>
      </c>
      <c r="E3323">
        <v>54.194130000000001</v>
      </c>
      <c r="F3323">
        <v>90</v>
      </c>
      <c r="G3323">
        <v>173.174241128798</v>
      </c>
      <c r="H3323">
        <v>44.977823778335598</v>
      </c>
      <c r="I3323">
        <v>185.68486076170501</v>
      </c>
      <c r="J3323">
        <v>10.7946283345533</v>
      </c>
      <c r="K3323">
        <v>62.510447433120397</v>
      </c>
      <c r="L3323">
        <v>42.537989380047499</v>
      </c>
      <c r="M3323">
        <v>81.303277579787803</v>
      </c>
      <c r="N3323">
        <v>0.89789333839438201</v>
      </c>
      <c r="O3323">
        <v>3.7222222222222201</v>
      </c>
      <c r="P3323">
        <v>245.48944337811901</v>
      </c>
      <c r="Q3323">
        <v>0.14625786464124299</v>
      </c>
    </row>
    <row r="3324" spans="1:17" hidden="1" x14ac:dyDescent="0.3">
      <c r="A3324" t="s">
        <v>6812</v>
      </c>
      <c r="B3324" t="s">
        <v>6813</v>
      </c>
      <c r="C3324" t="s">
        <v>10182</v>
      </c>
      <c r="D3324" t="s">
        <v>46</v>
      </c>
      <c r="E3324">
        <v>54.147824999999997</v>
      </c>
      <c r="F3324">
        <v>74.430000000000007</v>
      </c>
      <c r="G3324">
        <v>8.0625714262734505</v>
      </c>
      <c r="H3324">
        <v>-4.3692253861577601</v>
      </c>
      <c r="I3324">
        <v>-33.491396664161897</v>
      </c>
      <c r="J3324">
        <v>-4.6083488308768397</v>
      </c>
      <c r="K3324">
        <v>77.481931460142803</v>
      </c>
      <c r="L3324">
        <v>77.061422147966098</v>
      </c>
      <c r="M3324">
        <v>49.724834709689098</v>
      </c>
      <c r="N3324">
        <v>0.43708861071208699</v>
      </c>
      <c r="O3324">
        <v>49.133413945989503</v>
      </c>
      <c r="P3324">
        <v>63.223684210526301</v>
      </c>
      <c r="Q3324">
        <v>4.8560354401064001E-2</v>
      </c>
    </row>
    <row r="3325" spans="1:17" hidden="1" x14ac:dyDescent="0.3">
      <c r="A3325" t="s">
        <v>6814</v>
      </c>
      <c r="B3325" t="s">
        <v>6815</v>
      </c>
      <c r="C3325" t="s">
        <v>10182</v>
      </c>
      <c r="D3325" t="s">
        <v>763</v>
      </c>
      <c r="E3325">
        <v>54.135829200000003</v>
      </c>
      <c r="F3325">
        <v>107.4</v>
      </c>
      <c r="G3325">
        <v>-6.14903092486378</v>
      </c>
      <c r="H3325">
        <v>10.5070308949722</v>
      </c>
      <c r="I3325">
        <v>-3.6239308301113602</v>
      </c>
      <c r="J3325">
        <v>-4.7311778454584399</v>
      </c>
      <c r="K3325">
        <v>101.584395134402</v>
      </c>
      <c r="L3325">
        <v>98.853282236453197</v>
      </c>
      <c r="M3325">
        <v>53.062407509633701</v>
      </c>
      <c r="N3325">
        <v>0.81827835904664903</v>
      </c>
      <c r="O3325">
        <v>27.001862197392899</v>
      </c>
      <c r="P3325">
        <v>44.939271255060703</v>
      </c>
      <c r="Q3325">
        <v>1.4609246560847E-2</v>
      </c>
    </row>
    <row r="3326" spans="1:17" hidden="1" x14ac:dyDescent="0.3">
      <c r="A3326" t="s">
        <v>6816</v>
      </c>
      <c r="B3326" t="s">
        <v>6817</v>
      </c>
      <c r="C3326" t="s">
        <v>10182</v>
      </c>
      <c r="D3326" t="s">
        <v>75</v>
      </c>
      <c r="E3326">
        <v>53.980873408000001</v>
      </c>
      <c r="F3326">
        <v>59.92</v>
      </c>
      <c r="G3326">
        <v>51.149386116371304</v>
      </c>
      <c r="H3326">
        <v>31.330632933418698</v>
      </c>
      <c r="I3326">
        <v>-5.3283842714069198</v>
      </c>
      <c r="J3326">
        <v>6.6862541741804202</v>
      </c>
      <c r="K3326">
        <v>47.746233343921602</v>
      </c>
      <c r="L3326">
        <v>44.455327743608997</v>
      </c>
      <c r="M3326">
        <v>87.178788252894194</v>
      </c>
      <c r="N3326">
        <v>2.8692571598743499</v>
      </c>
      <c r="O3326">
        <v>7.8271028037382999</v>
      </c>
      <c r="P3326">
        <v>87.25</v>
      </c>
      <c r="Q3326">
        <v>7.0120210888794998E-2</v>
      </c>
    </row>
    <row r="3327" spans="1:17" hidden="1" x14ac:dyDescent="0.3">
      <c r="A3327" t="s">
        <v>6818</v>
      </c>
      <c r="B3327" t="s">
        <v>6819</v>
      </c>
      <c r="C3327" t="s">
        <v>10182</v>
      </c>
      <c r="D3327" t="s">
        <v>384</v>
      </c>
      <c r="E3327">
        <v>53.934939999999997</v>
      </c>
      <c r="F3327">
        <v>35.049999999999997</v>
      </c>
      <c r="G3327">
        <v>72.936690868780701</v>
      </c>
      <c r="H3327">
        <v>4.3055548707725997</v>
      </c>
      <c r="I3327">
        <v>-6.1162630592857203</v>
      </c>
      <c r="J3327">
        <v>10.141594613520899</v>
      </c>
      <c r="K3327">
        <v>33.732625863246199</v>
      </c>
      <c r="L3327">
        <v>31.6837276190453</v>
      </c>
      <c r="M3327">
        <v>67.524108954469696</v>
      </c>
      <c r="N3327">
        <v>1.6440944881889701</v>
      </c>
      <c r="O3327">
        <v>60.770328102710401</v>
      </c>
      <c r="P3327">
        <v>108.630952380952</v>
      </c>
      <c r="Q3327">
        <v>0.13628361234760999</v>
      </c>
    </row>
    <row r="3328" spans="1:17" hidden="1" x14ac:dyDescent="0.3">
      <c r="A3328" t="s">
        <v>6820</v>
      </c>
      <c r="B3328" t="s">
        <v>6821</v>
      </c>
      <c r="C3328" t="s">
        <v>10182</v>
      </c>
      <c r="E3328">
        <v>53.885872759999998</v>
      </c>
      <c r="F3328">
        <v>14.83</v>
      </c>
      <c r="G3328">
        <v>19.738310748724199</v>
      </c>
      <c r="H3328">
        <v>21.3567203328891</v>
      </c>
      <c r="I3328">
        <v>-11.7860113900509</v>
      </c>
      <c r="J3328">
        <v>1.39612979004591</v>
      </c>
      <c r="K3328">
        <v>13.6361360638038</v>
      </c>
      <c r="L3328">
        <v>12.175311093309499</v>
      </c>
      <c r="M3328">
        <v>52.656023076557602</v>
      </c>
      <c r="N3328">
        <v>1.0659109711480701</v>
      </c>
      <c r="O3328">
        <v>10.923803101820599</v>
      </c>
      <c r="P3328">
        <v>60.324324324324301</v>
      </c>
      <c r="Q3328">
        <v>6.3514533065187007E-2</v>
      </c>
    </row>
    <row r="3329" spans="1:17" hidden="1" x14ac:dyDescent="0.3">
      <c r="A3329" t="s">
        <v>6822</v>
      </c>
      <c r="B3329" t="s">
        <v>6823</v>
      </c>
      <c r="C3329" t="s">
        <v>10182</v>
      </c>
      <c r="D3329" t="s">
        <v>711</v>
      </c>
      <c r="E3329">
        <v>53.792091599999999</v>
      </c>
      <c r="F3329">
        <v>898.17</v>
      </c>
      <c r="G3329">
        <v>-1.8608994131617</v>
      </c>
      <c r="H3329">
        <v>0.19009941823313201</v>
      </c>
      <c r="I3329">
        <v>9.0415403165939795E-2</v>
      </c>
      <c r="J3329">
        <v>1.3053122330081599</v>
      </c>
      <c r="K3329">
        <v>862.51133529328001</v>
      </c>
      <c r="L3329">
        <v>807.15963088283797</v>
      </c>
      <c r="M3329">
        <v>58.819350865168801</v>
      </c>
      <c r="N3329">
        <v>0.64188002349630302</v>
      </c>
      <c r="O3329">
        <v>8.5540599218410804</v>
      </c>
      <c r="P3329">
        <v>27.562846186621201</v>
      </c>
      <c r="Q3329">
        <v>1.3226938830403E-2</v>
      </c>
    </row>
    <row r="3330" spans="1:17" hidden="1" x14ac:dyDescent="0.3">
      <c r="A3330" t="s">
        <v>6824</v>
      </c>
      <c r="B3330" t="s">
        <v>6825</v>
      </c>
      <c r="C3330" t="s">
        <v>10182</v>
      </c>
      <c r="E3330">
        <v>53.67257</v>
      </c>
      <c r="F3330">
        <v>136.85</v>
      </c>
      <c r="G3330">
        <v>19.026477561178101</v>
      </c>
      <c r="H3330">
        <v>0.56267062029822501</v>
      </c>
      <c r="I3330">
        <v>-18.787714414947601</v>
      </c>
      <c r="J3330">
        <v>-9.5603820496626302</v>
      </c>
      <c r="K3330">
        <v>130.717593791323</v>
      </c>
      <c r="L3330">
        <v>129.872503239417</v>
      </c>
      <c r="M3330">
        <v>58.160961439103701</v>
      </c>
      <c r="N3330">
        <v>1.43534514933109</v>
      </c>
      <c r="O3330">
        <v>24.223602484472</v>
      </c>
      <c r="P3330">
        <v>59.964932787843303</v>
      </c>
      <c r="Q3330">
        <v>3.1425219770129999E-2</v>
      </c>
    </row>
    <row r="3331" spans="1:17" hidden="1" x14ac:dyDescent="0.3">
      <c r="A3331" t="s">
        <v>6826</v>
      </c>
      <c r="B3331" t="s">
        <v>6827</v>
      </c>
      <c r="C3331" t="s">
        <v>10182</v>
      </c>
      <c r="D3331" t="s">
        <v>413</v>
      </c>
      <c r="E3331">
        <v>53.555110784999997</v>
      </c>
      <c r="F3331">
        <v>31.95</v>
      </c>
      <c r="G3331">
        <v>632.02309673805996</v>
      </c>
      <c r="H3331">
        <v>111.888275459007</v>
      </c>
      <c r="I3331">
        <v>63.607739076610599</v>
      </c>
      <c r="J3331">
        <v>21.347929149983202</v>
      </c>
      <c r="K3331">
        <v>22.164349400294501</v>
      </c>
      <c r="L3331">
        <v>19.0722899609606</v>
      </c>
      <c r="M3331">
        <v>96.563388393856997</v>
      </c>
      <c r="N3331">
        <v>1.23137639490984</v>
      </c>
      <c r="O3331">
        <v>27.0109546165884</v>
      </c>
      <c r="P3331">
        <v>927.33118971061003</v>
      </c>
    </row>
    <row r="3332" spans="1:17" hidden="1" x14ac:dyDescent="0.3">
      <c r="A3332" t="s">
        <v>6828</v>
      </c>
      <c r="B3332" t="s">
        <v>6829</v>
      </c>
      <c r="C3332" t="s">
        <v>10182</v>
      </c>
      <c r="D3332" t="s">
        <v>344</v>
      </c>
      <c r="E3332">
        <v>53.551918692000001</v>
      </c>
      <c r="F3332">
        <v>31.81</v>
      </c>
      <c r="G3332">
        <v>30.845464547743799</v>
      </c>
      <c r="H3332">
        <v>-14.9465459695635</v>
      </c>
      <c r="I3332">
        <v>-10.5363842714069</v>
      </c>
      <c r="J3332">
        <v>-3.2872339015144898</v>
      </c>
      <c r="K3332">
        <v>34.0173492011237</v>
      </c>
      <c r="L3332">
        <v>32.580800503009399</v>
      </c>
      <c r="M3332">
        <v>42.108919471476</v>
      </c>
      <c r="N3332">
        <v>0.218441628992399</v>
      </c>
      <c r="O3332">
        <v>52.153410877082599</v>
      </c>
      <c r="P3332">
        <v>57.866004962779101</v>
      </c>
      <c r="Q3332">
        <v>5.2323769423131002E-2</v>
      </c>
    </row>
    <row r="3333" spans="1:17" hidden="1" x14ac:dyDescent="0.3">
      <c r="A3333" t="s">
        <v>6830</v>
      </c>
      <c r="B3333" t="s">
        <v>6831</v>
      </c>
      <c r="C3333" t="s">
        <v>10182</v>
      </c>
      <c r="D3333" t="s">
        <v>330</v>
      </c>
      <c r="E3333">
        <v>53.437689599999999</v>
      </c>
      <c r="F3333">
        <v>32</v>
      </c>
      <c r="G3333">
        <v>31.799368146244799</v>
      </c>
      <c r="H3333">
        <v>-0.85555415882650498</v>
      </c>
      <c r="I3333">
        <v>-25.841897784920398</v>
      </c>
      <c r="J3333">
        <v>-9.3779694838935299</v>
      </c>
      <c r="K3333">
        <v>35.230904186495202</v>
      </c>
      <c r="L3333">
        <v>32.731304689183602</v>
      </c>
      <c r="M3333">
        <v>39.066126331511498</v>
      </c>
      <c r="N3333">
        <v>0.71768202080237697</v>
      </c>
      <c r="O3333">
        <v>91.71875</v>
      </c>
      <c r="P3333">
        <v>112.62458471760699</v>
      </c>
      <c r="Q3333">
        <v>0.15108310312767101</v>
      </c>
    </row>
    <row r="3334" spans="1:17" hidden="1" x14ac:dyDescent="0.3">
      <c r="A3334" t="s">
        <v>6832</v>
      </c>
      <c r="B3334" t="s">
        <v>6833</v>
      </c>
      <c r="C3334" t="s">
        <v>10182</v>
      </c>
      <c r="D3334" t="s">
        <v>163</v>
      </c>
      <c r="E3334">
        <v>53.338489799999998</v>
      </c>
      <c r="F3334">
        <v>31.27</v>
      </c>
      <c r="G3334">
        <v>24.531316879106999</v>
      </c>
      <c r="H3334">
        <v>9.8945210216631807</v>
      </c>
      <c r="I3334">
        <v>-18.845574106982401</v>
      </c>
      <c r="J3334">
        <v>15.597568554332</v>
      </c>
      <c r="K3334">
        <v>28.0168222071268</v>
      </c>
      <c r="L3334">
        <v>27.320134717505798</v>
      </c>
      <c r="M3334">
        <v>70.339963845752095</v>
      </c>
      <c r="N3334">
        <v>2.8672110612467101</v>
      </c>
      <c r="O3334">
        <v>29.3572113847137</v>
      </c>
      <c r="P3334">
        <v>55.186104218362203</v>
      </c>
      <c r="Q3334">
        <v>-4.3671416250735999E-2</v>
      </c>
    </row>
    <row r="3335" spans="1:17" hidden="1" x14ac:dyDescent="0.3">
      <c r="A3335" t="s">
        <v>6834</v>
      </c>
      <c r="B3335" t="s">
        <v>6835</v>
      </c>
      <c r="C3335" t="s">
        <v>10182</v>
      </c>
      <c r="D3335" t="s">
        <v>75</v>
      </c>
      <c r="E3335">
        <v>53.30406</v>
      </c>
      <c r="F3335">
        <v>26.31</v>
      </c>
      <c r="G3335">
        <v>154.51026628140201</v>
      </c>
      <c r="H3335">
        <v>-4.23786249617417</v>
      </c>
      <c r="I3335">
        <v>64.367384701057802</v>
      </c>
      <c r="J3335">
        <v>3.5928782205331</v>
      </c>
      <c r="K3335">
        <v>23.260956190290401</v>
      </c>
      <c r="L3335">
        <v>18.6360023788178</v>
      </c>
      <c r="M3335">
        <v>73.534253132392195</v>
      </c>
      <c r="N3335">
        <v>0.84977749321225005</v>
      </c>
      <c r="O3335">
        <v>7.9437476244773801</v>
      </c>
      <c r="P3335">
        <v>222.82208588956999</v>
      </c>
      <c r="Q3335">
        <v>6.1583123460372001E-2</v>
      </c>
    </row>
    <row r="3336" spans="1:17" hidden="1" x14ac:dyDescent="0.3">
      <c r="A3336" t="s">
        <v>6836</v>
      </c>
      <c r="B3336" t="s">
        <v>6837</v>
      </c>
      <c r="C3336" t="s">
        <v>10182</v>
      </c>
      <c r="D3336" t="s">
        <v>140</v>
      </c>
      <c r="E3336">
        <v>53.228395620000001</v>
      </c>
      <c r="F3336">
        <v>159.65</v>
      </c>
      <c r="G3336">
        <v>71.527392491334993</v>
      </c>
      <c r="H3336">
        <v>13.7918846139374</v>
      </c>
      <c r="I3336">
        <v>32.807979364956701</v>
      </c>
      <c r="J3336">
        <v>-1.36807906385745</v>
      </c>
      <c r="K3336">
        <v>142.407061861579</v>
      </c>
      <c r="L3336">
        <v>115.304440395219</v>
      </c>
      <c r="M3336">
        <v>42.807680813186501</v>
      </c>
      <c r="N3336">
        <v>0.30409859891866697</v>
      </c>
      <c r="O3336">
        <v>12.7466332602568</v>
      </c>
      <c r="P3336">
        <v>118.908542437954</v>
      </c>
      <c r="Q3336">
        <v>0.10877999632325799</v>
      </c>
    </row>
    <row r="3337" spans="1:17" hidden="1" x14ac:dyDescent="0.3">
      <c r="A3337" t="s">
        <v>6838</v>
      </c>
      <c r="B3337" t="s">
        <v>6839</v>
      </c>
      <c r="C3337" t="s">
        <v>10182</v>
      </c>
      <c r="D3337" t="s">
        <v>122</v>
      </c>
      <c r="E3337">
        <v>53.097964040000001</v>
      </c>
      <c r="F3337">
        <v>2.2000000000000002</v>
      </c>
      <c r="G3337">
        <v>-5.5931859894901201</v>
      </c>
      <c r="H3337">
        <v>-1.87035303188851</v>
      </c>
      <c r="I3337">
        <v>-12.2495918825592</v>
      </c>
      <c r="J3337">
        <v>1.0670674632677399</v>
      </c>
      <c r="K3337">
        <v>2.80531640952095</v>
      </c>
      <c r="L3337">
        <v>2.8492677430408602</v>
      </c>
      <c r="M3337">
        <v>15.3874106226971</v>
      </c>
      <c r="N3337">
        <v>1</v>
      </c>
      <c r="Q3337">
        <v>-0.13535727796024799</v>
      </c>
    </row>
    <row r="3338" spans="1:17" hidden="1" x14ac:dyDescent="0.3">
      <c r="A3338" t="s">
        <v>6840</v>
      </c>
      <c r="B3338" t="s">
        <v>6841</v>
      </c>
      <c r="C3338" t="s">
        <v>10182</v>
      </c>
      <c r="D3338" t="s">
        <v>413</v>
      </c>
      <c r="E3338">
        <v>53.097290399999999</v>
      </c>
      <c r="F3338">
        <v>84</v>
      </c>
      <c r="G3338">
        <v>-45.840624982407803</v>
      </c>
      <c r="H3338">
        <v>-7.5365222437439403</v>
      </c>
      <c r="I3338">
        <v>-28.3283842714069</v>
      </c>
      <c r="J3338">
        <v>8.0616149473343501</v>
      </c>
      <c r="K3338">
        <v>84.951184576958696</v>
      </c>
      <c r="L3338">
        <v>93.355707335212401</v>
      </c>
      <c r="M3338">
        <v>69.627568525463801</v>
      </c>
      <c r="N3338">
        <v>0.36990932762471301</v>
      </c>
      <c r="O3338">
        <v>91.6666666666666</v>
      </c>
      <c r="P3338">
        <v>19.487908961593099</v>
      </c>
      <c r="Q3338">
        <v>5.5681240793381999E-2</v>
      </c>
    </row>
    <row r="3339" spans="1:17" hidden="1" x14ac:dyDescent="0.3">
      <c r="A3339" t="s">
        <v>6842</v>
      </c>
      <c r="B3339" t="s">
        <v>6843</v>
      </c>
      <c r="C3339" t="s">
        <v>10182</v>
      </c>
      <c r="D3339" t="s">
        <v>637</v>
      </c>
      <c r="E3339">
        <v>53.037743310000003</v>
      </c>
      <c r="F3339">
        <v>30.93</v>
      </c>
      <c r="G3339">
        <v>29.178431150843899</v>
      </c>
      <c r="H3339">
        <v>-3.64728766579056</v>
      </c>
      <c r="I3339">
        <v>-2.4527181968065599</v>
      </c>
      <c r="J3339">
        <v>-5.2011323360314696</v>
      </c>
      <c r="K3339">
        <v>31.516086255876999</v>
      </c>
      <c r="L3339">
        <v>28.735687080154001</v>
      </c>
      <c r="M3339">
        <v>38.973466739033498</v>
      </c>
      <c r="N3339">
        <v>0.47841035318992198</v>
      </c>
      <c r="O3339">
        <v>25.4445522146782</v>
      </c>
      <c r="P3339">
        <v>67.189189189189193</v>
      </c>
      <c r="Q3339">
        <v>5.6335567215799999E-2</v>
      </c>
    </row>
    <row r="3340" spans="1:17" hidden="1" x14ac:dyDescent="0.3">
      <c r="A3340" t="s">
        <v>6844</v>
      </c>
      <c r="B3340" t="s">
        <v>6845</v>
      </c>
      <c r="C3340" t="s">
        <v>10182</v>
      </c>
      <c r="E3340">
        <v>53.037500000000001</v>
      </c>
      <c r="F3340">
        <v>42.43</v>
      </c>
      <c r="G3340">
        <v>-4.2915154779112701</v>
      </c>
      <c r="H3340">
        <v>-19.246499662548</v>
      </c>
      <c r="I3340">
        <v>-24.262796890751002</v>
      </c>
      <c r="J3340">
        <v>0.12009417858845001</v>
      </c>
      <c r="K3340">
        <v>46.431412924747796</v>
      </c>
      <c r="L3340">
        <v>43.324880873210802</v>
      </c>
      <c r="M3340">
        <v>35.656113733464998</v>
      </c>
      <c r="N3340">
        <v>1.02308985319984</v>
      </c>
      <c r="O3340">
        <v>59.439076125382996</v>
      </c>
      <c r="P3340">
        <v>59.5112781954887</v>
      </c>
      <c r="Q3340">
        <v>8.4758753284456007E-2</v>
      </c>
    </row>
    <row r="3341" spans="1:17" hidden="1" x14ac:dyDescent="0.3">
      <c r="A3341" t="s">
        <v>6846</v>
      </c>
      <c r="B3341" t="s">
        <v>6847</v>
      </c>
      <c r="C3341" t="s">
        <v>10182</v>
      </c>
      <c r="D3341" t="s">
        <v>481</v>
      </c>
      <c r="E3341">
        <v>52.996580000000002</v>
      </c>
      <c r="F3341">
        <v>120.25</v>
      </c>
      <c r="G3341">
        <v>65.032669073823001</v>
      </c>
      <c r="H3341">
        <v>-4.5179745409920997</v>
      </c>
      <c r="I3341">
        <v>-25.567922510945099</v>
      </c>
      <c r="K3341">
        <v>101.614352436579</v>
      </c>
      <c r="L3341">
        <v>65.979273510552801</v>
      </c>
      <c r="M3341">
        <v>99.464893626018295</v>
      </c>
      <c r="N3341">
        <v>0</v>
      </c>
      <c r="O3341">
        <v>15.2598752598752</v>
      </c>
      <c r="P3341">
        <v>90.118577075098798</v>
      </c>
    </row>
    <row r="3342" spans="1:17" hidden="1" x14ac:dyDescent="0.3">
      <c r="A3342" t="s">
        <v>6848</v>
      </c>
      <c r="B3342" t="s">
        <v>6849</v>
      </c>
      <c r="C3342" t="s">
        <v>10182</v>
      </c>
      <c r="D3342" t="s">
        <v>416</v>
      </c>
      <c r="E3342">
        <v>52.994345000000003</v>
      </c>
      <c r="F3342">
        <v>127.1</v>
      </c>
      <c r="G3342">
        <v>-61.216561267607403</v>
      </c>
      <c r="H3342">
        <v>-14.2679745409921</v>
      </c>
      <c r="I3342">
        <v>-38.966190909213502</v>
      </c>
      <c r="J3342">
        <v>-4.3267961910767898</v>
      </c>
      <c r="K3342">
        <v>140.352276786858</v>
      </c>
      <c r="L3342">
        <v>144.22082616870799</v>
      </c>
      <c r="M3342">
        <v>21.296994275753601</v>
      </c>
      <c r="N3342">
        <v>1.9337979094076601</v>
      </c>
      <c r="O3342">
        <v>65.224232887490103</v>
      </c>
      <c r="P3342">
        <v>9.5217578629900999</v>
      </c>
    </row>
    <row r="3343" spans="1:17" hidden="1" x14ac:dyDescent="0.3">
      <c r="A3343" t="s">
        <v>6850</v>
      </c>
      <c r="B3343" t="s">
        <v>6851</v>
      </c>
      <c r="C3343" t="s">
        <v>10182</v>
      </c>
      <c r="D3343" t="s">
        <v>140</v>
      </c>
      <c r="E3343">
        <v>52.976143999999998</v>
      </c>
      <c r="F3343">
        <v>48.88</v>
      </c>
      <c r="G3343">
        <v>30.4342956258321</v>
      </c>
      <c r="H3343">
        <v>18.3925465996175</v>
      </c>
      <c r="I3343">
        <v>16.235529458209001</v>
      </c>
      <c r="J3343">
        <v>-1.3298100413265601</v>
      </c>
      <c r="K3343">
        <v>43.916044144891003</v>
      </c>
      <c r="L3343">
        <v>38.906960834495102</v>
      </c>
      <c r="M3343">
        <v>52.946556603637902</v>
      </c>
      <c r="N3343">
        <v>2.4912054118318698</v>
      </c>
      <c r="O3343">
        <v>23.138297872340399</v>
      </c>
      <c r="P3343">
        <v>74.260249554367206</v>
      </c>
      <c r="Q3343">
        <v>3.7718926291830997E-2</v>
      </c>
    </row>
    <row r="3344" spans="1:17" hidden="1" x14ac:dyDescent="0.3">
      <c r="A3344" t="s">
        <v>6852</v>
      </c>
      <c r="B3344" t="s">
        <v>6853</v>
      </c>
      <c r="C3344" t="s">
        <v>10182</v>
      </c>
      <c r="D3344" t="s">
        <v>400</v>
      </c>
      <c r="E3344">
        <v>52.846846999999997</v>
      </c>
      <c r="F3344">
        <v>21.62</v>
      </c>
      <c r="G3344">
        <v>-70.198880837020795</v>
      </c>
      <c r="H3344">
        <v>-16.2426644169424</v>
      </c>
      <c r="I3344">
        <v>-80.660008703807605</v>
      </c>
      <c r="J3344">
        <v>-4.0081823205473697</v>
      </c>
      <c r="K3344">
        <v>35.162909814532497</v>
      </c>
      <c r="L3344">
        <v>48.762471436766702</v>
      </c>
      <c r="M3344">
        <v>23.6029320088326</v>
      </c>
      <c r="N3344">
        <v>1.2989777027654199</v>
      </c>
      <c r="O3344">
        <v>334.18131359851901</v>
      </c>
      <c r="P3344">
        <v>9.8577235772357703</v>
      </c>
      <c r="Q3344">
        <v>9.9705665420761994E-2</v>
      </c>
    </row>
    <row r="3345" spans="1:17" hidden="1" x14ac:dyDescent="0.3">
      <c r="A3345" t="s">
        <v>6854</v>
      </c>
      <c r="B3345" t="s">
        <v>6855</v>
      </c>
      <c r="C3345" t="s">
        <v>10182</v>
      </c>
      <c r="D3345" t="s">
        <v>553</v>
      </c>
      <c r="E3345">
        <v>52.717610000000001</v>
      </c>
      <c r="F3345">
        <v>171.05</v>
      </c>
      <c r="G3345">
        <v>-8.7253637835886693</v>
      </c>
      <c r="H3345">
        <v>4.3992229112371897</v>
      </c>
      <c r="I3345">
        <v>5.5964692273865904</v>
      </c>
      <c r="J3345">
        <v>6.8285068392262396</v>
      </c>
      <c r="K3345">
        <v>154.81365583777199</v>
      </c>
      <c r="L3345">
        <v>133.77707912020401</v>
      </c>
      <c r="M3345">
        <v>72.407089149895498</v>
      </c>
      <c r="N3345">
        <v>1.16176206928299</v>
      </c>
      <c r="O3345">
        <v>5.37854428529669</v>
      </c>
      <c r="P3345">
        <v>119.576379974326</v>
      </c>
      <c r="Q3345">
        <v>0.16208254240115699</v>
      </c>
    </row>
    <row r="3346" spans="1:17" hidden="1" x14ac:dyDescent="0.3">
      <c r="A3346" t="s">
        <v>6856</v>
      </c>
      <c r="B3346" t="s">
        <v>6857</v>
      </c>
      <c r="C3346" t="s">
        <v>10182</v>
      </c>
      <c r="D3346" t="s">
        <v>130</v>
      </c>
      <c r="E3346">
        <v>52.700920271999998</v>
      </c>
      <c r="F3346">
        <v>25.93</v>
      </c>
      <c r="G3346">
        <v>141.40946712719199</v>
      </c>
      <c r="H3346">
        <v>10.3657463892404</v>
      </c>
      <c r="I3346">
        <v>92.814020791884204</v>
      </c>
      <c r="J3346">
        <v>17.8532681757417</v>
      </c>
      <c r="K3346">
        <v>20.169193337368899</v>
      </c>
      <c r="L3346">
        <v>15.380290661839499</v>
      </c>
      <c r="M3346">
        <v>86.936837847022204</v>
      </c>
      <c r="N3346">
        <v>1.4346150969828899</v>
      </c>
      <c r="O3346">
        <v>0</v>
      </c>
      <c r="P3346">
        <v>186.83628318583999</v>
      </c>
    </row>
    <row r="3347" spans="1:17" hidden="1" x14ac:dyDescent="0.3">
      <c r="A3347" t="s">
        <v>6858</v>
      </c>
      <c r="B3347" t="s">
        <v>6859</v>
      </c>
      <c r="C3347" t="s">
        <v>10182</v>
      </c>
      <c r="D3347" t="s">
        <v>416</v>
      </c>
      <c r="E3347">
        <v>52.586463999999999</v>
      </c>
      <c r="F3347">
        <v>112</v>
      </c>
      <c r="G3347">
        <v>19.430221030982299</v>
      </c>
      <c r="H3347">
        <v>-6.7867354484964597</v>
      </c>
      <c r="I3347">
        <v>0.34767206662123901</v>
      </c>
      <c r="J3347">
        <v>-7.1004350694874496</v>
      </c>
      <c r="K3347">
        <v>115.49948838134399</v>
      </c>
      <c r="L3347">
        <v>102.06609642810599</v>
      </c>
      <c r="M3347">
        <v>47.376315069828799</v>
      </c>
      <c r="N3347">
        <v>0.98170731707317005</v>
      </c>
      <c r="O3347">
        <v>37.455357142857103</v>
      </c>
      <c r="P3347">
        <v>49.2338441039307</v>
      </c>
      <c r="Q3347">
        <v>5.8377985938891E-2</v>
      </c>
    </row>
    <row r="3348" spans="1:17" hidden="1" x14ac:dyDescent="0.3">
      <c r="A3348" t="s">
        <v>6860</v>
      </c>
      <c r="B3348" t="s">
        <v>6861</v>
      </c>
      <c r="C3348" t="s">
        <v>10182</v>
      </c>
      <c r="D3348" t="s">
        <v>114</v>
      </c>
      <c r="E3348">
        <v>52.548425000000002</v>
      </c>
      <c r="F3348">
        <v>5.23</v>
      </c>
      <c r="G3348">
        <v>12.545670946092599</v>
      </c>
      <c r="H3348">
        <v>-1.98386148056325</v>
      </c>
      <c r="I3348">
        <v>-40.090815210633401</v>
      </c>
      <c r="J3348">
        <v>-2.6390857533663601</v>
      </c>
      <c r="K3348">
        <v>5.3208720329218604</v>
      </c>
      <c r="L3348">
        <v>5.3721503889736697</v>
      </c>
      <c r="M3348">
        <v>34.044133058604601</v>
      </c>
      <c r="N3348">
        <v>0.72370954955174605</v>
      </c>
      <c r="O3348">
        <v>82.791586998087894</v>
      </c>
      <c r="P3348">
        <v>60.923076923076898</v>
      </c>
      <c r="Q3348">
        <v>7.0913839868418996E-2</v>
      </c>
    </row>
    <row r="3349" spans="1:17" hidden="1" x14ac:dyDescent="0.3">
      <c r="A3349" t="s">
        <v>6862</v>
      </c>
      <c r="B3349" t="s">
        <v>6863</v>
      </c>
      <c r="C3349" t="s">
        <v>10182</v>
      </c>
      <c r="D3349" t="s">
        <v>637</v>
      </c>
      <c r="E3349">
        <v>52.423200000000001</v>
      </c>
      <c r="F3349">
        <v>32.36</v>
      </c>
      <c r="G3349">
        <v>43.105360189992403</v>
      </c>
      <c r="H3349">
        <v>9.2509438790890997</v>
      </c>
      <c r="I3349">
        <v>-30.4250686551072</v>
      </c>
      <c r="J3349">
        <v>5.8641597601884303</v>
      </c>
      <c r="K3349">
        <v>28.676020751122199</v>
      </c>
      <c r="L3349">
        <v>31.815176325243101</v>
      </c>
      <c r="M3349">
        <v>78.477716953939407</v>
      </c>
      <c r="N3349">
        <v>1.54188449738898</v>
      </c>
      <c r="O3349">
        <v>140.54388133498099</v>
      </c>
      <c r="P3349">
        <v>68.191268191268193</v>
      </c>
      <c r="Q3349">
        <v>0.205522715511609</v>
      </c>
    </row>
    <row r="3350" spans="1:17" hidden="1" x14ac:dyDescent="0.3">
      <c r="A3350" t="s">
        <v>6864</v>
      </c>
      <c r="B3350" t="s">
        <v>6865</v>
      </c>
      <c r="C3350" t="s">
        <v>10182</v>
      </c>
      <c r="D3350" t="s">
        <v>1402</v>
      </c>
      <c r="E3350">
        <v>52.0948098</v>
      </c>
      <c r="F3350">
        <v>9.9</v>
      </c>
      <c r="G3350">
        <v>-88.353492668190498</v>
      </c>
      <c r="H3350">
        <v>-2.35970115969715</v>
      </c>
      <c r="I3350">
        <v>-41.207694616234498</v>
      </c>
      <c r="J3350">
        <v>-3.7286637034094201</v>
      </c>
      <c r="K3350">
        <v>10.4427892217221</v>
      </c>
      <c r="L3350">
        <v>15.0980013587392</v>
      </c>
      <c r="M3350">
        <v>39.3647458895692</v>
      </c>
      <c r="N3350">
        <v>1.00487129574926</v>
      </c>
      <c r="O3350">
        <v>180.70707070706999</v>
      </c>
      <c r="P3350">
        <v>10.614525139664799</v>
      </c>
      <c r="Q3350">
        <v>0.21235772188895999</v>
      </c>
    </row>
    <row r="3351" spans="1:17" hidden="1" x14ac:dyDescent="0.3">
      <c r="A3351" t="s">
        <v>6866</v>
      </c>
      <c r="B3351" t="s">
        <v>6867</v>
      </c>
      <c r="C3351" t="s">
        <v>10182</v>
      </c>
      <c r="D3351" t="s">
        <v>140</v>
      </c>
      <c r="E3351">
        <v>52.033273600000001</v>
      </c>
      <c r="F3351">
        <v>5279.35</v>
      </c>
      <c r="G3351">
        <v>60.584416258413299</v>
      </c>
      <c r="H3351">
        <v>21.802701568994799</v>
      </c>
      <c r="I3351">
        <v>-15.2645587871771</v>
      </c>
      <c r="J3351">
        <v>-7.7664931607737504</v>
      </c>
      <c r="K3351">
        <v>4647.9077126757002</v>
      </c>
      <c r="L3351">
        <v>4195.0253919679599</v>
      </c>
      <c r="M3351">
        <v>54.502320801202998</v>
      </c>
      <c r="N3351">
        <v>4.0653469607315698</v>
      </c>
      <c r="O3351">
        <v>22.647674429617201</v>
      </c>
      <c r="P3351">
        <v>95.459089226212498</v>
      </c>
      <c r="Q3351">
        <v>2.9210161829132001E-2</v>
      </c>
    </row>
    <row r="3352" spans="1:17" hidden="1" x14ac:dyDescent="0.3">
      <c r="A3352" t="s">
        <v>6868</v>
      </c>
      <c r="B3352" t="s">
        <v>6869</v>
      </c>
      <c r="C3352" t="s">
        <v>10182</v>
      </c>
      <c r="E3352">
        <v>52.030103097999998</v>
      </c>
      <c r="F3352">
        <v>30.67</v>
      </c>
      <c r="G3352">
        <v>260.21559953641201</v>
      </c>
      <c r="H3352">
        <v>-17.4872578174426</v>
      </c>
      <c r="I3352">
        <v>56.9321013798072</v>
      </c>
      <c r="J3352">
        <v>3.7879147116388698</v>
      </c>
      <c r="K3352">
        <v>30.035842776188101</v>
      </c>
      <c r="L3352">
        <v>21.573012190207798</v>
      </c>
      <c r="M3352">
        <v>41.722669538383798</v>
      </c>
      <c r="N3352">
        <v>3.8823325682654</v>
      </c>
      <c r="O3352">
        <v>23.573524616889401</v>
      </c>
      <c r="P3352">
        <v>321.29120879120802</v>
      </c>
      <c r="Q3352">
        <v>6.5345726310264002E-2</v>
      </c>
    </row>
    <row r="3353" spans="1:17" hidden="1" x14ac:dyDescent="0.3">
      <c r="A3353" t="s">
        <v>6870</v>
      </c>
      <c r="B3353" t="s">
        <v>6871</v>
      </c>
      <c r="C3353" t="s">
        <v>10182</v>
      </c>
      <c r="D3353" t="s">
        <v>21</v>
      </c>
      <c r="E3353">
        <v>51.990859113999903</v>
      </c>
      <c r="F3353">
        <v>17.920000000000002</v>
      </c>
      <c r="G3353">
        <v>20.454078375309599</v>
      </c>
      <c r="H3353">
        <v>-10.844505153237</v>
      </c>
      <c r="I3353">
        <v>-15.208966976132899</v>
      </c>
      <c r="J3353">
        <v>1.6146364073325501</v>
      </c>
      <c r="K3353">
        <v>18.703023292283</v>
      </c>
      <c r="L3353">
        <v>17.585336326503199</v>
      </c>
      <c r="M3353">
        <v>39.915690194310301</v>
      </c>
      <c r="N3353">
        <v>0.58652422585407005</v>
      </c>
      <c r="O3353">
        <v>39.191160865874302</v>
      </c>
      <c r="P3353">
        <v>49.392515427730302</v>
      </c>
      <c r="Q3353">
        <v>8.2885992760801996E-2</v>
      </c>
    </row>
    <row r="3354" spans="1:17" hidden="1" x14ac:dyDescent="0.3">
      <c r="A3354" t="s">
        <v>6872</v>
      </c>
      <c r="B3354" t="s">
        <v>6873</v>
      </c>
      <c r="C3354" t="s">
        <v>10182</v>
      </c>
      <c r="D3354" t="s">
        <v>1474</v>
      </c>
      <c r="E3354">
        <v>51.725000000000001</v>
      </c>
      <c r="F3354">
        <v>20.69</v>
      </c>
      <c r="G3354">
        <v>-14.147570199667101</v>
      </c>
      <c r="H3354">
        <v>-4.2764286472722901</v>
      </c>
      <c r="I3354">
        <v>-24.770195528283701</v>
      </c>
      <c r="J3354">
        <v>0.92674284895859804</v>
      </c>
      <c r="K3354">
        <v>20.827477727437099</v>
      </c>
      <c r="L3354">
        <v>20.958499060380198</v>
      </c>
      <c r="M3354">
        <v>43.380027211687903</v>
      </c>
      <c r="N3354">
        <v>0.85554043728162799</v>
      </c>
      <c r="O3354">
        <v>34.3644272595456</v>
      </c>
      <c r="P3354">
        <v>20.571095571095501</v>
      </c>
      <c r="Q3354">
        <v>1.2539463839345E-2</v>
      </c>
    </row>
    <row r="3355" spans="1:17" hidden="1" x14ac:dyDescent="0.3">
      <c r="A3355" t="s">
        <v>6874</v>
      </c>
      <c r="B3355" t="s">
        <v>6875</v>
      </c>
      <c r="C3355" t="s">
        <v>10182</v>
      </c>
      <c r="D3355" t="s">
        <v>416</v>
      </c>
      <c r="E3355">
        <v>51.720028499999998</v>
      </c>
      <c r="F3355">
        <v>35</v>
      </c>
      <c r="G3355">
        <v>-64.479847395215103</v>
      </c>
      <c r="H3355">
        <v>-4.0362600693599697E-2</v>
      </c>
      <c r="I3355">
        <v>-51.722323665346302</v>
      </c>
      <c r="J3355">
        <v>4.7439260009028903</v>
      </c>
      <c r="K3355">
        <v>34.977880730325097</v>
      </c>
      <c r="M3355">
        <v>59.941450582127899</v>
      </c>
      <c r="N3355">
        <v>1.3317823908374999</v>
      </c>
      <c r="O3355">
        <v>75.428571428571402</v>
      </c>
      <c r="P3355">
        <v>16.279069767441801</v>
      </c>
    </row>
    <row r="3356" spans="1:17" hidden="1" x14ac:dyDescent="0.3">
      <c r="A3356" t="s">
        <v>6876</v>
      </c>
      <c r="B3356" t="s">
        <v>6877</v>
      </c>
      <c r="C3356" t="s">
        <v>10182</v>
      </c>
      <c r="D3356" t="s">
        <v>416</v>
      </c>
      <c r="E3356">
        <v>51.567120000000003</v>
      </c>
      <c r="F3356">
        <v>136</v>
      </c>
      <c r="G3356">
        <v>-30.7724544645212</v>
      </c>
      <c r="H3356">
        <v>8.6719605239429391</v>
      </c>
      <c r="I3356">
        <v>-42.745370712952003</v>
      </c>
      <c r="J3356">
        <v>-5.5041202794178297</v>
      </c>
      <c r="K3356">
        <v>132.95203892622499</v>
      </c>
      <c r="L3356">
        <v>138.730850813383</v>
      </c>
      <c r="M3356">
        <v>48.305566796829602</v>
      </c>
      <c r="N3356">
        <v>1.3809710884833399</v>
      </c>
      <c r="O3356">
        <v>83.823529411764696</v>
      </c>
      <c r="P3356">
        <v>28.909952606634999</v>
      </c>
      <c r="Q3356">
        <v>1.1699450519303999E-2</v>
      </c>
    </row>
    <row r="3357" spans="1:17" hidden="1" x14ac:dyDescent="0.3">
      <c r="A3357" t="s">
        <v>6878</v>
      </c>
      <c r="B3357" t="s">
        <v>6879</v>
      </c>
      <c r="C3357" t="s">
        <v>10182</v>
      </c>
      <c r="D3357" t="s">
        <v>384</v>
      </c>
      <c r="E3357">
        <v>51.5242</v>
      </c>
      <c r="F3357">
        <v>28.31</v>
      </c>
      <c r="G3357">
        <v>117.086889261341</v>
      </c>
      <c r="H3357">
        <v>-1.7055857905471099</v>
      </c>
      <c r="I3357">
        <v>38.658282395259697</v>
      </c>
      <c r="J3357">
        <v>-7.7486344199619897</v>
      </c>
      <c r="K3357">
        <v>29.077949087870898</v>
      </c>
      <c r="L3357">
        <v>24.8736468739102</v>
      </c>
      <c r="M3357">
        <v>39.321027533597999</v>
      </c>
      <c r="N3357">
        <v>0.42267469170924199</v>
      </c>
      <c r="O3357">
        <v>37.725185446838502</v>
      </c>
      <c r="P3357">
        <v>157.597816196542</v>
      </c>
      <c r="Q3357">
        <v>8.5056916851212E-2</v>
      </c>
    </row>
    <row r="3358" spans="1:17" hidden="1" x14ac:dyDescent="0.3">
      <c r="A3358" t="s">
        <v>6880</v>
      </c>
      <c r="B3358" t="s">
        <v>6881</v>
      </c>
      <c r="C3358" t="s">
        <v>10182</v>
      </c>
      <c r="E3358">
        <v>51.468197267999997</v>
      </c>
      <c r="F3358">
        <v>21.54</v>
      </c>
      <c r="G3358">
        <v>218.45476185518299</v>
      </c>
      <c r="H3358">
        <v>-15.397905186852499</v>
      </c>
      <c r="I3358">
        <v>171.09266836017201</v>
      </c>
      <c r="J3358">
        <v>-4.2403421822089902</v>
      </c>
      <c r="K3358">
        <v>20.806481083040101</v>
      </c>
      <c r="L3358">
        <v>13.156577068965801</v>
      </c>
      <c r="M3358">
        <v>53.863971857621301</v>
      </c>
      <c r="N3358">
        <v>0.90181370225634405</v>
      </c>
      <c r="O3358">
        <v>26.044568245125301</v>
      </c>
      <c r="P3358">
        <v>243.540669856459</v>
      </c>
      <c r="Q3358">
        <v>0.16792364318828101</v>
      </c>
    </row>
    <row r="3359" spans="1:17" hidden="1" x14ac:dyDescent="0.3">
      <c r="A3359" t="s">
        <v>6882</v>
      </c>
      <c r="B3359" t="s">
        <v>6883</v>
      </c>
      <c r="C3359" t="s">
        <v>10182</v>
      </c>
      <c r="D3359" t="s">
        <v>938</v>
      </c>
      <c r="E3359">
        <v>51.422496000000002</v>
      </c>
      <c r="F3359">
        <v>1.29</v>
      </c>
      <c r="G3359">
        <v>-2.2287651441328902</v>
      </c>
      <c r="H3359">
        <v>3.9566017301943401</v>
      </c>
      <c r="I3359">
        <v>-25.751203063353199</v>
      </c>
      <c r="J3359">
        <v>9.3552162409356505</v>
      </c>
      <c r="K3359">
        <v>1.2003994238549001</v>
      </c>
      <c r="L3359">
        <v>1.22520457854954</v>
      </c>
      <c r="M3359">
        <v>61.303147846179499</v>
      </c>
      <c r="N3359">
        <v>2.0718149610606602</v>
      </c>
      <c r="O3359">
        <v>46.511627906976699</v>
      </c>
      <c r="P3359">
        <v>84.285714285714207</v>
      </c>
      <c r="Q3359">
        <v>-0.13509922501317301</v>
      </c>
    </row>
    <row r="3360" spans="1:17" hidden="1" x14ac:dyDescent="0.3">
      <c r="A3360" t="s">
        <v>6884</v>
      </c>
      <c r="B3360" t="s">
        <v>6885</v>
      </c>
      <c r="C3360" t="s">
        <v>10182</v>
      </c>
      <c r="D3360" t="s">
        <v>1545</v>
      </c>
      <c r="E3360">
        <v>51.350625000000001</v>
      </c>
      <c r="F3360">
        <v>4.59</v>
      </c>
      <c r="G3360">
        <v>2169.9140919987199</v>
      </c>
      <c r="H3360">
        <v>30.251256228238599</v>
      </c>
      <c r="I3360">
        <v>119.489797546774</v>
      </c>
      <c r="J3360">
        <v>17.3797802976712</v>
      </c>
      <c r="K3360">
        <v>3.47011610782674</v>
      </c>
      <c r="L3360">
        <v>2.38785274862932</v>
      </c>
      <c r="M3360">
        <v>96.675312460740201</v>
      </c>
      <c r="N3360">
        <v>1.20188492943005</v>
      </c>
      <c r="O3360">
        <v>0</v>
      </c>
      <c r="P3360">
        <v>2195</v>
      </c>
    </row>
    <row r="3361" spans="1:17" hidden="1" x14ac:dyDescent="0.3">
      <c r="A3361" t="s">
        <v>6886</v>
      </c>
      <c r="B3361" t="s">
        <v>6887</v>
      </c>
      <c r="C3361" t="s">
        <v>10182</v>
      </c>
      <c r="E3361">
        <v>51.272839169999997</v>
      </c>
      <c r="F3361">
        <v>36.15</v>
      </c>
      <c r="G3361">
        <v>-2.99877527584515</v>
      </c>
      <c r="H3361">
        <v>-7.2007730680831097</v>
      </c>
      <c r="I3361">
        <v>-41.860548014096899</v>
      </c>
      <c r="J3361">
        <v>-1.64223784162482</v>
      </c>
      <c r="K3361">
        <v>37.804113523499502</v>
      </c>
      <c r="L3361">
        <v>39.821321661331297</v>
      </c>
      <c r="M3361">
        <v>38.863560174888903</v>
      </c>
      <c r="N3361">
        <v>2.2631577208696601</v>
      </c>
      <c r="O3361">
        <v>54.854771784232298</v>
      </c>
      <c r="P3361">
        <v>37.087599544937397</v>
      </c>
      <c r="Q3361">
        <v>5.5811172709954997E-2</v>
      </c>
    </row>
    <row r="3362" spans="1:17" hidden="1" x14ac:dyDescent="0.3">
      <c r="A3362" t="s">
        <v>6888</v>
      </c>
      <c r="B3362" t="s">
        <v>6889</v>
      </c>
      <c r="C3362" t="s">
        <v>10182</v>
      </c>
      <c r="D3362" t="s">
        <v>926</v>
      </c>
      <c r="E3362">
        <v>51.114873750000001</v>
      </c>
      <c r="F3362">
        <v>91.83</v>
      </c>
      <c r="G3362">
        <v>-10.0827771308937</v>
      </c>
      <c r="H3362">
        <v>-5.1523831431426403</v>
      </c>
      <c r="I3362">
        <v>-10.970768377367101</v>
      </c>
      <c r="J3362">
        <v>-4.3839672808565702</v>
      </c>
      <c r="K3362">
        <v>89.579002787758697</v>
      </c>
      <c r="L3362">
        <v>85.755317803844605</v>
      </c>
      <c r="M3362">
        <v>49.491975378904499</v>
      </c>
      <c r="N3362">
        <v>0.64665487999403704</v>
      </c>
      <c r="O3362">
        <v>14.450615267341799</v>
      </c>
      <c r="P3362">
        <v>32.990586531498899</v>
      </c>
      <c r="Q3362">
        <v>8.4895078209765995E-2</v>
      </c>
    </row>
    <row r="3363" spans="1:17" hidden="1" x14ac:dyDescent="0.3">
      <c r="A3363" t="s">
        <v>6890</v>
      </c>
      <c r="B3363" t="s">
        <v>6891</v>
      </c>
      <c r="C3363" t="s">
        <v>10182</v>
      </c>
      <c r="D3363" t="s">
        <v>700</v>
      </c>
      <c r="E3363">
        <v>51.09328</v>
      </c>
      <c r="F3363">
        <v>48.02</v>
      </c>
      <c r="G3363">
        <v>560.91409199872396</v>
      </c>
      <c r="H3363">
        <v>12.734956782290899</v>
      </c>
      <c r="I3363">
        <v>137.775782395259</v>
      </c>
      <c r="J3363">
        <v>11.5962500609168</v>
      </c>
      <c r="K3363">
        <v>41.711032130634003</v>
      </c>
      <c r="L3363">
        <v>31.2659687005048</v>
      </c>
      <c r="M3363">
        <v>66.724599012731602</v>
      </c>
      <c r="N3363">
        <v>1.43697125496611</v>
      </c>
      <c r="O3363">
        <v>4.4981257809246102</v>
      </c>
      <c r="P3363">
        <v>832.42718446601896</v>
      </c>
      <c r="Q3363">
        <v>0.19085189224485599</v>
      </c>
    </row>
    <row r="3364" spans="1:17" hidden="1" x14ac:dyDescent="0.3">
      <c r="A3364" t="s">
        <v>6892</v>
      </c>
      <c r="B3364" t="s">
        <v>6893</v>
      </c>
      <c r="C3364" t="s">
        <v>10182</v>
      </c>
      <c r="D3364" t="s">
        <v>140</v>
      </c>
      <c r="E3364">
        <v>51.059023400000001</v>
      </c>
      <c r="F3364">
        <v>6.58</v>
      </c>
      <c r="G3364">
        <v>43.632040716672897</v>
      </c>
      <c r="H3364">
        <v>6.5165082176285898</v>
      </c>
      <c r="I3364">
        <v>4.13179271974351</v>
      </c>
      <c r="J3364">
        <v>5.0106030871870901</v>
      </c>
      <c r="K3364">
        <v>6.0150137555254002</v>
      </c>
      <c r="L3364">
        <v>5.4598971495709696</v>
      </c>
      <c r="M3364">
        <v>59.111776741939501</v>
      </c>
      <c r="N3364">
        <v>1.58857063782165</v>
      </c>
      <c r="O3364">
        <v>11.3981762917933</v>
      </c>
      <c r="P3364">
        <v>70.909090909090907</v>
      </c>
      <c r="Q3364">
        <v>7.2937397784280003E-2</v>
      </c>
    </row>
    <row r="3365" spans="1:17" hidden="1" x14ac:dyDescent="0.3">
      <c r="A3365" t="s">
        <v>6894</v>
      </c>
      <c r="B3365" t="s">
        <v>6895</v>
      </c>
      <c r="C3365" t="s">
        <v>10182</v>
      </c>
      <c r="D3365" t="s">
        <v>130</v>
      </c>
      <c r="E3365">
        <v>50.896265974999999</v>
      </c>
      <c r="F3365">
        <v>4.99</v>
      </c>
      <c r="G3365">
        <v>13.757067205335799</v>
      </c>
      <c r="H3365">
        <v>-8.7244754970150602</v>
      </c>
      <c r="I3365">
        <v>-16.9172944052501</v>
      </c>
      <c r="J3365">
        <v>-5.16012952441013</v>
      </c>
      <c r="K3365">
        <v>5.1299385240814699</v>
      </c>
      <c r="L3365">
        <v>4.8964679972029197</v>
      </c>
      <c r="M3365">
        <v>35.792655527450201</v>
      </c>
      <c r="N3365">
        <v>0.91436906009740604</v>
      </c>
      <c r="O3365">
        <v>32.865731462925801</v>
      </c>
      <c r="P3365">
        <v>51.212121212121197</v>
      </c>
      <c r="Q3365">
        <v>0.116463216922622</v>
      </c>
    </row>
    <row r="3366" spans="1:17" hidden="1" x14ac:dyDescent="0.3">
      <c r="A3366" t="s">
        <v>6896</v>
      </c>
      <c r="B3366" t="s">
        <v>6897</v>
      </c>
      <c r="C3366" t="s">
        <v>10182</v>
      </c>
      <c r="E3366">
        <v>50.765490948</v>
      </c>
      <c r="F3366">
        <v>47.02</v>
      </c>
      <c r="G3366">
        <v>18.926343147269399</v>
      </c>
      <c r="H3366">
        <v>-15.445247268264801</v>
      </c>
      <c r="I3366">
        <v>-21.608723843083499</v>
      </c>
      <c r="J3366">
        <v>-8.6472394294304706</v>
      </c>
      <c r="K3366">
        <v>52.231983706959397</v>
      </c>
      <c r="L3366">
        <v>50.921083549459802</v>
      </c>
      <c r="M3366">
        <v>26.243862119397399</v>
      </c>
      <c r="N3366">
        <v>1.3445633767707299</v>
      </c>
      <c r="O3366">
        <v>50.319013185878298</v>
      </c>
      <c r="P3366">
        <v>54.772876892692501</v>
      </c>
      <c r="Q3366">
        <v>0.113788451342529</v>
      </c>
    </row>
    <row r="3367" spans="1:17" hidden="1" x14ac:dyDescent="0.3">
      <c r="A3367" t="s">
        <v>6898</v>
      </c>
      <c r="B3367" t="s">
        <v>6899</v>
      </c>
      <c r="C3367" t="s">
        <v>10182</v>
      </c>
      <c r="D3367" t="s">
        <v>891</v>
      </c>
      <c r="E3367">
        <v>50.733259459999999</v>
      </c>
      <c r="F3367">
        <v>25.71</v>
      </c>
      <c r="G3367">
        <v>224.710010366071</v>
      </c>
      <c r="H3367">
        <v>55.270714085483903</v>
      </c>
      <c r="I3367">
        <v>60.221951299062802</v>
      </c>
      <c r="J3367">
        <v>10.2495171352365</v>
      </c>
      <c r="K3367">
        <v>19.0553842268361</v>
      </c>
      <c r="L3367">
        <v>14.726262890936599</v>
      </c>
      <c r="M3367">
        <v>97.299542985300306</v>
      </c>
      <c r="N3367">
        <v>0.206182818450106</v>
      </c>
      <c r="O3367">
        <v>0</v>
      </c>
      <c r="P3367">
        <v>262.11267605633799</v>
      </c>
      <c r="Q3367">
        <v>0.18065185535148101</v>
      </c>
    </row>
    <row r="3368" spans="1:17" hidden="1" x14ac:dyDescent="0.3">
      <c r="A3368" t="s">
        <v>6900</v>
      </c>
      <c r="B3368" t="s">
        <v>6901</v>
      </c>
      <c r="C3368" t="s">
        <v>10182</v>
      </c>
      <c r="D3368" t="s">
        <v>726</v>
      </c>
      <c r="E3368">
        <v>50.712087324000002</v>
      </c>
      <c r="F3368">
        <v>5.16</v>
      </c>
      <c r="G3368">
        <v>19.055781372021201</v>
      </c>
      <c r="H3368">
        <v>5.0564935441142698</v>
      </c>
      <c r="I3368">
        <v>-6.1555447652340796</v>
      </c>
      <c r="J3368">
        <v>0.148059368409134</v>
      </c>
      <c r="K3368">
        <v>4.8452221421716901</v>
      </c>
      <c r="L3368">
        <v>4.3921092600594802</v>
      </c>
      <c r="M3368">
        <v>55.675533284590301</v>
      </c>
      <c r="N3368">
        <v>1.04896556858409</v>
      </c>
      <c r="O3368">
        <v>13.372093023255699</v>
      </c>
      <c r="P3368">
        <v>84.946236559139805</v>
      </c>
      <c r="Q3368">
        <v>7.5677833013627002E-2</v>
      </c>
    </row>
    <row r="3369" spans="1:17" hidden="1" x14ac:dyDescent="0.3">
      <c r="A3369" t="s">
        <v>6902</v>
      </c>
      <c r="B3369" t="s">
        <v>6903</v>
      </c>
      <c r="C3369" t="s">
        <v>10182</v>
      </c>
      <c r="D3369" t="s">
        <v>62</v>
      </c>
      <c r="E3369">
        <v>50.5</v>
      </c>
      <c r="F3369">
        <v>4.04</v>
      </c>
      <c r="G3369">
        <v>-48.801920085867899</v>
      </c>
      <c r="H3369">
        <v>-5.9637576735222302</v>
      </c>
      <c r="I3369">
        <v>-27.809555819524</v>
      </c>
      <c r="J3369">
        <v>2.2035068392262298</v>
      </c>
      <c r="K3369">
        <v>4.1130958785331</v>
      </c>
      <c r="L3369">
        <v>4.1876184652498702</v>
      </c>
      <c r="M3369">
        <v>45.0258668931288</v>
      </c>
      <c r="N3369">
        <v>1.0785058442733899</v>
      </c>
      <c r="O3369">
        <v>56.188118811881097</v>
      </c>
      <c r="P3369">
        <v>17.4418604651162</v>
      </c>
      <c r="Q3369">
        <v>0.103192296662769</v>
      </c>
    </row>
    <row r="3370" spans="1:17" hidden="1" x14ac:dyDescent="0.3">
      <c r="A3370" t="s">
        <v>6904</v>
      </c>
      <c r="B3370" t="s">
        <v>6905</v>
      </c>
      <c r="C3370" t="s">
        <v>10182</v>
      </c>
      <c r="E3370">
        <v>50.418788399999997</v>
      </c>
      <c r="F3370">
        <v>30.9</v>
      </c>
      <c r="G3370">
        <v>-3.5280795197651398</v>
      </c>
      <c r="H3370">
        <v>53.862343244758698</v>
      </c>
      <c r="I3370">
        <v>11.768001270761699</v>
      </c>
      <c r="J3370">
        <v>9.1022175421580602</v>
      </c>
      <c r="K3370">
        <v>25.718878633940999</v>
      </c>
      <c r="M3370">
        <v>65.466515841966597</v>
      </c>
      <c r="N3370">
        <v>0.96910856134157097</v>
      </c>
      <c r="O3370">
        <v>11.9093851132686</v>
      </c>
      <c r="P3370">
        <v>71.6666666666666</v>
      </c>
    </row>
    <row r="3371" spans="1:17" hidden="1" x14ac:dyDescent="0.3">
      <c r="A3371" t="s">
        <v>6906</v>
      </c>
      <c r="B3371" t="s">
        <v>6907</v>
      </c>
      <c r="C3371" t="s">
        <v>10182</v>
      </c>
      <c r="E3371">
        <v>50.400020638000001</v>
      </c>
      <c r="F3371">
        <v>104.83</v>
      </c>
      <c r="G3371">
        <v>108.54458007539</v>
      </c>
      <c r="H3371">
        <v>14.9539726537273</v>
      </c>
      <c r="I3371">
        <v>60.202886301338303</v>
      </c>
      <c r="J3371">
        <v>8.9427541510541904</v>
      </c>
      <c r="K3371">
        <v>83.690617778934296</v>
      </c>
      <c r="L3371">
        <v>70.317253129357894</v>
      </c>
      <c r="M3371">
        <v>77.569114532110802</v>
      </c>
      <c r="N3371">
        <v>1.24800075003264</v>
      </c>
      <c r="O3371">
        <v>1.49766288276258</v>
      </c>
      <c r="P3371">
        <v>187.20547945205399</v>
      </c>
      <c r="Q3371">
        <v>0.15151894379605499</v>
      </c>
    </row>
    <row r="3372" spans="1:17" hidden="1" x14ac:dyDescent="0.3">
      <c r="A3372" t="s">
        <v>6908</v>
      </c>
      <c r="B3372" t="s">
        <v>6909</v>
      </c>
      <c r="C3372" t="s">
        <v>10182</v>
      </c>
      <c r="D3372" t="s">
        <v>75</v>
      </c>
      <c r="E3372">
        <v>50.392980000000001</v>
      </c>
      <c r="F3372">
        <v>123.15</v>
      </c>
      <c r="G3372">
        <v>545.30059172654103</v>
      </c>
      <c r="H3372">
        <v>46.665198114573101</v>
      </c>
      <c r="I3372">
        <v>265.89643145340801</v>
      </c>
      <c r="J3372">
        <v>8.1039770586619699</v>
      </c>
      <c r="K3372">
        <v>83.502734619607907</v>
      </c>
      <c r="L3372">
        <v>51.150565574940899</v>
      </c>
      <c r="M3372">
        <v>99.978765057034806</v>
      </c>
      <c r="N3372">
        <v>1.21850867287176</v>
      </c>
      <c r="O3372">
        <v>0</v>
      </c>
      <c r="P3372">
        <v>576.27677100494202</v>
      </c>
      <c r="Q3372">
        <v>0.17089063386069001</v>
      </c>
    </row>
    <row r="3373" spans="1:17" hidden="1" x14ac:dyDescent="0.3">
      <c r="A3373" t="s">
        <v>6910</v>
      </c>
      <c r="B3373" t="s">
        <v>6911</v>
      </c>
      <c r="C3373" t="s">
        <v>10182</v>
      </c>
      <c r="D3373" t="s">
        <v>78</v>
      </c>
      <c r="E3373">
        <v>50.374077049999997</v>
      </c>
      <c r="F3373">
        <v>16.059999999999999</v>
      </c>
      <c r="G3373">
        <v>-33.314479429847097</v>
      </c>
      <c r="H3373">
        <v>-10.881610904628401</v>
      </c>
      <c r="I3373">
        <v>-32.823433776357398</v>
      </c>
      <c r="J3373">
        <v>-4.6761227904033804</v>
      </c>
      <c r="K3373">
        <v>16.198765681343001</v>
      </c>
      <c r="L3373">
        <v>16.848465061464498</v>
      </c>
      <c r="M3373">
        <v>54.671751411312002</v>
      </c>
      <c r="N3373">
        <v>0.94934927131984603</v>
      </c>
      <c r="O3373">
        <v>30.759651307596499</v>
      </c>
    </row>
    <row r="3374" spans="1:17" hidden="1" x14ac:dyDescent="0.3">
      <c r="A3374" t="s">
        <v>6912</v>
      </c>
      <c r="B3374" t="s">
        <v>6913</v>
      </c>
      <c r="C3374" t="s">
        <v>10182</v>
      </c>
      <c r="D3374" t="s">
        <v>553</v>
      </c>
      <c r="E3374">
        <v>50.3</v>
      </c>
      <c r="F3374">
        <v>251.5</v>
      </c>
      <c r="G3374">
        <v>255.05314883064599</v>
      </c>
      <c r="H3374">
        <v>0.95466227492829303</v>
      </c>
      <c r="I3374">
        <v>29.202285396572801</v>
      </c>
      <c r="J3374">
        <v>-1.5016265480009101</v>
      </c>
      <c r="K3374">
        <v>246.360154964608</v>
      </c>
      <c r="L3374">
        <v>200.88808465828001</v>
      </c>
      <c r="M3374">
        <v>51.360584798390001</v>
      </c>
      <c r="N3374">
        <v>1.92651271558023</v>
      </c>
      <c r="O3374">
        <v>18.011928429423399</v>
      </c>
      <c r="P3374">
        <v>341.15067532011898</v>
      </c>
      <c r="Q3374">
        <v>0.17577243921758001</v>
      </c>
    </row>
    <row r="3375" spans="1:17" hidden="1" x14ac:dyDescent="0.3">
      <c r="A3375" t="s">
        <v>6914</v>
      </c>
      <c r="B3375" t="s">
        <v>6915</v>
      </c>
      <c r="C3375" t="s">
        <v>10182</v>
      </c>
      <c r="D3375" t="s">
        <v>75</v>
      </c>
      <c r="E3375">
        <v>50.213749999999997</v>
      </c>
      <c r="F3375">
        <v>34.75</v>
      </c>
      <c r="G3375">
        <v>-80.385625006678296</v>
      </c>
      <c r="H3375">
        <v>-12.5423389477717</v>
      </c>
      <c r="I3375">
        <v>-11.8367706218985</v>
      </c>
      <c r="J3375">
        <v>-5.0259733249324396</v>
      </c>
      <c r="K3375">
        <v>36.463724880391602</v>
      </c>
      <c r="L3375">
        <v>37.782379992580601</v>
      </c>
      <c r="M3375">
        <v>31.1856143537577</v>
      </c>
      <c r="N3375">
        <v>0.40411687417881498</v>
      </c>
      <c r="O3375">
        <v>123.71223021582701</v>
      </c>
      <c r="P3375">
        <v>24.107142857142801</v>
      </c>
      <c r="Q3375">
        <v>-7.0422252469357002E-2</v>
      </c>
    </row>
    <row r="3376" spans="1:17" hidden="1" x14ac:dyDescent="0.3">
      <c r="A3376" t="s">
        <v>6916</v>
      </c>
      <c r="B3376" t="s">
        <v>6917</v>
      </c>
      <c r="C3376" t="s">
        <v>10182</v>
      </c>
      <c r="D3376" t="s">
        <v>140</v>
      </c>
      <c r="E3376">
        <v>50</v>
      </c>
      <c r="F3376">
        <v>20</v>
      </c>
      <c r="G3376">
        <v>-34.382960155470698</v>
      </c>
      <c r="H3376">
        <v>-7.2417099495524102</v>
      </c>
      <c r="I3376">
        <v>-47.7706050590118</v>
      </c>
      <c r="J3376">
        <v>-8.2612705816090006</v>
      </c>
      <c r="K3376">
        <v>21.160888288674101</v>
      </c>
      <c r="L3376">
        <v>22.771776706152401</v>
      </c>
      <c r="M3376">
        <v>43.817143033742298</v>
      </c>
      <c r="N3376">
        <v>0.92856910505077095</v>
      </c>
      <c r="O3376">
        <v>87.199999999999903</v>
      </c>
      <c r="P3376">
        <v>9.5890410958903995</v>
      </c>
      <c r="Q3376">
        <v>7.4092333584611994E-2</v>
      </c>
    </row>
    <row r="3377" spans="1:17" hidden="1" x14ac:dyDescent="0.3">
      <c r="A3377" t="s">
        <v>6918</v>
      </c>
      <c r="B3377" t="s">
        <v>6919</v>
      </c>
      <c r="C3377" t="s">
        <v>10182</v>
      </c>
      <c r="D3377" t="s">
        <v>140</v>
      </c>
      <c r="E3377">
        <v>49.992007874999999</v>
      </c>
      <c r="F3377">
        <v>15.15</v>
      </c>
      <c r="G3377">
        <v>30.778289529588399</v>
      </c>
      <c r="H3377">
        <v>-4.2582342812518501</v>
      </c>
      <c r="I3377">
        <v>-17.8770127003346</v>
      </c>
      <c r="J3377">
        <v>4.6314729409211504</v>
      </c>
      <c r="K3377">
        <v>15.156859099699</v>
      </c>
      <c r="L3377">
        <v>14.036013161618</v>
      </c>
      <c r="M3377">
        <v>57.314579033961998</v>
      </c>
      <c r="N3377">
        <v>1.09286095265714</v>
      </c>
      <c r="O3377">
        <v>31.023102310231</v>
      </c>
      <c r="P3377">
        <v>76.162790697674396</v>
      </c>
      <c r="Q3377">
        <v>6.5271230247061995E-2</v>
      </c>
    </row>
    <row r="3378" spans="1:17" hidden="1" x14ac:dyDescent="0.3">
      <c r="A3378" t="s">
        <v>6920</v>
      </c>
      <c r="B3378" t="s">
        <v>6921</v>
      </c>
      <c r="C3378" t="s">
        <v>10182</v>
      </c>
      <c r="E3378">
        <v>49.989600000000003</v>
      </c>
      <c r="F3378">
        <v>69.430000000000007</v>
      </c>
      <c r="G3378">
        <v>-51.824327332287602</v>
      </c>
      <c r="H3378">
        <v>-8.2731901181826508</v>
      </c>
      <c r="I3378">
        <v>-28.949015951483702</v>
      </c>
      <c r="J3378">
        <v>-4.2016178145133702</v>
      </c>
      <c r="K3378">
        <v>72.418155487667605</v>
      </c>
      <c r="L3378">
        <v>79.073434258926596</v>
      </c>
      <c r="M3378">
        <v>35.416823099827802</v>
      </c>
      <c r="N3378">
        <v>1.90880042935671</v>
      </c>
      <c r="O3378">
        <v>40.8036871669307</v>
      </c>
      <c r="P3378">
        <v>6</v>
      </c>
      <c r="Q3378">
        <v>0.108417357878323</v>
      </c>
    </row>
    <row r="3379" spans="1:17" hidden="1" x14ac:dyDescent="0.3">
      <c r="A3379" t="s">
        <v>6922</v>
      </c>
      <c r="B3379" t="s">
        <v>6923</v>
      </c>
      <c r="C3379" t="s">
        <v>10182</v>
      </c>
      <c r="D3379" t="s">
        <v>46</v>
      </c>
      <c r="E3379">
        <v>49.932573335999997</v>
      </c>
      <c r="F3379">
        <v>21.96</v>
      </c>
      <c r="G3379">
        <v>-15.2859080012757</v>
      </c>
      <c r="H3379">
        <v>-12.2305074068992</v>
      </c>
      <c r="I3379">
        <v>-23.241163176072199</v>
      </c>
      <c r="J3379">
        <v>-10.0464931607737</v>
      </c>
      <c r="K3379">
        <v>22.050633522504398</v>
      </c>
      <c r="L3379">
        <v>21.301809288130499</v>
      </c>
      <c r="M3379">
        <v>44.0011236387652</v>
      </c>
      <c r="N3379">
        <v>1.0484400803963401</v>
      </c>
      <c r="O3379">
        <v>21.812386156648401</v>
      </c>
      <c r="P3379">
        <v>26.2068965517241</v>
      </c>
      <c r="Q3379">
        <v>-3.0729571816396E-2</v>
      </c>
    </row>
    <row r="3380" spans="1:17" hidden="1" x14ac:dyDescent="0.3">
      <c r="A3380" t="s">
        <v>6924</v>
      </c>
      <c r="B3380" t="s">
        <v>6925</v>
      </c>
      <c r="C3380" t="s">
        <v>10182</v>
      </c>
      <c r="D3380" t="s">
        <v>21</v>
      </c>
      <c r="E3380">
        <v>49.776000000000003</v>
      </c>
      <c r="F3380">
        <v>170</v>
      </c>
      <c r="G3380">
        <v>15.875949378492001</v>
      </c>
      <c r="H3380">
        <v>12.4888281800963</v>
      </c>
      <c r="I3380">
        <v>-8.0339057437995596</v>
      </c>
      <c r="J3380">
        <v>-2.9810304068234101</v>
      </c>
      <c r="K3380">
        <v>161.07516121280801</v>
      </c>
      <c r="L3380">
        <v>155.272736594956</v>
      </c>
      <c r="M3380">
        <v>42.714838546489098</v>
      </c>
      <c r="N3380">
        <v>0.98813014942047095</v>
      </c>
      <c r="O3380">
        <v>20.588235294117599</v>
      </c>
      <c r="P3380">
        <v>65.208940719144707</v>
      </c>
    </row>
    <row r="3381" spans="1:17" hidden="1" x14ac:dyDescent="0.3">
      <c r="A3381" t="s">
        <v>6926</v>
      </c>
      <c r="B3381" t="s">
        <v>6927</v>
      </c>
      <c r="C3381" t="s">
        <v>10182</v>
      </c>
      <c r="D3381" t="s">
        <v>246</v>
      </c>
      <c r="E3381">
        <v>49.720474175999897</v>
      </c>
      <c r="F3381">
        <v>46.56</v>
      </c>
      <c r="G3381">
        <v>-23.092479742787202</v>
      </c>
      <c r="H3381">
        <v>-0.443084673150694</v>
      </c>
      <c r="I3381">
        <v>-13.955259403458401</v>
      </c>
      <c r="J3381">
        <v>-8.9182385802530195</v>
      </c>
      <c r="K3381">
        <v>46.9593926355303</v>
      </c>
      <c r="L3381">
        <v>45.972718688593403</v>
      </c>
      <c r="M3381">
        <v>36.719592935580401</v>
      </c>
      <c r="N3381">
        <v>2.0332850923259498</v>
      </c>
      <c r="O3381">
        <v>28.436426116838401</v>
      </c>
      <c r="P3381">
        <v>33.104631217838701</v>
      </c>
      <c r="Q3381">
        <v>-7.4752831405120998E-2</v>
      </c>
    </row>
    <row r="3382" spans="1:17" hidden="1" x14ac:dyDescent="0.3">
      <c r="A3382" t="s">
        <v>6928</v>
      </c>
      <c r="B3382" t="s">
        <v>6929</v>
      </c>
      <c r="C3382" t="s">
        <v>10182</v>
      </c>
      <c r="D3382" t="s">
        <v>553</v>
      </c>
      <c r="E3382">
        <v>49.631691000000004</v>
      </c>
      <c r="F3382">
        <v>42.45</v>
      </c>
      <c r="G3382">
        <v>-50.441983260639198</v>
      </c>
      <c r="H3382">
        <v>-29.9601263464453</v>
      </c>
      <c r="I3382">
        <v>8.6117866687640099</v>
      </c>
      <c r="J3382">
        <v>-8.2777856777805603</v>
      </c>
      <c r="K3382">
        <v>51.024268516699401</v>
      </c>
      <c r="L3382">
        <v>50.897415693497898</v>
      </c>
      <c r="M3382">
        <v>46.3991863438876</v>
      </c>
      <c r="N3382">
        <v>2.7122983721103</v>
      </c>
      <c r="O3382">
        <v>89.587750294464001</v>
      </c>
      <c r="P3382">
        <v>42.497482376636398</v>
      </c>
      <c r="Q3382">
        <v>0.183749484938352</v>
      </c>
    </row>
    <row r="3383" spans="1:17" hidden="1" x14ac:dyDescent="0.3">
      <c r="A3383" t="s">
        <v>6930</v>
      </c>
      <c r="B3383" t="s">
        <v>6931</v>
      </c>
      <c r="C3383" t="s">
        <v>10182</v>
      </c>
      <c r="D3383" t="s">
        <v>143</v>
      </c>
      <c r="E3383">
        <v>49.547108459999997</v>
      </c>
      <c r="F3383">
        <v>2.46</v>
      </c>
      <c r="G3383">
        <v>-72.745482469360795</v>
      </c>
      <c r="H3383">
        <v>15.765044326932401</v>
      </c>
      <c r="I3383">
        <v>-24.471241414264</v>
      </c>
      <c r="J3383">
        <v>-10.2577607664075</v>
      </c>
      <c r="K3383">
        <v>2.3527069123948601</v>
      </c>
      <c r="L3383">
        <v>3.2097098158763102</v>
      </c>
      <c r="M3383">
        <v>41.836033371572498</v>
      </c>
      <c r="N3383">
        <v>0.94673082481051396</v>
      </c>
      <c r="O3383">
        <v>158.13008130081201</v>
      </c>
      <c r="P3383">
        <v>36.6666666666666</v>
      </c>
      <c r="Q3383">
        <v>-0.189555243046337</v>
      </c>
    </row>
    <row r="3384" spans="1:17" hidden="1" x14ac:dyDescent="0.3">
      <c r="A3384" t="s">
        <v>6932</v>
      </c>
      <c r="B3384" t="s">
        <v>6933</v>
      </c>
      <c r="C3384" t="s">
        <v>10182</v>
      </c>
      <c r="D3384" t="s">
        <v>416</v>
      </c>
      <c r="E3384">
        <v>49.510399999999997</v>
      </c>
      <c r="F3384">
        <v>160</v>
      </c>
      <c r="G3384">
        <v>74.914091998724203</v>
      </c>
      <c r="H3384">
        <v>4.4352398649318099</v>
      </c>
      <c r="I3384">
        <v>13.655867697096999</v>
      </c>
      <c r="J3384">
        <v>4.1711501103144402</v>
      </c>
      <c r="K3384">
        <v>153.038483556617</v>
      </c>
      <c r="L3384">
        <v>132.64856261807699</v>
      </c>
      <c r="M3384">
        <v>54.642824848457501</v>
      </c>
      <c r="N3384">
        <v>1.8262602747693</v>
      </c>
      <c r="O3384">
        <v>11.4375</v>
      </c>
      <c r="P3384">
        <v>110.387902695595</v>
      </c>
      <c r="Q3384">
        <v>0.20026222758161499</v>
      </c>
    </row>
    <row r="3385" spans="1:17" hidden="1" x14ac:dyDescent="0.3">
      <c r="A3385" t="s">
        <v>6934</v>
      </c>
      <c r="B3385" t="s">
        <v>6935</v>
      </c>
      <c r="C3385" t="s">
        <v>10182</v>
      </c>
      <c r="D3385" t="s">
        <v>243</v>
      </c>
      <c r="E3385">
        <v>49.504049500000001</v>
      </c>
      <c r="F3385">
        <v>12.31</v>
      </c>
      <c r="G3385">
        <v>59.195529124472699</v>
      </c>
      <c r="H3385">
        <v>-10.2872053102228</v>
      </c>
      <c r="I3385">
        <v>-25.699249859021201</v>
      </c>
      <c r="J3385">
        <v>-3.5898002473879198</v>
      </c>
      <c r="K3385">
        <v>13.028399170879499</v>
      </c>
      <c r="L3385">
        <v>12.974427648180299</v>
      </c>
      <c r="M3385">
        <v>42.385686460564898</v>
      </c>
      <c r="N3385">
        <v>1.0054875616277299</v>
      </c>
      <c r="O3385">
        <v>78.472786352558799</v>
      </c>
      <c r="P3385">
        <v>95.087163232963505</v>
      </c>
      <c r="Q3385">
        <v>3.2530065105224E-2</v>
      </c>
    </row>
    <row r="3386" spans="1:17" hidden="1" x14ac:dyDescent="0.3">
      <c r="A3386" t="s">
        <v>6936</v>
      </c>
      <c r="B3386" t="s">
        <v>6937</v>
      </c>
      <c r="C3386" t="s">
        <v>10182</v>
      </c>
      <c r="D3386" t="s">
        <v>246</v>
      </c>
      <c r="E3386">
        <v>49.411200000000001</v>
      </c>
      <c r="F3386">
        <v>772.05</v>
      </c>
      <c r="G3386">
        <v>-35.1191189783776</v>
      </c>
      <c r="H3386">
        <v>-6.3384873615049298</v>
      </c>
      <c r="I3386">
        <v>-18.746566089588701</v>
      </c>
      <c r="J3386">
        <v>-2.48613899808824</v>
      </c>
      <c r="K3386">
        <v>763.26307624508104</v>
      </c>
      <c r="L3386">
        <v>766.95560331130798</v>
      </c>
      <c r="M3386">
        <v>46.294425655115496</v>
      </c>
      <c r="N3386">
        <v>0.401614481006831</v>
      </c>
      <c r="O3386">
        <v>22.401398873129899</v>
      </c>
      <c r="P3386">
        <v>28.674999999999901</v>
      </c>
      <c r="Q3386">
        <v>0.11031678435155901</v>
      </c>
    </row>
    <row r="3387" spans="1:17" hidden="1" x14ac:dyDescent="0.3">
      <c r="A3387" t="s">
        <v>6938</v>
      </c>
      <c r="B3387" t="s">
        <v>6939</v>
      </c>
      <c r="C3387" t="s">
        <v>10182</v>
      </c>
      <c r="D3387" t="s">
        <v>75</v>
      </c>
      <c r="E3387">
        <v>49.28</v>
      </c>
      <c r="F3387">
        <v>3.4461538461538401</v>
      </c>
      <c r="G3387">
        <v>-9.6219904755025496</v>
      </c>
      <c r="H3387">
        <v>7.1445564763776002</v>
      </c>
      <c r="I3387">
        <v>-20.712842349116499</v>
      </c>
      <c r="J3387">
        <v>16.232576606668101</v>
      </c>
      <c r="K3387">
        <v>3.0641835674181901</v>
      </c>
      <c r="L3387">
        <v>3.2331728457707798</v>
      </c>
      <c r="M3387">
        <v>67.575936508428597</v>
      </c>
      <c r="N3387">
        <v>2.7895386964081901</v>
      </c>
      <c r="O3387">
        <v>30.5803571428571</v>
      </c>
      <c r="P3387">
        <v>44.516129032258</v>
      </c>
      <c r="Q3387">
        <v>4.4887910777195998E-2</v>
      </c>
    </row>
    <row r="3388" spans="1:17" hidden="1" x14ac:dyDescent="0.3">
      <c r="A3388" t="s">
        <v>6940</v>
      </c>
      <c r="B3388" t="s">
        <v>6941</v>
      </c>
      <c r="C3388" t="s">
        <v>10182</v>
      </c>
      <c r="E3388">
        <v>49.1337847</v>
      </c>
      <c r="F3388">
        <v>100.1</v>
      </c>
      <c r="G3388">
        <v>122.13562818049699</v>
      </c>
      <c r="H3388">
        <v>-7.4490932512998702</v>
      </c>
      <c r="I3388">
        <v>25.455511117443699</v>
      </c>
      <c r="J3388">
        <v>-7.4556264319759897</v>
      </c>
      <c r="K3388">
        <v>96.930517626610396</v>
      </c>
      <c r="L3388">
        <v>75.0535692195851</v>
      </c>
      <c r="M3388">
        <v>34.4670219071823</v>
      </c>
      <c r="N3388">
        <v>0.227807378145887</v>
      </c>
      <c r="O3388">
        <v>12.887112887112799</v>
      </c>
      <c r="P3388">
        <v>168.36461126005301</v>
      </c>
      <c r="Q3388">
        <v>7.7355609451055005E-2</v>
      </c>
    </row>
    <row r="3389" spans="1:17" hidden="1" x14ac:dyDescent="0.3">
      <c r="A3389" t="s">
        <v>6942</v>
      </c>
      <c r="B3389" t="s">
        <v>6943</v>
      </c>
      <c r="C3389" t="s">
        <v>10182</v>
      </c>
      <c r="D3389" t="s">
        <v>548</v>
      </c>
      <c r="E3389">
        <v>49.128476399999997</v>
      </c>
      <c r="F3389">
        <v>25.45</v>
      </c>
      <c r="G3389">
        <v>-49.341860382228099</v>
      </c>
      <c r="H3389">
        <v>-5.2872053102228698</v>
      </c>
      <c r="I3389">
        <v>-34.020691963714597</v>
      </c>
      <c r="J3389">
        <v>0.93198042043954799</v>
      </c>
      <c r="K3389">
        <v>26.2353977658648</v>
      </c>
      <c r="L3389">
        <v>29.7322842821035</v>
      </c>
      <c r="M3389">
        <v>60.238773190667303</v>
      </c>
      <c r="N3389">
        <v>1.4230055658627001</v>
      </c>
      <c r="O3389">
        <v>68.958742632612896</v>
      </c>
      <c r="P3389">
        <v>5.1652892561983403</v>
      </c>
    </row>
    <row r="3390" spans="1:17" hidden="1" x14ac:dyDescent="0.3">
      <c r="A3390" t="s">
        <v>6944</v>
      </c>
      <c r="B3390" t="s">
        <v>6945</v>
      </c>
      <c r="C3390" t="s">
        <v>10182</v>
      </c>
      <c r="D3390" t="s">
        <v>130</v>
      </c>
      <c r="E3390">
        <v>49.079735534999998</v>
      </c>
      <c r="F3390">
        <v>3.45</v>
      </c>
      <c r="K3390">
        <v>3.4677458506360201</v>
      </c>
      <c r="L3390">
        <v>4.1767796842679701</v>
      </c>
      <c r="M3390">
        <v>60.755946489344097</v>
      </c>
      <c r="N3390">
        <v>1</v>
      </c>
      <c r="Q3390">
        <v>-4.7233022382218999E-2</v>
      </c>
    </row>
    <row r="3391" spans="1:17" hidden="1" x14ac:dyDescent="0.3">
      <c r="A3391" t="s">
        <v>6946</v>
      </c>
      <c r="B3391" t="s">
        <v>6947</v>
      </c>
      <c r="C3391" t="s">
        <v>10182</v>
      </c>
      <c r="E3391">
        <v>49.079386114999998</v>
      </c>
      <c r="F3391">
        <v>35.15</v>
      </c>
      <c r="G3391">
        <v>45.695422659803398</v>
      </c>
      <c r="H3391">
        <v>7.8900843013487902</v>
      </c>
      <c r="I3391">
        <v>-30.536644888044499</v>
      </c>
      <c r="J3391">
        <v>-5.0464931607737604</v>
      </c>
      <c r="K3391">
        <v>36.717891566100597</v>
      </c>
      <c r="L3391">
        <v>31.9157129266822</v>
      </c>
      <c r="M3391">
        <v>32.791973430959203</v>
      </c>
      <c r="N3391">
        <v>0.174242424242424</v>
      </c>
      <c r="O3391">
        <v>59.317211948790799</v>
      </c>
      <c r="P3391">
        <v>71.249352942967604</v>
      </c>
    </row>
    <row r="3392" spans="1:17" hidden="1" x14ac:dyDescent="0.3">
      <c r="A3392" t="s">
        <v>6948</v>
      </c>
      <c r="B3392" t="s">
        <v>6949</v>
      </c>
      <c r="C3392" t="s">
        <v>10182</v>
      </c>
      <c r="D3392" t="s">
        <v>637</v>
      </c>
      <c r="E3392">
        <v>49.057939159999997</v>
      </c>
      <c r="F3392">
        <v>17.87</v>
      </c>
      <c r="G3392">
        <v>3.47524307786093</v>
      </c>
      <c r="H3392">
        <v>4.2047668920296903</v>
      </c>
      <c r="I3392">
        <v>-17.527323263449301</v>
      </c>
      <c r="J3392">
        <v>-4.16737228165288</v>
      </c>
      <c r="K3392">
        <v>16.595422689766099</v>
      </c>
      <c r="L3392">
        <v>16.218763618012101</v>
      </c>
      <c r="M3392">
        <v>62.378802294885901</v>
      </c>
      <c r="N3392">
        <v>0.81600600508097598</v>
      </c>
      <c r="O3392">
        <v>27.028539451594799</v>
      </c>
      <c r="P3392">
        <v>39.609374999999901</v>
      </c>
      <c r="Q3392">
        <v>1.5584356804641E-2</v>
      </c>
    </row>
    <row r="3393" spans="1:17" hidden="1" x14ac:dyDescent="0.3">
      <c r="A3393" t="s">
        <v>6950</v>
      </c>
      <c r="B3393" t="s">
        <v>6951</v>
      </c>
      <c r="C3393" t="s">
        <v>10182</v>
      </c>
      <c r="D3393" t="s">
        <v>304</v>
      </c>
      <c r="E3393">
        <v>48.996147200000003</v>
      </c>
      <c r="F3393">
        <v>16.73</v>
      </c>
      <c r="G3393">
        <v>48.281967646392602</v>
      </c>
      <c r="H3393">
        <v>15.4130599417665</v>
      </c>
      <c r="I3393">
        <v>-3.3381562583775999</v>
      </c>
      <c r="J3393">
        <v>3.4038340254249402</v>
      </c>
      <c r="K3393">
        <v>16.018274283416101</v>
      </c>
      <c r="L3393">
        <v>14.7778577466049</v>
      </c>
      <c r="M3393">
        <v>49.635794886076397</v>
      </c>
      <c r="N3393">
        <v>1.1208116958810499</v>
      </c>
      <c r="O3393">
        <v>21.338912133891199</v>
      </c>
      <c r="P3393">
        <v>84.861878453038599</v>
      </c>
      <c r="Q3393">
        <v>5.8074548829613E-2</v>
      </c>
    </row>
    <row r="3394" spans="1:17" hidden="1" x14ac:dyDescent="0.3">
      <c r="A3394" t="s">
        <v>6952</v>
      </c>
      <c r="B3394" t="s">
        <v>6953</v>
      </c>
      <c r="C3394" t="s">
        <v>10182</v>
      </c>
      <c r="D3394" t="s">
        <v>553</v>
      </c>
      <c r="E3394">
        <v>48.981258599999997</v>
      </c>
      <c r="F3394">
        <v>38.11</v>
      </c>
      <c r="G3394">
        <v>61.271060213883104</v>
      </c>
      <c r="H3394">
        <v>-5.7961700297138998</v>
      </c>
      <c r="I3394">
        <v>15.5575217688615</v>
      </c>
      <c r="J3394">
        <v>6.26929631291046</v>
      </c>
      <c r="K3394">
        <v>36.132171794950601</v>
      </c>
      <c r="L3394">
        <v>30.924539712928201</v>
      </c>
      <c r="M3394">
        <v>46.355126729476801</v>
      </c>
      <c r="N3394">
        <v>0.16728760548867799</v>
      </c>
      <c r="O3394">
        <v>18.8401994227237</v>
      </c>
      <c r="P3394">
        <v>101.53358011634</v>
      </c>
      <c r="Q3394">
        <v>7.9102667692001E-2</v>
      </c>
    </row>
    <row r="3395" spans="1:17" hidden="1" x14ac:dyDescent="0.3">
      <c r="A3395" t="s">
        <v>6954</v>
      </c>
      <c r="B3395" t="s">
        <v>6955</v>
      </c>
      <c r="C3395" t="s">
        <v>10182</v>
      </c>
      <c r="D3395" t="s">
        <v>180</v>
      </c>
      <c r="E3395">
        <v>48.895867199999998</v>
      </c>
      <c r="F3395">
        <v>73</v>
      </c>
      <c r="G3395">
        <v>-54.5885637231492</v>
      </c>
      <c r="H3395">
        <v>7.2512562282386703</v>
      </c>
      <c r="I3395">
        <v>-40.407202005396996</v>
      </c>
      <c r="J3395">
        <v>-2.52971463728381</v>
      </c>
      <c r="K3395">
        <v>75.607016807667307</v>
      </c>
      <c r="M3395">
        <v>51.678525393299601</v>
      </c>
      <c r="N3395">
        <v>0.63666465984346698</v>
      </c>
      <c r="O3395">
        <v>98.630136986301295</v>
      </c>
      <c r="P3395">
        <v>25.862068965517199</v>
      </c>
    </row>
    <row r="3396" spans="1:17" hidden="1" x14ac:dyDescent="0.3">
      <c r="A3396" t="s">
        <v>6956</v>
      </c>
      <c r="B3396" t="s">
        <v>6957</v>
      </c>
      <c r="C3396" t="s">
        <v>10182</v>
      </c>
      <c r="D3396" t="s">
        <v>140</v>
      </c>
      <c r="E3396">
        <v>48.879181879999997</v>
      </c>
      <c r="F3396">
        <v>163.4</v>
      </c>
      <c r="G3396">
        <v>61.6569491415813</v>
      </c>
      <c r="H3396">
        <v>-5.4237716424413804</v>
      </c>
      <c r="I3396">
        <v>2.4188067398290301</v>
      </c>
      <c r="J3396">
        <v>-0.44103033831549099</v>
      </c>
      <c r="K3396">
        <v>159.789421761894</v>
      </c>
      <c r="L3396">
        <v>139.61901712861101</v>
      </c>
      <c r="M3396">
        <v>46.930631057954599</v>
      </c>
      <c r="N3396">
        <v>1.0164073084016501</v>
      </c>
      <c r="O3396">
        <v>13.219094247246</v>
      </c>
      <c r="P3396">
        <v>98.060606060606005</v>
      </c>
      <c r="Q3396">
        <v>4.6459104582621001E-2</v>
      </c>
    </row>
    <row r="3397" spans="1:17" hidden="1" x14ac:dyDescent="0.3">
      <c r="A3397" t="s">
        <v>6958</v>
      </c>
      <c r="B3397" t="s">
        <v>6959</v>
      </c>
      <c r="C3397" t="s">
        <v>10182</v>
      </c>
      <c r="E3397">
        <v>48.858414400000001</v>
      </c>
      <c r="F3397">
        <v>45.68</v>
      </c>
      <c r="G3397">
        <v>44.4760816052572</v>
      </c>
      <c r="H3397">
        <v>4.1659122978762797</v>
      </c>
      <c r="I3397">
        <v>-10.295773147886701</v>
      </c>
      <c r="J3397">
        <v>-1.45242933573471</v>
      </c>
      <c r="K3397">
        <v>40.784661704026703</v>
      </c>
      <c r="L3397">
        <v>36.332682918533003</v>
      </c>
      <c r="M3397">
        <v>68.299111158227802</v>
      </c>
      <c r="N3397">
        <v>1.5850541089672401</v>
      </c>
      <c r="O3397">
        <v>8.1436077057793295</v>
      </c>
      <c r="P3397">
        <v>128.39999999999901</v>
      </c>
      <c r="Q3397">
        <v>0.14332039088557999</v>
      </c>
    </row>
    <row r="3398" spans="1:17" hidden="1" x14ac:dyDescent="0.3">
      <c r="A3398" t="s">
        <v>6960</v>
      </c>
      <c r="B3398" t="s">
        <v>6961</v>
      </c>
      <c r="C3398" t="s">
        <v>10182</v>
      </c>
      <c r="E3398">
        <v>48.84864804</v>
      </c>
      <c r="F3398">
        <v>6.2</v>
      </c>
      <c r="G3398">
        <v>-61.561317837341299</v>
      </c>
      <c r="H3398">
        <v>1.8613358038354799</v>
      </c>
      <c r="I3398">
        <v>-41.227466840214198</v>
      </c>
      <c r="J3398">
        <v>-7.5427450348367202</v>
      </c>
      <c r="K3398">
        <v>6.0710608259691696</v>
      </c>
      <c r="L3398">
        <v>7.1992966415738602</v>
      </c>
      <c r="M3398">
        <v>46.2617974991417</v>
      </c>
      <c r="N3398">
        <v>1.05849552187289</v>
      </c>
      <c r="O3398">
        <v>90.322580645161295</v>
      </c>
      <c r="P3398">
        <v>30.5263157894736</v>
      </c>
      <c r="Q3398">
        <v>-6.2543637659228005E-2</v>
      </c>
    </row>
    <row r="3399" spans="1:17" hidden="1" x14ac:dyDescent="0.3">
      <c r="A3399" t="s">
        <v>6962</v>
      </c>
      <c r="B3399" t="s">
        <v>6963</v>
      </c>
      <c r="C3399" t="s">
        <v>10182</v>
      </c>
      <c r="D3399" t="s">
        <v>938</v>
      </c>
      <c r="E3399">
        <v>48.837600000000002</v>
      </c>
      <c r="F3399">
        <v>1.1100000000000001</v>
      </c>
      <c r="G3399">
        <v>-90.398408001275698</v>
      </c>
      <c r="H3399">
        <v>0.19900659108336799</v>
      </c>
      <c r="I3399">
        <v>-23.5283842714069</v>
      </c>
      <c r="J3399">
        <v>-11.9512550655356</v>
      </c>
      <c r="K3399">
        <v>1.12192910996767</v>
      </c>
      <c r="L3399">
        <v>1.50618805573582</v>
      </c>
      <c r="M3399">
        <v>45.835379734194198</v>
      </c>
      <c r="N3399">
        <v>0.64256908698688797</v>
      </c>
      <c r="O3399">
        <v>197.29729729729701</v>
      </c>
      <c r="P3399">
        <v>16.842105263157901</v>
      </c>
      <c r="Q3399">
        <v>-4.0163453097389001E-2</v>
      </c>
    </row>
    <row r="3400" spans="1:17" hidden="1" x14ac:dyDescent="0.3">
      <c r="A3400" t="s">
        <v>6964</v>
      </c>
      <c r="B3400" t="s">
        <v>6965</v>
      </c>
      <c r="C3400" t="s">
        <v>10182</v>
      </c>
      <c r="D3400" t="s">
        <v>413</v>
      </c>
      <c r="E3400">
        <v>48.722337000000003</v>
      </c>
      <c r="F3400">
        <v>8.98</v>
      </c>
      <c r="G3400">
        <v>2.8343199189521702</v>
      </c>
      <c r="H3400">
        <v>-2.4608316838492499</v>
      </c>
      <c r="I3400">
        <v>-32.221336992191901</v>
      </c>
      <c r="J3400">
        <v>-3.0866668849865802</v>
      </c>
      <c r="K3400">
        <v>8.9722818775656794</v>
      </c>
      <c r="L3400">
        <v>9.3382678953249503</v>
      </c>
      <c r="M3400">
        <v>49.119099507053399</v>
      </c>
      <c r="N3400">
        <v>1.04298816142979</v>
      </c>
      <c r="O3400">
        <v>33.5189309576837</v>
      </c>
      <c r="P3400">
        <v>37.099236641221303</v>
      </c>
      <c r="Q3400">
        <v>8.8247908999418007E-2</v>
      </c>
    </row>
    <row r="3401" spans="1:17" hidden="1" x14ac:dyDescent="0.3">
      <c r="A3401" t="s">
        <v>6966</v>
      </c>
      <c r="B3401" t="s">
        <v>6967</v>
      </c>
      <c r="C3401" t="s">
        <v>10182</v>
      </c>
      <c r="E3401">
        <v>48.702541799999999</v>
      </c>
      <c r="F3401">
        <v>79.89</v>
      </c>
      <c r="G3401">
        <v>575.70356568293403</v>
      </c>
      <c r="H3401">
        <v>-20.9271149109594</v>
      </c>
      <c r="I3401">
        <v>29.4462386212283</v>
      </c>
      <c r="J3401">
        <v>-5.3239284258785604</v>
      </c>
      <c r="K3401">
        <v>83.675711913980805</v>
      </c>
      <c r="L3401">
        <v>62.981487818189301</v>
      </c>
      <c r="M3401">
        <v>40.729309543937198</v>
      </c>
      <c r="N3401">
        <v>1.38062093953332</v>
      </c>
      <c r="O3401">
        <v>24.295906871948901</v>
      </c>
      <c r="P3401">
        <v>600.78947368420995</v>
      </c>
      <c r="Q3401">
        <v>0.18775703443775901</v>
      </c>
    </row>
    <row r="3402" spans="1:17" hidden="1" x14ac:dyDescent="0.3">
      <c r="A3402" t="s">
        <v>6968</v>
      </c>
      <c r="B3402" t="s">
        <v>6969</v>
      </c>
      <c r="C3402" t="s">
        <v>10182</v>
      </c>
      <c r="E3402">
        <v>48.569946399999999</v>
      </c>
      <c r="F3402">
        <v>58.79</v>
      </c>
      <c r="G3402">
        <v>-22.126188211433298</v>
      </c>
      <c r="H3402">
        <v>1.1504154146947401</v>
      </c>
      <c r="I3402">
        <v>-46.123429316451897</v>
      </c>
      <c r="J3402">
        <v>-6.2268210296262199</v>
      </c>
      <c r="K3402">
        <v>59.060458084132101</v>
      </c>
      <c r="L3402">
        <v>63.289164613757301</v>
      </c>
      <c r="M3402">
        <v>50.760825276858597</v>
      </c>
      <c r="N3402">
        <v>1.0028315851679599</v>
      </c>
      <c r="O3402">
        <v>57.186596359925097</v>
      </c>
      <c r="P3402">
        <v>19.979591836734699</v>
      </c>
      <c r="Q3402">
        <v>-2.4313188278020001E-3</v>
      </c>
    </row>
    <row r="3403" spans="1:17" hidden="1" x14ac:dyDescent="0.3">
      <c r="A3403" t="s">
        <v>6970</v>
      </c>
      <c r="B3403" t="s">
        <v>6971</v>
      </c>
      <c r="C3403" t="s">
        <v>10182</v>
      </c>
      <c r="D3403" t="s">
        <v>384</v>
      </c>
      <c r="E3403">
        <v>48.531660000000002</v>
      </c>
      <c r="F3403">
        <v>69.45</v>
      </c>
      <c r="G3403">
        <v>-33.402739684444001</v>
      </c>
      <c r="H3403">
        <v>3.3236403658401801</v>
      </c>
      <c r="I3403">
        <v>-30.622501918465701</v>
      </c>
      <c r="J3403">
        <v>11.9696358714843</v>
      </c>
      <c r="K3403">
        <v>65.914391612511395</v>
      </c>
      <c r="L3403">
        <v>69.444780664611102</v>
      </c>
      <c r="M3403">
        <v>62.7970929577615</v>
      </c>
      <c r="N3403">
        <v>2.29845626072041</v>
      </c>
      <c r="O3403">
        <v>46.652267818574501</v>
      </c>
      <c r="P3403">
        <v>31.658767772511801</v>
      </c>
      <c r="Q3403">
        <v>5.3385755920931997E-2</v>
      </c>
    </row>
    <row r="3404" spans="1:17" hidden="1" x14ac:dyDescent="0.3">
      <c r="A3404" t="s">
        <v>6972</v>
      </c>
      <c r="B3404" t="s">
        <v>6973</v>
      </c>
      <c r="C3404" t="s">
        <v>10182</v>
      </c>
      <c r="D3404" t="s">
        <v>246</v>
      </c>
      <c r="E3404">
        <v>48.192487360000001</v>
      </c>
      <c r="F3404">
        <v>106.1</v>
      </c>
      <c r="G3404">
        <v>61.907394783355798</v>
      </c>
      <c r="H3404">
        <v>-2.0808447225631199</v>
      </c>
      <c r="I3404">
        <v>5.5474073073065302</v>
      </c>
      <c r="J3404">
        <v>-6.6836613023666702</v>
      </c>
      <c r="K3404">
        <v>96.344767504442402</v>
      </c>
      <c r="L3404">
        <v>80.850663798956802</v>
      </c>
      <c r="M3404">
        <v>47.754217314882197</v>
      </c>
      <c r="N3404">
        <v>0.57519734799769295</v>
      </c>
      <c r="O3404">
        <v>15.64561734213</v>
      </c>
      <c r="P3404">
        <v>103.178858674837</v>
      </c>
      <c r="Q3404">
        <v>7.0909408585489997E-2</v>
      </c>
    </row>
    <row r="3405" spans="1:17" hidden="1" x14ac:dyDescent="0.3">
      <c r="A3405" t="s">
        <v>6974</v>
      </c>
      <c r="B3405" t="s">
        <v>6975</v>
      </c>
      <c r="C3405" t="s">
        <v>10182</v>
      </c>
      <c r="D3405" t="s">
        <v>1440</v>
      </c>
      <c r="E3405">
        <v>48.115033646999997</v>
      </c>
      <c r="F3405">
        <v>3.15</v>
      </c>
      <c r="G3405">
        <v>7.23630518017257</v>
      </c>
      <c r="H3405">
        <v>-10.7679745409921</v>
      </c>
      <c r="I3405">
        <v>-12.084283376370299</v>
      </c>
      <c r="J3405">
        <v>5.3046774077881</v>
      </c>
      <c r="K3405">
        <v>3.0746998759340198</v>
      </c>
      <c r="L3405">
        <v>3.00067955055076</v>
      </c>
      <c r="M3405">
        <v>65.422473372990694</v>
      </c>
      <c r="N3405">
        <v>1.03300906043634</v>
      </c>
      <c r="O3405">
        <v>43.0850714941623</v>
      </c>
      <c r="Q3405">
        <v>9.6993445741527004E-2</v>
      </c>
    </row>
    <row r="3406" spans="1:17" hidden="1" x14ac:dyDescent="0.3">
      <c r="A3406" t="s">
        <v>6976</v>
      </c>
      <c r="B3406" t="s">
        <v>6977</v>
      </c>
      <c r="C3406" t="s">
        <v>10182</v>
      </c>
      <c r="E3406">
        <v>48.0834616</v>
      </c>
      <c r="F3406">
        <v>58</v>
      </c>
      <c r="G3406">
        <v>40.628377713009897</v>
      </c>
      <c r="H3406">
        <v>16.3153587923412</v>
      </c>
      <c r="I3406">
        <v>-27.656851424691499</v>
      </c>
      <c r="J3406">
        <v>3.5249354106548099</v>
      </c>
      <c r="K3406">
        <v>51.282192962567898</v>
      </c>
      <c r="L3406">
        <v>49.404941109608998</v>
      </c>
      <c r="M3406">
        <v>95.794588890850207</v>
      </c>
      <c r="N3406">
        <v>0.53665689149560103</v>
      </c>
      <c r="O3406">
        <v>55.689655172413801</v>
      </c>
      <c r="P3406">
        <v>93.3333333333333</v>
      </c>
    </row>
    <row r="3407" spans="1:17" hidden="1" x14ac:dyDescent="0.3">
      <c r="A3407" t="s">
        <v>6978</v>
      </c>
      <c r="B3407" t="s">
        <v>6979</v>
      </c>
      <c r="C3407" t="s">
        <v>10182</v>
      </c>
      <c r="E3407">
        <v>47.85792</v>
      </c>
      <c r="F3407">
        <v>33</v>
      </c>
      <c r="G3407">
        <v>-32.545246195330698</v>
      </c>
      <c r="H3407">
        <v>-14.391528482342601</v>
      </c>
      <c r="I3407">
        <v>-11.963420767757199</v>
      </c>
      <c r="J3407">
        <v>1.9321978590131399</v>
      </c>
      <c r="K3407">
        <v>34.487214552744803</v>
      </c>
      <c r="L3407">
        <v>32.792557993730902</v>
      </c>
      <c r="M3407">
        <v>46.257268585549703</v>
      </c>
      <c r="N3407">
        <v>0.35744596652521499</v>
      </c>
      <c r="O3407">
        <v>38.545454545454497</v>
      </c>
      <c r="P3407">
        <v>22.1317542561065</v>
      </c>
      <c r="Q3407">
        <v>0.114280518438147</v>
      </c>
    </row>
    <row r="3408" spans="1:17" hidden="1" x14ac:dyDescent="0.3">
      <c r="A3408" t="s">
        <v>6980</v>
      </c>
      <c r="B3408" t="s">
        <v>6981</v>
      </c>
      <c r="C3408" t="s">
        <v>10182</v>
      </c>
      <c r="D3408" t="s">
        <v>290</v>
      </c>
      <c r="E3408">
        <v>47.816000000000003</v>
      </c>
      <c r="F3408">
        <v>34.4</v>
      </c>
      <c r="G3408">
        <v>-49.3149828911436</v>
      </c>
      <c r="H3408">
        <v>2.9973628823207599</v>
      </c>
      <c r="I3408">
        <v>-19.3554112984339</v>
      </c>
      <c r="J3408">
        <v>-6.7042827746219604</v>
      </c>
      <c r="K3408">
        <v>34.002251573435501</v>
      </c>
      <c r="L3408">
        <v>34.721430456620197</v>
      </c>
      <c r="M3408">
        <v>38.191652505151502</v>
      </c>
      <c r="N3408">
        <v>1.5829995748774901</v>
      </c>
      <c r="O3408">
        <v>66.279069767441797</v>
      </c>
      <c r="P3408">
        <v>27.407407407407302</v>
      </c>
      <c r="Q3408">
        <v>-8.3167463086791002E-2</v>
      </c>
    </row>
    <row r="3409" spans="1:17" hidden="1" x14ac:dyDescent="0.3">
      <c r="A3409" t="s">
        <v>6982</v>
      </c>
      <c r="B3409" t="s">
        <v>6983</v>
      </c>
      <c r="C3409" t="s">
        <v>10182</v>
      </c>
      <c r="D3409" t="s">
        <v>481</v>
      </c>
      <c r="E3409">
        <v>47.715341219999999</v>
      </c>
      <c r="F3409">
        <v>4.46</v>
      </c>
      <c r="G3409">
        <v>91.418946367656204</v>
      </c>
      <c r="H3409">
        <v>2.7933462137248601</v>
      </c>
      <c r="I3409">
        <v>94.153097210074506</v>
      </c>
      <c r="J3409">
        <v>-6.4250939838190302</v>
      </c>
      <c r="K3409">
        <v>4.4011176147031996</v>
      </c>
      <c r="L3409">
        <v>3.3573570739893301</v>
      </c>
      <c r="M3409">
        <v>30.788087959698601</v>
      </c>
      <c r="N3409">
        <v>1.2123564728966401</v>
      </c>
      <c r="O3409">
        <v>22.869955156950599</v>
      </c>
      <c r="P3409">
        <v>150.56179775280901</v>
      </c>
      <c r="Q3409">
        <v>8.9596186895481003E-2</v>
      </c>
    </row>
    <row r="3410" spans="1:17" hidden="1" x14ac:dyDescent="0.3">
      <c r="A3410" t="s">
        <v>6984</v>
      </c>
      <c r="B3410" t="s">
        <v>6985</v>
      </c>
      <c r="C3410" t="s">
        <v>10182</v>
      </c>
      <c r="D3410" t="s">
        <v>637</v>
      </c>
      <c r="E3410">
        <v>47.669065994999997</v>
      </c>
      <c r="F3410">
        <v>13.69</v>
      </c>
      <c r="G3410">
        <v>-48.818498530523598</v>
      </c>
      <c r="H3410">
        <v>3.7889874843243301</v>
      </c>
      <c r="I3410">
        <v>-65.0399559467091</v>
      </c>
      <c r="J3410">
        <v>-4.6493160773758403E-2</v>
      </c>
      <c r="K3410">
        <v>17.905795648742199</v>
      </c>
      <c r="L3410">
        <v>21.072615416168201</v>
      </c>
      <c r="M3410">
        <v>21.4724550146362</v>
      </c>
      <c r="N3410">
        <v>0.21678640793137699</v>
      </c>
      <c r="O3410">
        <v>139.59094229364399</v>
      </c>
      <c r="P3410">
        <v>19.563318777292501</v>
      </c>
      <c r="Q3410">
        <v>-2.4853183285187E-2</v>
      </c>
    </row>
    <row r="3411" spans="1:17" hidden="1" x14ac:dyDescent="0.3">
      <c r="A3411" t="s">
        <v>6986</v>
      </c>
      <c r="B3411" t="s">
        <v>6987</v>
      </c>
      <c r="C3411" t="s">
        <v>10182</v>
      </c>
      <c r="E3411">
        <v>47.665199999999999</v>
      </c>
      <c r="F3411">
        <v>151.80000000000001</v>
      </c>
      <c r="G3411">
        <v>251.58902996398399</v>
      </c>
      <c r="H3411">
        <v>-2.3484830155683798</v>
      </c>
      <c r="I3411">
        <v>116.976751680254</v>
      </c>
      <c r="J3411">
        <v>-7.0218018027490698</v>
      </c>
      <c r="K3411">
        <v>140.085141835668</v>
      </c>
      <c r="L3411">
        <v>102.81130772896</v>
      </c>
      <c r="M3411">
        <v>46.5501943642561</v>
      </c>
      <c r="N3411">
        <v>0.76153789993707299</v>
      </c>
      <c r="O3411">
        <v>13.603425559947199</v>
      </c>
      <c r="P3411">
        <v>346.47058823529397</v>
      </c>
      <c r="Q3411">
        <v>0.11150248734382701</v>
      </c>
    </row>
    <row r="3412" spans="1:17" hidden="1" x14ac:dyDescent="0.3">
      <c r="A3412" t="s">
        <v>6988</v>
      </c>
      <c r="B3412" t="s">
        <v>6989</v>
      </c>
      <c r="C3412" t="s">
        <v>10182</v>
      </c>
      <c r="E3412">
        <v>47.563253500000002</v>
      </c>
      <c r="F3412">
        <v>48.05</v>
      </c>
      <c r="G3412">
        <v>27.2466848263979</v>
      </c>
      <c r="H3412">
        <v>-7.5308585845996401</v>
      </c>
      <c r="I3412">
        <v>-0.32372226674492299</v>
      </c>
      <c r="J3412">
        <v>2.9640331550157102</v>
      </c>
      <c r="K3412">
        <v>48.8832307904893</v>
      </c>
      <c r="L3412">
        <v>44.748862420445597</v>
      </c>
      <c r="M3412">
        <v>40.7934072360869</v>
      </c>
      <c r="N3412">
        <v>0.39688976127583903</v>
      </c>
      <c r="O3412">
        <v>39.438085327783497</v>
      </c>
      <c r="P3412">
        <v>69.011607456911705</v>
      </c>
      <c r="Q3412">
        <v>0.10378423523956</v>
      </c>
    </row>
    <row r="3413" spans="1:17" hidden="1" x14ac:dyDescent="0.3">
      <c r="A3413" t="s">
        <v>6990</v>
      </c>
      <c r="B3413" t="s">
        <v>6991</v>
      </c>
      <c r="C3413" t="s">
        <v>10182</v>
      </c>
      <c r="D3413" t="s">
        <v>108</v>
      </c>
      <c r="E3413">
        <v>47.55</v>
      </c>
      <c r="F3413">
        <v>15.85</v>
      </c>
      <c r="G3413">
        <v>-34.977892083140397</v>
      </c>
      <c r="H3413">
        <v>-5.1240351470527203</v>
      </c>
      <c r="I3413">
        <v>-37.281035786558398</v>
      </c>
      <c r="J3413">
        <v>-1.66616922556081</v>
      </c>
      <c r="K3413">
        <v>16.642199712490601</v>
      </c>
      <c r="L3413">
        <v>18.138714695673301</v>
      </c>
      <c r="M3413">
        <v>40.997944300915997</v>
      </c>
      <c r="N3413">
        <v>0.73008221563755704</v>
      </c>
      <c r="O3413">
        <v>75.331230283911594</v>
      </c>
      <c r="P3413">
        <v>8.5616438356164402</v>
      </c>
      <c r="Q3413">
        <v>-1.4125260456467999E-2</v>
      </c>
    </row>
    <row r="3414" spans="1:17" hidden="1" x14ac:dyDescent="0.3">
      <c r="A3414" t="s">
        <v>6992</v>
      </c>
      <c r="B3414" t="s">
        <v>6993</v>
      </c>
      <c r="C3414" t="s">
        <v>10182</v>
      </c>
      <c r="D3414" t="s">
        <v>1402</v>
      </c>
      <c r="E3414">
        <v>47.5</v>
      </c>
      <c r="F3414">
        <v>47.5</v>
      </c>
      <c r="G3414">
        <v>-33.1029490547227</v>
      </c>
      <c r="H3414">
        <v>-0.17014845403558501</v>
      </c>
      <c r="I3414">
        <v>-27.3095906433417</v>
      </c>
      <c r="J3414">
        <v>-4.0464931607737498</v>
      </c>
      <c r="K3414">
        <v>48.488195735798897</v>
      </c>
      <c r="L3414">
        <v>50.685222783791303</v>
      </c>
      <c r="M3414">
        <v>46.624304246095498</v>
      </c>
      <c r="N3414">
        <v>1.2831888085085901</v>
      </c>
      <c r="O3414">
        <v>48.5263157894736</v>
      </c>
      <c r="P3414">
        <v>12.559241706161099</v>
      </c>
      <c r="Q3414">
        <v>-0.111556621956981</v>
      </c>
    </row>
    <row r="3415" spans="1:17" hidden="1" x14ac:dyDescent="0.3">
      <c r="A3415" t="s">
        <v>6994</v>
      </c>
      <c r="B3415" t="s">
        <v>6995</v>
      </c>
      <c r="C3415" t="s">
        <v>10182</v>
      </c>
      <c r="D3415" t="s">
        <v>526</v>
      </c>
      <c r="E3415">
        <v>47.394620000000003</v>
      </c>
      <c r="F3415">
        <v>91</v>
      </c>
      <c r="G3415">
        <v>-53.629292375048799</v>
      </c>
      <c r="H3415">
        <v>35.482025459007801</v>
      </c>
      <c r="I3415">
        <v>-40.871768645179898</v>
      </c>
      <c r="J3415">
        <v>13.7035068392262</v>
      </c>
      <c r="K3415">
        <v>82.331803921568607</v>
      </c>
      <c r="M3415">
        <v>78.295405913054907</v>
      </c>
      <c r="O3415">
        <v>46.923076923076898</v>
      </c>
      <c r="P3415">
        <v>58.951965065502101</v>
      </c>
    </row>
    <row r="3416" spans="1:17" hidden="1" x14ac:dyDescent="0.3">
      <c r="A3416" t="s">
        <v>6996</v>
      </c>
      <c r="B3416" t="s">
        <v>6997</v>
      </c>
      <c r="C3416" t="s">
        <v>10182</v>
      </c>
      <c r="D3416" t="s">
        <v>400</v>
      </c>
      <c r="E3416">
        <v>47.23187875</v>
      </c>
      <c r="F3416">
        <v>43.75</v>
      </c>
      <c r="G3416">
        <v>50.758143445669504</v>
      </c>
      <c r="H3416">
        <v>-12.765397221404401</v>
      </c>
      <c r="I3416">
        <v>9.7078779322192901</v>
      </c>
      <c r="J3416">
        <v>1.06689016119852</v>
      </c>
      <c r="K3416">
        <v>43.469774189775599</v>
      </c>
      <c r="L3416">
        <v>37.050316914728498</v>
      </c>
      <c r="M3416">
        <v>49.455780775364502</v>
      </c>
      <c r="N3416">
        <v>0.31204373649784001</v>
      </c>
      <c r="O3416">
        <v>18.148571428571401</v>
      </c>
      <c r="P3416">
        <v>118.75</v>
      </c>
      <c r="Q3416">
        <v>6.8432386543385001E-2</v>
      </c>
    </row>
    <row r="3417" spans="1:17" hidden="1" x14ac:dyDescent="0.3">
      <c r="A3417" t="s">
        <v>6998</v>
      </c>
      <c r="B3417" t="s">
        <v>6999</v>
      </c>
      <c r="C3417" t="s">
        <v>10182</v>
      </c>
      <c r="E3417">
        <v>47.225112000000003</v>
      </c>
      <c r="F3417">
        <v>328</v>
      </c>
      <c r="G3417">
        <v>-22.585908001275701</v>
      </c>
      <c r="H3417">
        <v>-14.159847819229</v>
      </c>
      <c r="I3417">
        <v>1.5605046174819599</v>
      </c>
      <c r="J3417">
        <v>2.1182786816183801</v>
      </c>
      <c r="K3417">
        <v>378.49292172259499</v>
      </c>
      <c r="L3417">
        <v>404.95218125669101</v>
      </c>
      <c r="M3417">
        <v>38.870680502107</v>
      </c>
      <c r="N3417">
        <v>0.57371514317869199</v>
      </c>
      <c r="O3417">
        <v>113.399390243902</v>
      </c>
      <c r="P3417">
        <v>23.2619316046599</v>
      </c>
      <c r="Q3417">
        <v>-4.7998296069411001E-2</v>
      </c>
    </row>
    <row r="3418" spans="1:17" hidden="1" x14ac:dyDescent="0.3">
      <c r="A3418" t="s">
        <v>7000</v>
      </c>
      <c r="B3418" t="s">
        <v>7001</v>
      </c>
      <c r="C3418" t="s">
        <v>10182</v>
      </c>
      <c r="D3418" t="s">
        <v>1474</v>
      </c>
      <c r="E3418">
        <v>47.213887</v>
      </c>
      <c r="F3418">
        <v>29.47</v>
      </c>
      <c r="G3418">
        <v>-1.36634460916828</v>
      </c>
      <c r="H3418">
        <v>-1.34225118178251</v>
      </c>
      <c r="I3418">
        <v>14.6974777975585</v>
      </c>
      <c r="J3418">
        <v>-2.6123045569750301</v>
      </c>
      <c r="K3418">
        <v>28.031035070400598</v>
      </c>
      <c r="L3418">
        <v>24.5743713840954</v>
      </c>
      <c r="M3418">
        <v>36.757872006673502</v>
      </c>
      <c r="N3418">
        <v>0.32506018056534203</v>
      </c>
      <c r="O3418">
        <v>24.872751951136699</v>
      </c>
      <c r="P3418">
        <v>53.4895833333333</v>
      </c>
      <c r="Q3418">
        <v>9.5500073845121006E-2</v>
      </c>
    </row>
    <row r="3419" spans="1:17" hidden="1" x14ac:dyDescent="0.3">
      <c r="A3419" t="s">
        <v>7002</v>
      </c>
      <c r="B3419" t="s">
        <v>7003</v>
      </c>
      <c r="C3419" t="s">
        <v>10182</v>
      </c>
      <c r="D3419" t="s">
        <v>256</v>
      </c>
      <c r="E3419">
        <v>47.086731</v>
      </c>
      <c r="F3419">
        <v>31.41</v>
      </c>
      <c r="G3419">
        <v>12.616853945238899</v>
      </c>
      <c r="H3419">
        <v>6.8245319670034297</v>
      </c>
      <c r="I3419">
        <v>-13.149350485489601</v>
      </c>
      <c r="J3419">
        <v>10.8423957281151</v>
      </c>
      <c r="K3419">
        <v>28.043959092770699</v>
      </c>
      <c r="L3419">
        <v>28.0665926010821</v>
      </c>
      <c r="M3419">
        <v>72.847475607612196</v>
      </c>
      <c r="N3419">
        <v>1.4779733240555</v>
      </c>
      <c r="O3419">
        <v>13.021330786373699</v>
      </c>
      <c r="P3419">
        <v>57.05</v>
      </c>
      <c r="Q3419">
        <v>9.5406190783399996E-3</v>
      </c>
    </row>
    <row r="3420" spans="1:17" hidden="1" x14ac:dyDescent="0.3">
      <c r="A3420" t="s">
        <v>7004</v>
      </c>
      <c r="B3420" t="s">
        <v>7005</v>
      </c>
      <c r="C3420" t="s">
        <v>10182</v>
      </c>
      <c r="D3420" t="s">
        <v>243</v>
      </c>
      <c r="E3420">
        <v>46.881805499999999</v>
      </c>
      <c r="F3420">
        <v>18.100000000000001</v>
      </c>
      <c r="G3420">
        <v>-14.007096631766601</v>
      </c>
      <c r="H3420">
        <v>3.3735917240681199</v>
      </c>
      <c r="I3420">
        <v>-48.831338481155797</v>
      </c>
      <c r="J3420">
        <v>-3.7561705801285998</v>
      </c>
      <c r="K3420">
        <v>19.6493553965669</v>
      </c>
      <c r="L3420">
        <v>20.8420700970882</v>
      </c>
      <c r="M3420">
        <v>47.3712156890033</v>
      </c>
      <c r="N3420">
        <v>0.426569229663609</v>
      </c>
      <c r="O3420">
        <v>106.804303576621</v>
      </c>
      <c r="P3420">
        <v>23.883285302593599</v>
      </c>
      <c r="Q3420">
        <v>-4.0102343183003E-2</v>
      </c>
    </row>
    <row r="3421" spans="1:17" hidden="1" x14ac:dyDescent="0.3">
      <c r="A3421" t="s">
        <v>7006</v>
      </c>
      <c r="B3421" t="s">
        <v>7007</v>
      </c>
      <c r="C3421" t="s">
        <v>10182</v>
      </c>
      <c r="E3421">
        <v>46.822969200000003</v>
      </c>
      <c r="F3421">
        <v>39.9</v>
      </c>
      <c r="G3421">
        <v>88.283075955943502</v>
      </c>
      <c r="H3421">
        <v>-23.671006302300999</v>
      </c>
      <c r="I3421">
        <v>194.12322863181799</v>
      </c>
      <c r="J3421">
        <v>-13.1798954358513</v>
      </c>
      <c r="K3421">
        <v>43.7482613362141</v>
      </c>
      <c r="L3421">
        <v>27.4538556455215</v>
      </c>
      <c r="M3421">
        <v>6.0821239616670804</v>
      </c>
      <c r="N3421">
        <v>0.88750669357828305</v>
      </c>
      <c r="O3421">
        <v>37.844611528822</v>
      </c>
      <c r="P3421">
        <v>222.554567502021</v>
      </c>
    </row>
    <row r="3422" spans="1:17" hidden="1" x14ac:dyDescent="0.3">
      <c r="A3422" t="s">
        <v>7008</v>
      </c>
      <c r="B3422" t="s">
        <v>7009</v>
      </c>
      <c r="C3422" t="s">
        <v>10182</v>
      </c>
      <c r="E3422">
        <v>46.681926056999998</v>
      </c>
      <c r="F3422">
        <v>45.77</v>
      </c>
      <c r="G3422">
        <v>-33.527596338943198</v>
      </c>
      <c r="H3422">
        <v>-9.0077704593594596</v>
      </c>
      <c r="I3422">
        <v>-23.832637945034101</v>
      </c>
      <c r="J3422">
        <v>1.16457950358609</v>
      </c>
      <c r="K3422">
        <v>47.465259036305703</v>
      </c>
      <c r="L3422">
        <v>48.442391110327797</v>
      </c>
      <c r="M3422">
        <v>41.127559174149503</v>
      </c>
      <c r="N3422">
        <v>0.22262773722627699</v>
      </c>
      <c r="O3422">
        <v>41.140485033864898</v>
      </c>
      <c r="P3422">
        <v>14.424999999999899</v>
      </c>
      <c r="Q3422">
        <v>1.4670005250290001E-3</v>
      </c>
    </row>
    <row r="3423" spans="1:17" hidden="1" x14ac:dyDescent="0.3">
      <c r="A3423" t="s">
        <v>7010</v>
      </c>
      <c r="B3423" t="s">
        <v>7011</v>
      </c>
      <c r="C3423" t="s">
        <v>10182</v>
      </c>
      <c r="D3423" t="s">
        <v>214</v>
      </c>
      <c r="E3423">
        <v>46.653103999999999</v>
      </c>
      <c r="F3423">
        <v>161.9</v>
      </c>
      <c r="G3423">
        <v>2982.39969660525</v>
      </c>
      <c r="H3423">
        <v>-13.4915983942031</v>
      </c>
      <c r="I3423">
        <v>367.80210208683701</v>
      </c>
      <c r="J3423">
        <v>-0.10944563165823699</v>
      </c>
      <c r="K3423">
        <v>151.65831907661499</v>
      </c>
      <c r="L3423">
        <v>89.609530206564799</v>
      </c>
      <c r="M3423">
        <v>44.943833007167001</v>
      </c>
      <c r="N3423">
        <v>0.26925324397990302</v>
      </c>
      <c r="O3423">
        <v>24.799258801729401</v>
      </c>
      <c r="P3423">
        <v>3007.4856046065202</v>
      </c>
    </row>
    <row r="3424" spans="1:17" hidden="1" x14ac:dyDescent="0.3">
      <c r="A3424" t="s">
        <v>7012</v>
      </c>
      <c r="B3424" t="s">
        <v>7013</v>
      </c>
      <c r="C3424" t="s">
        <v>10182</v>
      </c>
      <c r="D3424" t="s">
        <v>413</v>
      </c>
      <c r="E3424">
        <v>46.62</v>
      </c>
      <c r="F3424">
        <v>5.18</v>
      </c>
      <c r="G3424">
        <v>75.689285797173795</v>
      </c>
      <c r="H3424">
        <v>13.258122282003299</v>
      </c>
      <c r="I3424">
        <v>28.944343001320298</v>
      </c>
      <c r="J3424">
        <v>-2.1219648588869502</v>
      </c>
      <c r="K3424">
        <v>4.9072227873728798</v>
      </c>
      <c r="L3424">
        <v>3.8946696122881002</v>
      </c>
      <c r="M3424">
        <v>40.741144207557397</v>
      </c>
      <c r="N3424">
        <v>1.03471534463023</v>
      </c>
      <c r="O3424">
        <v>25.9974259974259</v>
      </c>
      <c r="P3424">
        <v>122</v>
      </c>
      <c r="Q3424">
        <v>7.5675666421387996E-2</v>
      </c>
    </row>
    <row r="3425" spans="1:17" hidden="1" x14ac:dyDescent="0.3">
      <c r="A3425" t="s">
        <v>7014</v>
      </c>
      <c r="B3425" t="s">
        <v>7015</v>
      </c>
      <c r="C3425" t="s">
        <v>10182</v>
      </c>
      <c r="D3425" t="s">
        <v>246</v>
      </c>
      <c r="E3425">
        <v>46.490587349999998</v>
      </c>
      <c r="F3425">
        <v>2.15</v>
      </c>
      <c r="G3425">
        <v>128.85109987273901</v>
      </c>
      <c r="H3425">
        <v>5.0058349828174</v>
      </c>
      <c r="I3425">
        <v>-52.633798431517903</v>
      </c>
      <c r="J3425">
        <v>-4.2131598274404203</v>
      </c>
      <c r="K3425">
        <v>2.3770429782945199</v>
      </c>
      <c r="L3425">
        <v>2.43355871792807</v>
      </c>
      <c r="M3425">
        <v>29.611692740703798</v>
      </c>
      <c r="N3425">
        <v>1.8036187113857001</v>
      </c>
      <c r="O3425">
        <v>183.720930232558</v>
      </c>
      <c r="P3425">
        <v>176.23126338329701</v>
      </c>
    </row>
    <row r="3426" spans="1:17" hidden="1" x14ac:dyDescent="0.3">
      <c r="A3426" t="s">
        <v>7016</v>
      </c>
      <c r="B3426" t="s">
        <v>7017</v>
      </c>
      <c r="C3426" t="s">
        <v>10182</v>
      </c>
      <c r="D3426" t="s">
        <v>484</v>
      </c>
      <c r="E3426">
        <v>46.401421995</v>
      </c>
      <c r="F3426">
        <v>32.49</v>
      </c>
      <c r="G3426">
        <v>-1.7373886390889499</v>
      </c>
      <c r="H3426">
        <v>-4.5496201106123602</v>
      </c>
      <c r="I3426">
        <v>-34.952818660547102</v>
      </c>
      <c r="J3426">
        <v>-0.51908295283424499</v>
      </c>
      <c r="K3426">
        <v>31.559928633327999</v>
      </c>
      <c r="L3426">
        <v>32.3044701984971</v>
      </c>
      <c r="M3426">
        <v>69.735799688273801</v>
      </c>
      <c r="N3426">
        <v>1.9832102018805</v>
      </c>
      <c r="O3426">
        <v>46.198830409356702</v>
      </c>
      <c r="P3426">
        <v>41.260869565217398</v>
      </c>
      <c r="Q3426">
        <v>-7.4963358680481998E-2</v>
      </c>
    </row>
    <row r="3427" spans="1:17" hidden="1" x14ac:dyDescent="0.3">
      <c r="A3427" t="s">
        <v>7018</v>
      </c>
      <c r="B3427" t="s">
        <v>7019</v>
      </c>
      <c r="C3427" t="s">
        <v>10182</v>
      </c>
      <c r="D3427" t="s">
        <v>214</v>
      </c>
      <c r="E3427">
        <v>46.359071149999998</v>
      </c>
      <c r="F3427">
        <v>66.849999999999994</v>
      </c>
      <c r="G3427">
        <v>109.064704958444</v>
      </c>
      <c r="H3427">
        <v>12.148692125674501</v>
      </c>
      <c r="I3427">
        <v>-37.3424055838017</v>
      </c>
      <c r="J3427">
        <v>2.7996606853800698</v>
      </c>
      <c r="K3427">
        <v>65.901288605809</v>
      </c>
      <c r="L3427">
        <v>64.176879971169797</v>
      </c>
      <c r="M3427">
        <v>50.575118684669199</v>
      </c>
      <c r="N3427">
        <v>1.25859192525859</v>
      </c>
      <c r="O3427">
        <v>76.514584891548196</v>
      </c>
      <c r="P3427">
        <v>138.32442067736099</v>
      </c>
    </row>
    <row r="3428" spans="1:17" hidden="1" x14ac:dyDescent="0.3">
      <c r="A3428" t="s">
        <v>7020</v>
      </c>
      <c r="B3428" t="s">
        <v>7021</v>
      </c>
      <c r="C3428" t="s">
        <v>10182</v>
      </c>
      <c r="D3428" t="s">
        <v>387</v>
      </c>
      <c r="E3428">
        <v>46.346431400999997</v>
      </c>
      <c r="F3428">
        <v>16.190000000000001</v>
      </c>
      <c r="G3428">
        <v>131.89821898285101</v>
      </c>
      <c r="H3428">
        <v>-29.292535528177599</v>
      </c>
      <c r="I3428">
        <v>122.30929688801299</v>
      </c>
      <c r="J3428">
        <v>-14.555662524312</v>
      </c>
      <c r="K3428">
        <v>19.423492905536101</v>
      </c>
      <c r="L3428">
        <v>14.072196129337099</v>
      </c>
      <c r="M3428">
        <v>30.174746881290101</v>
      </c>
      <c r="N3428">
        <v>0.82970479009989995</v>
      </c>
      <c r="O3428">
        <v>78.814082767140107</v>
      </c>
      <c r="P3428">
        <v>220.59405940593999</v>
      </c>
      <c r="Q3428">
        <v>5.6460461500539003E-2</v>
      </c>
    </row>
    <row r="3429" spans="1:17" hidden="1" x14ac:dyDescent="0.3">
      <c r="A3429" t="s">
        <v>7022</v>
      </c>
      <c r="B3429" t="s">
        <v>7023</v>
      </c>
      <c r="C3429" t="s">
        <v>10182</v>
      </c>
      <c r="D3429" t="s">
        <v>7024</v>
      </c>
      <c r="E3429">
        <v>46.257325950000002</v>
      </c>
      <c r="F3429">
        <v>50.25</v>
      </c>
      <c r="G3429">
        <v>-8.3611693253175599</v>
      </c>
      <c r="H3429">
        <v>21.004413518709299</v>
      </c>
      <c r="I3429">
        <v>-25.013006339174002</v>
      </c>
      <c r="J3429">
        <v>23.8121224504191</v>
      </c>
      <c r="K3429">
        <v>35.889162216856299</v>
      </c>
      <c r="M3429">
        <v>89.049923503745006</v>
      </c>
      <c r="N3429">
        <v>2.8950237383506199</v>
      </c>
      <c r="O3429">
        <v>14.527363184079499</v>
      </c>
      <c r="P3429">
        <v>87.5</v>
      </c>
    </row>
    <row r="3430" spans="1:17" hidden="1" x14ac:dyDescent="0.3">
      <c r="A3430" t="s">
        <v>7025</v>
      </c>
      <c r="B3430" t="s">
        <v>7026</v>
      </c>
      <c r="C3430" t="s">
        <v>10182</v>
      </c>
      <c r="E3430">
        <v>46.236975999999999</v>
      </c>
      <c r="F3430">
        <v>74</v>
      </c>
      <c r="G3430">
        <v>-10.9764245779912</v>
      </c>
      <c r="H3430">
        <v>-9.1333591563767094</v>
      </c>
      <c r="I3430">
        <v>31.082468441771301</v>
      </c>
      <c r="J3430">
        <v>2.9150346554454498</v>
      </c>
      <c r="K3430">
        <v>77.5865129043368</v>
      </c>
      <c r="L3430">
        <v>72.763076996801203</v>
      </c>
      <c r="M3430">
        <v>51.104639543069801</v>
      </c>
      <c r="N3430">
        <v>0.37696660532716297</v>
      </c>
      <c r="O3430">
        <v>58.108108108108098</v>
      </c>
      <c r="P3430">
        <v>104.98614958448699</v>
      </c>
    </row>
    <row r="3431" spans="1:17" hidden="1" x14ac:dyDescent="0.3">
      <c r="A3431" t="s">
        <v>7027</v>
      </c>
      <c r="B3431" t="s">
        <v>7028</v>
      </c>
      <c r="C3431" t="s">
        <v>10182</v>
      </c>
      <c r="D3431" t="s">
        <v>548</v>
      </c>
      <c r="E3431">
        <v>46.1706024</v>
      </c>
      <c r="F3431">
        <v>58.7</v>
      </c>
      <c r="G3431">
        <v>10.4173237623438</v>
      </c>
      <c r="H3431">
        <v>1.0205976582526299</v>
      </c>
      <c r="I3431">
        <v>-17.051643482573901</v>
      </c>
      <c r="J3431">
        <v>2.4687906820209902</v>
      </c>
      <c r="K3431">
        <v>58.078936957935902</v>
      </c>
      <c r="L3431">
        <v>55.3530202461397</v>
      </c>
      <c r="M3431">
        <v>57.819211647819003</v>
      </c>
      <c r="N3431">
        <v>0.75221379278592504</v>
      </c>
      <c r="O3431">
        <v>24.701873935264</v>
      </c>
      <c r="P3431">
        <v>56.951871657753998</v>
      </c>
      <c r="Q3431">
        <v>0.108944973968647</v>
      </c>
    </row>
    <row r="3432" spans="1:17" hidden="1" x14ac:dyDescent="0.3">
      <c r="A3432" t="s">
        <v>7029</v>
      </c>
      <c r="B3432" t="s">
        <v>7030</v>
      </c>
      <c r="C3432" t="s">
        <v>10182</v>
      </c>
      <c r="D3432" t="s">
        <v>763</v>
      </c>
      <c r="E3432">
        <v>46.150995000000002</v>
      </c>
      <c r="F3432">
        <v>126.5</v>
      </c>
      <c r="G3432">
        <v>43.896191918574601</v>
      </c>
      <c r="H3432">
        <v>7.6837364000254498</v>
      </c>
      <c r="I3432">
        <v>0.61804430002164601</v>
      </c>
      <c r="J3432">
        <v>10.3655582348841</v>
      </c>
      <c r="K3432">
        <v>113.046078121672</v>
      </c>
      <c r="L3432">
        <v>103.514852668681</v>
      </c>
      <c r="M3432">
        <v>64.970354730824099</v>
      </c>
      <c r="N3432">
        <v>0.16135753665019301</v>
      </c>
      <c r="O3432">
        <v>26.482213438735101</v>
      </c>
      <c r="P3432">
        <v>76.799440950384295</v>
      </c>
      <c r="Q3432">
        <v>6.4949169188158004E-2</v>
      </c>
    </row>
    <row r="3433" spans="1:17" hidden="1" x14ac:dyDescent="0.3">
      <c r="A3433" t="s">
        <v>7031</v>
      </c>
      <c r="B3433" t="s">
        <v>7032</v>
      </c>
      <c r="C3433" t="s">
        <v>10182</v>
      </c>
      <c r="D3433" t="s">
        <v>1175</v>
      </c>
      <c r="E3433">
        <v>46.136749999999999</v>
      </c>
      <c r="F3433">
        <v>8.83</v>
      </c>
      <c r="G3433">
        <v>24.5751089478767</v>
      </c>
      <c r="H3433">
        <v>-1.7062385996717999</v>
      </c>
      <c r="I3433">
        <v>32.4257140892488</v>
      </c>
      <c r="J3433">
        <v>19.5836633114879</v>
      </c>
      <c r="K3433">
        <v>8.2219142869495592</v>
      </c>
      <c r="L3433">
        <v>7.5453180554234196</v>
      </c>
      <c r="M3433">
        <v>67.480323345269795</v>
      </c>
      <c r="N3433">
        <v>0.62171911154793202</v>
      </c>
      <c r="O3433">
        <v>22.876557191392902</v>
      </c>
      <c r="P3433">
        <v>84.728033472803304</v>
      </c>
      <c r="Q3433">
        <v>0.15971659413366401</v>
      </c>
    </row>
    <row r="3434" spans="1:17" hidden="1" x14ac:dyDescent="0.3">
      <c r="A3434" t="s">
        <v>7033</v>
      </c>
      <c r="B3434" t="s">
        <v>7034</v>
      </c>
      <c r="C3434" t="s">
        <v>10182</v>
      </c>
      <c r="D3434" t="s">
        <v>371</v>
      </c>
      <c r="E3434">
        <v>45.967799999999997</v>
      </c>
      <c r="F3434">
        <v>46</v>
      </c>
      <c r="G3434">
        <v>-54.663372790008097</v>
      </c>
      <c r="H3434">
        <v>7.5694040997845802</v>
      </c>
      <c r="I3434">
        <v>-52.6036374523988</v>
      </c>
      <c r="J3434">
        <v>-5.8015952015900796</v>
      </c>
      <c r="K3434">
        <v>45.652583423298999</v>
      </c>
      <c r="L3434">
        <v>55.161659151202002</v>
      </c>
      <c r="M3434">
        <v>44.574214486130899</v>
      </c>
      <c r="N3434">
        <v>0.59791131850772905</v>
      </c>
      <c r="O3434">
        <v>76.956521739130395</v>
      </c>
      <c r="P3434">
        <v>24.156545209176802</v>
      </c>
      <c r="Q3434">
        <v>-2.7279332428897001E-2</v>
      </c>
    </row>
    <row r="3435" spans="1:17" hidden="1" x14ac:dyDescent="0.3">
      <c r="A3435" t="s">
        <v>7035</v>
      </c>
      <c r="B3435" t="s">
        <v>7036</v>
      </c>
      <c r="C3435" t="s">
        <v>10182</v>
      </c>
      <c r="D3435" t="s">
        <v>637</v>
      </c>
      <c r="E3435">
        <v>45.924999999999997</v>
      </c>
      <c r="F3435">
        <v>8.35</v>
      </c>
      <c r="G3435">
        <v>-3.18809778229764</v>
      </c>
      <c r="H3435">
        <v>-0.26265539205593802</v>
      </c>
      <c r="I3435">
        <v>-16.351372777154001</v>
      </c>
      <c r="J3435">
        <v>-0.99774167444795603</v>
      </c>
      <c r="K3435">
        <v>8.1528514544985899</v>
      </c>
      <c r="L3435">
        <v>8.0689289572560003</v>
      </c>
      <c r="M3435">
        <v>42.847400567626202</v>
      </c>
      <c r="N3435">
        <v>0.72081378129468299</v>
      </c>
      <c r="O3435">
        <v>40.359281437125702</v>
      </c>
      <c r="P3435">
        <v>38.016528925619802</v>
      </c>
      <c r="Q3435">
        <v>-1.9411066698210001E-2</v>
      </c>
    </row>
    <row r="3436" spans="1:17" hidden="1" x14ac:dyDescent="0.3">
      <c r="A3436" t="s">
        <v>7037</v>
      </c>
      <c r="B3436" t="s">
        <v>7038</v>
      </c>
      <c r="C3436" t="s">
        <v>10182</v>
      </c>
      <c r="D3436" t="s">
        <v>813</v>
      </c>
      <c r="E3436">
        <v>45.843494399999997</v>
      </c>
      <c r="F3436">
        <v>21.12</v>
      </c>
      <c r="G3436">
        <v>55.4269125115447</v>
      </c>
      <c r="H3436">
        <v>12.8196529415629</v>
      </c>
      <c r="I3436">
        <v>-10.936161515766001</v>
      </c>
      <c r="J3436">
        <v>-11.616072448799599</v>
      </c>
      <c r="K3436">
        <v>20.0627039145499</v>
      </c>
      <c r="L3436">
        <v>17.626626002698199</v>
      </c>
      <c r="M3436">
        <v>44.235383146642697</v>
      </c>
      <c r="N3436">
        <v>2.9016217717097801</v>
      </c>
      <c r="O3436">
        <v>25.1420454545454</v>
      </c>
      <c r="P3436">
        <v>100.56980056979999</v>
      </c>
      <c r="Q3436">
        <v>8.9450912499992E-2</v>
      </c>
    </row>
    <row r="3437" spans="1:17" hidden="1" x14ac:dyDescent="0.3">
      <c r="A3437" t="s">
        <v>7039</v>
      </c>
      <c r="B3437" t="s">
        <v>7040</v>
      </c>
      <c r="C3437" t="s">
        <v>10182</v>
      </c>
      <c r="D3437" t="s">
        <v>193</v>
      </c>
      <c r="E3437">
        <v>45.791424800000001</v>
      </c>
      <c r="F3437">
        <v>88</v>
      </c>
      <c r="G3437">
        <v>-21.556496236569799</v>
      </c>
      <c r="H3437">
        <v>-4.7885373115548697</v>
      </c>
      <c r="I3437">
        <v>-31.5573884017419</v>
      </c>
      <c r="J3437">
        <v>-4.6493160773758403E-2</v>
      </c>
      <c r="K3437">
        <v>99.721097338660698</v>
      </c>
      <c r="L3437">
        <v>66.184281606945405</v>
      </c>
      <c r="M3437">
        <v>31.3703983252163</v>
      </c>
      <c r="N3437">
        <v>1.3846153846153799</v>
      </c>
      <c r="O3437">
        <v>60.454545454545404</v>
      </c>
      <c r="P3437">
        <v>5.8965102286401896</v>
      </c>
    </row>
    <row r="3438" spans="1:17" hidden="1" x14ac:dyDescent="0.3">
      <c r="A3438" t="s">
        <v>7041</v>
      </c>
      <c r="B3438" t="s">
        <v>7042</v>
      </c>
      <c r="C3438" t="s">
        <v>10182</v>
      </c>
      <c r="E3438">
        <v>45.7191525</v>
      </c>
      <c r="F3438">
        <v>152.25</v>
      </c>
      <c r="G3438">
        <v>-31.93815639528</v>
      </c>
      <c r="H3438">
        <v>-3.73875376177133</v>
      </c>
      <c r="I3438">
        <v>-42.648750404129999</v>
      </c>
      <c r="J3438">
        <v>8.2539097290750402E-2</v>
      </c>
      <c r="K3438">
        <v>155.43318100230101</v>
      </c>
      <c r="L3438">
        <v>168.99151120022401</v>
      </c>
      <c r="M3438">
        <v>44.3233393736948</v>
      </c>
      <c r="N3438">
        <v>0.76108762500191196</v>
      </c>
      <c r="O3438">
        <v>77.996715927750401</v>
      </c>
      <c r="P3438">
        <v>14.2160540135033</v>
      </c>
      <c r="Q3438">
        <v>9.6237743425950997E-2</v>
      </c>
    </row>
    <row r="3439" spans="1:17" hidden="1" x14ac:dyDescent="0.3">
      <c r="A3439" t="s">
        <v>7043</v>
      </c>
      <c r="B3439" t="s">
        <v>7044</v>
      </c>
      <c r="C3439" t="s">
        <v>10182</v>
      </c>
      <c r="E3439">
        <v>45.585809443999999</v>
      </c>
      <c r="F3439">
        <v>111.59</v>
      </c>
      <c r="G3439">
        <v>151.33222427516699</v>
      </c>
      <c r="H3439">
        <v>28.591614500103699</v>
      </c>
      <c r="I3439">
        <v>141.285252092229</v>
      </c>
      <c r="J3439">
        <v>23.109400375347899</v>
      </c>
      <c r="K3439">
        <v>72.004121934577597</v>
      </c>
      <c r="L3439">
        <v>59.807881482603101</v>
      </c>
      <c r="M3439">
        <v>88.517526891873999</v>
      </c>
      <c r="N3439">
        <v>4.6767149299786297</v>
      </c>
      <c r="O3439">
        <v>4.4896496101801198</v>
      </c>
      <c r="P3439">
        <v>213.455056179775</v>
      </c>
    </row>
    <row r="3440" spans="1:17" hidden="1" x14ac:dyDescent="0.3">
      <c r="A3440" t="s">
        <v>7045</v>
      </c>
      <c r="B3440" t="s">
        <v>7046</v>
      </c>
      <c r="C3440" t="s">
        <v>10182</v>
      </c>
      <c r="D3440" t="s">
        <v>1175</v>
      </c>
      <c r="E3440">
        <v>45.523105155000003</v>
      </c>
      <c r="F3440">
        <v>33.450000000000003</v>
      </c>
      <c r="G3440">
        <v>-75.785981693243301</v>
      </c>
      <c r="H3440">
        <v>1.6725016494840901</v>
      </c>
      <c r="I3440">
        <v>-56.855747455486501</v>
      </c>
      <c r="J3440">
        <v>1.31714320286261</v>
      </c>
      <c r="K3440">
        <v>36.037923434196401</v>
      </c>
      <c r="M3440">
        <v>55.744867964737502</v>
      </c>
      <c r="N3440">
        <v>0.64919093851132603</v>
      </c>
      <c r="O3440">
        <v>115.545590433482</v>
      </c>
      <c r="P3440">
        <v>14.9484536082474</v>
      </c>
    </row>
    <row r="3441" spans="1:17" hidden="1" x14ac:dyDescent="0.3">
      <c r="A3441" t="s">
        <v>7047</v>
      </c>
      <c r="B3441" t="s">
        <v>7048</v>
      </c>
      <c r="C3441" t="s">
        <v>10182</v>
      </c>
      <c r="D3441" t="s">
        <v>62</v>
      </c>
      <c r="E3441">
        <v>45.5</v>
      </c>
      <c r="F3441">
        <v>45.5</v>
      </c>
      <c r="G3441">
        <v>-60.592640814883097</v>
      </c>
      <c r="H3441">
        <v>-2.2655213741767599</v>
      </c>
      <c r="I3441">
        <v>-72.173058174857601</v>
      </c>
      <c r="J3441">
        <v>-5.8986492182686199</v>
      </c>
      <c r="K3441">
        <v>47.891812014049599</v>
      </c>
      <c r="L3441">
        <v>63.217548425476402</v>
      </c>
      <c r="M3441">
        <v>33.438063350173998</v>
      </c>
      <c r="N3441">
        <v>0.78895912963415604</v>
      </c>
      <c r="O3441">
        <v>168.131868131868</v>
      </c>
      <c r="P3441">
        <v>16.6666666666666</v>
      </c>
      <c r="Q3441">
        <v>1.6009724363057001E-2</v>
      </c>
    </row>
    <row r="3442" spans="1:17" hidden="1" x14ac:dyDescent="0.3">
      <c r="A3442" t="s">
        <v>7049</v>
      </c>
      <c r="B3442" t="s">
        <v>7050</v>
      </c>
      <c r="C3442" t="s">
        <v>10182</v>
      </c>
      <c r="D3442" t="s">
        <v>290</v>
      </c>
      <c r="E3442">
        <v>45.421209599999997</v>
      </c>
      <c r="F3442">
        <v>22.36</v>
      </c>
      <c r="G3442">
        <v>-61.704429666526302</v>
      </c>
      <c r="H3442">
        <v>-15.7148857379033</v>
      </c>
      <c r="I3442">
        <v>-45.422339986547499</v>
      </c>
      <c r="J3442">
        <v>-2.2573775145152499</v>
      </c>
      <c r="K3442">
        <v>24.5718582688697</v>
      </c>
      <c r="L3442">
        <v>28.678337454532102</v>
      </c>
      <c r="M3442">
        <v>18.887582446130502</v>
      </c>
      <c r="N3442">
        <v>1.1676626110911701</v>
      </c>
      <c r="O3442">
        <v>66.569767441860407</v>
      </c>
      <c r="P3442">
        <v>5.72104018912529</v>
      </c>
      <c r="Q3442">
        <v>-8.0907163555031997E-2</v>
      </c>
    </row>
    <row r="3443" spans="1:17" hidden="1" x14ac:dyDescent="0.3">
      <c r="A3443" t="s">
        <v>7051</v>
      </c>
      <c r="B3443" t="s">
        <v>7052</v>
      </c>
      <c r="C3443" t="s">
        <v>10182</v>
      </c>
      <c r="D3443" t="s">
        <v>140</v>
      </c>
      <c r="E3443">
        <v>45.36</v>
      </c>
      <c r="F3443">
        <v>5.04</v>
      </c>
      <c r="G3443">
        <v>60.469647554279703</v>
      </c>
      <c r="H3443">
        <v>19.0257147793962</v>
      </c>
      <c r="I3443">
        <v>-5.3220148446553299</v>
      </c>
      <c r="J3443">
        <v>13.569578267797599</v>
      </c>
      <c r="K3443">
        <v>4.3725854145383103</v>
      </c>
      <c r="L3443">
        <v>4.1229008252823496</v>
      </c>
      <c r="M3443">
        <v>69.683364913662899</v>
      </c>
      <c r="N3443">
        <v>2.02895771508856</v>
      </c>
      <c r="O3443">
        <v>18.2539682539682</v>
      </c>
      <c r="P3443">
        <v>93.846153846153797</v>
      </c>
      <c r="Q3443">
        <v>7.3532945809890005E-2</v>
      </c>
    </row>
    <row r="3444" spans="1:17" hidden="1" x14ac:dyDescent="0.3">
      <c r="A3444" t="s">
        <v>7053</v>
      </c>
      <c r="B3444" t="s">
        <v>7054</v>
      </c>
      <c r="C3444" t="s">
        <v>10182</v>
      </c>
      <c r="D3444" t="s">
        <v>548</v>
      </c>
      <c r="E3444">
        <v>45.36</v>
      </c>
      <c r="F3444">
        <v>151.19999999999999</v>
      </c>
      <c r="G3444">
        <v>106.31905067641</v>
      </c>
      <c r="H3444">
        <v>4.1612707420267601</v>
      </c>
      <c r="I3444">
        <v>67.778822399230293</v>
      </c>
      <c r="J3444">
        <v>17.937939448812401</v>
      </c>
      <c r="K3444">
        <v>127.646997237907</v>
      </c>
      <c r="L3444">
        <v>106.25307669221399</v>
      </c>
      <c r="M3444">
        <v>84.430316344450603</v>
      </c>
      <c r="N3444">
        <v>0.71996611327365301</v>
      </c>
      <c r="O3444">
        <v>0</v>
      </c>
      <c r="P3444">
        <v>158.90410958904101</v>
      </c>
      <c r="Q3444">
        <v>8.9049979244670993E-2</v>
      </c>
    </row>
    <row r="3445" spans="1:17" hidden="1" x14ac:dyDescent="0.3">
      <c r="A3445" t="s">
        <v>7055</v>
      </c>
      <c r="B3445" t="s">
        <v>7056</v>
      </c>
      <c r="C3445" t="s">
        <v>10182</v>
      </c>
      <c r="D3445" t="s">
        <v>246</v>
      </c>
      <c r="E3445">
        <v>45.35622</v>
      </c>
      <c r="F3445">
        <v>599.95000000000005</v>
      </c>
      <c r="G3445">
        <v>-25.863217188408701</v>
      </c>
      <c r="H3445">
        <v>27.935938694464301</v>
      </c>
      <c r="I3445">
        <v>-11.496451498297599</v>
      </c>
      <c r="J3445">
        <v>4.8398704755898798</v>
      </c>
      <c r="K3445">
        <v>576.54933452469402</v>
      </c>
      <c r="L3445">
        <v>563.95652506720398</v>
      </c>
      <c r="M3445">
        <v>80.494373943116301</v>
      </c>
      <c r="N3445">
        <v>0.17443470235348399</v>
      </c>
      <c r="O3445">
        <v>46.187182265188703</v>
      </c>
      <c r="P3445">
        <v>56.135328562133999</v>
      </c>
    </row>
    <row r="3446" spans="1:17" hidden="1" x14ac:dyDescent="0.3">
      <c r="A3446" t="s">
        <v>7057</v>
      </c>
      <c r="B3446" t="s">
        <v>7058</v>
      </c>
      <c r="C3446" t="s">
        <v>10182</v>
      </c>
      <c r="D3446" t="s">
        <v>553</v>
      </c>
      <c r="E3446">
        <v>45.205010000000001</v>
      </c>
      <c r="F3446">
        <v>157</v>
      </c>
      <c r="G3446">
        <v>-11.193996503270601</v>
      </c>
      <c r="H3446">
        <v>-6.11122664970814</v>
      </c>
      <c r="I3446">
        <v>7.0632507095816601</v>
      </c>
      <c r="J3446">
        <v>-5.1383883099150598</v>
      </c>
      <c r="K3446">
        <v>158.18948009086199</v>
      </c>
      <c r="L3446">
        <v>144.678087440387</v>
      </c>
      <c r="M3446">
        <v>46.937347510728799</v>
      </c>
      <c r="N3446">
        <v>0.53217105922623098</v>
      </c>
      <c r="O3446">
        <v>33.503184713375703</v>
      </c>
      <c r="P3446">
        <v>43.052391799544402</v>
      </c>
      <c r="Q3446">
        <v>0.16586946291815599</v>
      </c>
    </row>
    <row r="3447" spans="1:17" hidden="1" x14ac:dyDescent="0.3">
      <c r="A3447" t="s">
        <v>7059</v>
      </c>
      <c r="B3447" t="s">
        <v>7060</v>
      </c>
      <c r="C3447" t="s">
        <v>10182</v>
      </c>
      <c r="D3447" t="s">
        <v>481</v>
      </c>
      <c r="E3447">
        <v>45.180954700000001</v>
      </c>
      <c r="F3447">
        <v>17.149999999999999</v>
      </c>
      <c r="G3447">
        <v>-3.4547023275168902</v>
      </c>
      <c r="H3447">
        <v>-9.3681107807741206</v>
      </c>
      <c r="I3447">
        <v>-27.005001186829801</v>
      </c>
      <c r="J3447">
        <v>-3.2615707660952502</v>
      </c>
      <c r="K3447">
        <v>18.307569836818601</v>
      </c>
      <c r="L3447">
        <v>18.198971135481202</v>
      </c>
      <c r="M3447">
        <v>19.245578036585801</v>
      </c>
      <c r="N3447">
        <v>0.79863594484417499</v>
      </c>
      <c r="O3447">
        <v>59.475218658892103</v>
      </c>
      <c r="P3447">
        <v>55.203619909502201</v>
      </c>
      <c r="Q3447">
        <v>-0.13696956608649</v>
      </c>
    </row>
    <row r="3448" spans="1:17" hidden="1" x14ac:dyDescent="0.3">
      <c r="A3448" t="s">
        <v>7061</v>
      </c>
      <c r="B3448" t="s">
        <v>7062</v>
      </c>
      <c r="C3448" t="s">
        <v>10182</v>
      </c>
      <c r="D3448" t="s">
        <v>62</v>
      </c>
      <c r="E3448">
        <v>45.153359999999999</v>
      </c>
      <c r="F3448">
        <v>36.89</v>
      </c>
      <c r="G3448">
        <v>51.674992813290601</v>
      </c>
      <c r="H3448">
        <v>-5.4818963256244402</v>
      </c>
      <c r="I3448">
        <v>17.110212219821101</v>
      </c>
      <c r="J3448">
        <v>-6.6681498733159401</v>
      </c>
      <c r="K3448">
        <v>37.788165248803601</v>
      </c>
      <c r="L3448">
        <v>33.501581786178001</v>
      </c>
      <c r="M3448">
        <v>47.825620489284603</v>
      </c>
      <c r="N3448">
        <v>0.62677980524618004</v>
      </c>
      <c r="O3448">
        <v>37.408511791813403</v>
      </c>
      <c r="P3448">
        <v>79.951219512195095</v>
      </c>
      <c r="Q3448">
        <v>1.8738768348309998E-2</v>
      </c>
    </row>
    <row r="3449" spans="1:17" hidden="1" x14ac:dyDescent="0.3">
      <c r="A3449" t="s">
        <v>7063</v>
      </c>
      <c r="B3449" t="s">
        <v>7064</v>
      </c>
      <c r="C3449" t="s">
        <v>10182</v>
      </c>
      <c r="E3449">
        <v>45.097110000000001</v>
      </c>
      <c r="F3449">
        <v>24.39</v>
      </c>
      <c r="G3449">
        <v>-22.434392849760599</v>
      </c>
      <c r="H3449">
        <v>-13.7550725215455</v>
      </c>
      <c r="I3449">
        <v>-45.634372786583299</v>
      </c>
      <c r="J3449">
        <v>-2.1441131688415198</v>
      </c>
      <c r="K3449">
        <v>25.961018499885899</v>
      </c>
      <c r="L3449">
        <v>27.568305477540498</v>
      </c>
      <c r="M3449">
        <v>48.857406872635799</v>
      </c>
      <c r="N3449">
        <v>0.83060504087231701</v>
      </c>
      <c r="O3449">
        <v>68.101681016810105</v>
      </c>
      <c r="P3449">
        <v>7.9203539823008802</v>
      </c>
      <c r="Q3449">
        <v>2.7712270151100001E-2</v>
      </c>
    </row>
    <row r="3450" spans="1:17" hidden="1" x14ac:dyDescent="0.3">
      <c r="A3450" t="s">
        <v>7065</v>
      </c>
      <c r="B3450" t="s">
        <v>7066</v>
      </c>
      <c r="C3450" t="s">
        <v>10182</v>
      </c>
      <c r="D3450" t="s">
        <v>2852</v>
      </c>
      <c r="E3450">
        <v>45.085819991999998</v>
      </c>
      <c r="F3450">
        <v>6.74</v>
      </c>
      <c r="G3450">
        <v>11.075708160340399</v>
      </c>
      <c r="H3450">
        <v>-9.5251276168147108</v>
      </c>
      <c r="I3450">
        <v>-27.5485100575704</v>
      </c>
      <c r="J3450">
        <v>-6.3934607207173402</v>
      </c>
      <c r="K3450">
        <v>6.9552670982758897</v>
      </c>
      <c r="L3450">
        <v>6.6996857940018</v>
      </c>
      <c r="M3450">
        <v>43.541477261555499</v>
      </c>
      <c r="N3450">
        <v>0.40194378049938201</v>
      </c>
      <c r="O3450">
        <v>30.563798219584498</v>
      </c>
      <c r="P3450">
        <v>46.521739130434803</v>
      </c>
      <c r="Q3450">
        <v>3.3835830828608998E-2</v>
      </c>
    </row>
    <row r="3451" spans="1:17" hidden="1" x14ac:dyDescent="0.3">
      <c r="A3451" t="s">
        <v>7067</v>
      </c>
      <c r="B3451" t="s">
        <v>7068</v>
      </c>
      <c r="C3451" t="s">
        <v>10182</v>
      </c>
      <c r="D3451" t="s">
        <v>711</v>
      </c>
      <c r="E3451">
        <v>45.057158311999999</v>
      </c>
      <c r="F3451">
        <v>20.97</v>
      </c>
      <c r="G3451">
        <v>23.9546037258031</v>
      </c>
      <c r="H3451">
        <v>0.48946224631576501</v>
      </c>
      <c r="I3451">
        <v>6.5491667490012198</v>
      </c>
      <c r="J3451">
        <v>4.03213091785031</v>
      </c>
      <c r="K3451">
        <v>19.887540659779599</v>
      </c>
      <c r="L3451">
        <v>18.169750942442398</v>
      </c>
      <c r="M3451">
        <v>37.579943371070499</v>
      </c>
      <c r="N3451">
        <v>1.32690607784989</v>
      </c>
      <c r="O3451">
        <v>1.4306151645207399</v>
      </c>
      <c r="P3451">
        <v>52.398255813953398</v>
      </c>
    </row>
    <row r="3452" spans="1:17" hidden="1" x14ac:dyDescent="0.3">
      <c r="A3452" t="s">
        <v>7069</v>
      </c>
      <c r="B3452" t="s">
        <v>7070</v>
      </c>
      <c r="C3452" t="s">
        <v>10182</v>
      </c>
      <c r="D3452" t="s">
        <v>548</v>
      </c>
      <c r="E3452">
        <v>45.056320200000002</v>
      </c>
      <c r="F3452">
        <v>26.23</v>
      </c>
      <c r="G3452">
        <v>-60.2404197441682</v>
      </c>
      <c r="H3452">
        <v>-2.4787286771983301</v>
      </c>
      <c r="I3452">
        <v>-24.895050938073499</v>
      </c>
      <c r="J3452">
        <v>-1.34906108038671</v>
      </c>
      <c r="K3452">
        <v>27.0803266084828</v>
      </c>
      <c r="L3452">
        <v>29.4379691771647</v>
      </c>
      <c r="M3452">
        <v>47.461932421380297</v>
      </c>
      <c r="N3452">
        <v>0.76044637540992999</v>
      </c>
      <c r="O3452">
        <v>64.696911932901202</v>
      </c>
      <c r="Q3452">
        <v>2.6078867394002999E-2</v>
      </c>
    </row>
    <row r="3453" spans="1:17" hidden="1" x14ac:dyDescent="0.3">
      <c r="A3453" t="s">
        <v>7071</v>
      </c>
      <c r="B3453" t="s">
        <v>7072</v>
      </c>
      <c r="C3453" t="s">
        <v>10182</v>
      </c>
      <c r="D3453" t="s">
        <v>637</v>
      </c>
      <c r="E3453">
        <v>45.005340400000001</v>
      </c>
      <c r="F3453">
        <v>153.5</v>
      </c>
      <c r="G3453">
        <v>-44.991986790735702</v>
      </c>
      <c r="H3453">
        <v>0.28551890878955599</v>
      </c>
      <c r="I3453">
        <v>-28.9044712279286</v>
      </c>
      <c r="J3453">
        <v>4.7218077122954103</v>
      </c>
      <c r="K3453">
        <v>155.37802890019699</v>
      </c>
      <c r="L3453">
        <v>166.26408861017299</v>
      </c>
      <c r="M3453">
        <v>45.272469867399302</v>
      </c>
      <c r="N3453">
        <v>2.3297468448171701</v>
      </c>
      <c r="O3453">
        <v>35.309446254071602</v>
      </c>
      <c r="P3453">
        <v>6.1916291940504902</v>
      </c>
      <c r="Q3453">
        <v>1.2571919578472E-2</v>
      </c>
    </row>
    <row r="3454" spans="1:17" hidden="1" x14ac:dyDescent="0.3">
      <c r="A3454" t="s">
        <v>7073</v>
      </c>
      <c r="B3454" t="s">
        <v>7074</v>
      </c>
      <c r="C3454" t="s">
        <v>10182</v>
      </c>
      <c r="E3454">
        <v>45</v>
      </c>
      <c r="F3454">
        <v>300</v>
      </c>
      <c r="G3454">
        <v>-19.822750106538901</v>
      </c>
      <c r="H3454">
        <v>25.119374354380898</v>
      </c>
      <c r="I3454">
        <v>-0.38808576394423699</v>
      </c>
      <c r="J3454">
        <v>11.423040889405399</v>
      </c>
      <c r="K3454">
        <v>262.56715640617</v>
      </c>
      <c r="L3454">
        <v>264.30230896528298</v>
      </c>
      <c r="M3454">
        <v>59.650018063559301</v>
      </c>
      <c r="N3454">
        <v>4.4527272727272704</v>
      </c>
      <c r="O3454">
        <v>29.6</v>
      </c>
      <c r="P3454">
        <v>49.925037481259302</v>
      </c>
    </row>
    <row r="3455" spans="1:17" hidden="1" x14ac:dyDescent="0.3">
      <c r="A3455" t="s">
        <v>7075</v>
      </c>
      <c r="B3455" t="s">
        <v>7076</v>
      </c>
      <c r="C3455" t="s">
        <v>10182</v>
      </c>
      <c r="D3455" t="s">
        <v>413</v>
      </c>
      <c r="E3455">
        <v>44.79228475</v>
      </c>
      <c r="F3455">
        <v>86.62</v>
      </c>
      <c r="G3455">
        <v>180.99183051462501</v>
      </c>
      <c r="H3455">
        <v>-9.5877919416365707</v>
      </c>
      <c r="I3455">
        <v>73.551444054773299</v>
      </c>
      <c r="J3455">
        <v>-2.2810064351100499</v>
      </c>
      <c r="K3455">
        <v>93.441893561501203</v>
      </c>
      <c r="L3455">
        <v>71.376261905189395</v>
      </c>
      <c r="M3455">
        <v>39.171323393806198</v>
      </c>
      <c r="N3455">
        <v>1.4786346722183099</v>
      </c>
      <c r="O3455">
        <v>73.689679057954194</v>
      </c>
      <c r="P3455">
        <v>243.04950495049499</v>
      </c>
      <c r="Q3455">
        <v>9.5080702754753998E-2</v>
      </c>
    </row>
    <row r="3456" spans="1:17" hidden="1" x14ac:dyDescent="0.3">
      <c r="A3456" t="s">
        <v>7077</v>
      </c>
      <c r="B3456" t="s">
        <v>7078</v>
      </c>
      <c r="C3456" t="s">
        <v>10182</v>
      </c>
      <c r="D3456" t="s">
        <v>630</v>
      </c>
      <c r="E3456">
        <v>44.762675999999999</v>
      </c>
      <c r="F3456">
        <v>9.6</v>
      </c>
      <c r="G3456">
        <v>33.591777949137402</v>
      </c>
      <c r="H3456">
        <v>-9.3723434730309396</v>
      </c>
      <c r="I3456">
        <v>-31.656115363843899</v>
      </c>
      <c r="J3456">
        <v>-2.0464931607737502</v>
      </c>
      <c r="K3456">
        <v>10.394927176245499</v>
      </c>
      <c r="L3456">
        <v>10.0779083479354</v>
      </c>
      <c r="M3456">
        <v>29.075208329226101</v>
      </c>
      <c r="N3456">
        <v>1.0231032111681699</v>
      </c>
      <c r="O3456">
        <v>78.125</v>
      </c>
      <c r="P3456">
        <v>62.711864406779597</v>
      </c>
      <c r="Q3456">
        <v>-3.7657400076890001E-3</v>
      </c>
    </row>
    <row r="3457" spans="1:17" hidden="1" x14ac:dyDescent="0.3">
      <c r="A3457" t="s">
        <v>7079</v>
      </c>
      <c r="B3457" t="s">
        <v>7080</v>
      </c>
      <c r="C3457" t="s">
        <v>10182</v>
      </c>
      <c r="D3457" t="s">
        <v>481</v>
      </c>
      <c r="E3457">
        <v>44.679126638999897</v>
      </c>
      <c r="F3457">
        <v>9.31</v>
      </c>
      <c r="G3457">
        <v>31.1221456899994</v>
      </c>
      <c r="H3457">
        <v>14.853094641397799</v>
      </c>
      <c r="I3457">
        <v>-9.2276090776084594</v>
      </c>
      <c r="J3457">
        <v>0.91095364773687804</v>
      </c>
      <c r="K3457">
        <v>8.6131350544005407</v>
      </c>
      <c r="L3457">
        <v>8.1145163614782199</v>
      </c>
      <c r="M3457">
        <v>51.176317919374902</v>
      </c>
      <c r="N3457">
        <v>1.79556941470366</v>
      </c>
      <c r="O3457">
        <v>43.3941997851772</v>
      </c>
      <c r="P3457">
        <v>75.329566854990603</v>
      </c>
      <c r="Q3457">
        <v>5.8821103769537003E-2</v>
      </c>
    </row>
    <row r="3458" spans="1:17" hidden="1" x14ac:dyDescent="0.3">
      <c r="A3458" t="s">
        <v>7081</v>
      </c>
      <c r="B3458" t="s">
        <v>7082</v>
      </c>
      <c r="C3458" t="s">
        <v>10182</v>
      </c>
      <c r="D3458" t="s">
        <v>163</v>
      </c>
      <c r="E3458">
        <v>44.614657999999999</v>
      </c>
      <c r="F3458">
        <v>43.99</v>
      </c>
      <c r="G3458">
        <v>11.571439000898801</v>
      </c>
      <c r="H3458">
        <v>-10.8254365893136</v>
      </c>
      <c r="I3458">
        <v>4.5419664193475899</v>
      </c>
      <c r="J3458">
        <v>1.27142591437075</v>
      </c>
      <c r="K3458">
        <v>46.268409472263698</v>
      </c>
      <c r="L3458">
        <v>42.245849414375201</v>
      </c>
      <c r="M3458">
        <v>37.672900482482703</v>
      </c>
      <c r="N3458">
        <v>0.57490614926830397</v>
      </c>
      <c r="O3458">
        <v>50.375085246646897</v>
      </c>
      <c r="P3458">
        <v>67.262357414448601</v>
      </c>
      <c r="Q3458">
        <v>6.6175859492175998E-2</v>
      </c>
    </row>
    <row r="3459" spans="1:17" hidden="1" x14ac:dyDescent="0.3">
      <c r="A3459" t="s">
        <v>7083</v>
      </c>
      <c r="B3459" t="s">
        <v>7084</v>
      </c>
      <c r="C3459" t="s">
        <v>10182</v>
      </c>
      <c r="E3459">
        <v>44.606760000000001</v>
      </c>
      <c r="F3459">
        <v>77.55</v>
      </c>
      <c r="G3459">
        <v>90.330758665390903</v>
      </c>
      <c r="H3459">
        <v>5.4820254590078896</v>
      </c>
      <c r="I3459">
        <v>10.4161551397991</v>
      </c>
      <c r="J3459">
        <v>10.1880484170514</v>
      </c>
      <c r="K3459">
        <v>70.005081564812201</v>
      </c>
      <c r="L3459">
        <v>61.895329951363102</v>
      </c>
      <c r="M3459">
        <v>86.011706119723598</v>
      </c>
      <c r="N3459">
        <v>0.83916083916083895</v>
      </c>
      <c r="O3459">
        <v>0</v>
      </c>
      <c r="P3459">
        <v>169.270833333333</v>
      </c>
    </row>
    <row r="3460" spans="1:17" hidden="1" x14ac:dyDescent="0.3">
      <c r="A3460" t="s">
        <v>7085</v>
      </c>
      <c r="B3460" t="s">
        <v>7086</v>
      </c>
      <c r="C3460" t="s">
        <v>10182</v>
      </c>
      <c r="E3460">
        <v>44.587023360000003</v>
      </c>
      <c r="F3460">
        <v>65.28</v>
      </c>
      <c r="G3460">
        <v>-52.753498028976502</v>
      </c>
      <c r="H3460">
        <v>19.248021802700698</v>
      </c>
      <c r="I3460">
        <v>-39.995974299107701</v>
      </c>
      <c r="J3460">
        <v>-0.86688577724021298</v>
      </c>
      <c r="K3460">
        <v>68.433493810073003</v>
      </c>
      <c r="M3460">
        <v>38.780959627027698</v>
      </c>
      <c r="O3460">
        <v>45.526960784313701</v>
      </c>
      <c r="P3460">
        <v>33.770491803278603</v>
      </c>
    </row>
    <row r="3461" spans="1:17" hidden="1" x14ac:dyDescent="0.3">
      <c r="A3461" t="s">
        <v>7087</v>
      </c>
      <c r="B3461" t="s">
        <v>7088</v>
      </c>
      <c r="C3461" t="s">
        <v>10182</v>
      </c>
      <c r="D3461" t="s">
        <v>637</v>
      </c>
      <c r="E3461">
        <v>44.538165999999997</v>
      </c>
      <c r="F3461">
        <v>60.26</v>
      </c>
      <c r="G3461">
        <v>106.683322767955</v>
      </c>
      <c r="H3461">
        <v>-2.22408009463128</v>
      </c>
      <c r="I3461">
        <v>50.756866066888001</v>
      </c>
      <c r="J3461">
        <v>7.7506715066199101</v>
      </c>
      <c r="K3461">
        <v>55.103296680420698</v>
      </c>
      <c r="L3461">
        <v>46.036815013012699</v>
      </c>
      <c r="M3461">
        <v>60.574117655562397</v>
      </c>
      <c r="N3461">
        <v>1.8303177891501401</v>
      </c>
      <c r="O3461">
        <v>7.8659143710587403</v>
      </c>
      <c r="P3461">
        <v>153.72631578947301</v>
      </c>
      <c r="Q3461">
        <v>5.6401916023863997E-2</v>
      </c>
    </row>
    <row r="3462" spans="1:17" hidden="1" x14ac:dyDescent="0.3">
      <c r="A3462" t="s">
        <v>7089</v>
      </c>
      <c r="B3462" t="s">
        <v>7090</v>
      </c>
      <c r="C3462" t="s">
        <v>10182</v>
      </c>
      <c r="D3462" t="s">
        <v>180</v>
      </c>
      <c r="E3462">
        <v>44.507966832000001</v>
      </c>
      <c r="F3462">
        <v>15.72</v>
      </c>
      <c r="G3462">
        <v>-81.285406468815395</v>
      </c>
      <c r="H3462">
        <v>-6.2679745409920997</v>
      </c>
      <c r="I3462">
        <v>-62.439460120343703</v>
      </c>
      <c r="J3462">
        <v>-0.236969351249944</v>
      </c>
      <c r="K3462">
        <v>17.720098635328501</v>
      </c>
      <c r="L3462">
        <v>26.001562569972499</v>
      </c>
      <c r="M3462">
        <v>36.250995718774902</v>
      </c>
      <c r="N3462">
        <v>0.51836135488481805</v>
      </c>
      <c r="O3462">
        <v>179.580152671755</v>
      </c>
      <c r="P3462">
        <v>4.7301798800799499</v>
      </c>
      <c r="Q3462">
        <v>-5.7110037102427E-2</v>
      </c>
    </row>
    <row r="3463" spans="1:17" hidden="1" x14ac:dyDescent="0.3">
      <c r="A3463" t="s">
        <v>7091</v>
      </c>
      <c r="B3463" t="s">
        <v>7092</v>
      </c>
      <c r="C3463" t="s">
        <v>10182</v>
      </c>
      <c r="D3463" t="s">
        <v>416</v>
      </c>
      <c r="E3463">
        <v>44.353999999999999</v>
      </c>
      <c r="F3463">
        <v>83.75</v>
      </c>
      <c r="G3463">
        <v>-44.865601487865703</v>
      </c>
      <c r="H3463">
        <v>-2.3838281995286899</v>
      </c>
      <c r="I3463">
        <v>-40.161214947839497</v>
      </c>
      <c r="J3463">
        <v>-4.6493160773758403E-2</v>
      </c>
      <c r="K3463">
        <v>86.313162858987397</v>
      </c>
      <c r="L3463">
        <v>99.891790461626798</v>
      </c>
      <c r="M3463">
        <v>90.043799696394998</v>
      </c>
      <c r="N3463">
        <v>1.11286550578701</v>
      </c>
      <c r="O3463">
        <v>60.477611940298502</v>
      </c>
      <c r="P3463">
        <v>4.6875</v>
      </c>
    </row>
    <row r="3464" spans="1:17" hidden="1" x14ac:dyDescent="0.3">
      <c r="A3464" t="s">
        <v>7093</v>
      </c>
      <c r="B3464" t="s">
        <v>7094</v>
      </c>
      <c r="C3464" t="s">
        <v>10182</v>
      </c>
      <c r="D3464" t="s">
        <v>243</v>
      </c>
      <c r="E3464">
        <v>44.223348399999999</v>
      </c>
      <c r="F3464">
        <v>23.32</v>
      </c>
      <c r="G3464">
        <v>0.62837771300995704</v>
      </c>
      <c r="H3464">
        <v>-29.887598196906001</v>
      </c>
      <c r="I3464">
        <v>-0.74943690298586296</v>
      </c>
      <c r="J3464">
        <v>-5.1319632462438296</v>
      </c>
      <c r="K3464">
        <v>26.3137220803861</v>
      </c>
      <c r="L3464">
        <v>23.552784541100799</v>
      </c>
      <c r="M3464">
        <v>32.460062858510298</v>
      </c>
      <c r="N3464">
        <v>0.30755773093620498</v>
      </c>
      <c r="O3464">
        <v>67.581475128644897</v>
      </c>
    </row>
    <row r="3465" spans="1:17" hidden="1" x14ac:dyDescent="0.3">
      <c r="A3465" t="s">
        <v>7095</v>
      </c>
      <c r="B3465" t="s">
        <v>7096</v>
      </c>
      <c r="C3465" t="s">
        <v>10182</v>
      </c>
      <c r="E3465">
        <v>44.2048293</v>
      </c>
      <c r="F3465">
        <v>62.1</v>
      </c>
      <c r="G3465">
        <v>98.134796527839995</v>
      </c>
      <c r="H3465">
        <v>8.6892326662150907</v>
      </c>
      <c r="I3465">
        <v>22.642274281081601</v>
      </c>
      <c r="J3465">
        <v>2.7849307344799099</v>
      </c>
      <c r="K3465">
        <v>57.330608864218</v>
      </c>
      <c r="L3465">
        <v>46.132960248944997</v>
      </c>
      <c r="M3465">
        <v>59.306912596175898</v>
      </c>
      <c r="N3465">
        <v>0.83167641147854499</v>
      </c>
      <c r="O3465">
        <v>3.9291465378421901</v>
      </c>
      <c r="P3465">
        <v>150.40322580645099</v>
      </c>
      <c r="Q3465">
        <v>9.4627942636996004E-2</v>
      </c>
    </row>
    <row r="3466" spans="1:17" hidden="1" x14ac:dyDescent="0.3">
      <c r="A3466" t="s">
        <v>7097</v>
      </c>
      <c r="B3466" t="s">
        <v>7098</v>
      </c>
      <c r="C3466" t="s">
        <v>10182</v>
      </c>
      <c r="D3466" t="s">
        <v>78</v>
      </c>
      <c r="E3466">
        <v>44.164859999999997</v>
      </c>
      <c r="F3466">
        <v>246.8</v>
      </c>
      <c r="G3466">
        <v>173.16182613769701</v>
      </c>
      <c r="H3466">
        <v>-42.613212636230202</v>
      </c>
      <c r="I3466">
        <v>135.09016209450701</v>
      </c>
      <c r="J3466">
        <v>-5.71067376952199</v>
      </c>
      <c r="K3466">
        <v>267.995079818394</v>
      </c>
      <c r="M3466">
        <v>29.699069206623001</v>
      </c>
      <c r="N3466">
        <v>1.2199413489736</v>
      </c>
      <c r="O3466">
        <v>53.970826580226799</v>
      </c>
      <c r="P3466">
        <v>208.5</v>
      </c>
    </row>
    <row r="3467" spans="1:17" hidden="1" x14ac:dyDescent="0.3">
      <c r="A3467" t="s">
        <v>7099</v>
      </c>
      <c r="B3467" t="s">
        <v>7100</v>
      </c>
      <c r="C3467" t="s">
        <v>10182</v>
      </c>
      <c r="D3467" t="s">
        <v>49</v>
      </c>
      <c r="E3467">
        <v>44.034773391000002</v>
      </c>
      <c r="F3467">
        <v>18.91</v>
      </c>
      <c r="G3467">
        <v>-53.861802539882099</v>
      </c>
      <c r="H3467">
        <v>-43.682113401794197</v>
      </c>
      <c r="I3467">
        <v>-52.769329153296603</v>
      </c>
      <c r="J3467">
        <v>-10.7784417265502</v>
      </c>
      <c r="K3467">
        <v>24.6882383294076</v>
      </c>
      <c r="L3467">
        <v>29.903557749972599</v>
      </c>
      <c r="M3467">
        <v>32.777230358453203</v>
      </c>
      <c r="N3467">
        <v>0.81938970069637196</v>
      </c>
      <c r="O3467">
        <v>211.21099947117901</v>
      </c>
      <c r="P3467">
        <v>10.133954571927701</v>
      </c>
      <c r="Q3467">
        <v>-7.8120348547752003E-2</v>
      </c>
    </row>
    <row r="3468" spans="1:17" hidden="1" x14ac:dyDescent="0.3">
      <c r="A3468" t="s">
        <v>7101</v>
      </c>
      <c r="B3468" t="s">
        <v>7102</v>
      </c>
      <c r="C3468" t="s">
        <v>10182</v>
      </c>
      <c r="D3468" t="s">
        <v>130</v>
      </c>
      <c r="E3468">
        <v>43.920942165</v>
      </c>
      <c r="F3468">
        <v>121.85</v>
      </c>
      <c r="G3468">
        <v>-32.705316644187</v>
      </c>
      <c r="H3468">
        <v>-6.9569989312360097</v>
      </c>
      <c r="I3468">
        <v>-18.705641282547901</v>
      </c>
      <c r="J3468">
        <v>-4.6493160773758403E-2</v>
      </c>
      <c r="K3468">
        <v>121.089865044622</v>
      </c>
      <c r="L3468">
        <v>126.24071761431</v>
      </c>
      <c r="M3468">
        <v>57.195716189706602</v>
      </c>
      <c r="N3468">
        <v>0.62738655510137797</v>
      </c>
      <c r="O3468">
        <v>33.771029954862499</v>
      </c>
      <c r="P3468">
        <v>18.300970873786301</v>
      </c>
      <c r="Q3468">
        <v>0.17027991651055899</v>
      </c>
    </row>
    <row r="3469" spans="1:17" hidden="1" x14ac:dyDescent="0.3">
      <c r="A3469" t="s">
        <v>7103</v>
      </c>
      <c r="B3469" t="s">
        <v>7104</v>
      </c>
      <c r="C3469" t="s">
        <v>10182</v>
      </c>
      <c r="E3469">
        <v>43.643250000000002</v>
      </c>
      <c r="F3469">
        <v>4.25</v>
      </c>
      <c r="G3469">
        <v>66.355533440165601</v>
      </c>
      <c r="H3469">
        <v>-7.9982529632658697</v>
      </c>
      <c r="I3469">
        <v>12.305046813637</v>
      </c>
      <c r="J3469">
        <v>-4.8519851516204398</v>
      </c>
      <c r="K3469">
        <v>4.1212799289150501</v>
      </c>
      <c r="L3469">
        <v>3.8212821561984001</v>
      </c>
      <c r="M3469">
        <v>55.077044570381403</v>
      </c>
      <c r="N3469">
        <v>0.40412926450518999</v>
      </c>
      <c r="O3469">
        <v>65.882352941176407</v>
      </c>
      <c r="P3469">
        <v>109.35960591132999</v>
      </c>
      <c r="Q3469">
        <v>-3.3801336389061999E-2</v>
      </c>
    </row>
    <row r="3470" spans="1:17" hidden="1" x14ac:dyDescent="0.3">
      <c r="A3470" t="s">
        <v>7105</v>
      </c>
      <c r="B3470" t="s">
        <v>7106</v>
      </c>
      <c r="C3470" t="s">
        <v>10182</v>
      </c>
      <c r="D3470" t="s">
        <v>111</v>
      </c>
      <c r="E3470">
        <v>43.582293999999997</v>
      </c>
      <c r="F3470">
        <v>33.53</v>
      </c>
      <c r="G3470">
        <v>492.40948794715803</v>
      </c>
      <c r="H3470">
        <v>109.84444156639</v>
      </c>
      <c r="I3470">
        <v>106.108097813283</v>
      </c>
      <c r="J3470">
        <v>49.275619976206102</v>
      </c>
      <c r="K3470">
        <v>18.872394457201299</v>
      </c>
      <c r="L3470">
        <v>13.946328721556901</v>
      </c>
      <c r="M3470">
        <v>82.309434074371893</v>
      </c>
      <c r="N3470">
        <v>2.2880288028802802</v>
      </c>
      <c r="O3470">
        <v>0</v>
      </c>
      <c r="P3470">
        <v>621.07526881720401</v>
      </c>
      <c r="Q3470">
        <v>7.0022155805973998E-2</v>
      </c>
    </row>
    <row r="3471" spans="1:17" hidden="1" x14ac:dyDescent="0.3">
      <c r="A3471" t="s">
        <v>7107</v>
      </c>
      <c r="B3471" t="s">
        <v>7108</v>
      </c>
      <c r="C3471" t="s">
        <v>10182</v>
      </c>
      <c r="D3471" t="s">
        <v>243</v>
      </c>
      <c r="E3471">
        <v>43.564842992000003</v>
      </c>
      <c r="F3471">
        <v>40.49</v>
      </c>
      <c r="G3471">
        <v>-17.542747310704598</v>
      </c>
      <c r="H3471">
        <v>-0.94284500731336196</v>
      </c>
      <c r="I3471">
        <v>-17.3928625832474</v>
      </c>
      <c r="J3471">
        <v>-2.53429803882254</v>
      </c>
      <c r="K3471">
        <v>40.234527810813901</v>
      </c>
      <c r="L3471">
        <v>41.216607741761599</v>
      </c>
      <c r="M3471">
        <v>56.7206496091475</v>
      </c>
      <c r="N3471">
        <v>2.4681918626973598</v>
      </c>
      <c r="O3471">
        <v>60.508767596937403</v>
      </c>
      <c r="P3471">
        <v>22.5113464447806</v>
      </c>
      <c r="Q3471">
        <v>-1.7692847858728999E-2</v>
      </c>
    </row>
    <row r="3472" spans="1:17" hidden="1" x14ac:dyDescent="0.3">
      <c r="A3472" t="s">
        <v>7109</v>
      </c>
      <c r="B3472" t="s">
        <v>7110</v>
      </c>
      <c r="C3472" t="s">
        <v>10182</v>
      </c>
      <c r="D3472" t="s">
        <v>130</v>
      </c>
      <c r="E3472">
        <v>43.548962000000003</v>
      </c>
      <c r="F3472">
        <v>81.56</v>
      </c>
      <c r="G3472">
        <v>183.97055277932199</v>
      </c>
      <c r="H3472">
        <v>-4.4443097159460603</v>
      </c>
      <c r="I3472">
        <v>119.639761348615</v>
      </c>
      <c r="J3472">
        <v>6.7118565445307699</v>
      </c>
      <c r="K3472">
        <v>71.187737376313294</v>
      </c>
      <c r="L3472">
        <v>54.435412286068697</v>
      </c>
      <c r="M3472">
        <v>70.8288427301664</v>
      </c>
      <c r="N3472">
        <v>0.93178623547042005</v>
      </c>
      <c r="O3472">
        <v>15.2403138793526</v>
      </c>
      <c r="P3472">
        <v>277.59259259259198</v>
      </c>
      <c r="Q3472">
        <v>0.18080935884209701</v>
      </c>
    </row>
    <row r="3473" spans="1:17" hidden="1" x14ac:dyDescent="0.3">
      <c r="A3473" t="s">
        <v>7111</v>
      </c>
      <c r="B3473" t="s">
        <v>7112</v>
      </c>
      <c r="C3473" t="s">
        <v>10182</v>
      </c>
      <c r="E3473">
        <v>43.427878295999903</v>
      </c>
      <c r="F3473">
        <v>8.0399999999999991</v>
      </c>
      <c r="G3473">
        <v>-6.8506138836287001</v>
      </c>
      <c r="H3473">
        <v>2.1126073263962502</v>
      </c>
      <c r="I3473">
        <v>-20.4426699856926</v>
      </c>
      <c r="J3473">
        <v>3.3655803300398799</v>
      </c>
      <c r="K3473">
        <v>7.6842416100180904</v>
      </c>
      <c r="L3473">
        <v>8.39710076191772</v>
      </c>
      <c r="M3473">
        <v>76.504425908467496</v>
      </c>
      <c r="N3473">
        <v>1.4229794373008999</v>
      </c>
      <c r="O3473">
        <v>29.228855721393</v>
      </c>
      <c r="P3473">
        <v>26.614173228346399</v>
      </c>
      <c r="Q3473">
        <v>-4.8648942864632998E-2</v>
      </c>
    </row>
    <row r="3474" spans="1:17" hidden="1" x14ac:dyDescent="0.3">
      <c r="A3474" t="s">
        <v>7113</v>
      </c>
      <c r="B3474" t="s">
        <v>7114</v>
      </c>
      <c r="C3474" t="s">
        <v>10182</v>
      </c>
      <c r="D3474" t="s">
        <v>114</v>
      </c>
      <c r="E3474">
        <v>43.177500000000002</v>
      </c>
      <c r="F3474">
        <v>2.96</v>
      </c>
      <c r="G3474">
        <v>102.56450598216399</v>
      </c>
      <c r="H3474">
        <v>18.8153587923412</v>
      </c>
      <c r="I3474">
        <v>40.897855909755002</v>
      </c>
      <c r="J3474">
        <v>-10.6205112876619</v>
      </c>
      <c r="K3474">
        <v>2.8179238827544899</v>
      </c>
      <c r="L3474">
        <v>2.2814635650466202</v>
      </c>
      <c r="M3474">
        <v>48.9493618059836</v>
      </c>
      <c r="N3474">
        <v>0.75212631972813404</v>
      </c>
      <c r="O3474">
        <v>15.878378378378301</v>
      </c>
      <c r="P3474">
        <v>165.59214964734699</v>
      </c>
      <c r="Q3474">
        <v>8.7036768157322003E-2</v>
      </c>
    </row>
    <row r="3475" spans="1:17" hidden="1" x14ac:dyDescent="0.3">
      <c r="A3475" t="s">
        <v>7115</v>
      </c>
      <c r="B3475" t="s">
        <v>7116</v>
      </c>
      <c r="C3475" t="s">
        <v>10182</v>
      </c>
      <c r="E3475">
        <v>43.136648999999998</v>
      </c>
      <c r="F3475">
        <v>10.95</v>
      </c>
      <c r="G3475">
        <v>51.526995224530602</v>
      </c>
      <c r="H3475">
        <v>16.902669188197599</v>
      </c>
      <c r="I3475">
        <v>20.8832945607098</v>
      </c>
      <c r="J3475">
        <v>-3.2323338687383698</v>
      </c>
      <c r="K3475">
        <v>10.3451537302183</v>
      </c>
      <c r="L3475">
        <v>9.0285964990201393</v>
      </c>
      <c r="M3475">
        <v>43.505068432181197</v>
      </c>
      <c r="N3475">
        <v>0.271241131545988</v>
      </c>
      <c r="O3475">
        <v>33.150684931506802</v>
      </c>
      <c r="P3475">
        <v>112.6213592233</v>
      </c>
      <c r="Q3475">
        <v>9.5245551346063995E-2</v>
      </c>
    </row>
    <row r="3476" spans="1:17" hidden="1" x14ac:dyDescent="0.3">
      <c r="A3476" t="s">
        <v>7117</v>
      </c>
      <c r="B3476" t="s">
        <v>7118</v>
      </c>
      <c r="C3476" t="s">
        <v>10182</v>
      </c>
      <c r="E3476">
        <v>43.113333900000001</v>
      </c>
      <c r="F3476">
        <v>96.07</v>
      </c>
      <c r="G3476">
        <v>50.352368112675997</v>
      </c>
      <c r="H3476">
        <v>6.5931365701190101</v>
      </c>
      <c r="I3476">
        <v>5.3900325892719003</v>
      </c>
      <c r="J3476">
        <v>12.707665804106</v>
      </c>
      <c r="K3476">
        <v>82.6590330220114</v>
      </c>
      <c r="L3476">
        <v>70.995555122991703</v>
      </c>
      <c r="M3476">
        <v>78.701974159307994</v>
      </c>
      <c r="N3476">
        <v>1.22364109320631</v>
      </c>
      <c r="O3476">
        <v>0.48922660560009001</v>
      </c>
      <c r="P3476">
        <v>93.533440773569595</v>
      </c>
      <c r="Q3476">
        <v>0.161332384499249</v>
      </c>
    </row>
    <row r="3477" spans="1:17" hidden="1" x14ac:dyDescent="0.3">
      <c r="A3477" t="s">
        <v>7119</v>
      </c>
      <c r="B3477" t="s">
        <v>7120</v>
      </c>
      <c r="C3477" t="s">
        <v>10182</v>
      </c>
      <c r="E3477">
        <v>43.08</v>
      </c>
      <c r="F3477">
        <v>14.36</v>
      </c>
      <c r="G3477">
        <v>75.472751216601296</v>
      </c>
      <c r="H3477">
        <v>-0.88735102086581696</v>
      </c>
      <c r="I3477">
        <v>-42.855718572326097</v>
      </c>
      <c r="J3477">
        <v>-8.8659376052181997</v>
      </c>
      <c r="K3477">
        <v>13.1799523409831</v>
      </c>
      <c r="L3477">
        <v>12.4307830041542</v>
      </c>
      <c r="M3477">
        <v>60.7723665881241</v>
      </c>
      <c r="N3477">
        <v>2.2043981136504498</v>
      </c>
      <c r="O3477">
        <v>55.919220055710298</v>
      </c>
      <c r="P3477">
        <v>111.17647058823501</v>
      </c>
      <c r="Q3477">
        <v>7.8406755944952E-2</v>
      </c>
    </row>
    <row r="3478" spans="1:17" hidden="1" x14ac:dyDescent="0.3">
      <c r="A3478" t="s">
        <v>7121</v>
      </c>
      <c r="B3478" t="s">
        <v>7122</v>
      </c>
      <c r="C3478" t="s">
        <v>10182</v>
      </c>
      <c r="E3478">
        <v>43.05300776</v>
      </c>
      <c r="F3478">
        <v>28.7</v>
      </c>
      <c r="G3478">
        <v>-20.646315570416899</v>
      </c>
      <c r="H3478">
        <v>29.053454030436399</v>
      </c>
      <c r="I3478">
        <v>22.7304392580048</v>
      </c>
      <c r="J3478">
        <v>4.0737740998053003</v>
      </c>
      <c r="K3478">
        <v>24.542296065482901</v>
      </c>
      <c r="L3478">
        <v>22.100241168833101</v>
      </c>
      <c r="M3478">
        <v>68.947627422862993</v>
      </c>
      <c r="N3478">
        <v>1.7928853754940699</v>
      </c>
      <c r="O3478">
        <v>1.04529616724737</v>
      </c>
      <c r="P3478">
        <v>91.3333333333333</v>
      </c>
    </row>
    <row r="3479" spans="1:17" hidden="1" x14ac:dyDescent="0.3">
      <c r="A3479" t="s">
        <v>7123</v>
      </c>
      <c r="B3479" t="s">
        <v>7124</v>
      </c>
      <c r="C3479" t="s">
        <v>10182</v>
      </c>
      <c r="D3479" t="s">
        <v>711</v>
      </c>
      <c r="E3479">
        <v>43.024297066000003</v>
      </c>
      <c r="F3479">
        <v>90.03</v>
      </c>
      <c r="G3479">
        <v>3.5283777130099501</v>
      </c>
      <c r="H3479">
        <v>-0.29050175896756197</v>
      </c>
      <c r="I3479">
        <v>15.5006658492802</v>
      </c>
      <c r="J3479">
        <v>2.35450820472464</v>
      </c>
      <c r="K3479">
        <v>85.775084781525507</v>
      </c>
      <c r="L3479">
        <v>77.817182621612801</v>
      </c>
      <c r="M3479">
        <v>57.290049328383198</v>
      </c>
      <c r="N3479">
        <v>0.78342055305451397</v>
      </c>
      <c r="O3479">
        <v>11.074086415639201</v>
      </c>
      <c r="P3479">
        <v>36.202723146747303</v>
      </c>
    </row>
    <row r="3480" spans="1:17" hidden="1" x14ac:dyDescent="0.3">
      <c r="A3480" t="s">
        <v>7125</v>
      </c>
      <c r="B3480" t="s">
        <v>7126</v>
      </c>
      <c r="C3480" t="s">
        <v>10182</v>
      </c>
      <c r="D3480" t="s">
        <v>62</v>
      </c>
      <c r="E3480">
        <v>42.9967234</v>
      </c>
      <c r="F3480">
        <v>21.5</v>
      </c>
      <c r="G3480">
        <v>7.2217843064165503</v>
      </c>
      <c r="H3480">
        <v>-1.17029400536322</v>
      </c>
      <c r="I3480">
        <v>-17.4893900058577</v>
      </c>
      <c r="J3480">
        <v>2.9072943570918901</v>
      </c>
      <c r="K3480">
        <v>21.342752157911001</v>
      </c>
      <c r="L3480">
        <v>20.2791811465476</v>
      </c>
      <c r="M3480">
        <v>53.209508637413599</v>
      </c>
      <c r="N3480">
        <v>2.0595495430437198</v>
      </c>
      <c r="O3480">
        <v>40</v>
      </c>
      <c r="P3480">
        <v>109.75609756097499</v>
      </c>
      <c r="Q3480">
        <v>0.117016909751056</v>
      </c>
    </row>
    <row r="3481" spans="1:17" hidden="1" x14ac:dyDescent="0.3">
      <c r="A3481" t="s">
        <v>7127</v>
      </c>
      <c r="B3481" t="s">
        <v>7128</v>
      </c>
      <c r="C3481" t="s">
        <v>10182</v>
      </c>
      <c r="D3481" t="s">
        <v>140</v>
      </c>
      <c r="E3481">
        <v>42.923760000000001</v>
      </c>
      <c r="F3481">
        <v>4.58</v>
      </c>
      <c r="G3481">
        <v>8.4401035594178904</v>
      </c>
      <c r="H3481">
        <v>-7.2605905747473702</v>
      </c>
      <c r="I3481">
        <v>-33.498780140597901</v>
      </c>
      <c r="J3481">
        <v>-2.3770016353500099</v>
      </c>
      <c r="K3481">
        <v>4.6748762350491999</v>
      </c>
      <c r="L3481">
        <v>4.6249853826163099</v>
      </c>
      <c r="M3481">
        <v>41.991564711025603</v>
      </c>
      <c r="N3481">
        <v>0.69758375721275201</v>
      </c>
      <c r="O3481">
        <v>46.724890829694303</v>
      </c>
      <c r="P3481">
        <v>51.655629139072801</v>
      </c>
      <c r="Q3481">
        <v>0.134287120625004</v>
      </c>
    </row>
    <row r="3482" spans="1:17" hidden="1" x14ac:dyDescent="0.3">
      <c r="A3482" t="s">
        <v>7129</v>
      </c>
      <c r="B3482" t="s">
        <v>7130</v>
      </c>
      <c r="C3482" t="s">
        <v>10182</v>
      </c>
      <c r="D3482" t="s">
        <v>1357</v>
      </c>
      <c r="E3482">
        <v>42.900865000000003</v>
      </c>
      <c r="F3482">
        <v>47.95</v>
      </c>
      <c r="G3482">
        <v>-16.7243260803717</v>
      </c>
      <c r="H3482">
        <v>1.4514945863717501</v>
      </c>
      <c r="I3482">
        <v>-51.899902859938699</v>
      </c>
      <c r="J3482">
        <v>-4.5434130786382401</v>
      </c>
      <c r="K3482">
        <v>45.225657432271497</v>
      </c>
      <c r="L3482">
        <v>47.818084899339198</v>
      </c>
      <c r="M3482">
        <v>58.671854125456598</v>
      </c>
      <c r="N3482">
        <v>2.0197550400915798</v>
      </c>
      <c r="O3482">
        <v>91.345151199165798</v>
      </c>
      <c r="P3482">
        <v>29.594594594594501</v>
      </c>
      <c r="Q3482">
        <v>-5.3456204788598999E-2</v>
      </c>
    </row>
    <row r="3483" spans="1:17" hidden="1" x14ac:dyDescent="0.3">
      <c r="A3483" t="s">
        <v>7131</v>
      </c>
      <c r="B3483" t="s">
        <v>7132</v>
      </c>
      <c r="C3483" t="s">
        <v>10182</v>
      </c>
      <c r="D3483" t="s">
        <v>598</v>
      </c>
      <c r="E3483">
        <v>42.876169181999998</v>
      </c>
      <c r="F3483">
        <v>1.26</v>
      </c>
      <c r="G3483">
        <v>-20.085908001275701</v>
      </c>
      <c r="H3483">
        <v>-7.7437809926050098</v>
      </c>
      <c r="I3483">
        <v>-96.578384271406904</v>
      </c>
      <c r="J3483">
        <v>-4.0464931607737604</v>
      </c>
      <c r="K3483">
        <v>1.3384526930701</v>
      </c>
      <c r="L3483">
        <v>2.78716893105199</v>
      </c>
      <c r="M3483">
        <v>62.784426629821603</v>
      </c>
      <c r="N3483">
        <v>3.1542219307397299</v>
      </c>
      <c r="O3483">
        <v>884.12698412698398</v>
      </c>
      <c r="P3483">
        <v>26</v>
      </c>
      <c r="Q3483">
        <v>3.9138213105028997E-2</v>
      </c>
    </row>
    <row r="3484" spans="1:17" hidden="1" x14ac:dyDescent="0.3">
      <c r="A3484" t="s">
        <v>7133</v>
      </c>
      <c r="B3484" t="s">
        <v>7134</v>
      </c>
      <c r="C3484" t="s">
        <v>10182</v>
      </c>
      <c r="D3484" t="s">
        <v>637</v>
      </c>
      <c r="E3484">
        <v>42.776555219999999</v>
      </c>
      <c r="F3484">
        <v>8.1</v>
      </c>
      <c r="G3484">
        <v>-33.456948725257597</v>
      </c>
      <c r="H3484">
        <v>-12.0761140758758</v>
      </c>
      <c r="I3484">
        <v>-21.724357425769298</v>
      </c>
      <c r="J3484">
        <v>-0.79555683118573794</v>
      </c>
      <c r="K3484">
        <v>8.0618729295771807</v>
      </c>
      <c r="L3484">
        <v>8.3977532299736399</v>
      </c>
      <c r="M3484">
        <v>56.253861800237999</v>
      </c>
      <c r="N3484">
        <v>0.26536979095026397</v>
      </c>
      <c r="O3484">
        <v>56.172839506172799</v>
      </c>
      <c r="P3484">
        <v>54.285714285714199</v>
      </c>
      <c r="Q3484">
        <v>-8.5195401839425006E-2</v>
      </c>
    </row>
    <row r="3485" spans="1:17" hidden="1" x14ac:dyDescent="0.3">
      <c r="A3485" t="s">
        <v>7135</v>
      </c>
      <c r="B3485" t="s">
        <v>7136</v>
      </c>
      <c r="C3485" t="s">
        <v>10182</v>
      </c>
      <c r="D3485" t="s">
        <v>553</v>
      </c>
      <c r="E3485">
        <v>42.695400194999998</v>
      </c>
      <c r="F3485">
        <v>27.99</v>
      </c>
      <c r="G3485">
        <v>-28.401970177441498</v>
      </c>
      <c r="H3485">
        <v>-10.615941885210701</v>
      </c>
      <c r="I3485">
        <v>-21.8921968723762</v>
      </c>
      <c r="J3485">
        <v>-0.64614042708769703</v>
      </c>
      <c r="K3485">
        <v>28.914190299344501</v>
      </c>
      <c r="L3485">
        <v>28.7270467307406</v>
      </c>
      <c r="M3485">
        <v>40.185554088586201</v>
      </c>
      <c r="N3485">
        <v>2.0016806159742799</v>
      </c>
      <c r="O3485">
        <v>28.2600928903179</v>
      </c>
      <c r="P3485">
        <v>25.234899328859001</v>
      </c>
      <c r="Q3485">
        <v>4.4394687465192997E-2</v>
      </c>
    </row>
    <row r="3486" spans="1:17" hidden="1" x14ac:dyDescent="0.3">
      <c r="A3486" t="s">
        <v>7137</v>
      </c>
      <c r="B3486" t="s">
        <v>7138</v>
      </c>
      <c r="C3486" t="s">
        <v>10182</v>
      </c>
      <c r="E3486">
        <v>42.670500230000002</v>
      </c>
      <c r="F3486">
        <v>8.15</v>
      </c>
      <c r="G3486">
        <v>43.302521750790298</v>
      </c>
      <c r="H3486">
        <v>-6.7585405787279704</v>
      </c>
      <c r="I3486">
        <v>-21.2669317574404</v>
      </c>
      <c r="J3486">
        <v>-2.1716407404668101</v>
      </c>
      <c r="K3486">
        <v>8.51780535428116</v>
      </c>
      <c r="L3486">
        <v>7.8916683643310899</v>
      </c>
      <c r="M3486">
        <v>36.456274716682699</v>
      </c>
      <c r="N3486">
        <v>0.40742188328995899</v>
      </c>
      <c r="O3486">
        <v>45.398773006134903</v>
      </c>
      <c r="P3486">
        <v>81.1111111111111</v>
      </c>
      <c r="Q3486">
        <v>5.8327313357785002E-2</v>
      </c>
    </row>
    <row r="3487" spans="1:17" hidden="1" x14ac:dyDescent="0.3">
      <c r="A3487" t="s">
        <v>7139</v>
      </c>
      <c r="B3487" t="s">
        <v>7140</v>
      </c>
      <c r="C3487" t="s">
        <v>10182</v>
      </c>
      <c r="D3487" t="s">
        <v>515</v>
      </c>
      <c r="E3487">
        <v>42.578760000000003</v>
      </c>
      <c r="F3487">
        <v>60.55</v>
      </c>
      <c r="G3487">
        <v>34.2561972618821</v>
      </c>
      <c r="H3487">
        <v>5.5729345499169796</v>
      </c>
      <c r="I3487">
        <v>-3.0323553905404999</v>
      </c>
      <c r="J3487">
        <v>9.8246735966205403</v>
      </c>
      <c r="K3487">
        <v>56.838592020747598</v>
      </c>
      <c r="L3487">
        <v>54.949869870355201</v>
      </c>
      <c r="M3487">
        <v>78.6012874626025</v>
      </c>
      <c r="N3487">
        <v>0.58968058968058901</v>
      </c>
      <c r="O3487">
        <v>23.8645747316267</v>
      </c>
      <c r="P3487">
        <v>79.142011834319504</v>
      </c>
    </row>
    <row r="3488" spans="1:17" hidden="1" x14ac:dyDescent="0.3">
      <c r="A3488" t="s">
        <v>7141</v>
      </c>
      <c r="B3488" t="s">
        <v>7142</v>
      </c>
      <c r="C3488" t="s">
        <v>10182</v>
      </c>
      <c r="D3488" t="s">
        <v>384</v>
      </c>
      <c r="E3488">
        <v>42.560878000000002</v>
      </c>
      <c r="F3488">
        <v>118.1</v>
      </c>
      <c r="G3488">
        <v>-36.288915520072699</v>
      </c>
      <c r="H3488">
        <v>91.796521773504196</v>
      </c>
      <c r="I3488">
        <v>31.959948043803799</v>
      </c>
      <c r="J3488">
        <v>46.8285068392262</v>
      </c>
      <c r="K3488">
        <v>75.771383340181899</v>
      </c>
      <c r="M3488">
        <v>86.672803706836305</v>
      </c>
      <c r="N3488">
        <v>3.37822671156004</v>
      </c>
      <c r="O3488">
        <v>18.543607112616399</v>
      </c>
      <c r="P3488">
        <v>118.299445471349</v>
      </c>
    </row>
    <row r="3489" spans="1:17" hidden="1" x14ac:dyDescent="0.3">
      <c r="A3489" t="s">
        <v>7143</v>
      </c>
      <c r="B3489" t="s">
        <v>7144</v>
      </c>
      <c r="C3489" t="s">
        <v>10182</v>
      </c>
      <c r="D3489" t="s">
        <v>46</v>
      </c>
      <c r="E3489">
        <v>42.50673072</v>
      </c>
      <c r="F3489">
        <v>35.520000000000003</v>
      </c>
      <c r="G3489">
        <v>6.1779500918506498</v>
      </c>
      <c r="H3489">
        <v>-15.1813037024439</v>
      </c>
      <c r="I3489">
        <v>-4.6593936681938199</v>
      </c>
      <c r="J3489">
        <v>-3.0627975085998398</v>
      </c>
      <c r="K3489">
        <v>37.364545823295998</v>
      </c>
      <c r="L3489">
        <v>36.287000206143901</v>
      </c>
      <c r="M3489">
        <v>47.015378988223603</v>
      </c>
      <c r="N3489">
        <v>0.79039353947261004</v>
      </c>
      <c r="O3489">
        <v>58.0799549549549</v>
      </c>
      <c r="P3489">
        <v>49.873417721518997</v>
      </c>
      <c r="Q3489">
        <v>0.104211979992078</v>
      </c>
    </row>
    <row r="3490" spans="1:17" hidden="1" x14ac:dyDescent="0.3">
      <c r="A3490" t="s">
        <v>7145</v>
      </c>
      <c r="B3490" t="s">
        <v>7146</v>
      </c>
      <c r="C3490" t="s">
        <v>10182</v>
      </c>
      <c r="D3490" t="s">
        <v>114</v>
      </c>
      <c r="E3490">
        <v>42.46685136</v>
      </c>
      <c r="F3490">
        <v>38.76</v>
      </c>
      <c r="G3490">
        <v>51.095910180542397</v>
      </c>
      <c r="H3490">
        <v>7.5082437548186602</v>
      </c>
      <c r="I3490">
        <v>-4.3618104552509296</v>
      </c>
      <c r="J3490">
        <v>2.67104015513948</v>
      </c>
      <c r="K3490">
        <v>37.388087118863098</v>
      </c>
      <c r="L3490">
        <v>33.469456145815798</v>
      </c>
      <c r="M3490">
        <v>54.298014969355798</v>
      </c>
      <c r="N3490">
        <v>0.47449062550763099</v>
      </c>
      <c r="O3490">
        <v>27.450980392156801</v>
      </c>
      <c r="P3490">
        <v>98.260869565217305</v>
      </c>
      <c r="Q3490">
        <v>5.6748781518478002E-2</v>
      </c>
    </row>
    <row r="3491" spans="1:17" hidden="1" x14ac:dyDescent="0.3">
      <c r="A3491" t="s">
        <v>7147</v>
      </c>
      <c r="B3491" t="s">
        <v>6675</v>
      </c>
      <c r="C3491" t="s">
        <v>10182</v>
      </c>
      <c r="D3491" t="s">
        <v>21</v>
      </c>
      <c r="E3491">
        <v>42.444906339999903</v>
      </c>
      <c r="F3491">
        <v>43.771428571428501</v>
      </c>
      <c r="G3491">
        <v>-77.2419654961422</v>
      </c>
      <c r="H3491">
        <v>-12.1492926777611</v>
      </c>
      <c r="I3491">
        <v>-55.637386704496897</v>
      </c>
      <c r="J3491">
        <v>3.6242521117512698</v>
      </c>
      <c r="K3491">
        <v>42.517006124622398</v>
      </c>
      <c r="L3491">
        <v>59.194570500037102</v>
      </c>
      <c r="M3491">
        <v>66.260116062968706</v>
      </c>
      <c r="N3491">
        <v>1.4658538740171301</v>
      </c>
      <c r="O3491">
        <v>188.62660944205999</v>
      </c>
      <c r="P3491">
        <v>25.606469002695398</v>
      </c>
      <c r="Q3491">
        <v>3.5086314658949E-2</v>
      </c>
    </row>
    <row r="3492" spans="1:17" hidden="1" x14ac:dyDescent="0.3">
      <c r="A3492" t="s">
        <v>7148</v>
      </c>
      <c r="B3492" t="s">
        <v>7149</v>
      </c>
      <c r="C3492" t="s">
        <v>10182</v>
      </c>
      <c r="D3492" t="s">
        <v>130</v>
      </c>
      <c r="E3492">
        <v>42.366304634999999</v>
      </c>
      <c r="F3492">
        <v>4.47</v>
      </c>
      <c r="G3492">
        <v>87.295044379676597</v>
      </c>
      <c r="H3492">
        <v>12.850446511639401</v>
      </c>
      <c r="I3492">
        <v>-22.928384271406902</v>
      </c>
      <c r="J3492">
        <v>5.6407106306954402</v>
      </c>
      <c r="K3492">
        <v>4.3173584243211502</v>
      </c>
      <c r="L3492">
        <v>4.0986591260472496</v>
      </c>
      <c r="M3492">
        <v>60.609311300913497</v>
      </c>
      <c r="N3492">
        <v>1.9024033644865701</v>
      </c>
      <c r="O3492">
        <v>68.903803131990998</v>
      </c>
      <c r="Q3492">
        <v>3.6430944055820002E-3</v>
      </c>
    </row>
    <row r="3493" spans="1:17" hidden="1" x14ac:dyDescent="0.3">
      <c r="A3493" t="s">
        <v>7150</v>
      </c>
      <c r="B3493" t="s">
        <v>7151</v>
      </c>
      <c r="C3493" t="s">
        <v>10182</v>
      </c>
      <c r="E3493">
        <v>42.344000000000001</v>
      </c>
      <c r="F3493">
        <v>40</v>
      </c>
      <c r="G3493">
        <v>-3.6161236101430401</v>
      </c>
      <c r="H3493">
        <v>4.2809081405721496</v>
      </c>
      <c r="I3493">
        <v>-6.7038793862735604</v>
      </c>
      <c r="J3493">
        <v>-8.3994343372443403</v>
      </c>
      <c r="K3493">
        <v>39.297962000228601</v>
      </c>
      <c r="L3493">
        <v>37.665293596160403</v>
      </c>
      <c r="M3493">
        <v>51.136724712521499</v>
      </c>
      <c r="N3493">
        <v>0.132633873981957</v>
      </c>
      <c r="O3493">
        <v>32.25</v>
      </c>
      <c r="P3493">
        <v>48.093298778230199</v>
      </c>
      <c r="Q3493">
        <v>8.5070461435681005E-2</v>
      </c>
    </row>
    <row r="3494" spans="1:17" hidden="1" x14ac:dyDescent="0.3">
      <c r="A3494" t="s">
        <v>7152</v>
      </c>
      <c r="B3494" t="s">
        <v>7153</v>
      </c>
      <c r="C3494" t="s">
        <v>10182</v>
      </c>
      <c r="D3494" t="s">
        <v>98</v>
      </c>
      <c r="E3494">
        <v>42.161000000000001</v>
      </c>
      <c r="F3494">
        <v>1.33</v>
      </c>
      <c r="G3494">
        <v>41.164091998724203</v>
      </c>
      <c r="H3494">
        <v>51.952613694302002</v>
      </c>
      <c r="I3494">
        <v>14.3382823952597</v>
      </c>
      <c r="J3494">
        <v>19.773326659045999</v>
      </c>
      <c r="K3494">
        <v>0.94516462167217397</v>
      </c>
      <c r="L3494">
        <v>0.97362271996602201</v>
      </c>
      <c r="M3494">
        <v>95.441594247686098</v>
      </c>
      <c r="N3494">
        <v>1.4993162062730601</v>
      </c>
      <c r="O3494">
        <v>0</v>
      </c>
      <c r="P3494">
        <v>90</v>
      </c>
      <c r="Q3494">
        <v>1.3176683848052E-2</v>
      </c>
    </row>
    <row r="3495" spans="1:17" hidden="1" x14ac:dyDescent="0.3">
      <c r="A3495" t="s">
        <v>7154</v>
      </c>
      <c r="B3495" t="s">
        <v>7155</v>
      </c>
      <c r="C3495" t="s">
        <v>10182</v>
      </c>
      <c r="E3495">
        <v>42.115893659999998</v>
      </c>
      <c r="F3495">
        <v>116.95</v>
      </c>
      <c r="G3495">
        <v>-25.128643044010701</v>
      </c>
      <c r="H3495">
        <v>-18.7340024155565</v>
      </c>
      <c r="I3495">
        <v>-14.6257944635539</v>
      </c>
      <c r="J3495">
        <v>-4.6493160773758403E-2</v>
      </c>
      <c r="K3495">
        <v>135.63146657206499</v>
      </c>
      <c r="L3495">
        <v>131.17630272316899</v>
      </c>
      <c r="M3495">
        <v>0.30835617214998501</v>
      </c>
      <c r="N3495">
        <v>1.0909090909090899</v>
      </c>
      <c r="O3495">
        <v>35.955536554082897</v>
      </c>
      <c r="P3495">
        <v>8.4376448771441801</v>
      </c>
    </row>
    <row r="3496" spans="1:17" hidden="1" x14ac:dyDescent="0.3">
      <c r="A3496" t="s">
        <v>7156</v>
      </c>
      <c r="B3496" t="s">
        <v>7157</v>
      </c>
      <c r="C3496" t="s">
        <v>10182</v>
      </c>
      <c r="E3496">
        <v>42.101862320000002</v>
      </c>
      <c r="F3496">
        <v>61.67</v>
      </c>
      <c r="G3496">
        <v>125.096647779657</v>
      </c>
      <c r="H3496">
        <v>54.6690173289266</v>
      </c>
      <c r="I3496">
        <v>73.312795740634002</v>
      </c>
      <c r="J3496">
        <v>9.3593552281254802</v>
      </c>
      <c r="K3496">
        <v>45.588330880361497</v>
      </c>
      <c r="L3496">
        <v>36.263153875598398</v>
      </c>
      <c r="M3496">
        <v>78.202204022410797</v>
      </c>
      <c r="N3496">
        <v>0.84955154498450802</v>
      </c>
      <c r="O3496">
        <v>0</v>
      </c>
      <c r="P3496">
        <v>171.55438132981001</v>
      </c>
      <c r="Q3496">
        <v>5.7358895306333001E-2</v>
      </c>
    </row>
    <row r="3497" spans="1:17" hidden="1" x14ac:dyDescent="0.3">
      <c r="A3497" t="s">
        <v>7158</v>
      </c>
      <c r="B3497" t="s">
        <v>7159</v>
      </c>
      <c r="C3497" t="s">
        <v>10182</v>
      </c>
      <c r="D3497" t="s">
        <v>1411</v>
      </c>
      <c r="E3497">
        <v>42</v>
      </c>
      <c r="F3497">
        <v>100</v>
      </c>
      <c r="G3497">
        <v>11.750435731619699</v>
      </c>
      <c r="H3497">
        <v>-6.8860061147464098</v>
      </c>
      <c r="I3497">
        <v>34.084500062414399</v>
      </c>
      <c r="J3497">
        <v>1.9638161175767599</v>
      </c>
      <c r="K3497">
        <v>95.963889549211501</v>
      </c>
      <c r="L3497">
        <v>81.273986968525307</v>
      </c>
      <c r="M3497">
        <v>47.078883648692603</v>
      </c>
      <c r="N3497">
        <v>0.28661575643876702</v>
      </c>
      <c r="O3497">
        <v>21.999999999999901</v>
      </c>
      <c r="P3497">
        <v>74.216027874564404</v>
      </c>
      <c r="Q3497">
        <v>0.14551194478124499</v>
      </c>
    </row>
    <row r="3498" spans="1:17" hidden="1" x14ac:dyDescent="0.3">
      <c r="A3498" t="s">
        <v>7160</v>
      </c>
      <c r="B3498" t="s">
        <v>7161</v>
      </c>
      <c r="C3498" t="s">
        <v>10182</v>
      </c>
      <c r="D3498" t="s">
        <v>637</v>
      </c>
      <c r="E3498">
        <v>41.6725341</v>
      </c>
      <c r="F3498">
        <v>71</v>
      </c>
      <c r="G3498">
        <v>-39.554044370387899</v>
      </c>
      <c r="H3498">
        <v>-3.05420642505007</v>
      </c>
      <c r="I3498">
        <v>-34.306406249428903</v>
      </c>
      <c r="J3498">
        <v>-8.2782404408890997</v>
      </c>
      <c r="K3498">
        <v>73.868493230456295</v>
      </c>
      <c r="L3498">
        <v>82.314046049134703</v>
      </c>
      <c r="M3498">
        <v>44.261081152687098</v>
      </c>
      <c r="N3498">
        <v>0.50699109889373195</v>
      </c>
      <c r="O3498">
        <v>95.704225352112601</v>
      </c>
      <c r="P3498">
        <v>15.729421352893199</v>
      </c>
      <c r="Q3498">
        <v>2.2917765708782002E-2</v>
      </c>
    </row>
    <row r="3499" spans="1:17" hidden="1" x14ac:dyDescent="0.3">
      <c r="A3499" t="s">
        <v>7162</v>
      </c>
      <c r="B3499" t="s">
        <v>7163</v>
      </c>
      <c r="C3499" t="s">
        <v>10182</v>
      </c>
      <c r="D3499" t="s">
        <v>344</v>
      </c>
      <c r="E3499">
        <v>41.656711954000002</v>
      </c>
      <c r="F3499">
        <v>72.489999999999995</v>
      </c>
      <c r="G3499">
        <v>66.1805827638957</v>
      </c>
      <c r="H3499">
        <v>58.380901863502203</v>
      </c>
      <c r="I3499">
        <v>100.4394466649</v>
      </c>
      <c r="J3499">
        <v>62.852383243720602</v>
      </c>
      <c r="K3499">
        <v>49.0166335622269</v>
      </c>
      <c r="L3499">
        <v>43.738260954489498</v>
      </c>
      <c r="M3499">
        <v>99.1463987513565</v>
      </c>
      <c r="N3499">
        <v>3.4490022172949</v>
      </c>
      <c r="O3499">
        <v>2.15202096840942</v>
      </c>
      <c r="P3499">
        <v>162.64492753623099</v>
      </c>
    </row>
    <row r="3500" spans="1:17" hidden="1" x14ac:dyDescent="0.3">
      <c r="A3500" t="s">
        <v>7164</v>
      </c>
      <c r="B3500" t="s">
        <v>7165</v>
      </c>
      <c r="C3500" t="s">
        <v>10182</v>
      </c>
      <c r="E3500">
        <v>41.645299999999999</v>
      </c>
      <c r="F3500">
        <v>79.400000000000006</v>
      </c>
      <c r="G3500">
        <v>-7.4388491777463202</v>
      </c>
      <c r="H3500">
        <v>-5.7863157496466604</v>
      </c>
      <c r="I3500">
        <v>-9.7841507701800108</v>
      </c>
      <c r="J3500">
        <v>-4.6493160773758403E-2</v>
      </c>
      <c r="K3500">
        <v>78.608944930586404</v>
      </c>
      <c r="L3500">
        <v>74.626932352117095</v>
      </c>
      <c r="M3500">
        <v>56.494979839340203</v>
      </c>
      <c r="N3500">
        <v>3.5767511177347201E-2</v>
      </c>
      <c r="O3500">
        <v>2.3929471032745502</v>
      </c>
      <c r="P3500">
        <v>17.647058823529399</v>
      </c>
    </row>
    <row r="3501" spans="1:17" hidden="1" x14ac:dyDescent="0.3">
      <c r="A3501" t="s">
        <v>7166</v>
      </c>
      <c r="B3501" t="s">
        <v>7167</v>
      </c>
      <c r="C3501" t="s">
        <v>10182</v>
      </c>
      <c r="D3501" t="s">
        <v>711</v>
      </c>
      <c r="E3501">
        <v>41.638247819999997</v>
      </c>
      <c r="F3501">
        <v>154.11000000000001</v>
      </c>
      <c r="G3501">
        <v>11.998240726708501</v>
      </c>
      <c r="H3501">
        <v>0.85313260676479497</v>
      </c>
      <c r="I3501">
        <v>5.7545212530739702</v>
      </c>
      <c r="J3501">
        <v>1.6819836604183001</v>
      </c>
      <c r="K3501">
        <v>146.27274953434701</v>
      </c>
      <c r="L3501">
        <v>135.02463355709901</v>
      </c>
      <c r="M3501">
        <v>54.966471854101101</v>
      </c>
      <c r="N3501">
        <v>0.54376633670339802</v>
      </c>
      <c r="O3501">
        <v>2.1997274673934002</v>
      </c>
      <c r="P3501">
        <v>39.352563522922502</v>
      </c>
      <c r="Q3501">
        <v>4.2502533627336997E-2</v>
      </c>
    </row>
    <row r="3502" spans="1:17" hidden="1" x14ac:dyDescent="0.3">
      <c r="A3502" t="s">
        <v>7168</v>
      </c>
      <c r="B3502" t="s">
        <v>7169</v>
      </c>
      <c r="C3502" t="s">
        <v>10182</v>
      </c>
      <c r="D3502" t="s">
        <v>481</v>
      </c>
      <c r="E3502">
        <v>41.551027730999998</v>
      </c>
      <c r="F3502">
        <v>6.17</v>
      </c>
      <c r="G3502">
        <v>-59.096603188441499</v>
      </c>
      <c r="H3502">
        <v>-23.753811168133002</v>
      </c>
      <c r="I3502">
        <v>-41.408844041521803</v>
      </c>
      <c r="J3502">
        <v>3.32618812084513</v>
      </c>
      <c r="K3502">
        <v>6.9443375301310901</v>
      </c>
      <c r="L3502">
        <v>9.5429480135915998</v>
      </c>
      <c r="M3502">
        <v>49.155447700830997</v>
      </c>
      <c r="N3502">
        <v>1.1311009897106701</v>
      </c>
      <c r="O3502">
        <v>78.282009724473198</v>
      </c>
      <c r="P3502">
        <v>15.5430711610486</v>
      </c>
      <c r="Q3502">
        <v>-0.217901001862327</v>
      </c>
    </row>
    <row r="3503" spans="1:17" hidden="1" x14ac:dyDescent="0.3">
      <c r="A3503" t="s">
        <v>7170</v>
      </c>
      <c r="B3503" t="s">
        <v>7171</v>
      </c>
      <c r="C3503" t="s">
        <v>10182</v>
      </c>
      <c r="D3503" t="s">
        <v>21</v>
      </c>
      <c r="E3503">
        <v>41.504582249999999</v>
      </c>
      <c r="F3503">
        <v>164.1</v>
      </c>
      <c r="G3503">
        <v>69.414506838122094</v>
      </c>
      <c r="H3503">
        <v>-16.762315964498999</v>
      </c>
      <c r="I3503">
        <v>13.999560301341299</v>
      </c>
      <c r="J3503">
        <v>2.0798159474458502</v>
      </c>
      <c r="K3503">
        <v>162.20538881568899</v>
      </c>
      <c r="L3503">
        <v>132.19934307601699</v>
      </c>
      <c r="M3503">
        <v>55.13093371267</v>
      </c>
      <c r="N3503">
        <v>0.20908441170895201</v>
      </c>
      <c r="O3503">
        <v>48.659354052406997</v>
      </c>
      <c r="P3503">
        <v>133.72738926078901</v>
      </c>
      <c r="Q3503">
        <v>0.129260478345255</v>
      </c>
    </row>
    <row r="3504" spans="1:17" hidden="1" x14ac:dyDescent="0.3">
      <c r="A3504" t="s">
        <v>7172</v>
      </c>
      <c r="B3504" t="s">
        <v>7173</v>
      </c>
      <c r="C3504" t="s">
        <v>10182</v>
      </c>
      <c r="D3504" t="s">
        <v>938</v>
      </c>
      <c r="E3504">
        <v>41.459038911</v>
      </c>
      <c r="F3504">
        <v>80.930000000000007</v>
      </c>
      <c r="G3504">
        <v>-14.962081630340901</v>
      </c>
      <c r="H3504">
        <v>11.338656283380599</v>
      </c>
      <c r="I3504">
        <v>-13.149462702779401</v>
      </c>
      <c r="J3504">
        <v>7.6427392486078896</v>
      </c>
      <c r="K3504">
        <v>72.556564579629807</v>
      </c>
      <c r="L3504">
        <v>74.7082901543546</v>
      </c>
      <c r="M3504">
        <v>74.463773399486797</v>
      </c>
      <c r="N3504">
        <v>2.24604540881684</v>
      </c>
      <c r="O3504">
        <v>8.1799085629556192</v>
      </c>
      <c r="P3504">
        <v>30.5322580645161</v>
      </c>
      <c r="Q3504">
        <v>-1.1580817209262E-2</v>
      </c>
    </row>
    <row r="3505" spans="1:17" hidden="1" x14ac:dyDescent="0.3">
      <c r="A3505" t="s">
        <v>7174</v>
      </c>
      <c r="B3505" t="s">
        <v>7175</v>
      </c>
      <c r="C3505" t="s">
        <v>10182</v>
      </c>
      <c r="D3505" t="s">
        <v>637</v>
      </c>
      <c r="E3505">
        <v>41.4328</v>
      </c>
      <c r="F3505">
        <v>13.4</v>
      </c>
      <c r="G3505">
        <v>-10.1630949652551</v>
      </c>
      <c r="H3505">
        <v>-6.4102598393909398</v>
      </c>
      <c r="I3505">
        <v>-0.66171760474025498</v>
      </c>
      <c r="J3505">
        <v>-1.3642091197781401</v>
      </c>
      <c r="K3505">
        <v>13.4095614581797</v>
      </c>
      <c r="L3505">
        <v>12.815866994359199</v>
      </c>
      <c r="M3505">
        <v>45.732467905006899</v>
      </c>
      <c r="N3505">
        <v>1.58172594557539</v>
      </c>
      <c r="O3505">
        <v>38.582089552238799</v>
      </c>
      <c r="P3505">
        <v>31.243878550440702</v>
      </c>
      <c r="Q3505">
        <v>4.6366515052348997E-2</v>
      </c>
    </row>
    <row r="3506" spans="1:17" hidden="1" x14ac:dyDescent="0.3">
      <c r="A3506" t="s">
        <v>7176</v>
      </c>
      <c r="B3506" t="s">
        <v>7177</v>
      </c>
      <c r="C3506" t="s">
        <v>10182</v>
      </c>
      <c r="E3506">
        <v>41.25</v>
      </c>
      <c r="F3506">
        <v>125</v>
      </c>
      <c r="G3506">
        <v>-9.1304349029455096</v>
      </c>
      <c r="H3506">
        <v>-4.5179745409920997</v>
      </c>
      <c r="I3506">
        <v>-9.7937275574376006</v>
      </c>
      <c r="J3506">
        <v>-4.6493160773758403E-2</v>
      </c>
      <c r="K3506">
        <v>124.694995285738</v>
      </c>
      <c r="L3506">
        <v>114.471667249479</v>
      </c>
      <c r="M3506">
        <v>99.999999993730199</v>
      </c>
      <c r="O3506">
        <v>0</v>
      </c>
      <c r="P3506">
        <v>37.362637362637301</v>
      </c>
    </row>
    <row r="3507" spans="1:17" hidden="1" x14ac:dyDescent="0.3">
      <c r="A3507" t="s">
        <v>7178</v>
      </c>
      <c r="B3507" t="s">
        <v>7179</v>
      </c>
      <c r="C3507" t="s">
        <v>10182</v>
      </c>
      <c r="D3507" t="s">
        <v>553</v>
      </c>
      <c r="E3507">
        <v>41.247534383999998</v>
      </c>
      <c r="F3507">
        <v>51.66</v>
      </c>
      <c r="G3507">
        <v>6.9355589039120602</v>
      </c>
      <c r="H3507">
        <v>-11.4835173346193</v>
      </c>
      <c r="I3507">
        <v>0.122638802167299</v>
      </c>
      <c r="J3507">
        <v>-4.7523755137149397</v>
      </c>
      <c r="K3507">
        <v>51.299687966577601</v>
      </c>
      <c r="L3507">
        <v>51.019368749785798</v>
      </c>
      <c r="M3507">
        <v>58.1632445875751</v>
      </c>
      <c r="N3507">
        <v>0.85412993916689195</v>
      </c>
      <c r="O3507">
        <v>18.079752226093699</v>
      </c>
      <c r="P3507">
        <v>43.539872186718497</v>
      </c>
      <c r="Q3507">
        <v>4.1241899690067002E-2</v>
      </c>
    </row>
    <row r="3508" spans="1:17" hidden="1" x14ac:dyDescent="0.3">
      <c r="A3508" t="s">
        <v>7180</v>
      </c>
      <c r="B3508" t="s">
        <v>7181</v>
      </c>
      <c r="C3508" t="s">
        <v>10182</v>
      </c>
      <c r="E3508">
        <v>41.235225</v>
      </c>
      <c r="F3508">
        <v>99.22</v>
      </c>
      <c r="G3508">
        <v>-16.0529409683087</v>
      </c>
      <c r="H3508">
        <v>-4.5179745409920997</v>
      </c>
      <c r="I3508">
        <v>-7.8862790082490299</v>
      </c>
      <c r="J3508">
        <v>-4.6493160773758403E-2</v>
      </c>
      <c r="K3508">
        <v>96.110442890695793</v>
      </c>
      <c r="L3508">
        <v>94.722334882692493</v>
      </c>
      <c r="M3508">
        <v>1.5372440029999999E-6</v>
      </c>
      <c r="N3508">
        <v>0</v>
      </c>
      <c r="O3508">
        <v>0.78613182826043904</v>
      </c>
      <c r="P3508">
        <v>9.9390581717451401</v>
      </c>
    </row>
    <row r="3509" spans="1:17" hidden="1" x14ac:dyDescent="0.3">
      <c r="A3509" t="s">
        <v>7182</v>
      </c>
      <c r="B3509" t="s">
        <v>7183</v>
      </c>
      <c r="C3509" t="s">
        <v>10182</v>
      </c>
      <c r="D3509" t="s">
        <v>21</v>
      </c>
      <c r="E3509">
        <v>41.146259051000001</v>
      </c>
      <c r="F3509">
        <v>51.91</v>
      </c>
      <c r="G3509">
        <v>44.554614874541201</v>
      </c>
      <c r="H3509">
        <v>-14.2214312877897</v>
      </c>
      <c r="I3509">
        <v>-11.4735173586422</v>
      </c>
      <c r="J3509">
        <v>-6.2782715864297298</v>
      </c>
      <c r="K3509">
        <v>55.330741861776303</v>
      </c>
      <c r="L3509">
        <v>51.409358839237001</v>
      </c>
      <c r="M3509">
        <v>40.032337228162099</v>
      </c>
      <c r="N3509">
        <v>1.4782909766115799</v>
      </c>
      <c r="O3509">
        <v>78.770949720670401</v>
      </c>
      <c r="P3509">
        <v>82.653061224489704</v>
      </c>
      <c r="Q3509">
        <v>0.168106353179378</v>
      </c>
    </row>
    <row r="3510" spans="1:17" hidden="1" x14ac:dyDescent="0.3">
      <c r="A3510" t="s">
        <v>7184</v>
      </c>
      <c r="B3510" t="s">
        <v>7185</v>
      </c>
      <c r="C3510" t="s">
        <v>10182</v>
      </c>
      <c r="D3510" t="s">
        <v>1402</v>
      </c>
      <c r="E3510">
        <v>41.044077000000001</v>
      </c>
      <c r="F3510">
        <v>77.849999999999994</v>
      </c>
      <c r="G3510">
        <v>-51.642511774860601</v>
      </c>
      <c r="H3510">
        <v>0.72108269806513203</v>
      </c>
      <c r="I3510">
        <v>-29.509235335236699</v>
      </c>
      <c r="J3510">
        <v>2.7828264865482599</v>
      </c>
      <c r="K3510">
        <v>79.020661883643498</v>
      </c>
      <c r="L3510">
        <v>88.031724185646894</v>
      </c>
      <c r="M3510">
        <v>57.748489132859198</v>
      </c>
      <c r="N3510">
        <v>1.60545443126149</v>
      </c>
      <c r="O3510">
        <v>54.245343609505397</v>
      </c>
      <c r="P3510">
        <v>19.769230769230699</v>
      </c>
      <c r="Q3510">
        <v>0.10028880404634399</v>
      </c>
    </row>
    <row r="3511" spans="1:17" hidden="1" x14ac:dyDescent="0.3">
      <c r="A3511" t="s">
        <v>7186</v>
      </c>
      <c r="B3511" t="s">
        <v>7187</v>
      </c>
      <c r="C3511" t="s">
        <v>10182</v>
      </c>
      <c r="E3511">
        <v>40.988432930999998</v>
      </c>
      <c r="F3511">
        <v>37.99</v>
      </c>
      <c r="G3511">
        <v>-39.497554734354502</v>
      </c>
      <c r="H3511">
        <v>2.9311733424603399</v>
      </c>
      <c r="I3511">
        <v>-56.567976768187201</v>
      </c>
      <c r="J3511">
        <v>0.261436015515706</v>
      </c>
      <c r="K3511">
        <v>39.550959048825497</v>
      </c>
      <c r="L3511">
        <v>43.943184623338801</v>
      </c>
      <c r="M3511">
        <v>36.720017175777201</v>
      </c>
      <c r="N3511">
        <v>0.308963763509218</v>
      </c>
      <c r="O3511">
        <v>105.278449389618</v>
      </c>
      <c r="P3511">
        <v>17.506959480358798</v>
      </c>
      <c r="Q3511">
        <v>0.16647935436431999</v>
      </c>
    </row>
    <row r="3512" spans="1:17" hidden="1" x14ac:dyDescent="0.3">
      <c r="A3512" t="s">
        <v>7188</v>
      </c>
      <c r="B3512" t="s">
        <v>7189</v>
      </c>
      <c r="C3512" t="s">
        <v>10182</v>
      </c>
      <c r="D3512" t="s">
        <v>1402</v>
      </c>
      <c r="E3512">
        <v>40.972949999999997</v>
      </c>
      <c r="F3512">
        <v>74.7</v>
      </c>
      <c r="G3512">
        <v>17.199806284438498</v>
      </c>
      <c r="H3512">
        <v>17.108150084132799</v>
      </c>
      <c r="I3512">
        <v>-5.5988514810082801</v>
      </c>
      <c r="J3512">
        <v>11.8309014752415</v>
      </c>
      <c r="K3512">
        <v>67.124932981556398</v>
      </c>
      <c r="L3512">
        <v>60.414610709520197</v>
      </c>
      <c r="M3512">
        <v>63.291108995634801</v>
      </c>
      <c r="N3512">
        <v>1.7293100854477499</v>
      </c>
      <c r="O3512">
        <v>5.3547523427041499</v>
      </c>
      <c r="P3512">
        <v>54.179566563467397</v>
      </c>
      <c r="Q3512">
        <v>7.9701375340147998E-2</v>
      </c>
    </row>
    <row r="3513" spans="1:17" hidden="1" x14ac:dyDescent="0.3">
      <c r="A3513" t="s">
        <v>7190</v>
      </c>
      <c r="B3513" t="s">
        <v>7191</v>
      </c>
      <c r="C3513" t="s">
        <v>10182</v>
      </c>
      <c r="D3513" t="s">
        <v>637</v>
      </c>
      <c r="E3513">
        <v>40.943706900000002</v>
      </c>
      <c r="F3513">
        <v>28.92</v>
      </c>
      <c r="G3513">
        <v>75.747425332057503</v>
      </c>
      <c r="H3513">
        <v>23.499646604382299</v>
      </c>
      <c r="I3513">
        <v>28.7447864603004</v>
      </c>
      <c r="J3513">
        <v>-4.2969050223882599</v>
      </c>
      <c r="K3513">
        <v>25.364372560738602</v>
      </c>
      <c r="L3513">
        <v>21.334414048711398</v>
      </c>
      <c r="M3513">
        <v>52.106510774712497</v>
      </c>
      <c r="N3513">
        <v>0.54178640883573004</v>
      </c>
      <c r="O3513">
        <v>27.074688796680402</v>
      </c>
      <c r="P3513">
        <v>120.763358778625</v>
      </c>
      <c r="Q3513">
        <v>5.4291663902874002E-2</v>
      </c>
    </row>
    <row r="3514" spans="1:17" hidden="1" x14ac:dyDescent="0.3">
      <c r="A3514" t="s">
        <v>7192</v>
      </c>
      <c r="B3514" t="s">
        <v>7193</v>
      </c>
      <c r="C3514" t="s">
        <v>10182</v>
      </c>
      <c r="D3514" t="s">
        <v>798</v>
      </c>
      <c r="E3514">
        <v>40.933500000000002</v>
      </c>
      <c r="F3514">
        <v>145</v>
      </c>
      <c r="G3514">
        <v>-69.583515656778104</v>
      </c>
      <c r="H3514">
        <v>5.9559402339979304</v>
      </c>
      <c r="I3514">
        <v>-56.825991926909303</v>
      </c>
      <c r="J3514">
        <v>0.49718208388010099</v>
      </c>
      <c r="M3514">
        <v>51.069962467857302</v>
      </c>
      <c r="O3514">
        <v>99.137931034482705</v>
      </c>
      <c r="P3514">
        <v>15.999999999999901</v>
      </c>
    </row>
    <row r="3515" spans="1:17" hidden="1" x14ac:dyDescent="0.3">
      <c r="A3515" t="s">
        <v>7194</v>
      </c>
      <c r="B3515" t="s">
        <v>7195</v>
      </c>
      <c r="C3515" t="s">
        <v>10182</v>
      </c>
      <c r="E3515">
        <v>40.914000000000001</v>
      </c>
      <c r="F3515">
        <v>68.19</v>
      </c>
      <c r="G3515">
        <v>601.11217506581602</v>
      </c>
      <c r="H3515">
        <v>6.0844734005116301</v>
      </c>
      <c r="I3515">
        <v>63.464345813666498</v>
      </c>
      <c r="J3515">
        <v>-2.3903528098965601</v>
      </c>
      <c r="K3515">
        <v>59.096478757390997</v>
      </c>
      <c r="L3515">
        <v>39.778406497875601</v>
      </c>
      <c r="M3515">
        <v>43.684425314129101</v>
      </c>
      <c r="N3515">
        <v>0.34039079465340999</v>
      </c>
      <c r="O3515">
        <v>7.71374101774453</v>
      </c>
      <c r="P3515">
        <v>688.32369942196499</v>
      </c>
      <c r="Q3515">
        <v>0.12453509450287301</v>
      </c>
    </row>
    <row r="3516" spans="1:17" hidden="1" x14ac:dyDescent="0.3">
      <c r="A3516" t="s">
        <v>7196</v>
      </c>
      <c r="B3516" t="s">
        <v>7197</v>
      </c>
      <c r="C3516" t="s">
        <v>10182</v>
      </c>
      <c r="D3516" t="s">
        <v>243</v>
      </c>
      <c r="E3516">
        <v>40.898389520000002</v>
      </c>
      <c r="F3516">
        <v>73.55</v>
      </c>
      <c r="G3516">
        <v>7.98809236058419</v>
      </c>
      <c r="H3516">
        <v>0.120323331348313</v>
      </c>
      <c r="I3516">
        <v>-17.6084872978074</v>
      </c>
      <c r="J3516">
        <v>-1.6733767452516799</v>
      </c>
      <c r="K3516">
        <v>79.228024988756204</v>
      </c>
      <c r="L3516">
        <v>74.982219137968599</v>
      </c>
      <c r="M3516">
        <v>42.429320526176397</v>
      </c>
      <c r="N3516">
        <v>1.27618253461169</v>
      </c>
      <c r="O3516">
        <v>54.996600951733498</v>
      </c>
      <c r="P3516">
        <v>68.1142857142857</v>
      </c>
      <c r="Q3516">
        <v>3.1250681222454002E-2</v>
      </c>
    </row>
    <row r="3517" spans="1:17" hidden="1" x14ac:dyDescent="0.3">
      <c r="A3517" t="s">
        <v>7198</v>
      </c>
      <c r="B3517" t="s">
        <v>7199</v>
      </c>
      <c r="C3517" t="s">
        <v>10182</v>
      </c>
      <c r="D3517" t="s">
        <v>177</v>
      </c>
      <c r="E3517">
        <v>40.776105000000001</v>
      </c>
      <c r="F3517">
        <v>23.35</v>
      </c>
      <c r="G3517">
        <v>101.393238458472</v>
      </c>
      <c r="H3517">
        <v>-13.1209437073415</v>
      </c>
      <c r="I3517">
        <v>21.559230407492102</v>
      </c>
      <c r="J3517">
        <v>-5.3324892160005799</v>
      </c>
      <c r="K3517">
        <v>22.923253921179899</v>
      </c>
      <c r="L3517">
        <v>19.430170541585099</v>
      </c>
      <c r="M3517">
        <v>34.105063806384898</v>
      </c>
      <c r="N3517">
        <v>0.83946463778719504</v>
      </c>
      <c r="O3517">
        <v>19.271948608136999</v>
      </c>
      <c r="P3517">
        <v>145.531019978969</v>
      </c>
      <c r="Q3517">
        <v>7.9642620515863002E-2</v>
      </c>
    </row>
    <row r="3518" spans="1:17" hidden="1" x14ac:dyDescent="0.3">
      <c r="A3518" t="s">
        <v>7200</v>
      </c>
      <c r="B3518" t="s">
        <v>7201</v>
      </c>
      <c r="C3518" t="s">
        <v>10182</v>
      </c>
      <c r="E3518">
        <v>40.698480000000004</v>
      </c>
      <c r="F3518">
        <v>50.62</v>
      </c>
      <c r="G3518">
        <v>-67.234479429847198</v>
      </c>
      <c r="H3518">
        <v>-10.4472789879704</v>
      </c>
      <c r="I3518">
        <v>-36.070475262669298</v>
      </c>
      <c r="J3518">
        <v>-2.9495924153834001</v>
      </c>
      <c r="K3518">
        <v>51.351067660316303</v>
      </c>
      <c r="L3518">
        <v>56.692188640149503</v>
      </c>
      <c r="M3518">
        <v>51.452524801590201</v>
      </c>
      <c r="N3518">
        <v>0.64578128003075097</v>
      </c>
      <c r="O3518">
        <v>72.856578427499002</v>
      </c>
      <c r="P3518">
        <v>17.420552076084402</v>
      </c>
    </row>
    <row r="3519" spans="1:17" hidden="1" x14ac:dyDescent="0.3">
      <c r="A3519" t="s">
        <v>7202</v>
      </c>
      <c r="B3519" t="s">
        <v>7203</v>
      </c>
      <c r="C3519" t="s">
        <v>10182</v>
      </c>
      <c r="D3519" t="s">
        <v>46</v>
      </c>
      <c r="E3519">
        <v>40.631274904999998</v>
      </c>
      <c r="F3519">
        <v>75.849999999999994</v>
      </c>
      <c r="G3519">
        <v>-39.088175574971899</v>
      </c>
      <c r="H3519">
        <v>-13.803688826706299</v>
      </c>
      <c r="I3519">
        <v>-26.330651845102999</v>
      </c>
      <c r="J3519">
        <v>0.28267076286021098</v>
      </c>
      <c r="M3519">
        <v>25.042923178179301</v>
      </c>
      <c r="O3519">
        <v>21.094264996703998</v>
      </c>
      <c r="P3519">
        <v>4.7651933701657203</v>
      </c>
    </row>
    <row r="3520" spans="1:17" hidden="1" x14ac:dyDescent="0.3">
      <c r="A3520" t="s">
        <v>7204</v>
      </c>
      <c r="B3520" t="s">
        <v>7205</v>
      </c>
      <c r="C3520" t="s">
        <v>10182</v>
      </c>
      <c r="D3520" t="s">
        <v>75</v>
      </c>
      <c r="E3520">
        <v>40.615514500000003</v>
      </c>
      <c r="F3520">
        <v>0.71</v>
      </c>
      <c r="G3520">
        <v>-25.045650352322401</v>
      </c>
      <c r="H3520">
        <v>-41.125117398134897</v>
      </c>
      <c r="I3520">
        <v>-50.141197084219698</v>
      </c>
      <c r="J3520">
        <v>-6.62544052919481</v>
      </c>
      <c r="K3520">
        <v>1.0580613532538401</v>
      </c>
      <c r="L3520">
        <v>1.0363372099531001</v>
      </c>
      <c r="M3520">
        <v>22.316475729226902</v>
      </c>
      <c r="N3520">
        <v>1.9807260553183701</v>
      </c>
      <c r="O3520">
        <v>154.929577464788</v>
      </c>
      <c r="P3520">
        <v>22.716049382716001</v>
      </c>
      <c r="Q3520">
        <v>9.9618395142205995E-2</v>
      </c>
    </row>
    <row r="3521" spans="1:17" hidden="1" x14ac:dyDescent="0.3">
      <c r="A3521" t="s">
        <v>7206</v>
      </c>
      <c r="B3521" t="s">
        <v>7207</v>
      </c>
      <c r="C3521" t="s">
        <v>10182</v>
      </c>
      <c r="D3521" t="s">
        <v>140</v>
      </c>
      <c r="E3521">
        <v>40.511244224000002</v>
      </c>
      <c r="F3521">
        <v>7.04</v>
      </c>
      <c r="G3521">
        <v>29.639366723998901</v>
      </c>
      <c r="H3521">
        <v>-10.877920413793101</v>
      </c>
      <c r="I3521">
        <v>-25.9480161732474</v>
      </c>
      <c r="J3521">
        <v>1.71821272157918</v>
      </c>
      <c r="K3521">
        <v>6.7655492747339796</v>
      </c>
      <c r="L3521">
        <v>6.5245066276466002</v>
      </c>
      <c r="M3521">
        <v>59.518406345838002</v>
      </c>
      <c r="N3521">
        <v>1.5306019548089</v>
      </c>
      <c r="O3521">
        <v>52.698863636363598</v>
      </c>
      <c r="P3521">
        <v>61.839080459770102</v>
      </c>
      <c r="Q3521">
        <v>-7.2565846638991002E-2</v>
      </c>
    </row>
    <row r="3522" spans="1:17" hidden="1" x14ac:dyDescent="0.3">
      <c r="A3522" t="s">
        <v>7208</v>
      </c>
      <c r="B3522" t="s">
        <v>7209</v>
      </c>
      <c r="C3522" t="s">
        <v>10182</v>
      </c>
      <c r="E3522">
        <v>40.497599999999998</v>
      </c>
      <c r="F3522">
        <v>59</v>
      </c>
      <c r="G3522">
        <v>-48.581758623682397</v>
      </c>
      <c r="H3522">
        <v>24.7648515922277</v>
      </c>
      <c r="I3522">
        <v>-34.676370583594299</v>
      </c>
      <c r="J3522">
        <v>4.6948861495710599</v>
      </c>
      <c r="K3522">
        <v>52.464231139352599</v>
      </c>
      <c r="M3522">
        <v>61.715880261538601</v>
      </c>
      <c r="N3522">
        <v>2.8532231404958601</v>
      </c>
      <c r="O3522">
        <v>50.915254237288103</v>
      </c>
      <c r="P3522">
        <v>36.416184971098197</v>
      </c>
    </row>
    <row r="3523" spans="1:17" hidden="1" x14ac:dyDescent="0.3">
      <c r="A3523" t="s">
        <v>7210</v>
      </c>
      <c r="B3523" t="s">
        <v>7211</v>
      </c>
      <c r="C3523" t="s">
        <v>10182</v>
      </c>
      <c r="D3523" t="s">
        <v>49</v>
      </c>
      <c r="E3523">
        <v>40.451390400000001</v>
      </c>
      <c r="F3523">
        <v>58.18</v>
      </c>
      <c r="G3523">
        <v>-7.6294478959699603</v>
      </c>
      <c r="H3523">
        <v>-5.3072272697914302</v>
      </c>
      <c r="I3523">
        <v>7.3096992161521896</v>
      </c>
      <c r="J3523">
        <v>5.3593944395830597</v>
      </c>
      <c r="K3523">
        <v>59.9277597937946</v>
      </c>
      <c r="L3523">
        <v>56.773778945532897</v>
      </c>
      <c r="M3523">
        <v>49.913135749027703</v>
      </c>
      <c r="N3523">
        <v>0.89497221407384597</v>
      </c>
      <c r="O3523">
        <v>34.926091440357503</v>
      </c>
      <c r="P3523">
        <v>43.654320987654302</v>
      </c>
      <c r="Q3523">
        <v>8.6950645692418005E-2</v>
      </c>
    </row>
    <row r="3524" spans="1:17" hidden="1" x14ac:dyDescent="0.3">
      <c r="A3524" t="s">
        <v>7212</v>
      </c>
      <c r="B3524" t="s">
        <v>7213</v>
      </c>
      <c r="C3524" t="s">
        <v>10182</v>
      </c>
      <c r="E3524">
        <v>40.374655750000002</v>
      </c>
      <c r="F3524">
        <v>77.5</v>
      </c>
      <c r="G3524">
        <v>11.598395349694201</v>
      </c>
      <c r="H3524">
        <v>56.382025459007899</v>
      </c>
      <c r="I3524">
        <v>22.665519229725199</v>
      </c>
      <c r="J3524">
        <v>-10.6576042718848</v>
      </c>
      <c r="K3524">
        <v>72.859223074026005</v>
      </c>
      <c r="L3524">
        <v>62.210757428524502</v>
      </c>
      <c r="M3524">
        <v>38.834976252623598</v>
      </c>
      <c r="N3524">
        <v>1.8146779526464301</v>
      </c>
      <c r="O3524">
        <v>57.316129032257997</v>
      </c>
      <c r="P3524">
        <v>134.84848484848399</v>
      </c>
      <c r="Q3524">
        <v>4.9456094181278998E-2</v>
      </c>
    </row>
    <row r="3525" spans="1:17" hidden="1" x14ac:dyDescent="0.3">
      <c r="A3525" t="s">
        <v>7214</v>
      </c>
      <c r="B3525" t="s">
        <v>7215</v>
      </c>
      <c r="C3525" t="s">
        <v>10182</v>
      </c>
      <c r="E3525">
        <v>40.366737659999998</v>
      </c>
      <c r="F3525">
        <v>32.299999999999997</v>
      </c>
      <c r="G3525">
        <v>-41.342065636743698</v>
      </c>
      <c r="H3525">
        <v>-9.3361832315034707</v>
      </c>
      <c r="I3525">
        <v>-32.099869616662701</v>
      </c>
      <c r="J3525">
        <v>-6.5776978051859496</v>
      </c>
      <c r="K3525">
        <v>33.217653017260297</v>
      </c>
      <c r="L3525">
        <v>36.5070879786742</v>
      </c>
      <c r="M3525">
        <v>48.925734489178801</v>
      </c>
      <c r="N3525">
        <v>1.4329258530550699</v>
      </c>
      <c r="O3525">
        <v>53.065015479876102</v>
      </c>
      <c r="P3525">
        <v>8.9376053962900492</v>
      </c>
      <c r="Q3525">
        <v>0.13617214162889699</v>
      </c>
    </row>
    <row r="3526" spans="1:17" hidden="1" x14ac:dyDescent="0.3">
      <c r="A3526" t="s">
        <v>7216</v>
      </c>
      <c r="B3526" t="s">
        <v>7217</v>
      </c>
      <c r="C3526" t="s">
        <v>10182</v>
      </c>
      <c r="E3526">
        <v>40.354165199999997</v>
      </c>
      <c r="F3526">
        <v>79.069999999999993</v>
      </c>
      <c r="G3526">
        <v>-55.908305201625701</v>
      </c>
      <c r="H3526">
        <v>5.67354392686015</v>
      </c>
      <c r="I3526">
        <v>-43.150781471756801</v>
      </c>
      <c r="J3526">
        <v>5.2476244862850603</v>
      </c>
      <c r="M3526">
        <v>44.075295553434401</v>
      </c>
      <c r="O3526">
        <v>59.365119514354298</v>
      </c>
      <c r="P3526">
        <v>13.1187410586552</v>
      </c>
    </row>
    <row r="3527" spans="1:17" hidden="1" x14ac:dyDescent="0.3">
      <c r="A3527" t="s">
        <v>7218</v>
      </c>
      <c r="B3527" t="s">
        <v>7219</v>
      </c>
      <c r="C3527" t="s">
        <v>10182</v>
      </c>
      <c r="D3527" t="s">
        <v>1402</v>
      </c>
      <c r="E3527">
        <v>40.347568875</v>
      </c>
      <c r="F3527">
        <v>37.549999999999997</v>
      </c>
      <c r="G3527">
        <v>-24.415666714412399</v>
      </c>
      <c r="H3527">
        <v>2.7677397447221699</v>
      </c>
      <c r="I3527">
        <v>-29.344958857042201</v>
      </c>
      <c r="J3527">
        <v>1.43999332571272</v>
      </c>
      <c r="K3527">
        <v>36.197661991253398</v>
      </c>
      <c r="L3527">
        <v>37.6548862145032</v>
      </c>
      <c r="M3527">
        <v>46.6764294634471</v>
      </c>
      <c r="N3527">
        <v>0.71875</v>
      </c>
      <c r="O3527">
        <v>39.6804260985353</v>
      </c>
      <c r="P3527">
        <v>29.706390328151901</v>
      </c>
    </row>
    <row r="3528" spans="1:17" hidden="1" x14ac:dyDescent="0.3">
      <c r="A3528" t="s">
        <v>7220</v>
      </c>
      <c r="B3528" t="s">
        <v>7221</v>
      </c>
      <c r="C3528" t="s">
        <v>10182</v>
      </c>
      <c r="D3528" t="s">
        <v>46</v>
      </c>
      <c r="E3528">
        <v>40.325602169999897</v>
      </c>
      <c r="F3528">
        <v>1164.45</v>
      </c>
      <c r="G3528">
        <v>94.518052394763799</v>
      </c>
      <c r="H3528">
        <v>41.788094060591</v>
      </c>
      <c r="I3528">
        <v>5.8898898402682001</v>
      </c>
      <c r="J3528">
        <v>27.132405921795002</v>
      </c>
      <c r="K3528">
        <v>798.96868257597896</v>
      </c>
      <c r="L3528">
        <v>737.58475425421295</v>
      </c>
      <c r="M3528">
        <v>96.015950722094502</v>
      </c>
      <c r="N3528">
        <v>2.7986359767292899</v>
      </c>
      <c r="O3528">
        <v>0</v>
      </c>
      <c r="P3528">
        <v>153.14130434782601</v>
      </c>
      <c r="Q3528">
        <v>0.111742273883217</v>
      </c>
    </row>
    <row r="3529" spans="1:17" hidden="1" x14ac:dyDescent="0.3">
      <c r="A3529" t="s">
        <v>7222</v>
      </c>
      <c r="B3529" t="s">
        <v>7223</v>
      </c>
      <c r="C3529" t="s">
        <v>10182</v>
      </c>
      <c r="D3529" t="s">
        <v>1224</v>
      </c>
      <c r="E3529">
        <v>40.323630319999999</v>
      </c>
      <c r="F3529">
        <v>9.82</v>
      </c>
      <c r="G3529">
        <v>-76.108351891550001</v>
      </c>
      <c r="H3529">
        <v>-34.551872846076797</v>
      </c>
      <c r="I3529">
        <v>-65.898124224125596</v>
      </c>
      <c r="J3529">
        <v>-8.7190595324551694</v>
      </c>
      <c r="K3529">
        <v>13.9971597017778</v>
      </c>
      <c r="L3529">
        <v>18.223233794139201</v>
      </c>
      <c r="M3529">
        <v>16.163233286275499</v>
      </c>
      <c r="N3529">
        <v>0.48304817608723599</v>
      </c>
      <c r="O3529">
        <v>158.655804480651</v>
      </c>
      <c r="P3529">
        <v>0.20408163265306301</v>
      </c>
      <c r="Q3529">
        <v>9.6181811452316995E-2</v>
      </c>
    </row>
    <row r="3530" spans="1:17" hidden="1" x14ac:dyDescent="0.3">
      <c r="A3530" t="s">
        <v>7224</v>
      </c>
      <c r="B3530" t="s">
        <v>7225</v>
      </c>
      <c r="C3530" t="s">
        <v>10182</v>
      </c>
      <c r="E3530">
        <v>40.311373199999998</v>
      </c>
      <c r="F3530">
        <v>152.30000000000001</v>
      </c>
      <c r="G3530">
        <v>1.0424563879582001</v>
      </c>
      <c r="H3530">
        <v>13.129084282537301</v>
      </c>
      <c r="I3530">
        <v>13.799980117826999</v>
      </c>
      <c r="J3530">
        <v>6.5491097706053196</v>
      </c>
      <c r="K3530">
        <v>145.34981115453701</v>
      </c>
      <c r="M3530">
        <v>47.077381540294503</v>
      </c>
      <c r="N3530">
        <v>0.72</v>
      </c>
      <c r="O3530">
        <v>11.720288903479901</v>
      </c>
      <c r="P3530">
        <v>36.960431654676199</v>
      </c>
    </row>
    <row r="3531" spans="1:17" hidden="1" x14ac:dyDescent="0.3">
      <c r="A3531" t="s">
        <v>7226</v>
      </c>
      <c r="B3531" t="s">
        <v>7227</v>
      </c>
      <c r="C3531" t="s">
        <v>10182</v>
      </c>
      <c r="E3531">
        <v>40.164124000000001</v>
      </c>
      <c r="F3531">
        <v>12.74</v>
      </c>
      <c r="G3531">
        <v>-41.270118527591499</v>
      </c>
      <c r="H3531">
        <v>-8.8556972365769298</v>
      </c>
      <c r="I3531">
        <v>-37.5192239660634</v>
      </c>
      <c r="J3531">
        <v>2.78448102740276</v>
      </c>
      <c r="K3531">
        <v>12.926011224138</v>
      </c>
      <c r="L3531">
        <v>15.0299004167576</v>
      </c>
      <c r="M3531">
        <v>63.308048092596103</v>
      </c>
      <c r="N3531">
        <v>2.3194191905210699</v>
      </c>
      <c r="O3531">
        <v>96.624803767660893</v>
      </c>
      <c r="P3531">
        <v>15.818181818181801</v>
      </c>
      <c r="Q3531">
        <v>9.8179702096257995E-2</v>
      </c>
    </row>
    <row r="3532" spans="1:17" hidden="1" x14ac:dyDescent="0.3">
      <c r="A3532" t="s">
        <v>7228</v>
      </c>
      <c r="B3532" t="s">
        <v>7229</v>
      </c>
      <c r="C3532" t="s">
        <v>10182</v>
      </c>
      <c r="E3532">
        <v>40.078752000000001</v>
      </c>
      <c r="F3532">
        <v>150.5</v>
      </c>
      <c r="G3532">
        <v>93.030034027709704</v>
      </c>
      <c r="H3532">
        <v>28.125197265175299</v>
      </c>
      <c r="I3532">
        <v>130.413551212464</v>
      </c>
      <c r="J3532">
        <v>9.4444159301353405</v>
      </c>
      <c r="K3532">
        <v>114.442192957373</v>
      </c>
      <c r="L3532">
        <v>85.805369208540299</v>
      </c>
      <c r="M3532">
        <v>90.735546144324701</v>
      </c>
      <c r="N3532">
        <v>2.3285833159974998</v>
      </c>
      <c r="O3532">
        <v>1.9933554817275601</v>
      </c>
      <c r="P3532">
        <v>200.99999999999901</v>
      </c>
    </row>
    <row r="3533" spans="1:17" hidden="1" x14ac:dyDescent="0.3">
      <c r="A3533" t="s">
        <v>7230</v>
      </c>
      <c r="B3533" t="s">
        <v>7231</v>
      </c>
      <c r="C3533" t="s">
        <v>10182</v>
      </c>
      <c r="D3533" t="s">
        <v>443</v>
      </c>
      <c r="E3533">
        <v>40.072843800000001</v>
      </c>
      <c r="F3533">
        <v>2.61</v>
      </c>
      <c r="G3533">
        <v>12.282513051355799</v>
      </c>
      <c r="H3533">
        <v>9.1988396182999299</v>
      </c>
      <c r="I3533">
        <v>-23.8538080002204</v>
      </c>
      <c r="J3533">
        <v>-3.0653610853020599</v>
      </c>
      <c r="K3533">
        <v>2.5119823417845</v>
      </c>
      <c r="L3533">
        <v>2.4010033568138698</v>
      </c>
      <c r="M3533">
        <v>59.712059190450198</v>
      </c>
      <c r="N3533">
        <v>1.41605340954355</v>
      </c>
      <c r="O3533">
        <v>39.846743295019103</v>
      </c>
      <c r="P3533">
        <v>58.181818181818102</v>
      </c>
      <c r="Q3533">
        <v>3.0410200900165E-2</v>
      </c>
    </row>
    <row r="3534" spans="1:17" hidden="1" x14ac:dyDescent="0.3">
      <c r="A3534" t="s">
        <v>7232</v>
      </c>
      <c r="B3534" t="s">
        <v>7233</v>
      </c>
      <c r="C3534" t="s">
        <v>10182</v>
      </c>
      <c r="D3534" t="s">
        <v>127</v>
      </c>
      <c r="E3534">
        <v>39.882856239320702</v>
      </c>
      <c r="F3534">
        <v>31.7</v>
      </c>
      <c r="M3534">
        <v>8.5813433096764804</v>
      </c>
      <c r="N3534">
        <v>1</v>
      </c>
    </row>
    <row r="3535" spans="1:17" hidden="1" x14ac:dyDescent="0.3">
      <c r="A3535" t="s">
        <v>7234</v>
      </c>
      <c r="B3535" t="s">
        <v>7235</v>
      </c>
      <c r="C3535" t="s">
        <v>10182</v>
      </c>
      <c r="D3535" t="s">
        <v>130</v>
      </c>
      <c r="E3535">
        <v>39.856576613000001</v>
      </c>
      <c r="F3535">
        <v>72.069999999999993</v>
      </c>
      <c r="G3535">
        <v>-32.6884721038398</v>
      </c>
      <c r="H3535">
        <v>-9.7804745409920901</v>
      </c>
      <c r="I3535">
        <v>-31.259767848459799</v>
      </c>
      <c r="J3535">
        <v>-0.322808950247434</v>
      </c>
      <c r="K3535">
        <v>76.8216405115502</v>
      </c>
      <c r="L3535">
        <v>82.518725500314503</v>
      </c>
      <c r="M3535">
        <v>40.351315194470303</v>
      </c>
      <c r="N3535">
        <v>0.72570155646350198</v>
      </c>
      <c r="O3535">
        <v>29.7904814763424</v>
      </c>
      <c r="P3535">
        <v>13.4960629921259</v>
      </c>
      <c r="Q3535">
        <v>8.0752010557396003E-2</v>
      </c>
    </row>
    <row r="3536" spans="1:17" hidden="1" x14ac:dyDescent="0.3">
      <c r="A3536" t="s">
        <v>7236</v>
      </c>
      <c r="B3536" t="s">
        <v>7237</v>
      </c>
      <c r="C3536" t="s">
        <v>10182</v>
      </c>
      <c r="D3536" t="s">
        <v>1545</v>
      </c>
      <c r="E3536">
        <v>39.756419999999999</v>
      </c>
      <c r="F3536">
        <v>126.5</v>
      </c>
      <c r="G3536">
        <v>-55.099739259920199</v>
      </c>
      <c r="H3536">
        <v>-24.072823507605701</v>
      </c>
      <c r="I3536">
        <v>-42.342215530051398</v>
      </c>
      <c r="J3536">
        <v>-2.7388008530814498</v>
      </c>
      <c r="K3536">
        <v>169.24678061146099</v>
      </c>
      <c r="M3536">
        <v>35.165225783458197</v>
      </c>
      <c r="N3536">
        <v>0.55483552428562599</v>
      </c>
      <c r="O3536">
        <v>127.826086956521</v>
      </c>
      <c r="P3536">
        <v>5.1100955546323297</v>
      </c>
    </row>
    <row r="3537" spans="1:17" hidden="1" x14ac:dyDescent="0.3">
      <c r="A3537" t="s">
        <v>7238</v>
      </c>
      <c r="B3537" t="s">
        <v>7239</v>
      </c>
      <c r="C3537" t="s">
        <v>10182</v>
      </c>
      <c r="E3537">
        <v>39.742868111999996</v>
      </c>
      <c r="F3537">
        <v>23.74</v>
      </c>
      <c r="G3537">
        <v>-3.3423182576860202</v>
      </c>
      <c r="H3537">
        <v>15.660508354397001</v>
      </c>
      <c r="I3537">
        <v>-33.353001703209898</v>
      </c>
      <c r="J3537">
        <v>10.6384383460755</v>
      </c>
      <c r="K3537">
        <v>21.492865560336199</v>
      </c>
      <c r="L3537">
        <v>23.157226219266299</v>
      </c>
      <c r="M3537">
        <v>78.550440969638004</v>
      </c>
      <c r="N3537">
        <v>1.56050581915154</v>
      </c>
      <c r="O3537">
        <v>34.793597304127999</v>
      </c>
      <c r="P3537">
        <v>36.829971181556097</v>
      </c>
      <c r="Q3537">
        <v>3.5858439675486999E-2</v>
      </c>
    </row>
    <row r="3538" spans="1:17" hidden="1" x14ac:dyDescent="0.3">
      <c r="A3538" t="s">
        <v>7240</v>
      </c>
      <c r="B3538" t="s">
        <v>7241</v>
      </c>
      <c r="C3538" t="s">
        <v>10182</v>
      </c>
      <c r="E3538">
        <v>39.658669119999999</v>
      </c>
      <c r="F3538">
        <v>5.1100000000000003</v>
      </c>
      <c r="G3538">
        <v>43.560956685192899</v>
      </c>
      <c r="H3538">
        <v>-2.1179745409920998</v>
      </c>
      <c r="I3538">
        <v>-22.8362651820899</v>
      </c>
      <c r="J3538">
        <v>-0.62901743261842302</v>
      </c>
      <c r="K3538">
        <v>5.3183748515256797</v>
      </c>
      <c r="L3538">
        <v>4.95604880365961</v>
      </c>
      <c r="M3538">
        <v>45.030432170395997</v>
      </c>
      <c r="N3538">
        <v>2.8589580744947201</v>
      </c>
      <c r="O3538">
        <v>43.639921722113399</v>
      </c>
      <c r="P3538">
        <v>179.23497267759501</v>
      </c>
      <c r="Q3538">
        <v>7.1003234437767002E-2</v>
      </c>
    </row>
    <row r="3539" spans="1:17" hidden="1" x14ac:dyDescent="0.3">
      <c r="A3539" t="s">
        <v>7242</v>
      </c>
      <c r="B3539" t="s">
        <v>7243</v>
      </c>
      <c r="C3539" t="s">
        <v>10182</v>
      </c>
      <c r="E3539">
        <v>39.621079999999999</v>
      </c>
      <c r="F3539">
        <v>148</v>
      </c>
      <c r="G3539">
        <v>-45.0642805343928</v>
      </c>
      <c r="H3539">
        <v>-3.1481115272934699</v>
      </c>
      <c r="I3539">
        <v>-59.471241414264</v>
      </c>
      <c r="J3539">
        <v>-2.03324812766117</v>
      </c>
      <c r="K3539">
        <v>159.05322804820801</v>
      </c>
      <c r="L3539">
        <v>203.462487446952</v>
      </c>
      <c r="M3539">
        <v>35.916868747216299</v>
      </c>
      <c r="N3539">
        <v>9.7693351424694694E-2</v>
      </c>
      <c r="O3539">
        <v>122.29729729729701</v>
      </c>
      <c r="P3539">
        <v>19.018898271009199</v>
      </c>
    </row>
    <row r="3540" spans="1:17" hidden="1" x14ac:dyDescent="0.3">
      <c r="A3540" t="s">
        <v>7244</v>
      </c>
      <c r="B3540" t="s">
        <v>7245</v>
      </c>
      <c r="C3540" t="s">
        <v>10182</v>
      </c>
      <c r="D3540" t="s">
        <v>140</v>
      </c>
      <c r="E3540">
        <v>39.610188000000001</v>
      </c>
      <c r="F3540">
        <v>30</v>
      </c>
      <c r="G3540">
        <v>-35.533669195305599</v>
      </c>
      <c r="H3540">
        <v>-20.248311619643701</v>
      </c>
      <c r="I3540">
        <v>-23.175338208999701</v>
      </c>
      <c r="J3540">
        <v>0.72609669478552996</v>
      </c>
      <c r="K3540">
        <v>31.052339148135601</v>
      </c>
      <c r="L3540">
        <v>32.021413698738897</v>
      </c>
      <c r="M3540">
        <v>43.218507473774601</v>
      </c>
      <c r="N3540">
        <v>1.2121212121212099</v>
      </c>
      <c r="O3540">
        <v>35</v>
      </c>
      <c r="P3540">
        <v>24.481327800829799</v>
      </c>
    </row>
    <row r="3541" spans="1:17" hidden="1" x14ac:dyDescent="0.3">
      <c r="A3541" t="s">
        <v>7246</v>
      </c>
      <c r="B3541" t="s">
        <v>7247</v>
      </c>
      <c r="C3541" t="s">
        <v>10182</v>
      </c>
      <c r="E3541">
        <v>39.51885</v>
      </c>
      <c r="F3541">
        <v>91.5</v>
      </c>
      <c r="G3541">
        <v>-26.1669890823568</v>
      </c>
      <c r="H3541">
        <v>-11.058790867522699</v>
      </c>
      <c r="I3541">
        <v>-23.3292596726324</v>
      </c>
      <c r="J3541">
        <v>-3.2692319604356301</v>
      </c>
      <c r="K3541">
        <v>95.4492244312693</v>
      </c>
      <c r="L3541">
        <v>95.149923087356896</v>
      </c>
      <c r="M3541">
        <v>39.274586812488998</v>
      </c>
      <c r="N3541">
        <v>0.72408148440976505</v>
      </c>
      <c r="O3541">
        <v>56.1748633879781</v>
      </c>
      <c r="P3541">
        <v>20.3947368421052</v>
      </c>
      <c r="Q3541">
        <v>9.6435754889865E-2</v>
      </c>
    </row>
    <row r="3542" spans="1:17" hidden="1" x14ac:dyDescent="0.3">
      <c r="A3542" t="s">
        <v>7248</v>
      </c>
      <c r="B3542" t="s">
        <v>7249</v>
      </c>
      <c r="C3542" t="s">
        <v>10182</v>
      </c>
      <c r="D3542" t="s">
        <v>29</v>
      </c>
      <c r="E3542">
        <v>39.393454079999998</v>
      </c>
      <c r="F3542">
        <v>36.840000000000003</v>
      </c>
      <c r="G3542">
        <v>32.687111270672801</v>
      </c>
      <c r="H3542">
        <v>-12.666303401689801</v>
      </c>
      <c r="I3542">
        <v>-5.0794759744636799</v>
      </c>
      <c r="J3542">
        <v>-7.9927034297224102</v>
      </c>
      <c r="K3542">
        <v>37.1015267408971</v>
      </c>
      <c r="L3542">
        <v>33.897803407228103</v>
      </c>
      <c r="M3542">
        <v>34.123386076008103</v>
      </c>
      <c r="N3542">
        <v>1.2867891262446101</v>
      </c>
      <c r="O3542">
        <v>54.587404994571102</v>
      </c>
      <c r="P3542">
        <v>80.588235294117595</v>
      </c>
      <c r="Q3542">
        <v>6.8627358324784005E-2</v>
      </c>
    </row>
    <row r="3543" spans="1:17" hidden="1" x14ac:dyDescent="0.3">
      <c r="A3543" t="s">
        <v>7250</v>
      </c>
      <c r="B3543" t="s">
        <v>7251</v>
      </c>
      <c r="C3543" t="s">
        <v>10182</v>
      </c>
      <c r="D3543" t="s">
        <v>173</v>
      </c>
      <c r="E3543">
        <v>39.376249999999999</v>
      </c>
      <c r="F3543">
        <v>62.5</v>
      </c>
      <c r="G3543">
        <v>47.757012352706496</v>
      </c>
      <c r="H3543">
        <v>-5.9033248594634404</v>
      </c>
      <c r="I3543">
        <v>-3.2533406413894599</v>
      </c>
      <c r="J3543">
        <v>0.65269383109615897</v>
      </c>
      <c r="K3543">
        <v>60.075384414798002</v>
      </c>
      <c r="L3543">
        <v>54.954226103466098</v>
      </c>
      <c r="M3543">
        <v>60.984391568612203</v>
      </c>
      <c r="N3543">
        <v>1.5307060657140801</v>
      </c>
      <c r="O3543">
        <v>15.04</v>
      </c>
      <c r="P3543">
        <v>101.547887778136</v>
      </c>
      <c r="Q3543">
        <v>3.1650982571426997E-2</v>
      </c>
    </row>
    <row r="3544" spans="1:17" hidden="1" x14ac:dyDescent="0.3">
      <c r="A3544" t="s">
        <v>7252</v>
      </c>
      <c r="B3544" t="s">
        <v>7253</v>
      </c>
      <c r="C3544" t="s">
        <v>10182</v>
      </c>
      <c r="D3544" t="s">
        <v>98</v>
      </c>
      <c r="E3544">
        <v>39.376146599999998</v>
      </c>
      <c r="F3544">
        <v>8.5399999999999991</v>
      </c>
      <c r="G3544">
        <v>-47.520058773301102</v>
      </c>
      <c r="H3544">
        <v>-7.2765952306472599</v>
      </c>
      <c r="I3544">
        <v>-41.515780622982298</v>
      </c>
      <c r="J3544">
        <v>-2.2430249526812598</v>
      </c>
      <c r="K3544">
        <v>8.9421668414086497</v>
      </c>
      <c r="L3544">
        <v>10.2866194623629</v>
      </c>
      <c r="M3544">
        <v>42.2135687605168</v>
      </c>
      <c r="N3544">
        <v>0.49564976573485198</v>
      </c>
      <c r="O3544">
        <v>68.032786885245898</v>
      </c>
      <c r="P3544">
        <v>7.1518193224592004</v>
      </c>
      <c r="Q3544">
        <v>-9.699513863963E-3</v>
      </c>
    </row>
    <row r="3545" spans="1:17" hidden="1" x14ac:dyDescent="0.3">
      <c r="A3545" t="s">
        <v>7254</v>
      </c>
      <c r="B3545" t="s">
        <v>7255</v>
      </c>
      <c r="C3545" t="s">
        <v>10182</v>
      </c>
      <c r="D3545" t="s">
        <v>711</v>
      </c>
      <c r="E3545">
        <v>39.201162959999998</v>
      </c>
      <c r="F3545">
        <v>53.36</v>
      </c>
      <c r="G3545">
        <v>-7.8369517279292298</v>
      </c>
      <c r="H3545">
        <v>1.01352152200002</v>
      </c>
      <c r="I3545">
        <v>-1.64595324050047</v>
      </c>
      <c r="J3545">
        <v>-1.33539023313612</v>
      </c>
      <c r="K3545">
        <v>51.443916543695302</v>
      </c>
      <c r="L3545">
        <v>48.319048367851003</v>
      </c>
      <c r="M3545">
        <v>73.375507359077204</v>
      </c>
      <c r="N3545">
        <v>0.27839745873042299</v>
      </c>
      <c r="O3545">
        <v>2.58620689655173</v>
      </c>
      <c r="P3545">
        <v>30.146341463414601</v>
      </c>
      <c r="Q3545">
        <v>8.5918559496748995E-2</v>
      </c>
    </row>
    <row r="3546" spans="1:17" hidden="1" x14ac:dyDescent="0.3">
      <c r="A3546" t="s">
        <v>7256</v>
      </c>
      <c r="B3546" t="s">
        <v>7257</v>
      </c>
      <c r="C3546" t="s">
        <v>10182</v>
      </c>
      <c r="E3546">
        <v>39.149441500000002</v>
      </c>
      <c r="F3546">
        <v>43.94</v>
      </c>
      <c r="G3546">
        <v>-9.4543290539073297</v>
      </c>
      <c r="H3546">
        <v>-1.63425361075954</v>
      </c>
      <c r="I3546">
        <v>-18.898658564411399</v>
      </c>
      <c r="J3546">
        <v>-7.8798264941070801</v>
      </c>
      <c r="K3546">
        <v>44.040637419736903</v>
      </c>
      <c r="L3546">
        <v>43.792786995030198</v>
      </c>
      <c r="M3546">
        <v>53.9466486763829</v>
      </c>
      <c r="N3546">
        <v>0.82106253754681302</v>
      </c>
      <c r="O3546">
        <v>35.411925352753698</v>
      </c>
      <c r="P3546">
        <v>23.774647887323901</v>
      </c>
      <c r="Q3546">
        <v>8.6760268248120997E-2</v>
      </c>
    </row>
    <row r="3547" spans="1:17" hidden="1" x14ac:dyDescent="0.3">
      <c r="A3547" t="s">
        <v>7258</v>
      </c>
      <c r="B3547" t="s">
        <v>7259</v>
      </c>
      <c r="C3547" t="s">
        <v>10182</v>
      </c>
      <c r="E3547">
        <v>39.050804309999997</v>
      </c>
      <c r="F3547">
        <v>64.83</v>
      </c>
      <c r="G3547">
        <v>-62.587113052851898</v>
      </c>
      <c r="H3547">
        <v>15.718389095371499</v>
      </c>
      <c r="I3547">
        <v>-20.1748661477395</v>
      </c>
      <c r="J3547">
        <v>-11.4716204042776</v>
      </c>
      <c r="K3547">
        <v>59.312059525368298</v>
      </c>
      <c r="L3547">
        <v>65.475869151368798</v>
      </c>
      <c r="M3547">
        <v>56.3598729811117</v>
      </c>
      <c r="N3547">
        <v>4.9517252068867803</v>
      </c>
      <c r="O3547">
        <v>61.977479561931197</v>
      </c>
      <c r="P3547">
        <v>53.371185237757203</v>
      </c>
      <c r="Q3547">
        <v>6.7737107638181998E-2</v>
      </c>
    </row>
    <row r="3548" spans="1:17" hidden="1" x14ac:dyDescent="0.3">
      <c r="A3548" t="s">
        <v>7260</v>
      </c>
      <c r="B3548" t="s">
        <v>7261</v>
      </c>
      <c r="C3548" t="s">
        <v>10182</v>
      </c>
      <c r="E3548">
        <v>39.040299114999897</v>
      </c>
      <c r="F3548">
        <v>56.05</v>
      </c>
      <c r="G3548">
        <v>-15.2054923964923</v>
      </c>
      <c r="H3548">
        <v>-3.8049620632737402</v>
      </c>
      <c r="I3548">
        <v>-31.096500213435899</v>
      </c>
      <c r="J3548">
        <v>2.2900400759587098</v>
      </c>
      <c r="K3548">
        <v>56.6806815040066</v>
      </c>
      <c r="L3548">
        <v>57.027895705030403</v>
      </c>
      <c r="M3548">
        <v>48.409989535315603</v>
      </c>
      <c r="N3548">
        <v>0.48801388992677802</v>
      </c>
      <c r="O3548">
        <v>53.4344335414808</v>
      </c>
      <c r="P3548">
        <v>46.268267223381997</v>
      </c>
      <c r="Q3548">
        <v>0.115980829426707</v>
      </c>
    </row>
    <row r="3549" spans="1:17" hidden="1" x14ac:dyDescent="0.3">
      <c r="A3549" t="s">
        <v>7262</v>
      </c>
      <c r="B3549" t="s">
        <v>7263</v>
      </c>
      <c r="C3549" t="s">
        <v>10182</v>
      </c>
      <c r="D3549" t="s">
        <v>637</v>
      </c>
      <c r="E3549">
        <v>39.021637499999997</v>
      </c>
      <c r="F3549">
        <v>38.75</v>
      </c>
      <c r="G3549">
        <v>-66.275769892306201</v>
      </c>
      <c r="H3549">
        <v>-22.250284856422599</v>
      </c>
      <c r="I3549">
        <v>-54.2411409795466</v>
      </c>
      <c r="J3549">
        <v>5.7241279060264202E-2</v>
      </c>
      <c r="K3549">
        <v>45.695899262762502</v>
      </c>
      <c r="L3549">
        <v>55.298600748731097</v>
      </c>
      <c r="M3549">
        <v>30.1853993111494</v>
      </c>
      <c r="N3549">
        <v>3.4413370657959801</v>
      </c>
      <c r="O3549">
        <v>96.387096774193495</v>
      </c>
      <c r="P3549">
        <v>7.1922544951590499</v>
      </c>
      <c r="Q3549">
        <v>7.492515343549E-3</v>
      </c>
    </row>
    <row r="3550" spans="1:17" hidden="1" x14ac:dyDescent="0.3">
      <c r="A3550" t="s">
        <v>7264</v>
      </c>
      <c r="B3550" t="s">
        <v>7265</v>
      </c>
      <c r="C3550" t="s">
        <v>10182</v>
      </c>
      <c r="E3550">
        <v>39.014400000000002</v>
      </c>
      <c r="F3550">
        <v>20.32</v>
      </c>
      <c r="G3550">
        <v>140.36491167085501</v>
      </c>
      <c r="H3550">
        <v>-19.8711799309471</v>
      </c>
      <c r="I3550">
        <v>-8.3256143968039709</v>
      </c>
      <c r="J3550">
        <v>9.0587699971209794</v>
      </c>
      <c r="K3550">
        <v>31.364758678965199</v>
      </c>
      <c r="L3550">
        <v>27.9301138566003</v>
      </c>
      <c r="M3550">
        <v>42.943047027219599</v>
      </c>
      <c r="N3550">
        <v>1.99502353321518</v>
      </c>
      <c r="O3550">
        <v>258.02165354330702</v>
      </c>
      <c r="P3550">
        <v>242.172254965083</v>
      </c>
    </row>
    <row r="3551" spans="1:17" hidden="1" x14ac:dyDescent="0.3">
      <c r="A3551" t="s">
        <v>7266</v>
      </c>
      <c r="B3551" t="s">
        <v>7267</v>
      </c>
      <c r="C3551" t="s">
        <v>10182</v>
      </c>
      <c r="E3551">
        <v>38.978085</v>
      </c>
      <c r="F3551">
        <v>6.1</v>
      </c>
      <c r="G3551">
        <v>-39.8903772750187</v>
      </c>
      <c r="H3551">
        <v>-28.3631680491069</v>
      </c>
      <c r="I3551">
        <v>-24.432130669101401</v>
      </c>
      <c r="J3551">
        <v>-8.4549015691821694</v>
      </c>
      <c r="K3551">
        <v>6.94388541729103</v>
      </c>
      <c r="L3551">
        <v>5.4435615795662198</v>
      </c>
      <c r="M3551">
        <v>33.019178496500203</v>
      </c>
      <c r="N3551">
        <v>2.0030580313309598</v>
      </c>
      <c r="O3551">
        <v>59.672131147540902</v>
      </c>
      <c r="P3551">
        <v>3.3898305084745601</v>
      </c>
    </row>
    <row r="3552" spans="1:17" hidden="1" x14ac:dyDescent="0.3">
      <c r="A3552" t="s">
        <v>7268</v>
      </c>
      <c r="B3552" t="s">
        <v>7269</v>
      </c>
      <c r="C3552" t="s">
        <v>10182</v>
      </c>
      <c r="D3552" t="s">
        <v>591</v>
      </c>
      <c r="E3552">
        <v>38.902986839999997</v>
      </c>
      <c r="F3552">
        <v>3.88</v>
      </c>
      <c r="G3552">
        <v>-46.384082443466397</v>
      </c>
      <c r="H3552">
        <v>-4.0038357235113802</v>
      </c>
      <c r="I3552">
        <v>-57.370877189253903</v>
      </c>
      <c r="J3552">
        <v>1.5119483976678001</v>
      </c>
      <c r="K3552">
        <v>4.0177638862912799</v>
      </c>
      <c r="L3552">
        <v>4.6599531244736401</v>
      </c>
      <c r="M3552">
        <v>40.826718460063297</v>
      </c>
      <c r="N3552">
        <v>1.02455497242334</v>
      </c>
      <c r="O3552">
        <v>111.340206185567</v>
      </c>
      <c r="P3552">
        <v>3.1914893617021201</v>
      </c>
      <c r="Q3552">
        <v>0.115522697658828</v>
      </c>
    </row>
    <row r="3553" spans="1:17" hidden="1" x14ac:dyDescent="0.3">
      <c r="A3553" t="s">
        <v>7270</v>
      </c>
      <c r="B3553" t="s">
        <v>7271</v>
      </c>
      <c r="C3553" t="s">
        <v>10182</v>
      </c>
      <c r="E3553">
        <v>38.771999999999998</v>
      </c>
      <c r="F3553">
        <v>7.18</v>
      </c>
      <c r="G3553">
        <v>32.716289800921999</v>
      </c>
      <c r="H3553">
        <v>-7.6925777155952701</v>
      </c>
      <c r="I3553">
        <v>13.1960912530686</v>
      </c>
      <c r="J3553">
        <v>-7.5054059294210296</v>
      </c>
      <c r="K3553">
        <v>6.7154414196313601</v>
      </c>
      <c r="L3553">
        <v>5.3243650205389299</v>
      </c>
      <c r="M3553">
        <v>29.614433729346999</v>
      </c>
      <c r="N3553">
        <v>1.17772987337795</v>
      </c>
      <c r="O3553">
        <v>14.7632311977715</v>
      </c>
      <c r="P3553">
        <v>131.61290322580601</v>
      </c>
    </row>
    <row r="3554" spans="1:17" hidden="1" x14ac:dyDescent="0.3">
      <c r="A3554" t="s">
        <v>7272</v>
      </c>
      <c r="B3554" t="s">
        <v>7273</v>
      </c>
      <c r="C3554" t="s">
        <v>10182</v>
      </c>
      <c r="E3554">
        <v>38.716999999999999</v>
      </c>
      <c r="F3554">
        <v>55.31</v>
      </c>
      <c r="G3554">
        <v>295.52245701773501</v>
      </c>
      <c r="H3554">
        <v>-7.8852024123039897</v>
      </c>
      <c r="I3554">
        <v>3.7715317655368201</v>
      </c>
      <c r="J3554">
        <v>9.5376278222130093</v>
      </c>
      <c r="K3554">
        <v>59.622790741197399</v>
      </c>
      <c r="L3554">
        <v>50.8373087806226</v>
      </c>
      <c r="M3554">
        <v>48.554779008646697</v>
      </c>
      <c r="N3554">
        <v>1.81781754529925</v>
      </c>
      <c r="O3554">
        <v>61.779063460495401</v>
      </c>
      <c r="P3554">
        <v>431.31604226705002</v>
      </c>
    </row>
    <row r="3555" spans="1:17" hidden="1" x14ac:dyDescent="0.3">
      <c r="A3555" t="s">
        <v>7274</v>
      </c>
      <c r="B3555" t="s">
        <v>7275</v>
      </c>
      <c r="C3555" t="s">
        <v>10182</v>
      </c>
      <c r="D3555" t="s">
        <v>46</v>
      </c>
      <c r="E3555">
        <v>38.706569999999999</v>
      </c>
      <c r="F3555">
        <v>1.47</v>
      </c>
      <c r="G3555">
        <v>-46.894418639573601</v>
      </c>
      <c r="H3555">
        <v>-12.6940751699229</v>
      </c>
      <c r="I3555">
        <v>-65.661717604740204</v>
      </c>
      <c r="J3555">
        <v>-4.6493160773758403E-2</v>
      </c>
      <c r="K3555">
        <v>1.5904729420188699</v>
      </c>
      <c r="L3555">
        <v>1.9440272272261001</v>
      </c>
      <c r="M3555">
        <v>53.921704994469103</v>
      </c>
      <c r="N3555">
        <v>0.84984381541147402</v>
      </c>
      <c r="O3555">
        <v>144.89795918367301</v>
      </c>
      <c r="P3555">
        <v>13.953488372093</v>
      </c>
      <c r="Q3555">
        <v>1.4957337242116E-2</v>
      </c>
    </row>
    <row r="3556" spans="1:17" hidden="1" x14ac:dyDescent="0.3">
      <c r="A3556" t="s">
        <v>7276</v>
      </c>
      <c r="B3556" t="s">
        <v>7277</v>
      </c>
      <c r="C3556" t="s">
        <v>10182</v>
      </c>
      <c r="E3556">
        <v>38.690224950000001</v>
      </c>
      <c r="F3556">
        <v>15.49</v>
      </c>
      <c r="G3556">
        <v>46.643582020897199</v>
      </c>
      <c r="H3556">
        <v>8.9566658829291601</v>
      </c>
      <c r="I3556">
        <v>-3.6266298854420098</v>
      </c>
      <c r="J3556">
        <v>-1.75141119356064</v>
      </c>
      <c r="K3556">
        <v>14.3210847087541</v>
      </c>
      <c r="L3556">
        <v>12.867492000675201</v>
      </c>
      <c r="M3556">
        <v>50.916615119424598</v>
      </c>
      <c r="N3556">
        <v>1.37490608564988</v>
      </c>
      <c r="O3556">
        <v>37.378954163976701</v>
      </c>
      <c r="P3556">
        <v>71.729490022172897</v>
      </c>
      <c r="Q3556">
        <v>1.0326607150240001E-2</v>
      </c>
    </row>
    <row r="3557" spans="1:17" hidden="1" x14ac:dyDescent="0.3">
      <c r="A3557" t="s">
        <v>7278</v>
      </c>
      <c r="B3557" t="s">
        <v>7279</v>
      </c>
      <c r="C3557" t="s">
        <v>10182</v>
      </c>
      <c r="D3557" t="s">
        <v>46</v>
      </c>
      <c r="E3557">
        <v>38.660129999999903</v>
      </c>
      <c r="F3557">
        <v>30.75</v>
      </c>
      <c r="K3557">
        <v>26.2695652130257</v>
      </c>
      <c r="L3557">
        <v>18.751713502708899</v>
      </c>
      <c r="M3557">
        <v>99.999990516182706</v>
      </c>
      <c r="N3557">
        <v>1</v>
      </c>
      <c r="Q3557">
        <v>6.2078155048784001E-2</v>
      </c>
    </row>
    <row r="3558" spans="1:17" hidden="1" x14ac:dyDescent="0.3">
      <c r="A3558" t="s">
        <v>7280</v>
      </c>
      <c r="B3558" t="s">
        <v>7281</v>
      </c>
      <c r="C3558" t="s">
        <v>10182</v>
      </c>
      <c r="D3558" t="s">
        <v>62</v>
      </c>
      <c r="E3558">
        <v>38.619999999999997</v>
      </c>
      <c r="F3558">
        <v>38.619999999999997</v>
      </c>
      <c r="G3558">
        <v>19.1800613674205</v>
      </c>
      <c r="H3558">
        <v>-11.827498350515899</v>
      </c>
      <c r="I3558">
        <v>-30.419582574694299</v>
      </c>
      <c r="J3558">
        <v>-3.5896051528451101</v>
      </c>
      <c r="K3558">
        <v>38.657444091532703</v>
      </c>
      <c r="L3558">
        <v>37.856202974147699</v>
      </c>
      <c r="M3558">
        <v>46.1144043353708</v>
      </c>
      <c r="N3558">
        <v>0.88469426105120497</v>
      </c>
      <c r="O3558">
        <v>59.2439150699119</v>
      </c>
      <c r="P3558">
        <v>51.095461658841899</v>
      </c>
      <c r="Q3558">
        <v>1.3857326650396001E-2</v>
      </c>
    </row>
    <row r="3559" spans="1:17" hidden="1" x14ac:dyDescent="0.3">
      <c r="A3559" t="s">
        <v>7282</v>
      </c>
      <c r="B3559" t="s">
        <v>7283</v>
      </c>
      <c r="C3559" t="s">
        <v>10182</v>
      </c>
      <c r="D3559" t="s">
        <v>711</v>
      </c>
      <c r="E3559">
        <v>38.618346535999997</v>
      </c>
      <c r="F3559">
        <v>150.72999999999999</v>
      </c>
      <c r="G3559">
        <v>34.687252906080502</v>
      </c>
      <c r="H3559">
        <v>1.3480442024997199</v>
      </c>
      <c r="I3559">
        <v>21.952239336610798</v>
      </c>
      <c r="J3559">
        <v>1.89882403957385</v>
      </c>
      <c r="K3559">
        <v>142.25813858104601</v>
      </c>
      <c r="L3559">
        <v>122.71380733383999</v>
      </c>
      <c r="M3559">
        <v>44.752496423100702</v>
      </c>
      <c r="N3559">
        <v>1.01285452277511</v>
      </c>
      <c r="O3559">
        <v>2.8992237776156</v>
      </c>
      <c r="P3559">
        <v>87.708592777085897</v>
      </c>
    </row>
    <row r="3560" spans="1:17" hidden="1" x14ac:dyDescent="0.3">
      <c r="A3560" t="s">
        <v>7284</v>
      </c>
      <c r="B3560" t="s">
        <v>7285</v>
      </c>
      <c r="C3560" t="s">
        <v>10182</v>
      </c>
      <c r="D3560" t="s">
        <v>21</v>
      </c>
      <c r="E3560">
        <v>38.614906499999996</v>
      </c>
      <c r="F3560">
        <v>122.95</v>
      </c>
      <c r="G3560">
        <v>-7.1482581211798202</v>
      </c>
      <c r="H3560">
        <v>-9.3868883986700098</v>
      </c>
      <c r="I3560">
        <v>23.5279693197533</v>
      </c>
      <c r="J3560">
        <v>-5.27037375778868</v>
      </c>
      <c r="K3560">
        <v>124.412767179474</v>
      </c>
      <c r="L3560">
        <v>111.19176822055</v>
      </c>
      <c r="M3560">
        <v>40.395913611913898</v>
      </c>
      <c r="N3560">
        <v>0.21756172567208101</v>
      </c>
      <c r="O3560">
        <v>44.733631557543703</v>
      </c>
      <c r="P3560">
        <v>66.8249660786974</v>
      </c>
      <c r="Q3560">
        <v>6.6119104191837003E-2</v>
      </c>
    </row>
    <row r="3561" spans="1:17" hidden="1" x14ac:dyDescent="0.3">
      <c r="A3561" t="s">
        <v>7286</v>
      </c>
      <c r="B3561" t="s">
        <v>7287</v>
      </c>
      <c r="C3561" t="s">
        <v>10182</v>
      </c>
      <c r="D3561" t="s">
        <v>1340</v>
      </c>
      <c r="E3561">
        <v>38.559705999999998</v>
      </c>
      <c r="F3561">
        <v>34</v>
      </c>
      <c r="G3561">
        <v>-62.413096941367897</v>
      </c>
      <c r="H3561">
        <v>-3.62776682585858</v>
      </c>
      <c r="I3561">
        <v>-49.655573211498996</v>
      </c>
      <c r="J3561">
        <v>-1.63838896395754</v>
      </c>
      <c r="K3561">
        <v>35.699233139357098</v>
      </c>
      <c r="M3561">
        <v>42.571934899020803</v>
      </c>
      <c r="N3561">
        <v>0.89230769230769202</v>
      </c>
      <c r="O3561">
        <v>72.941176470588204</v>
      </c>
      <c r="P3561">
        <v>16.239316239316199</v>
      </c>
    </row>
    <row r="3562" spans="1:17" hidden="1" x14ac:dyDescent="0.3">
      <c r="A3562" t="s">
        <v>7288</v>
      </c>
      <c r="B3562" t="s">
        <v>7289</v>
      </c>
      <c r="C3562" t="s">
        <v>10182</v>
      </c>
      <c r="D3562" t="s">
        <v>711</v>
      </c>
      <c r="E3562">
        <v>38.500961535999998</v>
      </c>
      <c r="F3562">
        <v>21.56</v>
      </c>
      <c r="G3562">
        <v>33.210714612527397</v>
      </c>
      <c r="H3562">
        <v>2.5612333797999698</v>
      </c>
      <c r="I3562">
        <v>9.7554209381060897</v>
      </c>
      <c r="J3562">
        <v>1.1701657067975899</v>
      </c>
      <c r="K3562">
        <v>20.2924871776017</v>
      </c>
      <c r="L3562">
        <v>17.9583662159013</v>
      </c>
      <c r="M3562">
        <v>45.204362990631097</v>
      </c>
      <c r="N3562">
        <v>1.24496888968029</v>
      </c>
      <c r="O3562">
        <v>3.2003710575139102</v>
      </c>
      <c r="P3562">
        <v>62.105263157894697</v>
      </c>
    </row>
    <row r="3563" spans="1:17" hidden="1" x14ac:dyDescent="0.3">
      <c r="A3563" t="s">
        <v>7290</v>
      </c>
      <c r="B3563" t="s">
        <v>7291</v>
      </c>
      <c r="C3563" t="s">
        <v>10182</v>
      </c>
      <c r="D3563" t="s">
        <v>637</v>
      </c>
      <c r="E3563">
        <v>38.474062500000002</v>
      </c>
      <c r="F3563">
        <v>37.5</v>
      </c>
      <c r="G3563">
        <v>22.843086081564401</v>
      </c>
      <c r="H3563">
        <v>6.6912046293520904</v>
      </c>
      <c r="I3563">
        <v>10.743489702994101</v>
      </c>
      <c r="J3563">
        <v>-3.5933163299495701</v>
      </c>
      <c r="K3563">
        <v>36.478873630027898</v>
      </c>
      <c r="L3563">
        <v>34.159745354968003</v>
      </c>
      <c r="M3563">
        <v>52.458936116229403</v>
      </c>
      <c r="N3563">
        <v>1.1764070354268801</v>
      </c>
      <c r="O3563">
        <v>16.799999999999901</v>
      </c>
      <c r="P3563">
        <v>69.683257918552002</v>
      </c>
      <c r="Q3563">
        <v>2.6082201521953001E-2</v>
      </c>
    </row>
    <row r="3564" spans="1:17" hidden="1" x14ac:dyDescent="0.3">
      <c r="A3564" t="s">
        <v>7292</v>
      </c>
      <c r="B3564" t="s">
        <v>7293</v>
      </c>
      <c r="C3564" t="s">
        <v>10182</v>
      </c>
      <c r="E3564">
        <v>38.383800000000001</v>
      </c>
      <c r="F3564">
        <v>172.9</v>
      </c>
      <c r="G3564">
        <v>44.756921075344998</v>
      </c>
      <c r="H3564">
        <v>-12.4492002758784</v>
      </c>
      <c r="I3564">
        <v>31.7549490619264</v>
      </c>
      <c r="J3564">
        <v>-4.0927359353402304</v>
      </c>
      <c r="K3564">
        <v>150.710362573666</v>
      </c>
      <c r="L3564">
        <v>125.987942635577</v>
      </c>
      <c r="M3564">
        <v>51.161592342628197</v>
      </c>
      <c r="N3564">
        <v>0.71518813512771195</v>
      </c>
      <c r="O3564">
        <v>15.1243493348756</v>
      </c>
      <c r="P3564">
        <v>104.373522458628</v>
      </c>
    </row>
    <row r="3565" spans="1:17" hidden="1" x14ac:dyDescent="0.3">
      <c r="A3565" t="s">
        <v>7294</v>
      </c>
      <c r="B3565" t="s">
        <v>7295</v>
      </c>
      <c r="C3565" t="s">
        <v>10182</v>
      </c>
      <c r="D3565" t="s">
        <v>1440</v>
      </c>
      <c r="E3565">
        <v>38.306406689999903</v>
      </c>
      <c r="F3565">
        <v>24.45</v>
      </c>
      <c r="G3565">
        <v>33.680325764957999</v>
      </c>
      <c r="H3565">
        <v>-2.05643607945365</v>
      </c>
      <c r="I3565">
        <v>-34.585935940723303</v>
      </c>
      <c r="J3565">
        <v>-6.76918223640401</v>
      </c>
      <c r="K3565">
        <v>24.4653319310505</v>
      </c>
      <c r="L3565">
        <v>24.393755165112101</v>
      </c>
      <c r="M3565">
        <v>55.398378239793402</v>
      </c>
      <c r="N3565">
        <v>1.2432642127357201</v>
      </c>
      <c r="O3565">
        <v>79.959100204498995</v>
      </c>
      <c r="P3565">
        <v>74.021352313167199</v>
      </c>
      <c r="Q3565">
        <v>6.0505915978603997E-2</v>
      </c>
    </row>
    <row r="3566" spans="1:17" hidden="1" x14ac:dyDescent="0.3">
      <c r="A3566" t="s">
        <v>7296</v>
      </c>
      <c r="B3566" t="s">
        <v>7297</v>
      </c>
      <c r="C3566" t="s">
        <v>10182</v>
      </c>
      <c r="E3566">
        <v>38.299999999999997</v>
      </c>
      <c r="F3566">
        <v>191.5</v>
      </c>
      <c r="G3566">
        <v>-12.438849177746301</v>
      </c>
      <c r="H3566">
        <v>-6.06436629356942</v>
      </c>
      <c r="I3566">
        <v>-24.484347574159202</v>
      </c>
      <c r="J3566">
        <v>-0.56732649410709102</v>
      </c>
      <c r="K3566">
        <v>196.18478036499701</v>
      </c>
      <c r="L3566">
        <v>192.519305724752</v>
      </c>
      <c r="M3566">
        <v>28.8096095013255</v>
      </c>
      <c r="N3566">
        <v>0.81818181818181801</v>
      </c>
      <c r="O3566">
        <v>26.370757180156598</v>
      </c>
      <c r="P3566">
        <v>27.539127539127499</v>
      </c>
    </row>
    <row r="3567" spans="1:17" hidden="1" x14ac:dyDescent="0.3">
      <c r="A3567" t="s">
        <v>7298</v>
      </c>
      <c r="B3567" t="s">
        <v>7299</v>
      </c>
      <c r="C3567" t="s">
        <v>10182</v>
      </c>
      <c r="D3567" t="s">
        <v>413</v>
      </c>
      <c r="E3567">
        <v>38.236415999999998</v>
      </c>
      <c r="F3567">
        <v>0.96</v>
      </c>
      <c r="G3567">
        <v>-24.033276422328299</v>
      </c>
      <c r="H3567">
        <v>-4.5179745409920997</v>
      </c>
      <c r="I3567">
        <v>-21.7623465355578</v>
      </c>
      <c r="J3567">
        <v>-6.9092382588129801</v>
      </c>
      <c r="K3567">
        <v>0.97169286135310196</v>
      </c>
      <c r="L3567">
        <v>0.94393664581880798</v>
      </c>
      <c r="M3567">
        <v>41.138044485683402</v>
      </c>
      <c r="N3567">
        <v>2.63085975244543</v>
      </c>
      <c r="O3567">
        <v>28.125</v>
      </c>
      <c r="P3567">
        <v>31.506849315068401</v>
      </c>
      <c r="Q3567">
        <v>0.12055448885659301</v>
      </c>
    </row>
    <row r="3568" spans="1:17" hidden="1" x14ac:dyDescent="0.3">
      <c r="A3568" t="s">
        <v>7300</v>
      </c>
      <c r="B3568" t="s">
        <v>7301</v>
      </c>
      <c r="C3568" t="s">
        <v>10182</v>
      </c>
      <c r="E3568">
        <v>38.178848674999998</v>
      </c>
      <c r="F3568">
        <v>11.8</v>
      </c>
      <c r="G3568">
        <v>27.172156514853199</v>
      </c>
      <c r="H3568">
        <v>-2.76358857607983</v>
      </c>
      <c r="I3568">
        <v>3.35789023839701</v>
      </c>
      <c r="J3568">
        <v>0.91086106028802905</v>
      </c>
      <c r="K3568">
        <v>11.121939392415101</v>
      </c>
      <c r="L3568">
        <v>10.2174405912706</v>
      </c>
      <c r="M3568">
        <v>64.685278890049105</v>
      </c>
      <c r="N3568">
        <v>1.36234087964809</v>
      </c>
      <c r="O3568">
        <v>23.728813559321999</v>
      </c>
    </row>
    <row r="3569" spans="1:17" hidden="1" x14ac:dyDescent="0.3">
      <c r="A3569" t="s">
        <v>7302</v>
      </c>
      <c r="B3569" t="s">
        <v>7303</v>
      </c>
      <c r="C3569" t="s">
        <v>10182</v>
      </c>
      <c r="E3569">
        <v>38.129732820000001</v>
      </c>
      <c r="F3569">
        <v>0.9</v>
      </c>
      <c r="G3569">
        <v>-19.271954512903601</v>
      </c>
      <c r="H3569">
        <v>2.62488260186504</v>
      </c>
      <c r="I3569">
        <v>-37.948218982150699</v>
      </c>
      <c r="J3569">
        <v>7.0963639820833899</v>
      </c>
      <c r="K3569">
        <v>0.88575503329720595</v>
      </c>
      <c r="L3569">
        <v>0.93860328229884005</v>
      </c>
      <c r="M3569">
        <v>54.519269621252697</v>
      </c>
      <c r="N3569">
        <v>2.0076214110677402</v>
      </c>
      <c r="O3569">
        <v>50</v>
      </c>
      <c r="P3569">
        <v>13.9240506329113</v>
      </c>
      <c r="Q3569">
        <v>-5.5364860196999996E-3</v>
      </c>
    </row>
    <row r="3570" spans="1:17" hidden="1" x14ac:dyDescent="0.3">
      <c r="A3570" t="s">
        <v>7304</v>
      </c>
      <c r="B3570" t="s">
        <v>7305</v>
      </c>
      <c r="C3570" t="s">
        <v>10182</v>
      </c>
      <c r="D3570" t="s">
        <v>75</v>
      </c>
      <c r="E3570">
        <v>37.994999999999997</v>
      </c>
      <c r="F3570">
        <v>1.49</v>
      </c>
      <c r="G3570">
        <v>87.771234855867107</v>
      </c>
      <c r="H3570">
        <v>48.423201929596097</v>
      </c>
      <c r="I3570">
        <v>10.8121115963616</v>
      </c>
      <c r="J3570">
        <v>-25.760778875059401</v>
      </c>
      <c r="K3570">
        <v>1.2640209743755</v>
      </c>
      <c r="L3570">
        <v>1.1374835981084199</v>
      </c>
      <c r="M3570">
        <v>46.435312608656403</v>
      </c>
      <c r="N3570">
        <v>3.4055154574033701</v>
      </c>
      <c r="O3570">
        <v>40.939597315436203</v>
      </c>
      <c r="P3570">
        <v>136.50793650793599</v>
      </c>
      <c r="Q3570">
        <v>6.5546493200521999E-2</v>
      </c>
    </row>
    <row r="3571" spans="1:17" hidden="1" x14ac:dyDescent="0.3">
      <c r="A3571" t="s">
        <v>7306</v>
      </c>
      <c r="B3571" t="s">
        <v>7307</v>
      </c>
      <c r="C3571" t="s">
        <v>10182</v>
      </c>
      <c r="E3571">
        <v>37.8889</v>
      </c>
      <c r="F3571">
        <v>79.099999999999994</v>
      </c>
      <c r="G3571">
        <v>-95.870764880315406</v>
      </c>
      <c r="H3571">
        <v>19.917637541678701</v>
      </c>
      <c r="I3571">
        <v>-83.113241150446598</v>
      </c>
      <c r="J3571">
        <v>-5.1737658880464901</v>
      </c>
      <c r="K3571">
        <v>116.498529411764</v>
      </c>
      <c r="M3571">
        <v>44.851180953232003</v>
      </c>
      <c r="O3571">
        <v>278.31858407079602</v>
      </c>
      <c r="P3571">
        <v>29.438717067582999</v>
      </c>
    </row>
    <row r="3572" spans="1:17" hidden="1" x14ac:dyDescent="0.3">
      <c r="A3572" t="s">
        <v>7308</v>
      </c>
      <c r="B3572" t="s">
        <v>7309</v>
      </c>
      <c r="C3572" t="s">
        <v>10182</v>
      </c>
      <c r="E3572">
        <v>37.782192000000002</v>
      </c>
      <c r="F3572">
        <v>19.32</v>
      </c>
      <c r="G3572">
        <v>-71.269752012417797</v>
      </c>
      <c r="H3572">
        <v>18.871643970577601</v>
      </c>
      <c r="I3572">
        <v>-37.647286474731203</v>
      </c>
      <c r="J3572">
        <v>-1.3471434859363201</v>
      </c>
      <c r="K3572">
        <v>18.961232377284801</v>
      </c>
      <c r="L3572">
        <v>22.054984230986101</v>
      </c>
      <c r="M3572">
        <v>46.889761947994998</v>
      </c>
      <c r="N3572">
        <v>1.13233162907373</v>
      </c>
      <c r="O3572">
        <v>100.828157349896</v>
      </c>
      <c r="P3572">
        <v>28.542914171656601</v>
      </c>
      <c r="Q3572">
        <v>5.5765874384519E-2</v>
      </c>
    </row>
    <row r="3573" spans="1:17" hidden="1" x14ac:dyDescent="0.3">
      <c r="A3573" t="s">
        <v>7310</v>
      </c>
      <c r="B3573" t="s">
        <v>7311</v>
      </c>
      <c r="C3573" t="s">
        <v>10182</v>
      </c>
      <c r="D3573" t="s">
        <v>548</v>
      </c>
      <c r="E3573">
        <v>37.778851613999997</v>
      </c>
      <c r="F3573">
        <v>63.29</v>
      </c>
      <c r="G3573">
        <v>50.281229710001497</v>
      </c>
      <c r="H3573">
        <v>-12.7933368598326</v>
      </c>
      <c r="I3573">
        <v>-23.225188438660201</v>
      </c>
      <c r="J3573">
        <v>8.1600378701716902</v>
      </c>
      <c r="K3573">
        <v>68.150559230949696</v>
      </c>
      <c r="L3573">
        <v>62.5416378673076</v>
      </c>
      <c r="M3573">
        <v>47.951631204904999</v>
      </c>
      <c r="N3573">
        <v>0.45572103745938702</v>
      </c>
      <c r="O3573">
        <v>54.779586032548501</v>
      </c>
      <c r="P3573">
        <v>91.729778854892402</v>
      </c>
      <c r="Q3573">
        <v>8.9500788725519996E-3</v>
      </c>
    </row>
    <row r="3574" spans="1:17" hidden="1" x14ac:dyDescent="0.3">
      <c r="A3574" t="s">
        <v>7312</v>
      </c>
      <c r="B3574" t="s">
        <v>7313</v>
      </c>
      <c r="C3574" t="s">
        <v>10182</v>
      </c>
      <c r="E3574">
        <v>37.746299499999999</v>
      </c>
      <c r="F3574">
        <v>110.95</v>
      </c>
      <c r="G3574">
        <v>6.1227012702474202</v>
      </c>
      <c r="H3574">
        <v>27.070260753125499</v>
      </c>
      <c r="I3574">
        <v>-1.4116592889016699</v>
      </c>
      <c r="J3574">
        <v>10.6960810966519</v>
      </c>
      <c r="K3574">
        <v>96.394330112995902</v>
      </c>
      <c r="L3574">
        <v>94.002863400604497</v>
      </c>
      <c r="M3574">
        <v>67.443694207245997</v>
      </c>
      <c r="N3574">
        <v>2.9407646825090801</v>
      </c>
      <c r="O3574">
        <v>7.97656602073004</v>
      </c>
      <c r="P3574">
        <v>39.894086496028201</v>
      </c>
      <c r="Q3574">
        <v>2.3960769391514002E-2</v>
      </c>
    </row>
    <row r="3575" spans="1:17" hidden="1" x14ac:dyDescent="0.3">
      <c r="A3575" t="s">
        <v>7314</v>
      </c>
      <c r="B3575" t="s">
        <v>7315</v>
      </c>
      <c r="C3575" t="s">
        <v>10182</v>
      </c>
      <c r="D3575" t="s">
        <v>986</v>
      </c>
      <c r="E3575">
        <v>37.72925</v>
      </c>
      <c r="F3575">
        <v>79.430000000000007</v>
      </c>
      <c r="G3575">
        <v>32.826616849618901</v>
      </c>
      <c r="H3575">
        <v>-12.0024792772802</v>
      </c>
      <c r="I3575">
        <v>26.292907177109601</v>
      </c>
      <c r="J3575">
        <v>-4.7332401487255602</v>
      </c>
      <c r="K3575">
        <v>74.642687952323001</v>
      </c>
      <c r="L3575">
        <v>66.068817385601093</v>
      </c>
      <c r="M3575">
        <v>55.025904812693703</v>
      </c>
      <c r="N3575">
        <v>1.1352343619119001</v>
      </c>
      <c r="O3575">
        <v>19.916907969281102</v>
      </c>
      <c r="P3575">
        <v>72.673913043478194</v>
      </c>
      <c r="Q3575">
        <v>0.106595498113206</v>
      </c>
    </row>
    <row r="3576" spans="1:17" hidden="1" x14ac:dyDescent="0.3">
      <c r="A3576" t="s">
        <v>7316</v>
      </c>
      <c r="B3576" t="s">
        <v>7317</v>
      </c>
      <c r="C3576" t="s">
        <v>10182</v>
      </c>
      <c r="D3576" t="s">
        <v>253</v>
      </c>
      <c r="E3576">
        <v>37.593594000000003</v>
      </c>
      <c r="F3576">
        <v>29.8</v>
      </c>
      <c r="G3576">
        <v>26.954908325254799</v>
      </c>
      <c r="H3576">
        <v>16.290536097305701</v>
      </c>
      <c r="I3576">
        <v>50.513145783237803</v>
      </c>
      <c r="J3576">
        <v>3.1898704755898799</v>
      </c>
      <c r="K3576">
        <v>23.296831106993199</v>
      </c>
      <c r="L3576">
        <v>20.083189323976999</v>
      </c>
      <c r="M3576">
        <v>73.445221067116293</v>
      </c>
      <c r="N3576">
        <v>2.0107572862239902</v>
      </c>
      <c r="O3576">
        <v>0.30201342281879201</v>
      </c>
      <c r="P3576">
        <v>111.34751773049599</v>
      </c>
      <c r="Q3576">
        <v>0.112101821320472</v>
      </c>
    </row>
    <row r="3577" spans="1:17" hidden="1" x14ac:dyDescent="0.3">
      <c r="A3577" t="s">
        <v>7318</v>
      </c>
      <c r="B3577" t="s">
        <v>7319</v>
      </c>
      <c r="C3577" t="s">
        <v>10182</v>
      </c>
      <c r="E3577">
        <v>37.573636800000003</v>
      </c>
      <c r="F3577">
        <v>13.02</v>
      </c>
      <c r="G3577">
        <v>-77.515575520457304</v>
      </c>
      <c r="H3577">
        <v>2.8864192751185498</v>
      </c>
      <c r="I3577">
        <v>-65.911271971941602</v>
      </c>
      <c r="J3577">
        <v>-0.122193387874451</v>
      </c>
      <c r="K3577">
        <v>13.2647123995516</v>
      </c>
      <c r="L3577">
        <v>17.905690560235499</v>
      </c>
      <c r="M3577">
        <v>39.505004908657803</v>
      </c>
      <c r="N3577">
        <v>0.931342815215498</v>
      </c>
      <c r="O3577">
        <v>249.078341013824</v>
      </c>
      <c r="P3577">
        <v>30.460921843687299</v>
      </c>
      <c r="Q3577">
        <v>0.22737851367797399</v>
      </c>
    </row>
    <row r="3578" spans="1:17" hidden="1" x14ac:dyDescent="0.3">
      <c r="A3578" t="s">
        <v>7320</v>
      </c>
      <c r="B3578" t="s">
        <v>7321</v>
      </c>
      <c r="C3578" t="s">
        <v>10182</v>
      </c>
      <c r="E3578">
        <v>37.536000000000001</v>
      </c>
      <c r="F3578">
        <v>31.28</v>
      </c>
      <c r="G3578">
        <v>-13.2518000284477</v>
      </c>
      <c r="H3578">
        <v>-10.4710713539806</v>
      </c>
      <c r="I3578">
        <v>-15.245826853653901</v>
      </c>
      <c r="J3578">
        <v>-7.1999511601800998</v>
      </c>
      <c r="K3578">
        <v>33.081078870429501</v>
      </c>
      <c r="M3578">
        <v>38.056113419400802</v>
      </c>
      <c r="N3578">
        <v>1.2949427352137699</v>
      </c>
      <c r="O3578">
        <v>52.685421994884898</v>
      </c>
      <c r="P3578">
        <v>17.682468021068399</v>
      </c>
    </row>
    <row r="3579" spans="1:17" hidden="1" x14ac:dyDescent="0.3">
      <c r="A3579" t="s">
        <v>7322</v>
      </c>
      <c r="B3579" t="s">
        <v>7323</v>
      </c>
      <c r="C3579" t="s">
        <v>10182</v>
      </c>
      <c r="D3579" t="s">
        <v>243</v>
      </c>
      <c r="E3579">
        <v>37.532276500000002</v>
      </c>
      <c r="F3579">
        <v>19.149999999999999</v>
      </c>
      <c r="G3579">
        <v>74.601266138453099</v>
      </c>
      <c r="H3579">
        <v>-8.0610734304685803</v>
      </c>
      <c r="I3579">
        <v>-22.674826218972399</v>
      </c>
      <c r="J3579">
        <v>-1.3985753673719099</v>
      </c>
      <c r="K3579">
        <v>18.2848592461288</v>
      </c>
      <c r="L3579">
        <v>16.8020267861843</v>
      </c>
      <c r="M3579">
        <v>60.868690793903298</v>
      </c>
      <c r="N3579">
        <v>1.1057064475529299</v>
      </c>
      <c r="O3579">
        <v>23.968668407310702</v>
      </c>
      <c r="P3579">
        <v>108.152173913043</v>
      </c>
      <c r="Q3579">
        <v>4.8670637517401E-2</v>
      </c>
    </row>
    <row r="3580" spans="1:17" hidden="1" x14ac:dyDescent="0.3">
      <c r="A3580" t="s">
        <v>7324</v>
      </c>
      <c r="B3580" t="s">
        <v>7325</v>
      </c>
      <c r="C3580" t="s">
        <v>10182</v>
      </c>
      <c r="E3580">
        <v>37.521707599999999</v>
      </c>
      <c r="F3580">
        <v>26</v>
      </c>
      <c r="G3580">
        <v>-12.042429740406099</v>
      </c>
      <c r="H3580">
        <v>-8.2216782446958092</v>
      </c>
      <c r="I3580">
        <v>-25.978334454070399</v>
      </c>
      <c r="J3580">
        <v>3.8703733460207999</v>
      </c>
      <c r="K3580">
        <v>27.071243276578599</v>
      </c>
      <c r="L3580">
        <v>27.607920909918398</v>
      </c>
      <c r="M3580">
        <v>20.805007762973101</v>
      </c>
      <c r="N3580">
        <v>1.2121212121212099</v>
      </c>
      <c r="O3580">
        <v>38.461538461538403</v>
      </c>
      <c r="P3580">
        <v>42.076502732240399</v>
      </c>
      <c r="Q3580">
        <v>1.8622894342771E-2</v>
      </c>
    </row>
    <row r="3581" spans="1:17" hidden="1" x14ac:dyDescent="0.3">
      <c r="A3581" t="s">
        <v>7326</v>
      </c>
      <c r="B3581" t="s">
        <v>7327</v>
      </c>
      <c r="C3581" t="s">
        <v>10182</v>
      </c>
      <c r="D3581" t="s">
        <v>711</v>
      </c>
      <c r="E3581">
        <v>37.354653050000003</v>
      </c>
      <c r="F3581">
        <v>263.39999999999998</v>
      </c>
      <c r="G3581">
        <v>1.41490844286985</v>
      </c>
      <c r="H3581">
        <v>1.6346984402247799</v>
      </c>
      <c r="I3581">
        <v>1.18652695079613</v>
      </c>
      <c r="J3581">
        <v>0.15429483740779501</v>
      </c>
      <c r="K3581">
        <v>252.28326258492601</v>
      </c>
      <c r="L3581">
        <v>234.98098899681801</v>
      </c>
      <c r="M3581">
        <v>62.782489239617902</v>
      </c>
      <c r="N3581">
        <v>0.80767780924647903</v>
      </c>
      <c r="O3581">
        <v>4.4039483675018998</v>
      </c>
      <c r="P3581">
        <v>33.097524002021203</v>
      </c>
      <c r="Q3581">
        <v>1.5022786694405E-2</v>
      </c>
    </row>
    <row r="3582" spans="1:17" hidden="1" x14ac:dyDescent="0.3">
      <c r="A3582" t="s">
        <v>7328</v>
      </c>
      <c r="B3582" t="s">
        <v>7329</v>
      </c>
      <c r="C3582" t="s">
        <v>10182</v>
      </c>
      <c r="D3582" t="s">
        <v>46</v>
      </c>
      <c r="E3582">
        <v>37.13496</v>
      </c>
      <c r="F3582">
        <v>7.18</v>
      </c>
      <c r="G3582">
        <v>-21.9249884610458</v>
      </c>
      <c r="H3582">
        <v>7.5646963652082002</v>
      </c>
      <c r="I3582">
        <v>6.3493016790062899</v>
      </c>
      <c r="J3582">
        <v>-4.1281258138349797</v>
      </c>
      <c r="K3582">
        <v>6.5623186031118097</v>
      </c>
      <c r="L3582">
        <v>6.3889513087894301</v>
      </c>
      <c r="M3582">
        <v>56.725967833261102</v>
      </c>
      <c r="N3582">
        <v>2.9444633426985098</v>
      </c>
      <c r="O3582">
        <v>40.389972144846801</v>
      </c>
      <c r="P3582">
        <v>63.926940639269397</v>
      </c>
      <c r="Q3582">
        <v>2.8914584937589E-2</v>
      </c>
    </row>
    <row r="3583" spans="1:17" hidden="1" x14ac:dyDescent="0.3">
      <c r="A3583" t="s">
        <v>7330</v>
      </c>
      <c r="B3583" t="s">
        <v>7331</v>
      </c>
      <c r="C3583" t="s">
        <v>10182</v>
      </c>
      <c r="D3583" t="s">
        <v>413</v>
      </c>
      <c r="E3583">
        <v>36.916308000000001</v>
      </c>
      <c r="F3583">
        <v>1.01</v>
      </c>
      <c r="G3583">
        <v>19.199806284438498</v>
      </c>
      <c r="H3583">
        <v>8.6688386458210793</v>
      </c>
      <c r="I3583">
        <v>-23.731893043336701</v>
      </c>
      <c r="J3583">
        <v>5.0555476555527701</v>
      </c>
      <c r="K3583">
        <v>0.99154005153839697</v>
      </c>
      <c r="L3583">
        <v>0.96821128846174698</v>
      </c>
      <c r="M3583">
        <v>62.865479510859203</v>
      </c>
      <c r="N3583">
        <v>1.37791600622497</v>
      </c>
      <c r="O3583">
        <v>30.693069306930699</v>
      </c>
      <c r="P3583">
        <v>71.186440677966104</v>
      </c>
      <c r="Q3583">
        <v>3.3746415610159002E-2</v>
      </c>
    </row>
    <row r="3584" spans="1:17" hidden="1" x14ac:dyDescent="0.3">
      <c r="A3584" t="s">
        <v>7332</v>
      </c>
      <c r="B3584" t="s">
        <v>7333</v>
      </c>
      <c r="C3584" t="s">
        <v>10182</v>
      </c>
      <c r="D3584" t="s">
        <v>101</v>
      </c>
      <c r="E3584">
        <v>36.914327999999998</v>
      </c>
      <c r="F3584">
        <v>36.700000000000003</v>
      </c>
      <c r="G3584">
        <v>-50.187948817602198</v>
      </c>
      <c r="H3584">
        <v>9.2530178254201001</v>
      </c>
      <c r="I3584">
        <v>-24.213138172967501</v>
      </c>
      <c r="J3584">
        <v>-1.57926271679914</v>
      </c>
      <c r="K3584">
        <v>36.713452674485197</v>
      </c>
      <c r="L3584">
        <v>39.313800064937901</v>
      </c>
      <c r="M3584">
        <v>45.4384870046215</v>
      </c>
      <c r="N3584">
        <v>0.45156601349180803</v>
      </c>
      <c r="O3584">
        <v>53.487738419618502</v>
      </c>
      <c r="P3584">
        <v>34.827332843497402</v>
      </c>
      <c r="Q3584">
        <v>2.6325452633533999E-2</v>
      </c>
    </row>
    <row r="3585" spans="1:17" hidden="1" x14ac:dyDescent="0.3">
      <c r="A3585" t="s">
        <v>7334</v>
      </c>
      <c r="B3585" t="s">
        <v>7335</v>
      </c>
      <c r="C3585" t="s">
        <v>10182</v>
      </c>
      <c r="E3585">
        <v>36.9074788</v>
      </c>
      <c r="F3585">
        <v>11.92</v>
      </c>
      <c r="G3585">
        <v>-19.505748568148999</v>
      </c>
      <c r="H3585">
        <v>-11.4804841048788</v>
      </c>
      <c r="I3585">
        <v>23.280261917444001</v>
      </c>
      <c r="J3585">
        <v>-5.78292726930089</v>
      </c>
      <c r="K3585">
        <v>11.207083329614401</v>
      </c>
      <c r="L3585">
        <v>9.24319114357478</v>
      </c>
      <c r="M3585">
        <v>3.3299900338620199</v>
      </c>
      <c r="N3585">
        <v>0.29869185351055899</v>
      </c>
      <c r="O3585">
        <v>14.0100671140939</v>
      </c>
      <c r="P3585">
        <v>93.506493506493499</v>
      </c>
    </row>
    <row r="3586" spans="1:17" hidden="1" x14ac:dyDescent="0.3">
      <c r="A3586" t="s">
        <v>7336</v>
      </c>
      <c r="B3586" t="s">
        <v>7337</v>
      </c>
      <c r="C3586" t="s">
        <v>10182</v>
      </c>
      <c r="D3586" t="s">
        <v>637</v>
      </c>
      <c r="E3586">
        <v>36.880267283999999</v>
      </c>
      <c r="F3586">
        <v>1.23</v>
      </c>
      <c r="G3586">
        <v>19.619974351665402</v>
      </c>
      <c r="H3586">
        <v>16.841248759978701</v>
      </c>
      <c r="I3586">
        <v>-49.251461194483802</v>
      </c>
      <c r="J3586">
        <v>1.5795230993888401</v>
      </c>
      <c r="K3586">
        <v>1.1293412524567401</v>
      </c>
      <c r="L3586">
        <v>1.12515066188526</v>
      </c>
      <c r="M3586">
        <v>62.380208721784904</v>
      </c>
      <c r="N3586">
        <v>2.8562248544873401</v>
      </c>
      <c r="O3586">
        <v>70.731707317073102</v>
      </c>
      <c r="P3586">
        <v>53.749999999999901</v>
      </c>
      <c r="Q3586">
        <v>3.3114516118064E-2</v>
      </c>
    </row>
    <row r="3587" spans="1:17" hidden="1" x14ac:dyDescent="0.3">
      <c r="A3587" t="s">
        <v>7338</v>
      </c>
      <c r="B3587" t="s">
        <v>7339</v>
      </c>
      <c r="C3587" t="s">
        <v>10182</v>
      </c>
      <c r="E3587">
        <v>36.840829999999997</v>
      </c>
      <c r="F3587">
        <v>26.5</v>
      </c>
      <c r="G3587">
        <v>48.229984739077402</v>
      </c>
      <c r="H3587">
        <v>-1.8047962464184599</v>
      </c>
      <c r="I3587">
        <v>-11.911559716651301</v>
      </c>
      <c r="J3587">
        <v>-0.27239677523158401</v>
      </c>
      <c r="K3587">
        <v>26.054430344829999</v>
      </c>
      <c r="L3587">
        <v>23.1462874098629</v>
      </c>
      <c r="M3587">
        <v>51.1232278605437</v>
      </c>
      <c r="N3587">
        <v>0.93472279017209103</v>
      </c>
      <c r="O3587">
        <v>9.4339622641509404</v>
      </c>
      <c r="P3587">
        <v>126.495726495726</v>
      </c>
      <c r="Q3587">
        <v>-1.9592244682838E-2</v>
      </c>
    </row>
    <row r="3588" spans="1:17" hidden="1" x14ac:dyDescent="0.3">
      <c r="A3588" t="s">
        <v>7340</v>
      </c>
      <c r="B3588" t="s">
        <v>7341</v>
      </c>
      <c r="C3588" t="s">
        <v>10182</v>
      </c>
      <c r="E3588">
        <v>36.828000000000003</v>
      </c>
      <c r="F3588">
        <v>68.2</v>
      </c>
      <c r="G3588">
        <v>-41.915176293958602</v>
      </c>
      <c r="H3588">
        <v>-1.33132810700122</v>
      </c>
      <c r="I3588">
        <v>-31.618325099809201</v>
      </c>
      <c r="J3588">
        <v>-5.1936545500888602</v>
      </c>
      <c r="K3588">
        <v>69.037523781424795</v>
      </c>
      <c r="L3588">
        <v>78.841683124323893</v>
      </c>
      <c r="M3588">
        <v>53.823518382362003</v>
      </c>
      <c r="N3588">
        <v>1.1648690292757999</v>
      </c>
      <c r="O3588">
        <v>59.750733137829897</v>
      </c>
      <c r="P3588">
        <v>14.6218487394958</v>
      </c>
    </row>
    <row r="3589" spans="1:17" hidden="1" x14ac:dyDescent="0.3">
      <c r="A3589" t="s">
        <v>7342</v>
      </c>
      <c r="B3589" t="s">
        <v>7343</v>
      </c>
      <c r="C3589" t="s">
        <v>10182</v>
      </c>
      <c r="E3589">
        <v>36.822000000000003</v>
      </c>
      <c r="F3589">
        <v>36.1</v>
      </c>
      <c r="G3589">
        <v>-18.940656604627598</v>
      </c>
      <c r="H3589">
        <v>-9.0405876063187307</v>
      </c>
      <c r="I3589">
        <v>-30.2829297259523</v>
      </c>
      <c r="J3589">
        <v>1.88483731132924</v>
      </c>
      <c r="K3589">
        <v>38.045573682685799</v>
      </c>
      <c r="L3589">
        <v>38.395498835995099</v>
      </c>
      <c r="M3589">
        <v>41.919736937641702</v>
      </c>
      <c r="N3589">
        <v>0.98556656613528604</v>
      </c>
      <c r="O3589">
        <v>49.307479224376699</v>
      </c>
      <c r="P3589">
        <v>28.9746337977849</v>
      </c>
      <c r="Q3589">
        <v>3.3724024221998002E-2</v>
      </c>
    </row>
    <row r="3590" spans="1:17" hidden="1" x14ac:dyDescent="0.3">
      <c r="A3590" t="s">
        <v>7344</v>
      </c>
      <c r="B3590" t="s">
        <v>7345</v>
      </c>
      <c r="C3590" t="s">
        <v>10182</v>
      </c>
      <c r="D3590" t="s">
        <v>637</v>
      </c>
      <c r="E3590">
        <v>36.786490700000002</v>
      </c>
      <c r="F3590">
        <v>72.53</v>
      </c>
      <c r="G3590">
        <v>85.145976056695204</v>
      </c>
      <c r="H3590">
        <v>17.759803236785601</v>
      </c>
      <c r="I3590">
        <v>44.154895124493798</v>
      </c>
      <c r="J3590">
        <v>3.4488046448688801</v>
      </c>
      <c r="K3590">
        <v>57.702451842240599</v>
      </c>
      <c r="L3590">
        <v>50.354762496800397</v>
      </c>
      <c r="M3590">
        <v>72.414332324555602</v>
      </c>
      <c r="N3590">
        <v>2.6477510749759698</v>
      </c>
      <c r="O3590">
        <v>0.13787398317937</v>
      </c>
      <c r="P3590">
        <v>126.65625</v>
      </c>
      <c r="Q3590">
        <v>4.7677282298967998E-2</v>
      </c>
    </row>
    <row r="3591" spans="1:17" hidden="1" x14ac:dyDescent="0.3">
      <c r="A3591" t="s">
        <v>7346</v>
      </c>
      <c r="B3591" t="s">
        <v>7347</v>
      </c>
      <c r="C3591" t="s">
        <v>10182</v>
      </c>
      <c r="D3591" t="s">
        <v>711</v>
      </c>
      <c r="E3591">
        <v>36.765885388999997</v>
      </c>
      <c r="F3591">
        <v>257.69</v>
      </c>
      <c r="G3591">
        <v>38.1123187245</v>
      </c>
      <c r="H3591">
        <v>-3.20758924860016</v>
      </c>
      <c r="I3591">
        <v>23.1695650397719</v>
      </c>
      <c r="J3591">
        <v>0.77094553132434296</v>
      </c>
      <c r="K3591">
        <v>246.82142412816501</v>
      </c>
      <c r="L3591">
        <v>210.65088023772299</v>
      </c>
      <c r="M3591">
        <v>30.790198502182001</v>
      </c>
      <c r="N3591">
        <v>0.945002060367926</v>
      </c>
      <c r="O3591">
        <v>2.6349489696922701</v>
      </c>
      <c r="P3591">
        <v>67.548764629388799</v>
      </c>
    </row>
    <row r="3592" spans="1:17" hidden="1" x14ac:dyDescent="0.3">
      <c r="A3592" t="s">
        <v>7348</v>
      </c>
      <c r="B3592" t="s">
        <v>7349</v>
      </c>
      <c r="C3592" t="s">
        <v>10182</v>
      </c>
      <c r="D3592" t="s">
        <v>6362</v>
      </c>
      <c r="E3592">
        <v>36.603467999999999</v>
      </c>
      <c r="F3592">
        <v>163.35</v>
      </c>
      <c r="G3592">
        <v>18.203565682934698</v>
      </c>
      <c r="H3592">
        <v>23.664571495837301</v>
      </c>
      <c r="I3592">
        <v>32.165202637040601</v>
      </c>
      <c r="J3592">
        <v>3.9145458002651901</v>
      </c>
      <c r="K3592">
        <v>136.19067602060699</v>
      </c>
      <c r="L3592">
        <v>119.515605919354</v>
      </c>
      <c r="M3592">
        <v>58.095009783130202</v>
      </c>
      <c r="N3592">
        <v>2.5263157894736801</v>
      </c>
      <c r="O3592">
        <v>26.936026936026899</v>
      </c>
      <c r="P3592">
        <v>63.186813186813097</v>
      </c>
    </row>
    <row r="3593" spans="1:17" hidden="1" x14ac:dyDescent="0.3">
      <c r="A3593" t="s">
        <v>7350</v>
      </c>
      <c r="B3593" t="s">
        <v>7351</v>
      </c>
      <c r="C3593" t="s">
        <v>10182</v>
      </c>
      <c r="D3593" t="s">
        <v>938</v>
      </c>
      <c r="E3593">
        <v>36.588279999999997</v>
      </c>
      <c r="F3593">
        <v>64.099999999999994</v>
      </c>
      <c r="G3593">
        <v>-4.0740144766391699</v>
      </c>
      <c r="H3593">
        <v>-6.3926887613853403</v>
      </c>
      <c r="I3593">
        <v>-14.0305771866039</v>
      </c>
      <c r="J3593">
        <v>-6.3892339230664499</v>
      </c>
      <c r="K3593">
        <v>63.572976909926297</v>
      </c>
      <c r="L3593">
        <v>61.808345255139002</v>
      </c>
      <c r="M3593">
        <v>55.069222469779298</v>
      </c>
      <c r="N3593">
        <v>0.68304565360718905</v>
      </c>
      <c r="O3593">
        <v>20.8736349453978</v>
      </c>
      <c r="P3593">
        <v>27.9185791259229</v>
      </c>
      <c r="Q3593">
        <v>1.0193856251584E-2</v>
      </c>
    </row>
    <row r="3594" spans="1:17" hidden="1" x14ac:dyDescent="0.3">
      <c r="A3594" t="s">
        <v>7352</v>
      </c>
      <c r="B3594" t="s">
        <v>7353</v>
      </c>
      <c r="C3594" t="s">
        <v>10182</v>
      </c>
      <c r="D3594" t="s">
        <v>98</v>
      </c>
      <c r="E3594">
        <v>36.583799999999997</v>
      </c>
      <c r="F3594">
        <v>34.5</v>
      </c>
      <c r="G3594">
        <v>-81.662371185668405</v>
      </c>
      <c r="H3594">
        <v>-15.427065450082999</v>
      </c>
      <c r="I3594">
        <v>-72.673211857613794</v>
      </c>
      <c r="J3594">
        <v>2.6481176176693499</v>
      </c>
      <c r="K3594">
        <v>43.205449007307998</v>
      </c>
      <c r="L3594">
        <v>64.929589996703598</v>
      </c>
      <c r="M3594">
        <v>55.062483958737502</v>
      </c>
      <c r="N3594">
        <v>0.17398119122257</v>
      </c>
      <c r="O3594">
        <v>186.95652173913001</v>
      </c>
      <c r="P3594">
        <v>10.4</v>
      </c>
      <c r="Q3594">
        <v>8.2225369750815E-2</v>
      </c>
    </row>
    <row r="3595" spans="1:17" hidden="1" x14ac:dyDescent="0.3">
      <c r="A3595" t="s">
        <v>7354</v>
      </c>
      <c r="B3595" t="s">
        <v>7355</v>
      </c>
      <c r="C3595" t="s">
        <v>10182</v>
      </c>
      <c r="D3595" t="s">
        <v>130</v>
      </c>
      <c r="E3595">
        <v>36.5504672</v>
      </c>
      <c r="F3595">
        <v>45.89</v>
      </c>
      <c r="G3595">
        <v>22.803231541102502</v>
      </c>
      <c r="H3595">
        <v>-19.9725199955375</v>
      </c>
      <c r="I3595">
        <v>28.741397468525399</v>
      </c>
      <c r="J3595">
        <v>-2.6030732110671302</v>
      </c>
      <c r="K3595">
        <v>45.9306598006185</v>
      </c>
      <c r="L3595">
        <v>41.151243579113398</v>
      </c>
      <c r="M3595">
        <v>37.314173949913098</v>
      </c>
      <c r="N3595">
        <v>0.28396094014958101</v>
      </c>
      <c r="O3595">
        <v>33.798213118326402</v>
      </c>
      <c r="P3595">
        <v>74.023511566173596</v>
      </c>
      <c r="Q3595">
        <v>9.7797144574346004E-2</v>
      </c>
    </row>
    <row r="3596" spans="1:17" hidden="1" x14ac:dyDescent="0.3">
      <c r="A3596" t="s">
        <v>7356</v>
      </c>
      <c r="B3596" t="s">
        <v>7357</v>
      </c>
      <c r="C3596" t="s">
        <v>10182</v>
      </c>
      <c r="D3596" t="s">
        <v>613</v>
      </c>
      <c r="E3596">
        <v>36.379890750000001</v>
      </c>
      <c r="F3596">
        <v>14.7</v>
      </c>
      <c r="G3596">
        <v>-73.5069606328547</v>
      </c>
      <c r="H3596">
        <v>0.83916831615074905</v>
      </c>
      <c r="I3596">
        <v>-46.409101760196101</v>
      </c>
      <c r="J3596">
        <v>-4.5772374973433303</v>
      </c>
      <c r="K3596">
        <v>15.1607626089933</v>
      </c>
      <c r="M3596">
        <v>41.243191181721102</v>
      </c>
      <c r="N3596">
        <v>0.94736842105263097</v>
      </c>
      <c r="O3596">
        <v>104.08163265306101</v>
      </c>
      <c r="P3596">
        <v>10.943396226415</v>
      </c>
    </row>
    <row r="3597" spans="1:17" hidden="1" x14ac:dyDescent="0.3">
      <c r="A3597" t="s">
        <v>7358</v>
      </c>
      <c r="B3597" t="s">
        <v>7359</v>
      </c>
      <c r="C3597" t="s">
        <v>10182</v>
      </c>
      <c r="E3597">
        <v>36.333065756000003</v>
      </c>
      <c r="F3597">
        <v>43.42</v>
      </c>
      <c r="G3597">
        <v>686.50287704545303</v>
      </c>
      <c r="H3597">
        <v>-9.8396244661898002</v>
      </c>
      <c r="I3597">
        <v>35.559899107339596</v>
      </c>
      <c r="J3597">
        <v>-7.7932653390328204</v>
      </c>
      <c r="K3597">
        <v>46.338638407848698</v>
      </c>
      <c r="L3597">
        <v>35.981933619115701</v>
      </c>
      <c r="M3597">
        <v>19.9534452736406</v>
      </c>
      <c r="N3597">
        <v>0.36119667909631098</v>
      </c>
      <c r="O3597">
        <v>45.693228926761797</v>
      </c>
      <c r="P3597">
        <v>886.81818181818096</v>
      </c>
      <c r="Q3597">
        <v>0.15554670003601301</v>
      </c>
    </row>
    <row r="3598" spans="1:17" hidden="1" x14ac:dyDescent="0.3">
      <c r="A3598" t="s">
        <v>7360</v>
      </c>
      <c r="B3598" t="s">
        <v>7361</v>
      </c>
      <c r="C3598" t="s">
        <v>10182</v>
      </c>
      <c r="E3598">
        <v>36.267000899999999</v>
      </c>
      <c r="F3598">
        <v>86.99</v>
      </c>
      <c r="G3598">
        <v>72.618637453269599</v>
      </c>
      <c r="H3598">
        <v>-5.14625875392335</v>
      </c>
      <c r="I3598">
        <v>-0.37214231516497798</v>
      </c>
      <c r="J3598">
        <v>-0.50421143517586997</v>
      </c>
      <c r="K3598">
        <v>86.881255939072005</v>
      </c>
      <c r="L3598">
        <v>75.285357196155601</v>
      </c>
      <c r="M3598">
        <v>50.882561046046902</v>
      </c>
      <c r="N3598">
        <v>0.245705042155588</v>
      </c>
      <c r="O3598">
        <v>50.431084032647398</v>
      </c>
      <c r="P3598">
        <v>120.116396761133</v>
      </c>
      <c r="Q3598">
        <v>7.9646810607000004E-2</v>
      </c>
    </row>
    <row r="3599" spans="1:17" hidden="1" x14ac:dyDescent="0.3">
      <c r="A3599" t="s">
        <v>7362</v>
      </c>
      <c r="B3599" t="s">
        <v>7363</v>
      </c>
      <c r="C3599" t="s">
        <v>10182</v>
      </c>
      <c r="D3599" t="s">
        <v>1402</v>
      </c>
      <c r="E3599">
        <v>36.242205219999903</v>
      </c>
      <c r="F3599">
        <v>24.05</v>
      </c>
      <c r="G3599">
        <v>18.496181550963001</v>
      </c>
      <c r="H3599">
        <v>15.732025459007801</v>
      </c>
      <c r="I3599">
        <v>3.8551906078201301</v>
      </c>
      <c r="J3599">
        <v>23.603892443339301</v>
      </c>
      <c r="K3599">
        <v>21.083773109282401</v>
      </c>
      <c r="L3599">
        <v>19.990229618679699</v>
      </c>
      <c r="M3599">
        <v>77.080045380581296</v>
      </c>
      <c r="N3599">
        <v>1.3263157894736799</v>
      </c>
      <c r="O3599">
        <v>27.234927234927198</v>
      </c>
      <c r="P3599">
        <v>78.148148148148096</v>
      </c>
    </row>
    <row r="3600" spans="1:17" hidden="1" x14ac:dyDescent="0.3">
      <c r="A3600" t="s">
        <v>7364</v>
      </c>
      <c r="B3600" t="s">
        <v>7365</v>
      </c>
      <c r="C3600" t="s">
        <v>10182</v>
      </c>
      <c r="D3600" t="s">
        <v>1440</v>
      </c>
      <c r="E3600">
        <v>36.240192183999902</v>
      </c>
      <c r="F3600">
        <v>7.22</v>
      </c>
      <c r="G3600">
        <v>25.330758665390899</v>
      </c>
      <c r="H3600">
        <v>10.633540610522999</v>
      </c>
      <c r="I3600">
        <v>-9.9170367536764292</v>
      </c>
      <c r="J3600">
        <v>-4.6493160773758403E-2</v>
      </c>
      <c r="K3600">
        <v>6.4601449499186101</v>
      </c>
      <c r="L3600">
        <v>5.9283335071217804</v>
      </c>
      <c r="M3600">
        <v>42.826904283691597</v>
      </c>
      <c r="N3600">
        <v>2.6093709940115302</v>
      </c>
      <c r="O3600">
        <v>16.897506925207701</v>
      </c>
      <c r="P3600">
        <v>64.090909090908994</v>
      </c>
      <c r="Q3600">
        <v>7.5352333103807997E-2</v>
      </c>
    </row>
    <row r="3601" spans="1:17" hidden="1" x14ac:dyDescent="0.3">
      <c r="A3601" t="s">
        <v>7366</v>
      </c>
      <c r="B3601" t="s">
        <v>7367</v>
      </c>
      <c r="C3601" t="s">
        <v>10182</v>
      </c>
      <c r="D3601" t="s">
        <v>62</v>
      </c>
      <c r="E3601">
        <v>36.148491755999999</v>
      </c>
      <c r="F3601">
        <v>21.06</v>
      </c>
      <c r="G3601">
        <v>25.450189211018699</v>
      </c>
      <c r="H3601">
        <v>11.186797934035599</v>
      </c>
      <c r="I3601">
        <v>6.3863846124713097</v>
      </c>
      <c r="J3601">
        <v>5.7910702910029004</v>
      </c>
      <c r="K3601">
        <v>19.3880250394295</v>
      </c>
      <c r="L3601">
        <v>17.998151891327002</v>
      </c>
      <c r="M3601">
        <v>56.735308122549</v>
      </c>
      <c r="N3601">
        <v>2.9391313697994299</v>
      </c>
      <c r="O3601">
        <v>18.660968660968599</v>
      </c>
      <c r="P3601">
        <v>76.974789915966298</v>
      </c>
      <c r="Q3601">
        <v>5.9363616447381001E-2</v>
      </c>
    </row>
    <row r="3602" spans="1:17" hidden="1" x14ac:dyDescent="0.3">
      <c r="A3602" t="s">
        <v>7368</v>
      </c>
      <c r="B3602" t="s">
        <v>7369</v>
      </c>
      <c r="C3602" t="s">
        <v>10182</v>
      </c>
      <c r="E3602">
        <v>36.030518719999897</v>
      </c>
      <c r="F3602">
        <v>34.4</v>
      </c>
      <c r="G3602">
        <v>-16.1906879949446</v>
      </c>
      <c r="H3602">
        <v>-22.604322265612801</v>
      </c>
      <c r="I3602">
        <v>-25.678510215991299</v>
      </c>
      <c r="J3602">
        <v>-5.0532590606384398</v>
      </c>
      <c r="K3602">
        <v>37.796762658145703</v>
      </c>
      <c r="L3602">
        <v>37.311421485285997</v>
      </c>
      <c r="M3602">
        <v>22.744651656453701</v>
      </c>
      <c r="N3602">
        <v>0.76462607886712397</v>
      </c>
      <c r="O3602">
        <v>60.7558139534883</v>
      </c>
      <c r="P3602">
        <v>27.077946065755398</v>
      </c>
    </row>
    <row r="3603" spans="1:17" hidden="1" x14ac:dyDescent="0.3">
      <c r="A3603" t="s">
        <v>7370</v>
      </c>
      <c r="B3603" t="s">
        <v>7371</v>
      </c>
      <c r="C3603" t="s">
        <v>10182</v>
      </c>
      <c r="D3603" t="s">
        <v>896</v>
      </c>
      <c r="E3603">
        <v>36.018749999999997</v>
      </c>
      <c r="F3603">
        <v>85</v>
      </c>
      <c r="G3603">
        <v>19.104083516959999</v>
      </c>
      <c r="I3603">
        <v>1.5363176709909201</v>
      </c>
      <c r="K3603">
        <v>72.921358859577893</v>
      </c>
      <c r="M3603">
        <v>86.249356129260704</v>
      </c>
      <c r="N3603">
        <v>1</v>
      </c>
      <c r="O3603">
        <v>15.294117647058799</v>
      </c>
      <c r="P3603">
        <v>44.189991518235701</v>
      </c>
    </row>
    <row r="3604" spans="1:17" hidden="1" x14ac:dyDescent="0.3">
      <c r="A3604" t="s">
        <v>7372</v>
      </c>
      <c r="B3604" t="s">
        <v>7373</v>
      </c>
      <c r="C3604" t="s">
        <v>10182</v>
      </c>
      <c r="D3604" t="s">
        <v>384</v>
      </c>
      <c r="E3604">
        <v>35.950949999999999</v>
      </c>
      <c r="F3604">
        <v>28.25</v>
      </c>
      <c r="G3604">
        <v>-33.956875743211199</v>
      </c>
      <c r="H3604">
        <v>-3.62511739813496</v>
      </c>
      <c r="I3604">
        <v>-42.402641697149399</v>
      </c>
      <c r="J3604">
        <v>0.48731466840773102</v>
      </c>
      <c r="K3604">
        <v>30.498270686738</v>
      </c>
      <c r="M3604">
        <v>40.733621545998702</v>
      </c>
      <c r="N3604">
        <v>0.55681818181818099</v>
      </c>
      <c r="O3604">
        <v>82.123893805309706</v>
      </c>
      <c r="P3604">
        <v>3.4798534798534599</v>
      </c>
    </row>
    <row r="3605" spans="1:17" hidden="1" x14ac:dyDescent="0.3">
      <c r="A3605" t="s">
        <v>7374</v>
      </c>
      <c r="B3605" t="s">
        <v>7375</v>
      </c>
      <c r="C3605" t="s">
        <v>10182</v>
      </c>
      <c r="D3605" t="s">
        <v>140</v>
      </c>
      <c r="E3605">
        <v>35.886629999999997</v>
      </c>
      <c r="F3605">
        <v>25.05</v>
      </c>
      <c r="G3605">
        <v>137.21775692019</v>
      </c>
      <c r="H3605">
        <v>-23.6669107112048</v>
      </c>
      <c r="I3605">
        <v>-4.1210408588799101</v>
      </c>
      <c r="J3605">
        <v>-16.004301939269801</v>
      </c>
      <c r="K3605">
        <v>30.492757655471902</v>
      </c>
      <c r="L3605">
        <v>26.370689939001998</v>
      </c>
      <c r="M3605">
        <v>16.288857824351201</v>
      </c>
      <c r="N3605">
        <v>1.3668820691977099</v>
      </c>
      <c r="O3605">
        <v>79.441117764471002</v>
      </c>
      <c r="P3605">
        <v>178.333333333333</v>
      </c>
      <c r="Q3605">
        <v>0.118463648280275</v>
      </c>
    </row>
    <row r="3606" spans="1:17" hidden="1" x14ac:dyDescent="0.3">
      <c r="A3606" t="s">
        <v>7376</v>
      </c>
      <c r="B3606" t="s">
        <v>7377</v>
      </c>
      <c r="C3606" t="s">
        <v>10182</v>
      </c>
      <c r="D3606" t="s">
        <v>290</v>
      </c>
      <c r="E3606">
        <v>35.844069239999897</v>
      </c>
      <c r="F3606">
        <v>35.909999999999997</v>
      </c>
      <c r="G3606">
        <v>15.8481579327901</v>
      </c>
      <c r="H3606">
        <v>-2.6031956844656698</v>
      </c>
      <c r="I3606">
        <v>-46.341614701395898</v>
      </c>
      <c r="J3606">
        <v>-9.4229919617329898</v>
      </c>
      <c r="K3606">
        <v>38.204245625176497</v>
      </c>
      <c r="L3606">
        <v>35.7153385960275</v>
      </c>
      <c r="M3606">
        <v>35.830695672799401</v>
      </c>
      <c r="N3606">
        <v>3.2189654871636999</v>
      </c>
      <c r="O3606">
        <v>79.615705931495398</v>
      </c>
      <c r="P3606">
        <v>59.529098178587198</v>
      </c>
      <c r="Q3606">
        <v>4.0980834018599999E-3</v>
      </c>
    </row>
    <row r="3607" spans="1:17" hidden="1" x14ac:dyDescent="0.3">
      <c r="A3607" t="s">
        <v>7378</v>
      </c>
      <c r="B3607" t="s">
        <v>7379</v>
      </c>
      <c r="C3607" t="s">
        <v>10182</v>
      </c>
      <c r="D3607" t="s">
        <v>1440</v>
      </c>
      <c r="E3607">
        <v>35.841540000000002</v>
      </c>
      <c r="F3607">
        <v>35.770000000000003</v>
      </c>
      <c r="G3607">
        <v>51.730700995264002</v>
      </c>
      <c r="H3607">
        <v>-14.8373848604024</v>
      </c>
      <c r="I3607">
        <v>-26.836032454963298</v>
      </c>
      <c r="J3607">
        <v>4.2392211249405198</v>
      </c>
      <c r="K3607">
        <v>38.2640198318432</v>
      </c>
      <c r="L3607">
        <v>35.478191602221102</v>
      </c>
      <c r="M3607">
        <v>39.628367815834203</v>
      </c>
      <c r="N3607">
        <v>0.74648699111479799</v>
      </c>
      <c r="O3607">
        <v>62.091137824992899</v>
      </c>
      <c r="P3607">
        <v>83.435897435897402</v>
      </c>
      <c r="Q3607">
        <v>2.7531728816037999E-2</v>
      </c>
    </row>
    <row r="3608" spans="1:17" hidden="1" x14ac:dyDescent="0.3">
      <c r="A3608" t="s">
        <v>7380</v>
      </c>
      <c r="B3608" t="s">
        <v>7381</v>
      </c>
      <c r="C3608" t="s">
        <v>10182</v>
      </c>
      <c r="D3608" t="s">
        <v>243</v>
      </c>
      <c r="E3608">
        <v>35.819030830000003</v>
      </c>
      <c r="F3608">
        <v>47.9</v>
      </c>
      <c r="G3608">
        <v>0.90041498662533503</v>
      </c>
      <c r="H3608">
        <v>-11.812807367739801</v>
      </c>
      <c r="I3608">
        <v>-17.570718593859901</v>
      </c>
      <c r="J3608">
        <v>-7.6222507365313303</v>
      </c>
      <c r="K3608">
        <v>50.145164189613801</v>
      </c>
      <c r="L3608">
        <v>49.555691534885199</v>
      </c>
      <c r="M3608">
        <v>50.255560436754998</v>
      </c>
      <c r="N3608">
        <v>0.51326285177136399</v>
      </c>
      <c r="O3608">
        <v>39.812108559498903</v>
      </c>
      <c r="P3608">
        <v>34.9295774647887</v>
      </c>
      <c r="Q3608">
        <v>2.7003501496783999E-2</v>
      </c>
    </row>
    <row r="3609" spans="1:17" hidden="1" x14ac:dyDescent="0.3">
      <c r="A3609" t="s">
        <v>7382</v>
      </c>
      <c r="B3609" t="s">
        <v>7383</v>
      </c>
      <c r="C3609" t="s">
        <v>10182</v>
      </c>
      <c r="E3609">
        <v>35.76872255</v>
      </c>
      <c r="F3609">
        <v>54.05</v>
      </c>
      <c r="G3609">
        <v>-79.931354951985796</v>
      </c>
      <c r="H3609">
        <v>-2.3410771101233099</v>
      </c>
      <c r="I3609">
        <v>-67.173831222117002</v>
      </c>
      <c r="J3609">
        <v>-10.2189069538772</v>
      </c>
      <c r="M3609">
        <v>46.8577944604084</v>
      </c>
      <c r="O3609">
        <v>121.46160962072101</v>
      </c>
      <c r="P3609">
        <v>18.2454605119229</v>
      </c>
    </row>
    <row r="3610" spans="1:17" hidden="1" x14ac:dyDescent="0.3">
      <c r="A3610" t="s">
        <v>7384</v>
      </c>
      <c r="B3610" t="s">
        <v>7385</v>
      </c>
      <c r="C3610" t="s">
        <v>10182</v>
      </c>
      <c r="E3610">
        <v>35.728000000000002</v>
      </c>
      <c r="F3610">
        <v>50.75</v>
      </c>
      <c r="G3610">
        <v>36.589784894550903</v>
      </c>
      <c r="H3610">
        <v>7.3241307221657799</v>
      </c>
      <c r="I3610">
        <v>-36.570808513831103</v>
      </c>
      <c r="J3610">
        <v>6.2035068392262396</v>
      </c>
      <c r="K3610">
        <v>50.279411559605101</v>
      </c>
      <c r="L3610">
        <v>48.388929540244199</v>
      </c>
      <c r="M3610">
        <v>54.686017244453602</v>
      </c>
      <c r="N3610">
        <v>0.85107483876986501</v>
      </c>
      <c r="O3610">
        <v>55.270935960591103</v>
      </c>
      <c r="P3610">
        <v>76.276484890587</v>
      </c>
      <c r="Q3610">
        <v>3.4383886192384E-2</v>
      </c>
    </row>
    <row r="3611" spans="1:17" hidden="1" x14ac:dyDescent="0.3">
      <c r="A3611" t="s">
        <v>7386</v>
      </c>
      <c r="B3611" t="s">
        <v>7387</v>
      </c>
      <c r="C3611" t="s">
        <v>10182</v>
      </c>
      <c r="E3611">
        <v>35.662543917000001</v>
      </c>
      <c r="F3611">
        <v>46.41</v>
      </c>
      <c r="G3611">
        <v>-47.059680697980497</v>
      </c>
      <c r="H3611">
        <v>-7.5489023760436504</v>
      </c>
      <c r="I3611">
        <v>13.888640477029201</v>
      </c>
      <c r="J3611">
        <v>-9.5867893715835297</v>
      </c>
      <c r="K3611">
        <v>48.236916894459803</v>
      </c>
      <c r="L3611">
        <v>47.075948097707801</v>
      </c>
      <c r="M3611">
        <v>32.7434722665744</v>
      </c>
      <c r="N3611">
        <v>0.59882206786965597</v>
      </c>
      <c r="O3611">
        <v>60.310277957336801</v>
      </c>
      <c r="P3611">
        <v>66.284485847366497</v>
      </c>
      <c r="Q3611">
        <v>0.16219135097925499</v>
      </c>
    </row>
    <row r="3612" spans="1:17" hidden="1" x14ac:dyDescent="0.3">
      <c r="A3612" t="s">
        <v>7388</v>
      </c>
      <c r="B3612" t="s">
        <v>7389</v>
      </c>
      <c r="C3612" t="s">
        <v>10182</v>
      </c>
      <c r="E3612">
        <v>35.590620000000001</v>
      </c>
      <c r="F3612">
        <v>156</v>
      </c>
      <c r="G3612">
        <v>19.760888656105799</v>
      </c>
      <c r="H3612">
        <v>-13.289403112420599</v>
      </c>
      <c r="I3612">
        <v>45.167829761909502</v>
      </c>
      <c r="J3612">
        <v>17.041882343443302</v>
      </c>
      <c r="K3612">
        <v>140.19529605766701</v>
      </c>
      <c r="L3612">
        <v>115.68465326288</v>
      </c>
      <c r="M3612">
        <v>54.509723873252497</v>
      </c>
      <c r="N3612">
        <v>1.34228644079994</v>
      </c>
      <c r="O3612">
        <v>12.179487179487101</v>
      </c>
      <c r="P3612">
        <v>83.529411764705799</v>
      </c>
      <c r="Q3612">
        <v>0.128154570873421</v>
      </c>
    </row>
    <row r="3613" spans="1:17" hidden="1" x14ac:dyDescent="0.3">
      <c r="A3613" t="s">
        <v>7390</v>
      </c>
      <c r="B3613" t="s">
        <v>7391</v>
      </c>
      <c r="C3613" t="s">
        <v>10182</v>
      </c>
      <c r="D3613" t="s">
        <v>416</v>
      </c>
      <c r="E3613">
        <v>35.585578167999998</v>
      </c>
      <c r="F3613">
        <v>88.34</v>
      </c>
      <c r="G3613">
        <v>-27.6341705495383</v>
      </c>
      <c r="H3613">
        <v>-10.609183215383499</v>
      </c>
      <c r="I3613">
        <v>-24.949551432633399</v>
      </c>
      <c r="J3613">
        <v>-6.9590326760529999</v>
      </c>
      <c r="K3613">
        <v>90.213690035009407</v>
      </c>
      <c r="L3613">
        <v>91.714435516817304</v>
      </c>
      <c r="M3613">
        <v>41.549026333475702</v>
      </c>
      <c r="N3613">
        <v>0.97179845995446501</v>
      </c>
      <c r="O3613">
        <v>30.178854426080999</v>
      </c>
      <c r="P3613">
        <v>13.2564102564102</v>
      </c>
      <c r="Q3613">
        <v>-3.4237649452760997E-2</v>
      </c>
    </row>
    <row r="3614" spans="1:17" hidden="1" x14ac:dyDescent="0.3">
      <c r="A3614" t="s">
        <v>7392</v>
      </c>
      <c r="B3614" t="s">
        <v>7393</v>
      </c>
      <c r="C3614" t="s">
        <v>10182</v>
      </c>
      <c r="E3614">
        <v>35.582754375</v>
      </c>
      <c r="F3614">
        <v>271.64999999999998</v>
      </c>
      <c r="G3614">
        <v>155.16788339457599</v>
      </c>
      <c r="H3614">
        <v>85.320616801634401</v>
      </c>
      <c r="I3614">
        <v>173.28827012876101</v>
      </c>
      <c r="J3614">
        <v>21.432380078662799</v>
      </c>
      <c r="K3614">
        <v>161.23093547856999</v>
      </c>
      <c r="L3614">
        <v>121.34909962061</v>
      </c>
      <c r="M3614">
        <v>99.127762719387107</v>
      </c>
      <c r="N3614">
        <v>1.0369549150036901</v>
      </c>
      <c r="O3614">
        <v>0</v>
      </c>
      <c r="P3614">
        <v>260.99667774086299</v>
      </c>
    </row>
    <row r="3615" spans="1:17" hidden="1" x14ac:dyDescent="0.3">
      <c r="A3615" t="s">
        <v>7394</v>
      </c>
      <c r="B3615" t="s">
        <v>7395</v>
      </c>
      <c r="C3615" t="s">
        <v>10182</v>
      </c>
      <c r="D3615" t="s">
        <v>413</v>
      </c>
      <c r="E3615">
        <v>35.577500000000001</v>
      </c>
      <c r="F3615">
        <v>101.65</v>
      </c>
      <c r="G3615">
        <v>179.62032701071399</v>
      </c>
      <c r="H3615">
        <v>16.808497728876301</v>
      </c>
      <c r="I3615">
        <v>23.006457959986999</v>
      </c>
      <c r="J3615">
        <v>-13.0436231320734</v>
      </c>
      <c r="K3615">
        <v>98.732566323575199</v>
      </c>
      <c r="L3615">
        <v>67.119426743374802</v>
      </c>
      <c r="M3615">
        <v>27.479613544220101</v>
      </c>
      <c r="N3615">
        <v>1.7681471692439501</v>
      </c>
      <c r="O3615">
        <v>49.522872602065902</v>
      </c>
      <c r="P3615">
        <v>204.79760119939999</v>
      </c>
      <c r="Q3615">
        <v>0.21024117051805399</v>
      </c>
    </row>
    <row r="3616" spans="1:17" hidden="1" x14ac:dyDescent="0.3">
      <c r="A3616" t="s">
        <v>7396</v>
      </c>
      <c r="B3616" t="s">
        <v>7397</v>
      </c>
      <c r="C3616" t="s">
        <v>10182</v>
      </c>
      <c r="D3616" t="s">
        <v>46</v>
      </c>
      <c r="E3616">
        <v>35.468481199999999</v>
      </c>
      <c r="F3616">
        <v>1.48</v>
      </c>
      <c r="G3616">
        <v>86.342663427295605</v>
      </c>
      <c r="H3616">
        <v>44.976974953957303</v>
      </c>
      <c r="I3616">
        <v>43.461089412803602</v>
      </c>
      <c r="J3616">
        <v>-5.1746982889788899</v>
      </c>
      <c r="K3616">
        <v>1.26655061987235</v>
      </c>
      <c r="L3616">
        <v>1.05448515779259</v>
      </c>
      <c r="M3616">
        <v>42.563986501742299</v>
      </c>
      <c r="N3616">
        <v>1.55751642138851</v>
      </c>
      <c r="O3616">
        <v>11.486486486486401</v>
      </c>
      <c r="P3616">
        <v>169.09090909090901</v>
      </c>
      <c r="Q3616">
        <v>6.8242412206762998E-2</v>
      </c>
    </row>
    <row r="3617" spans="1:17" hidden="1" x14ac:dyDescent="0.3">
      <c r="A3617" t="s">
        <v>7398</v>
      </c>
      <c r="B3617" t="s">
        <v>7399</v>
      </c>
      <c r="C3617" t="s">
        <v>10182</v>
      </c>
      <c r="D3617" t="s">
        <v>98</v>
      </c>
      <c r="E3617">
        <v>35.423476299999997</v>
      </c>
      <c r="F3617">
        <v>99.25</v>
      </c>
      <c r="G3617">
        <v>397.28251305135501</v>
      </c>
      <c r="H3617">
        <v>21.321082087231201</v>
      </c>
      <c r="I3617">
        <v>420.128697273657</v>
      </c>
      <c r="J3617">
        <v>20.198677715897801</v>
      </c>
      <c r="K3617">
        <v>75.428983575752</v>
      </c>
      <c r="L3617">
        <v>46.891813083272702</v>
      </c>
      <c r="M3617">
        <v>77.8751197784038</v>
      </c>
      <c r="N3617">
        <v>3.1385340881929298</v>
      </c>
      <c r="O3617">
        <v>2.7304785894206498</v>
      </c>
      <c r="P3617">
        <v>483.82352941176401</v>
      </c>
      <c r="Q3617">
        <v>0.22097373270644799</v>
      </c>
    </row>
    <row r="3618" spans="1:17" hidden="1" x14ac:dyDescent="0.3">
      <c r="A3618" t="s">
        <v>7400</v>
      </c>
      <c r="B3618" t="s">
        <v>7401</v>
      </c>
      <c r="C3618" t="s">
        <v>10182</v>
      </c>
      <c r="E3618">
        <v>35.383690000000001</v>
      </c>
      <c r="F3618">
        <v>113</v>
      </c>
      <c r="G3618">
        <v>4.20470984769449</v>
      </c>
      <c r="H3618">
        <v>-19.332789355806899</v>
      </c>
      <c r="I3618">
        <v>-14.067514706189501</v>
      </c>
      <c r="J3618">
        <v>-4.8478176640850101</v>
      </c>
      <c r="K3618">
        <v>126.676645069687</v>
      </c>
      <c r="L3618">
        <v>118.51161358714999</v>
      </c>
      <c r="M3618">
        <v>31.942893863637199</v>
      </c>
      <c r="N3618">
        <v>0.76924402140557502</v>
      </c>
      <c r="O3618">
        <v>49.469026548672502</v>
      </c>
      <c r="P3618">
        <v>65.932452276064595</v>
      </c>
      <c r="Q3618">
        <v>8.4629398319731E-2</v>
      </c>
    </row>
    <row r="3619" spans="1:17" hidden="1" x14ac:dyDescent="0.3">
      <c r="A3619" t="s">
        <v>7402</v>
      </c>
      <c r="B3619" t="s">
        <v>7403</v>
      </c>
      <c r="C3619" t="s">
        <v>10182</v>
      </c>
      <c r="D3619" t="s">
        <v>1315</v>
      </c>
      <c r="E3619">
        <v>35.335546641000001</v>
      </c>
      <c r="F3619">
        <v>999.99</v>
      </c>
      <c r="G3619">
        <v>-25.085908001275701</v>
      </c>
      <c r="H3619">
        <v>-4.5179745409920997</v>
      </c>
      <c r="I3619">
        <v>-12.3293842714069</v>
      </c>
      <c r="J3619">
        <v>-4.5493150773659299E-2</v>
      </c>
      <c r="K3619">
        <v>999.99428613839495</v>
      </c>
      <c r="L3619">
        <v>999.99300053895297</v>
      </c>
      <c r="M3619">
        <v>45.349584451913898</v>
      </c>
      <c r="N3619">
        <v>1.1765960408789</v>
      </c>
      <c r="O3619">
        <v>4.5010450104500999</v>
      </c>
      <c r="P3619">
        <v>0.88171500630516098</v>
      </c>
      <c r="Q3619">
        <v>-0.10191173764686701</v>
      </c>
    </row>
    <row r="3620" spans="1:17" hidden="1" x14ac:dyDescent="0.3">
      <c r="A3620" t="s">
        <v>7404</v>
      </c>
      <c r="B3620" t="s">
        <v>7405</v>
      </c>
      <c r="C3620" t="s">
        <v>10182</v>
      </c>
      <c r="D3620" t="s">
        <v>140</v>
      </c>
      <c r="E3620">
        <v>35.300699999999999</v>
      </c>
      <c r="F3620">
        <v>30.5</v>
      </c>
      <c r="G3620">
        <v>-33.356584693004997</v>
      </c>
      <c r="I3620">
        <v>-20.5990609631362</v>
      </c>
      <c r="M3620">
        <v>0</v>
      </c>
      <c r="N3620">
        <v>0.71428571428571397</v>
      </c>
      <c r="O3620">
        <v>9.01639344262294</v>
      </c>
      <c r="P3620">
        <v>0</v>
      </c>
    </row>
    <row r="3621" spans="1:17" hidden="1" x14ac:dyDescent="0.3">
      <c r="A3621" t="s">
        <v>7406</v>
      </c>
      <c r="B3621" t="s">
        <v>7407</v>
      </c>
      <c r="C3621" t="s">
        <v>10182</v>
      </c>
      <c r="E3621">
        <v>35.29487975</v>
      </c>
      <c r="F3621">
        <v>617.5</v>
      </c>
      <c r="G3621">
        <v>70.945838030470199</v>
      </c>
      <c r="H3621">
        <v>-13.097440082482899</v>
      </c>
      <c r="I3621">
        <v>-45.880520287763296</v>
      </c>
      <c r="J3621">
        <v>-5.72056078521143</v>
      </c>
      <c r="K3621">
        <v>692.42989243661998</v>
      </c>
      <c r="L3621">
        <v>739.67276555458102</v>
      </c>
      <c r="M3621">
        <v>32.257564619081002</v>
      </c>
      <c r="N3621">
        <v>0.76203735009247997</v>
      </c>
      <c r="O3621">
        <v>104.704453441295</v>
      </c>
      <c r="P3621">
        <v>100.58470034107501</v>
      </c>
      <c r="Q3621">
        <v>8.1998922350136005E-2</v>
      </c>
    </row>
    <row r="3622" spans="1:17" hidden="1" x14ac:dyDescent="0.3">
      <c r="A3622" t="s">
        <v>7408</v>
      </c>
      <c r="B3622" t="s">
        <v>7409</v>
      </c>
      <c r="C3622" t="s">
        <v>10182</v>
      </c>
      <c r="D3622" t="s">
        <v>637</v>
      </c>
      <c r="E3622">
        <v>35.226700776000001</v>
      </c>
      <c r="F3622">
        <v>13.36</v>
      </c>
      <c r="G3622">
        <v>-41.060750768571303</v>
      </c>
      <c r="H3622">
        <v>-5.6290856521032202</v>
      </c>
      <c r="I3622">
        <v>-32.662313907662103</v>
      </c>
      <c r="J3622">
        <v>-4.4161206679370899</v>
      </c>
      <c r="K3622">
        <v>14.5103518005707</v>
      </c>
      <c r="L3622">
        <v>16.173260565262801</v>
      </c>
      <c r="M3622">
        <v>34.384353427175498</v>
      </c>
      <c r="N3622">
        <v>0.66998416585092602</v>
      </c>
      <c r="O3622">
        <v>64.670658682634695</v>
      </c>
      <c r="P3622">
        <v>14.6781115879828</v>
      </c>
      <c r="Q3622">
        <v>-2.5135940675784001E-2</v>
      </c>
    </row>
    <row r="3623" spans="1:17" hidden="1" x14ac:dyDescent="0.3">
      <c r="A3623" t="s">
        <v>7410</v>
      </c>
      <c r="B3623" t="s">
        <v>7411</v>
      </c>
      <c r="C3623" t="s">
        <v>10182</v>
      </c>
      <c r="D3623" t="s">
        <v>416</v>
      </c>
      <c r="E3623">
        <v>35.224023899999999</v>
      </c>
      <c r="F3623">
        <v>58.61</v>
      </c>
      <c r="G3623">
        <v>27.1478582324904</v>
      </c>
      <c r="H3623">
        <v>6.5303973769450199</v>
      </c>
      <c r="I3623">
        <v>-10.6631631092213</v>
      </c>
      <c r="J3623">
        <v>-0.55239535301658604</v>
      </c>
      <c r="K3623">
        <v>52.969336208313699</v>
      </c>
      <c r="L3623">
        <v>53.315759431151101</v>
      </c>
      <c r="M3623">
        <v>68.878792145721306</v>
      </c>
      <c r="N3623">
        <v>1.32101658604454</v>
      </c>
      <c r="O3623">
        <v>61.064664732980702</v>
      </c>
      <c r="Q3623">
        <v>6.4286820158026003E-2</v>
      </c>
    </row>
    <row r="3624" spans="1:17" hidden="1" x14ac:dyDescent="0.3">
      <c r="A3624" t="s">
        <v>7412</v>
      </c>
      <c r="B3624" t="s">
        <v>7413</v>
      </c>
      <c r="C3624" t="s">
        <v>10182</v>
      </c>
      <c r="D3624" t="s">
        <v>140</v>
      </c>
      <c r="E3624">
        <v>35.200856969999997</v>
      </c>
      <c r="F3624">
        <v>68.3</v>
      </c>
      <c r="G3624">
        <v>60.109319764450902</v>
      </c>
      <c r="H3624">
        <v>26.860666235706901</v>
      </c>
      <c r="I3624">
        <v>-7.4933881087054797</v>
      </c>
      <c r="J3624">
        <v>-0.44396114251968799</v>
      </c>
      <c r="K3624">
        <v>57.497348172908701</v>
      </c>
      <c r="L3624">
        <v>51.053785470075397</v>
      </c>
      <c r="M3624">
        <v>59.185195556798597</v>
      </c>
      <c r="N3624">
        <v>2.3626854541172699</v>
      </c>
      <c r="O3624">
        <v>12.445095168374801</v>
      </c>
      <c r="P3624">
        <v>118.910256410256</v>
      </c>
      <c r="Q3624">
        <v>4.8815868816068003E-2</v>
      </c>
    </row>
    <row r="3625" spans="1:17" hidden="1" x14ac:dyDescent="0.3">
      <c r="A3625" t="s">
        <v>7414</v>
      </c>
      <c r="B3625" t="s">
        <v>7415</v>
      </c>
      <c r="C3625" t="s">
        <v>10182</v>
      </c>
      <c r="D3625" t="s">
        <v>613</v>
      </c>
      <c r="E3625">
        <v>35.19</v>
      </c>
      <c r="F3625">
        <v>115</v>
      </c>
      <c r="G3625">
        <v>54.601591998724203</v>
      </c>
      <c r="H3625">
        <v>-9.9456061199394696</v>
      </c>
      <c r="I3625">
        <v>-16.534964862827099</v>
      </c>
      <c r="J3625">
        <v>-2.5475529318632</v>
      </c>
      <c r="K3625">
        <v>123.99614831468</v>
      </c>
      <c r="L3625">
        <v>112.040370711101</v>
      </c>
      <c r="M3625">
        <v>0.109261245892796</v>
      </c>
      <c r="N3625">
        <v>1.36363636363636</v>
      </c>
      <c r="O3625">
        <v>20.782608695652101</v>
      </c>
      <c r="P3625">
        <v>79.6875</v>
      </c>
    </row>
    <row r="3626" spans="1:17" hidden="1" x14ac:dyDescent="0.3">
      <c r="A3626" t="s">
        <v>7416</v>
      </c>
      <c r="B3626" t="s">
        <v>7417</v>
      </c>
      <c r="C3626" t="s">
        <v>10182</v>
      </c>
      <c r="D3626" t="s">
        <v>413</v>
      </c>
      <c r="E3626">
        <v>35.134315625999903</v>
      </c>
      <c r="F3626">
        <v>13.83</v>
      </c>
      <c r="G3626">
        <v>-11.910785251684899</v>
      </c>
      <c r="H3626">
        <v>-3.5887393730149801</v>
      </c>
      <c r="I3626">
        <v>-43.624956551585697</v>
      </c>
      <c r="J3626">
        <v>-10.6228072836363</v>
      </c>
      <c r="K3626">
        <v>14.1561349614727</v>
      </c>
      <c r="L3626">
        <v>14.7722523061611</v>
      </c>
      <c r="M3626">
        <v>41.615071040276199</v>
      </c>
      <c r="N3626">
        <v>2.56647525691363</v>
      </c>
      <c r="O3626">
        <v>75.704989154013006</v>
      </c>
      <c r="P3626">
        <v>38.161838161838098</v>
      </c>
      <c r="Q3626">
        <v>0.10048544348987599</v>
      </c>
    </row>
    <row r="3627" spans="1:17" hidden="1" x14ac:dyDescent="0.3">
      <c r="A3627" t="s">
        <v>7418</v>
      </c>
      <c r="B3627" t="s">
        <v>7419</v>
      </c>
      <c r="C3627" t="s">
        <v>10182</v>
      </c>
      <c r="D3627" t="s">
        <v>413</v>
      </c>
      <c r="E3627">
        <v>35.131500000000003</v>
      </c>
      <c r="F3627">
        <v>189.9</v>
      </c>
      <c r="G3627">
        <v>31.726643608963698</v>
      </c>
      <c r="H3627">
        <v>-15.153268658639099</v>
      </c>
      <c r="I3627">
        <v>77.666613227342395</v>
      </c>
      <c r="J3627">
        <v>7.2416424324465796</v>
      </c>
      <c r="K3627">
        <v>171.45721062147101</v>
      </c>
      <c r="L3627">
        <v>132.23623702564799</v>
      </c>
      <c r="M3627">
        <v>55.097121823075099</v>
      </c>
      <c r="N3627">
        <v>0.58188901898852796</v>
      </c>
      <c r="O3627">
        <v>18.062137967351202</v>
      </c>
      <c r="P3627">
        <v>140.07585335018899</v>
      </c>
      <c r="Q3627">
        <v>0.162406844361592</v>
      </c>
    </row>
    <row r="3628" spans="1:17" hidden="1" x14ac:dyDescent="0.3">
      <c r="A3628" t="s">
        <v>7420</v>
      </c>
      <c r="B3628" t="s">
        <v>7421</v>
      </c>
      <c r="C3628" t="s">
        <v>10182</v>
      </c>
      <c r="E3628">
        <v>35.036999999999999</v>
      </c>
      <c r="F3628">
        <v>34.35</v>
      </c>
      <c r="G3628">
        <v>-45.015977931345603</v>
      </c>
      <c r="H3628">
        <v>-3.7717058842756801</v>
      </c>
      <c r="I3628">
        <v>-35.154715432943597</v>
      </c>
      <c r="J3628">
        <v>-3.0637345400840901</v>
      </c>
      <c r="K3628">
        <v>36.941213964742097</v>
      </c>
      <c r="L3628">
        <v>41.687624794596701</v>
      </c>
      <c r="M3628">
        <v>42.937085563612101</v>
      </c>
      <c r="N3628">
        <v>0.74004085801838604</v>
      </c>
      <c r="O3628">
        <v>68.558951965065404</v>
      </c>
      <c r="P3628">
        <v>15.851602023608701</v>
      </c>
    </row>
    <row r="3629" spans="1:17" hidden="1" x14ac:dyDescent="0.3">
      <c r="A3629" t="s">
        <v>7422</v>
      </c>
      <c r="B3629" t="s">
        <v>7423</v>
      </c>
      <c r="C3629" t="s">
        <v>10182</v>
      </c>
      <c r="D3629" t="s">
        <v>89</v>
      </c>
      <c r="E3629">
        <v>35.0142618</v>
      </c>
      <c r="F3629">
        <v>53.83</v>
      </c>
      <c r="G3629">
        <v>15.756582841215</v>
      </c>
      <c r="H3629">
        <v>18.723783700766099</v>
      </c>
      <c r="I3629">
        <v>28.5141065710839</v>
      </c>
      <c r="J3629">
        <v>19.7398886816828</v>
      </c>
      <c r="O3629">
        <v>0</v>
      </c>
      <c r="P3629">
        <v>53.8</v>
      </c>
    </row>
    <row r="3630" spans="1:17" hidden="1" x14ac:dyDescent="0.3">
      <c r="A3630" t="s">
        <v>7424</v>
      </c>
      <c r="B3630" t="s">
        <v>7425</v>
      </c>
      <c r="C3630" t="s">
        <v>10182</v>
      </c>
      <c r="D3630" t="s">
        <v>130</v>
      </c>
      <c r="E3630">
        <v>34.993000000000002</v>
      </c>
      <c r="F3630">
        <v>1.4</v>
      </c>
      <c r="G3630">
        <v>108.24742533205701</v>
      </c>
      <c r="H3630">
        <v>17.300207277189699</v>
      </c>
      <c r="I3630">
        <v>4.3382823952597303</v>
      </c>
      <c r="J3630">
        <v>19.5963639820833</v>
      </c>
      <c r="K3630">
        <v>1.15828565213698</v>
      </c>
      <c r="L3630">
        <v>1.07446266458462</v>
      </c>
      <c r="M3630">
        <v>90.769375700903197</v>
      </c>
      <c r="N3630">
        <v>0.854907355086584</v>
      </c>
      <c r="O3630">
        <v>0</v>
      </c>
      <c r="P3630">
        <v>179.99999999999901</v>
      </c>
      <c r="Q3630">
        <v>-2.2397234103789E-2</v>
      </c>
    </row>
    <row r="3631" spans="1:17" hidden="1" x14ac:dyDescent="0.3">
      <c r="A3631" t="s">
        <v>7426</v>
      </c>
      <c r="B3631" t="s">
        <v>7427</v>
      </c>
      <c r="C3631" t="s">
        <v>10182</v>
      </c>
      <c r="E3631">
        <v>34.941000000000003</v>
      </c>
      <c r="F3631">
        <v>570</v>
      </c>
      <c r="G3631">
        <v>35.931041151266598</v>
      </c>
      <c r="H3631">
        <v>-9.2798793028968696</v>
      </c>
      <c r="I3631">
        <v>-10.5426699856926</v>
      </c>
      <c r="J3631">
        <v>-4.6493160773758403E-2</v>
      </c>
      <c r="K3631">
        <v>565.33763430721899</v>
      </c>
      <c r="L3631">
        <v>516.83696503179499</v>
      </c>
      <c r="M3631">
        <v>30.915554732558299</v>
      </c>
      <c r="N3631">
        <v>0.44776119402984998</v>
      </c>
      <c r="O3631">
        <v>28.622807017543799</v>
      </c>
      <c r="P3631">
        <v>61.016949152542303</v>
      </c>
    </row>
    <row r="3632" spans="1:17" hidden="1" x14ac:dyDescent="0.3">
      <c r="A3632" t="s">
        <v>7428</v>
      </c>
      <c r="B3632" t="s">
        <v>7429</v>
      </c>
      <c r="C3632" t="s">
        <v>10182</v>
      </c>
      <c r="E3632">
        <v>34.913743199999999</v>
      </c>
      <c r="F3632">
        <v>49.13</v>
      </c>
      <c r="G3632">
        <v>75.117840979979306</v>
      </c>
      <c r="H3632">
        <v>-2.4151173981349601</v>
      </c>
      <c r="I3632">
        <v>-20.872688068875199</v>
      </c>
      <c r="J3632">
        <v>5.2327903650334502</v>
      </c>
      <c r="K3632">
        <v>44.405380615057297</v>
      </c>
      <c r="L3632">
        <v>43.6397806483849</v>
      </c>
      <c r="M3632">
        <v>76.376974505441694</v>
      </c>
      <c r="N3632">
        <v>0.72716053583366902</v>
      </c>
      <c r="O3632">
        <v>41.1154081009566</v>
      </c>
      <c r="P3632">
        <v>119.624497094322</v>
      </c>
      <c r="Q3632">
        <v>9.6349958336592004E-2</v>
      </c>
    </row>
    <row r="3633" spans="1:17" hidden="1" x14ac:dyDescent="0.3">
      <c r="A3633" t="s">
        <v>7430</v>
      </c>
      <c r="B3633" t="s">
        <v>7431</v>
      </c>
      <c r="C3633" t="s">
        <v>10182</v>
      </c>
      <c r="D3633" t="s">
        <v>553</v>
      </c>
      <c r="E3633">
        <v>34.904634100000003</v>
      </c>
      <c r="F3633">
        <v>67.97</v>
      </c>
      <c r="G3633">
        <v>-37.9225327768592</v>
      </c>
      <c r="H3633">
        <v>-0.55651843820837499</v>
      </c>
      <c r="I3633">
        <v>-16.582504570040498</v>
      </c>
      <c r="J3633">
        <v>1.4164117504070199</v>
      </c>
      <c r="K3633">
        <v>65.9687000974277</v>
      </c>
      <c r="L3633">
        <v>68.189505638205304</v>
      </c>
      <c r="M3633">
        <v>61.261511853336003</v>
      </c>
      <c r="N3633">
        <v>1.57136693568854</v>
      </c>
      <c r="O3633">
        <v>37.325290569368804</v>
      </c>
      <c r="P3633">
        <v>24.601283226397801</v>
      </c>
      <c r="Q3633">
        <v>0.13653798944992901</v>
      </c>
    </row>
    <row r="3634" spans="1:17" hidden="1" x14ac:dyDescent="0.3">
      <c r="A3634" t="s">
        <v>7432</v>
      </c>
      <c r="B3634" t="s">
        <v>7433</v>
      </c>
      <c r="C3634" t="s">
        <v>10182</v>
      </c>
      <c r="D3634" t="s">
        <v>75</v>
      </c>
      <c r="E3634">
        <v>34.739600000000003</v>
      </c>
      <c r="F3634">
        <v>2.66</v>
      </c>
      <c r="G3634">
        <v>-45.445189438401499</v>
      </c>
      <c r="H3634">
        <v>22.712072407364701</v>
      </c>
      <c r="I3634">
        <v>-32.687665708532599</v>
      </c>
      <c r="J3634">
        <v>-4.2867758462861296</v>
      </c>
      <c r="M3634">
        <v>24.772825791857301</v>
      </c>
      <c r="O3634">
        <v>34.962406015037502</v>
      </c>
      <c r="P3634">
        <v>1.14068441064638</v>
      </c>
    </row>
    <row r="3635" spans="1:17" hidden="1" x14ac:dyDescent="0.3">
      <c r="A3635" t="s">
        <v>7434</v>
      </c>
      <c r="B3635" t="s">
        <v>7435</v>
      </c>
      <c r="C3635" t="s">
        <v>10182</v>
      </c>
      <c r="E3635">
        <v>34.547924999999999</v>
      </c>
      <c r="F3635">
        <v>41.89</v>
      </c>
      <c r="G3635">
        <v>9.6519498308245897</v>
      </c>
      <c r="H3635">
        <v>5.7188675642710498</v>
      </c>
      <c r="I3635">
        <v>-6.3045928262031703</v>
      </c>
      <c r="J3635">
        <v>-4.6493160773758403E-2</v>
      </c>
      <c r="K3635">
        <v>36.528124625216002</v>
      </c>
      <c r="L3635">
        <v>29.5423620786508</v>
      </c>
      <c r="M3635">
        <v>87.052658370214502</v>
      </c>
      <c r="N3635">
        <v>0.44836995547896003</v>
      </c>
      <c r="O3635">
        <v>0</v>
      </c>
      <c r="P3635">
        <v>99.476190476190396</v>
      </c>
    </row>
    <row r="3636" spans="1:17" hidden="1" x14ac:dyDescent="0.3">
      <c r="A3636" t="s">
        <v>7436</v>
      </c>
      <c r="B3636" t="s">
        <v>7437</v>
      </c>
      <c r="C3636" t="s">
        <v>10182</v>
      </c>
      <c r="D3636" t="s">
        <v>637</v>
      </c>
      <c r="E3636">
        <v>34.541065580000001</v>
      </c>
      <c r="F3636">
        <v>16.100000000000001</v>
      </c>
      <c r="G3636">
        <v>-84.735030808293203</v>
      </c>
      <c r="H3636">
        <v>-11.5767980704038</v>
      </c>
      <c r="I3636">
        <v>-60.055656998679602</v>
      </c>
      <c r="J3636">
        <v>-5.1515982658788504</v>
      </c>
      <c r="K3636">
        <v>18.1729667753896</v>
      </c>
      <c r="M3636">
        <v>37.7435045563834</v>
      </c>
      <c r="N3636">
        <v>0.79065300896286805</v>
      </c>
      <c r="O3636">
        <v>160.869565217391</v>
      </c>
      <c r="P3636">
        <v>3.8709677419354902</v>
      </c>
    </row>
    <row r="3637" spans="1:17" hidden="1" x14ac:dyDescent="0.3">
      <c r="A3637" t="s">
        <v>7438</v>
      </c>
      <c r="B3637" t="s">
        <v>7439</v>
      </c>
      <c r="C3637" t="s">
        <v>10182</v>
      </c>
      <c r="D3637" t="s">
        <v>98</v>
      </c>
      <c r="E3637">
        <v>34.526626757999999</v>
      </c>
      <c r="F3637">
        <v>66.69</v>
      </c>
      <c r="G3637">
        <v>51.389350003487401</v>
      </c>
      <c r="H3637">
        <v>-8.8695348043760198</v>
      </c>
      <c r="I3637">
        <v>-8.1740816007837793</v>
      </c>
      <c r="J3637">
        <v>-1.9404881688489399</v>
      </c>
      <c r="K3637">
        <v>68.867598937167301</v>
      </c>
      <c r="L3637">
        <v>64.588722912766002</v>
      </c>
      <c r="M3637">
        <v>45.474718508195799</v>
      </c>
      <c r="N3637">
        <v>1.66293108792044</v>
      </c>
      <c r="O3637">
        <v>49.632628579996997</v>
      </c>
      <c r="P3637">
        <v>133.59019264448301</v>
      </c>
      <c r="Q3637">
        <v>5.7594178173639002E-2</v>
      </c>
    </row>
    <row r="3638" spans="1:17" hidden="1" x14ac:dyDescent="0.3">
      <c r="A3638" t="s">
        <v>7440</v>
      </c>
      <c r="B3638" t="s">
        <v>7441</v>
      </c>
      <c r="C3638" t="s">
        <v>10182</v>
      </c>
      <c r="E3638">
        <v>34.43818504</v>
      </c>
      <c r="F3638">
        <v>71.959999999999994</v>
      </c>
      <c r="G3638">
        <v>66.602957209166405</v>
      </c>
      <c r="H3638">
        <v>-11.0600306157584</v>
      </c>
      <c r="I3638">
        <v>34.528758585735901</v>
      </c>
      <c r="J3638">
        <v>3.1983445973383402</v>
      </c>
      <c r="K3638">
        <v>64.281317865322094</v>
      </c>
      <c r="L3638">
        <v>55.244654625714297</v>
      </c>
      <c r="M3638">
        <v>79.381838250935004</v>
      </c>
      <c r="N3638">
        <v>0.36012273319868598</v>
      </c>
      <c r="O3638">
        <v>9.0883824346859399</v>
      </c>
      <c r="P3638">
        <v>119.390243902439</v>
      </c>
      <c r="Q3638">
        <v>8.6430676552600005E-2</v>
      </c>
    </row>
    <row r="3639" spans="1:17" hidden="1" x14ac:dyDescent="0.3">
      <c r="A3639" t="s">
        <v>7442</v>
      </c>
      <c r="B3639" t="s">
        <v>7443</v>
      </c>
      <c r="C3639" t="s">
        <v>10182</v>
      </c>
      <c r="D3639" t="s">
        <v>304</v>
      </c>
      <c r="E3639">
        <v>34.340699999999998</v>
      </c>
      <c r="F3639">
        <v>10.130000000000001</v>
      </c>
      <c r="G3639">
        <v>-77.099171857268104</v>
      </c>
      <c r="H3639">
        <v>-15.3777030477794</v>
      </c>
      <c r="I3639">
        <v>-66.902375302796997</v>
      </c>
      <c r="J3639">
        <v>-11.9427364523658</v>
      </c>
      <c r="K3639">
        <v>11.1310415704785</v>
      </c>
      <c r="L3639">
        <v>13.897142245392001</v>
      </c>
      <c r="M3639">
        <v>37.655499112347997</v>
      </c>
      <c r="N3639">
        <v>2.0232834453845698</v>
      </c>
      <c r="O3639">
        <v>130.79960513326699</v>
      </c>
      <c r="P3639">
        <v>6.4075630252101003</v>
      </c>
      <c r="Q3639">
        <v>-6.8871121686910003E-3</v>
      </c>
    </row>
    <row r="3640" spans="1:17" hidden="1" x14ac:dyDescent="0.3">
      <c r="A3640" t="s">
        <v>7444</v>
      </c>
      <c r="B3640" t="s">
        <v>7445</v>
      </c>
      <c r="C3640" t="s">
        <v>10182</v>
      </c>
      <c r="D3640" t="s">
        <v>62</v>
      </c>
      <c r="E3640">
        <v>34.304046900000003</v>
      </c>
      <c r="F3640">
        <v>46.23</v>
      </c>
      <c r="G3640">
        <v>48.7764462672462</v>
      </c>
      <c r="H3640">
        <v>-15.3714068229958</v>
      </c>
      <c r="I3640">
        <v>17.349035083431701</v>
      </c>
      <c r="J3640">
        <v>5.7673505892902301E-2</v>
      </c>
      <c r="K3640">
        <v>51.121725481537197</v>
      </c>
      <c r="L3640">
        <v>41.7603786153404</v>
      </c>
      <c r="M3640">
        <v>40.747755528986701</v>
      </c>
      <c r="N3640">
        <v>0.73427190760332395</v>
      </c>
      <c r="O3640">
        <v>53.385247674670097</v>
      </c>
      <c r="P3640">
        <v>177.65765765765701</v>
      </c>
      <c r="Q3640">
        <v>0.141736589789802</v>
      </c>
    </row>
    <row r="3641" spans="1:17" hidden="1" x14ac:dyDescent="0.3">
      <c r="A3641" t="s">
        <v>7446</v>
      </c>
      <c r="B3641" t="s">
        <v>7447</v>
      </c>
      <c r="C3641" t="s">
        <v>10182</v>
      </c>
      <c r="D3641" t="s">
        <v>1545</v>
      </c>
      <c r="E3641">
        <v>34.298945000000003</v>
      </c>
      <c r="F3641">
        <v>58.06</v>
      </c>
      <c r="G3641">
        <v>5.5327646646410003</v>
      </c>
      <c r="H3641">
        <v>-6.1552984846540699</v>
      </c>
      <c r="I3641">
        <v>-27.4453433357344</v>
      </c>
      <c r="J3641">
        <v>0.31276676378164903</v>
      </c>
      <c r="K3641">
        <v>57.023601542005999</v>
      </c>
      <c r="L3641">
        <v>55.3197238441035</v>
      </c>
      <c r="M3641">
        <v>56.895192824241903</v>
      </c>
      <c r="N3641">
        <v>0.83029724037605501</v>
      </c>
      <c r="O3641">
        <v>29.176713744402299</v>
      </c>
      <c r="P3641">
        <v>36.611764705882301</v>
      </c>
      <c r="Q3641">
        <v>2.2756126599335999E-2</v>
      </c>
    </row>
    <row r="3642" spans="1:17" hidden="1" x14ac:dyDescent="0.3">
      <c r="A3642" t="s">
        <v>7448</v>
      </c>
      <c r="B3642" t="s">
        <v>7449</v>
      </c>
      <c r="C3642" t="s">
        <v>10182</v>
      </c>
      <c r="E3642">
        <v>34.276863489999997</v>
      </c>
      <c r="F3642">
        <v>61.19</v>
      </c>
      <c r="G3642">
        <v>-19.458426558154699</v>
      </c>
      <c r="H3642">
        <v>1.4954257940162601</v>
      </c>
      <c r="I3642">
        <v>-6.1694668529475196</v>
      </c>
      <c r="J3642">
        <v>0.25461618946395498</v>
      </c>
      <c r="K3642">
        <v>60.065141171270398</v>
      </c>
      <c r="L3642">
        <v>58.442073806717197</v>
      </c>
      <c r="M3642">
        <v>45.703111449610901</v>
      </c>
      <c r="N3642">
        <v>0.30310519404172398</v>
      </c>
      <c r="O3642">
        <v>28.779212289589701</v>
      </c>
      <c r="P3642">
        <v>43.134502923976598</v>
      </c>
      <c r="Q3642">
        <v>2.8678444698529999E-3</v>
      </c>
    </row>
    <row r="3643" spans="1:17" hidden="1" x14ac:dyDescent="0.3">
      <c r="A3643" t="s">
        <v>7450</v>
      </c>
      <c r="B3643" t="s">
        <v>7451</v>
      </c>
      <c r="C3643" t="s">
        <v>10182</v>
      </c>
      <c r="D3643" t="s">
        <v>896</v>
      </c>
      <c r="E3643">
        <v>34.276859999999999</v>
      </c>
      <c r="F3643">
        <v>38.200000000000003</v>
      </c>
      <c r="G3643">
        <v>81.400578485210701</v>
      </c>
      <c r="H3643">
        <v>4.4224228100012599</v>
      </c>
      <c r="I3643">
        <v>82.569574912266503</v>
      </c>
      <c r="J3643">
        <v>1.9690107151952201</v>
      </c>
      <c r="K3643">
        <v>30.4412506092455</v>
      </c>
      <c r="L3643">
        <v>24.8128310103248</v>
      </c>
      <c r="M3643">
        <v>80.196480719712298</v>
      </c>
      <c r="N3643">
        <v>0.69745222929936301</v>
      </c>
      <c r="O3643">
        <v>3.1413612565444899</v>
      </c>
      <c r="P3643">
        <v>150.491803278688</v>
      </c>
    </row>
    <row r="3644" spans="1:17" hidden="1" x14ac:dyDescent="0.3">
      <c r="A3644" t="s">
        <v>7452</v>
      </c>
      <c r="B3644" t="s">
        <v>7453</v>
      </c>
      <c r="C3644" t="s">
        <v>10182</v>
      </c>
      <c r="D3644" t="s">
        <v>140</v>
      </c>
      <c r="E3644">
        <v>34.198999999999998</v>
      </c>
      <c r="F3644">
        <v>31.09</v>
      </c>
      <c r="G3644">
        <v>-115.66469588006299</v>
      </c>
      <c r="H3644">
        <v>-3.4554745409920899</v>
      </c>
      <c r="I3644">
        <v>-30.275072051823901</v>
      </c>
      <c r="J3644">
        <v>-1.1171569723369099</v>
      </c>
      <c r="K3644">
        <v>31.864713695296</v>
      </c>
      <c r="L3644">
        <v>88.618849973652502</v>
      </c>
      <c r="M3644">
        <v>45.511033935882303</v>
      </c>
      <c r="N3644">
        <v>0.73413214863610399</v>
      </c>
      <c r="O3644">
        <v>1070.1511740109299</v>
      </c>
      <c r="P3644">
        <v>28.418009087154001</v>
      </c>
    </row>
    <row r="3645" spans="1:17" hidden="1" x14ac:dyDescent="0.3">
      <c r="A3645" t="s">
        <v>7454</v>
      </c>
      <c r="B3645" t="s">
        <v>7455</v>
      </c>
      <c r="C3645" t="s">
        <v>10182</v>
      </c>
      <c r="D3645" t="s">
        <v>637</v>
      </c>
      <c r="E3645">
        <v>34.14</v>
      </c>
      <c r="F3645">
        <v>227.6</v>
      </c>
      <c r="G3645">
        <v>35.602757708910701</v>
      </c>
      <c r="H3645">
        <v>-14.481224847239501</v>
      </c>
      <c r="I3645">
        <v>-32.468735148599897</v>
      </c>
      <c r="J3645">
        <v>-0.72216883644943397</v>
      </c>
      <c r="K3645">
        <v>233.99195196579899</v>
      </c>
      <c r="L3645">
        <v>229.31780694528899</v>
      </c>
      <c r="M3645">
        <v>57.710214700489203</v>
      </c>
      <c r="N3645">
        <v>1.2819655024246499</v>
      </c>
      <c r="O3645">
        <v>55.294376098418198</v>
      </c>
      <c r="P3645">
        <v>88.801327250103697</v>
      </c>
      <c r="Q3645">
        <v>8.9438573232390003E-2</v>
      </c>
    </row>
    <row r="3646" spans="1:17" hidden="1" x14ac:dyDescent="0.3">
      <c r="A3646" t="s">
        <v>7456</v>
      </c>
      <c r="B3646" t="s">
        <v>7457</v>
      </c>
      <c r="C3646" t="s">
        <v>10182</v>
      </c>
      <c r="D3646" t="s">
        <v>637</v>
      </c>
      <c r="E3646">
        <v>34.091258000000003</v>
      </c>
      <c r="F3646">
        <v>81.16</v>
      </c>
      <c r="G3646">
        <v>123.718506468374</v>
      </c>
      <c r="H3646">
        <v>50.382025459007899</v>
      </c>
      <c r="I3646">
        <v>56.403424460401801</v>
      </c>
      <c r="J3646">
        <v>10.4385282372291</v>
      </c>
      <c r="K3646">
        <v>58.372543485235902</v>
      </c>
      <c r="L3646">
        <v>47.924452006109199</v>
      </c>
      <c r="M3646">
        <v>72.683556053740006</v>
      </c>
      <c r="N3646">
        <v>3.6345421445439898</v>
      </c>
      <c r="O3646">
        <v>9.5367175948743306</v>
      </c>
      <c r="P3646">
        <v>153.46658338538401</v>
      </c>
      <c r="Q3646">
        <v>0.19398404673782299</v>
      </c>
    </row>
    <row r="3647" spans="1:17" hidden="1" x14ac:dyDescent="0.3">
      <c r="A3647" t="s">
        <v>7458</v>
      </c>
      <c r="B3647" t="s">
        <v>7459</v>
      </c>
      <c r="C3647" t="s">
        <v>10182</v>
      </c>
      <c r="D3647" t="s">
        <v>591</v>
      </c>
      <c r="E3647">
        <v>34.0564155</v>
      </c>
      <c r="F3647">
        <v>8.7899999999999991</v>
      </c>
      <c r="G3647">
        <v>212.991015075647</v>
      </c>
      <c r="H3647">
        <v>14.8552448322272</v>
      </c>
      <c r="I3647">
        <v>76.703873793109096</v>
      </c>
      <c r="J3647">
        <v>16.6665987612318</v>
      </c>
      <c r="K3647">
        <v>6.6905677404652097</v>
      </c>
      <c r="L3647">
        <v>5.2831906769829997</v>
      </c>
      <c r="M3647">
        <v>93.487583578997302</v>
      </c>
      <c r="N3647">
        <v>1.63853465749159</v>
      </c>
      <c r="O3647">
        <v>0</v>
      </c>
      <c r="P3647">
        <v>266.24999999999898</v>
      </c>
      <c r="Q3647">
        <v>0.142944364203024</v>
      </c>
    </row>
    <row r="3648" spans="1:17" hidden="1" x14ac:dyDescent="0.3">
      <c r="A3648" t="s">
        <v>7460</v>
      </c>
      <c r="B3648" t="s">
        <v>7461</v>
      </c>
      <c r="C3648" t="s">
        <v>10182</v>
      </c>
      <c r="D3648" t="s">
        <v>62</v>
      </c>
      <c r="E3648">
        <v>34.040607699999903</v>
      </c>
      <c r="F3648">
        <v>5.5</v>
      </c>
      <c r="G3648">
        <v>-5.5931859894901201</v>
      </c>
      <c r="H3648">
        <v>-1.87035303188851</v>
      </c>
      <c r="I3648">
        <v>-12.2495918825592</v>
      </c>
      <c r="J3648">
        <v>1.0670674632677399</v>
      </c>
      <c r="K3648">
        <v>3.84060084798248</v>
      </c>
      <c r="L3648">
        <v>2.670549716824</v>
      </c>
      <c r="M3648">
        <v>38.443217552922597</v>
      </c>
      <c r="N3648">
        <v>1</v>
      </c>
      <c r="Q3648">
        <v>2.0202940921462999E-2</v>
      </c>
    </row>
    <row r="3649" spans="1:17" hidden="1" x14ac:dyDescent="0.3">
      <c r="A3649" t="s">
        <v>7462</v>
      </c>
      <c r="B3649" t="s">
        <v>7463</v>
      </c>
      <c r="C3649" t="s">
        <v>10182</v>
      </c>
      <c r="D3649" t="s">
        <v>209</v>
      </c>
      <c r="E3649">
        <v>33.933312000000001</v>
      </c>
      <c r="F3649">
        <v>53.76</v>
      </c>
      <c r="G3649">
        <v>9.6509341039873995</v>
      </c>
      <c r="H3649">
        <v>-5.18604767741967</v>
      </c>
      <c r="I3649">
        <v>-21.209740203610298</v>
      </c>
      <c r="J3649">
        <v>3.4333603190797102</v>
      </c>
      <c r="K3649">
        <v>58.6650850574595</v>
      </c>
      <c r="L3649">
        <v>61.992934253889402</v>
      </c>
      <c r="M3649">
        <v>48.062338425452801</v>
      </c>
      <c r="N3649">
        <v>1.4756145142411199</v>
      </c>
      <c r="O3649">
        <v>89.0625</v>
      </c>
      <c r="P3649">
        <v>45.297297297297298</v>
      </c>
      <c r="Q3649">
        <v>-5.8055337088844999E-2</v>
      </c>
    </row>
    <row r="3650" spans="1:17" hidden="1" x14ac:dyDescent="0.3">
      <c r="A3650" t="s">
        <v>7464</v>
      </c>
      <c r="B3650" t="s">
        <v>7465</v>
      </c>
      <c r="C3650" t="s">
        <v>10182</v>
      </c>
      <c r="E3650">
        <v>33.911364749999997</v>
      </c>
      <c r="F3650">
        <v>107.65</v>
      </c>
      <c r="G3650">
        <v>60.517540274586302</v>
      </c>
      <c r="H3650">
        <v>-9.5047353529956293</v>
      </c>
      <c r="I3650">
        <v>-28.2268217714069</v>
      </c>
      <c r="J3650">
        <v>-5.0332539727772803</v>
      </c>
      <c r="K3650">
        <v>119.433804130513</v>
      </c>
      <c r="L3650">
        <v>114.824449294009</v>
      </c>
      <c r="M3650">
        <v>0.286662679983678</v>
      </c>
      <c r="N3650">
        <v>7.4162679425837305E-2</v>
      </c>
      <c r="O3650">
        <v>85.322805387830897</v>
      </c>
      <c r="P3650">
        <v>138.69179600886901</v>
      </c>
    </row>
    <row r="3651" spans="1:17" hidden="1" x14ac:dyDescent="0.3">
      <c r="A3651" t="s">
        <v>7466</v>
      </c>
      <c r="B3651" t="s">
        <v>7467</v>
      </c>
      <c r="C3651" t="s">
        <v>10182</v>
      </c>
      <c r="E3651">
        <v>33.885110599999997</v>
      </c>
      <c r="F3651">
        <v>69.56</v>
      </c>
      <c r="G3651">
        <v>-38.385172615509802</v>
      </c>
      <c r="H3651">
        <v>0.95586928008446403</v>
      </c>
      <c r="I3651">
        <v>-20.802068481933201</v>
      </c>
      <c r="J3651">
        <v>3.0817499822951802</v>
      </c>
      <c r="K3651">
        <v>66.314586687438904</v>
      </c>
      <c r="L3651">
        <v>68.732578863472199</v>
      </c>
      <c r="M3651">
        <v>61.710454244331899</v>
      </c>
      <c r="N3651">
        <v>2.9642591471326001</v>
      </c>
      <c r="O3651">
        <v>42.294422081656101</v>
      </c>
      <c r="P3651">
        <v>39.119999999999997</v>
      </c>
      <c r="Q3651">
        <v>0.13561797747788101</v>
      </c>
    </row>
    <row r="3652" spans="1:17" hidden="1" x14ac:dyDescent="0.3">
      <c r="A3652" t="s">
        <v>7468</v>
      </c>
      <c r="B3652" t="s">
        <v>7469</v>
      </c>
      <c r="C3652" t="s">
        <v>10182</v>
      </c>
      <c r="D3652" t="s">
        <v>78</v>
      </c>
      <c r="E3652">
        <v>33.813341899999998</v>
      </c>
      <c r="F3652">
        <v>11.5</v>
      </c>
      <c r="G3652">
        <v>66.580758665390903</v>
      </c>
      <c r="H3652">
        <v>-1.52501679451323</v>
      </c>
      <c r="I3652">
        <v>1.5330018672069301</v>
      </c>
      <c r="J3652">
        <v>5.8358597804026902</v>
      </c>
      <c r="K3652">
        <v>10.531684821512201</v>
      </c>
      <c r="L3652">
        <v>9.4295643987609896</v>
      </c>
      <c r="M3652">
        <v>54.073364267449399</v>
      </c>
      <c r="N3652">
        <v>1.6392556434026599</v>
      </c>
      <c r="O3652">
        <v>25.652173913043399</v>
      </c>
      <c r="P3652">
        <v>123.300970873786</v>
      </c>
      <c r="Q3652">
        <v>-6.9441191608549998E-3</v>
      </c>
    </row>
    <row r="3653" spans="1:17" hidden="1" x14ac:dyDescent="0.3">
      <c r="A3653" t="s">
        <v>7470</v>
      </c>
      <c r="B3653" t="s">
        <v>7471</v>
      </c>
      <c r="C3653" t="s">
        <v>10182</v>
      </c>
      <c r="E3653">
        <v>33.688571299000003</v>
      </c>
      <c r="F3653">
        <v>9.07</v>
      </c>
      <c r="G3653">
        <v>-88.513327356114402</v>
      </c>
      <c r="H3653">
        <v>-19.839075458423299</v>
      </c>
      <c r="I3653">
        <v>-51.333091736100897</v>
      </c>
      <c r="J3653">
        <v>-2.88859842393164</v>
      </c>
      <c r="K3653">
        <v>9.8635917579411707</v>
      </c>
      <c r="L3653">
        <v>12.4738354246706</v>
      </c>
      <c r="M3653">
        <v>32.338577226795401</v>
      </c>
      <c r="N3653">
        <v>0.94011099219220895</v>
      </c>
      <c r="O3653">
        <v>256.00882028665899</v>
      </c>
      <c r="P3653">
        <v>5.3426248548199702</v>
      </c>
      <c r="Q3653">
        <v>5.192801291107E-2</v>
      </c>
    </row>
    <row r="3654" spans="1:17" hidden="1" x14ac:dyDescent="0.3">
      <c r="A3654" t="s">
        <v>7472</v>
      </c>
      <c r="B3654" t="s">
        <v>7473</v>
      </c>
      <c r="C3654" t="s">
        <v>10182</v>
      </c>
      <c r="D3654" t="s">
        <v>553</v>
      </c>
      <c r="E3654">
        <v>33.566499999999998</v>
      </c>
      <c r="F3654">
        <v>110</v>
      </c>
      <c r="G3654">
        <v>71.342663427295605</v>
      </c>
      <c r="H3654">
        <v>35.342165319147703</v>
      </c>
      <c r="I3654">
        <v>43.589404530860897</v>
      </c>
      <c r="J3654">
        <v>7.1868856655081697</v>
      </c>
      <c r="K3654">
        <v>84.132272831053101</v>
      </c>
      <c r="L3654">
        <v>73.552034631687903</v>
      </c>
      <c r="M3654">
        <v>93.039433850378998</v>
      </c>
      <c r="N3654">
        <v>0.88030262091326605</v>
      </c>
      <c r="O3654">
        <v>2.8</v>
      </c>
      <c r="Q3654">
        <v>0.11532204842917999</v>
      </c>
    </row>
    <row r="3655" spans="1:17" hidden="1" x14ac:dyDescent="0.3">
      <c r="A3655" t="s">
        <v>7474</v>
      </c>
      <c r="B3655" t="s">
        <v>7475</v>
      </c>
      <c r="C3655" t="s">
        <v>10182</v>
      </c>
      <c r="E3655">
        <v>33.479396999999999</v>
      </c>
      <c r="F3655">
        <v>6.23</v>
      </c>
      <c r="G3655">
        <v>38.099470588802497</v>
      </c>
      <c r="H3655">
        <v>26.759558498655402</v>
      </c>
      <c r="I3655">
        <v>-10.8625862258043</v>
      </c>
      <c r="J3655">
        <v>22.587251695193299</v>
      </c>
      <c r="K3655">
        <v>4.7264636316746298</v>
      </c>
      <c r="L3655">
        <v>4.5763779916299798</v>
      </c>
      <c r="M3655">
        <v>86.876027365167502</v>
      </c>
      <c r="N3655">
        <v>3.3657941863150498</v>
      </c>
      <c r="O3655">
        <v>4.3338683788122001</v>
      </c>
      <c r="P3655">
        <v>72.576177285318494</v>
      </c>
      <c r="Q3655">
        <v>-4.1007087923633001E-2</v>
      </c>
    </row>
    <row r="3656" spans="1:17" hidden="1" x14ac:dyDescent="0.3">
      <c r="A3656" t="s">
        <v>7476</v>
      </c>
      <c r="B3656" t="s">
        <v>7477</v>
      </c>
      <c r="C3656" t="s">
        <v>10182</v>
      </c>
      <c r="E3656">
        <v>33.434199999999997</v>
      </c>
      <c r="F3656">
        <v>4.45</v>
      </c>
      <c r="K3656">
        <v>4.2784012200506201</v>
      </c>
      <c r="L3656">
        <v>4.6367428745490402</v>
      </c>
      <c r="M3656">
        <v>37.211772227299498</v>
      </c>
      <c r="N3656">
        <v>1</v>
      </c>
      <c r="Q3656">
        <v>4.2811073451381999E-2</v>
      </c>
    </row>
    <row r="3657" spans="1:17" hidden="1" x14ac:dyDescent="0.3">
      <c r="A3657" t="s">
        <v>7478</v>
      </c>
      <c r="B3657" t="s">
        <v>7479</v>
      </c>
      <c r="C3657" t="s">
        <v>10182</v>
      </c>
      <c r="D3657" t="s">
        <v>130</v>
      </c>
      <c r="E3657">
        <v>33.424979999999998</v>
      </c>
      <c r="F3657">
        <v>60.95</v>
      </c>
      <c r="G3657">
        <v>21.7815618782423</v>
      </c>
      <c r="H3657">
        <v>12.6935639205463</v>
      </c>
      <c r="I3657">
        <v>-23.285287120201598</v>
      </c>
      <c r="J3657">
        <v>-1.3420397194782001</v>
      </c>
      <c r="K3657">
        <v>58.648130011326103</v>
      </c>
      <c r="L3657">
        <v>61.9868207776397</v>
      </c>
      <c r="M3657">
        <v>48.959677053830397</v>
      </c>
      <c r="N3657">
        <v>1.13074204946996</v>
      </c>
      <c r="O3657">
        <v>96.800656275635703</v>
      </c>
      <c r="P3657">
        <v>76.156069364161795</v>
      </c>
    </row>
    <row r="3658" spans="1:17" hidden="1" x14ac:dyDescent="0.3">
      <c r="A3658" t="s">
        <v>7480</v>
      </c>
      <c r="B3658" t="s">
        <v>7481</v>
      </c>
      <c r="C3658" t="s">
        <v>10182</v>
      </c>
      <c r="D3658" t="s">
        <v>413</v>
      </c>
      <c r="E3658">
        <v>33.4</v>
      </c>
      <c r="F3658">
        <v>3.34</v>
      </c>
      <c r="G3658">
        <v>7.9818210823895797</v>
      </c>
      <c r="H3658">
        <v>25.9652968344725</v>
      </c>
      <c r="I3658">
        <v>12.7652486873945</v>
      </c>
      <c r="J3658">
        <v>9.9848548016086802</v>
      </c>
      <c r="K3658">
        <v>2.9017952704471299</v>
      </c>
      <c r="L3658">
        <v>2.8025675975939199</v>
      </c>
      <c r="M3658">
        <v>61.173057926796702</v>
      </c>
      <c r="N3658">
        <v>1.6772814478979201</v>
      </c>
      <c r="O3658">
        <v>70.359281437125702</v>
      </c>
      <c r="P3658">
        <v>67</v>
      </c>
      <c r="Q3658">
        <v>7.3411496718939998E-2</v>
      </c>
    </row>
    <row r="3659" spans="1:17" hidden="1" x14ac:dyDescent="0.3">
      <c r="A3659" t="s">
        <v>7482</v>
      </c>
      <c r="B3659" t="s">
        <v>7483</v>
      </c>
      <c r="C3659" t="s">
        <v>10182</v>
      </c>
      <c r="E3659">
        <v>33.3236548</v>
      </c>
      <c r="F3659">
        <v>1.63</v>
      </c>
      <c r="G3659">
        <v>-2.5295170238321498</v>
      </c>
      <c r="H3659">
        <v>32.282025459007798</v>
      </c>
      <c r="I3659">
        <v>-2.1932491362717901</v>
      </c>
      <c r="J3659">
        <v>-4.6493160773758403E-2</v>
      </c>
      <c r="K3659">
        <v>1.5230941545794601</v>
      </c>
      <c r="L3659">
        <v>1.5772911815809001</v>
      </c>
      <c r="M3659">
        <v>42.381898217631203</v>
      </c>
      <c r="N3659">
        <v>1.4613996832443701</v>
      </c>
      <c r="O3659">
        <v>21.472392638036801</v>
      </c>
      <c r="P3659">
        <v>48.181818181818102</v>
      </c>
      <c r="Q3659">
        <v>-9.4369829892831006E-2</v>
      </c>
    </row>
    <row r="3660" spans="1:17" hidden="1" x14ac:dyDescent="0.3">
      <c r="A3660" t="s">
        <v>7484</v>
      </c>
      <c r="B3660" t="s">
        <v>7485</v>
      </c>
      <c r="C3660" t="s">
        <v>10182</v>
      </c>
      <c r="E3660">
        <v>33.311870399999997</v>
      </c>
      <c r="F3660">
        <v>188</v>
      </c>
      <c r="G3660">
        <v>76.956004948751101</v>
      </c>
      <c r="H3660">
        <v>-21.206774895131101</v>
      </c>
      <c r="I3660">
        <v>69.753940183798804</v>
      </c>
      <c r="J3660">
        <v>-6.5774094756483503</v>
      </c>
      <c r="K3660">
        <v>186.04168785463199</v>
      </c>
      <c r="L3660">
        <v>136.951305055917</v>
      </c>
      <c r="M3660">
        <v>17.548555383793801</v>
      </c>
      <c r="N3660">
        <v>0.54979772856000997</v>
      </c>
      <c r="O3660">
        <v>39.069148936170201</v>
      </c>
      <c r="P3660">
        <v>140.71702944942299</v>
      </c>
      <c r="Q3660">
        <v>9.1538273304582002E-2</v>
      </c>
    </row>
    <row r="3661" spans="1:17" hidden="1" x14ac:dyDescent="0.3">
      <c r="A3661" t="s">
        <v>7486</v>
      </c>
      <c r="B3661" t="s">
        <v>7487</v>
      </c>
      <c r="C3661" t="s">
        <v>10182</v>
      </c>
      <c r="D3661" t="s">
        <v>413</v>
      </c>
      <c r="E3661">
        <v>33.24044</v>
      </c>
      <c r="F3661">
        <v>17</v>
      </c>
      <c r="G3661">
        <v>87.414091998724203</v>
      </c>
      <c r="H3661">
        <v>-17.733164414409799</v>
      </c>
      <c r="I3661">
        <v>-7.3901126664686396</v>
      </c>
      <c r="J3661">
        <v>-9.1181111979090392</v>
      </c>
      <c r="K3661">
        <v>17.9767472393589</v>
      </c>
      <c r="L3661">
        <v>15.974389989647699</v>
      </c>
      <c r="M3661">
        <v>39.4829814338772</v>
      </c>
      <c r="N3661">
        <v>0.68714193728587403</v>
      </c>
      <c r="O3661">
        <v>34.352941176470502</v>
      </c>
      <c r="P3661">
        <v>135.45706371191099</v>
      </c>
      <c r="Q3661">
        <v>9.7365044946337007E-2</v>
      </c>
    </row>
    <row r="3662" spans="1:17" hidden="1" x14ac:dyDescent="0.3">
      <c r="A3662" t="s">
        <v>7488</v>
      </c>
      <c r="B3662" t="s">
        <v>7489</v>
      </c>
      <c r="C3662" t="s">
        <v>10182</v>
      </c>
      <c r="E3662">
        <v>33.217500000000001</v>
      </c>
      <c r="F3662">
        <v>61.8</v>
      </c>
      <c r="G3662">
        <v>90.696214903752093</v>
      </c>
      <c r="H3662">
        <v>-3.9316553227510598</v>
      </c>
      <c r="I3662">
        <v>-30.125670783777199</v>
      </c>
      <c r="J3662">
        <v>-6.89415530255354</v>
      </c>
      <c r="K3662">
        <v>65.066522768366198</v>
      </c>
      <c r="L3662">
        <v>63.814222920202504</v>
      </c>
      <c r="M3662">
        <v>38.817600555663098</v>
      </c>
      <c r="N3662">
        <v>0.71668027407015</v>
      </c>
      <c r="O3662">
        <v>53.5113268608414</v>
      </c>
      <c r="P3662">
        <v>120.163876024225</v>
      </c>
      <c r="Q3662">
        <v>9.3712847982272002E-2</v>
      </c>
    </row>
    <row r="3663" spans="1:17" hidden="1" x14ac:dyDescent="0.3">
      <c r="A3663" t="s">
        <v>7490</v>
      </c>
      <c r="B3663" t="s">
        <v>7491</v>
      </c>
      <c r="C3663" t="s">
        <v>10182</v>
      </c>
      <c r="D3663" t="s">
        <v>1545</v>
      </c>
      <c r="E3663">
        <v>33.129600000000003</v>
      </c>
      <c r="F3663">
        <v>32.479999999999997</v>
      </c>
      <c r="G3663">
        <v>-43.375216177376302</v>
      </c>
      <c r="H3663">
        <v>-7.7690630750995204</v>
      </c>
      <c r="I3663">
        <v>-35.452644626436502</v>
      </c>
      <c r="J3663">
        <v>-3.4097868690950199</v>
      </c>
      <c r="K3663">
        <v>33.939726870641202</v>
      </c>
      <c r="L3663">
        <v>36.578481867312902</v>
      </c>
      <c r="M3663">
        <v>23.641766184410301</v>
      </c>
      <c r="N3663">
        <v>0.65916001742047103</v>
      </c>
      <c r="O3663">
        <v>70.874384236453196</v>
      </c>
      <c r="P3663">
        <v>9.7297297297297192</v>
      </c>
      <c r="Q3663">
        <v>8.7597161497373996E-2</v>
      </c>
    </row>
    <row r="3664" spans="1:17" hidden="1" x14ac:dyDescent="0.3">
      <c r="A3664" t="s">
        <v>7492</v>
      </c>
      <c r="B3664" t="s">
        <v>7493</v>
      </c>
      <c r="C3664" t="s">
        <v>10182</v>
      </c>
      <c r="E3664">
        <v>33.075000000000003</v>
      </c>
      <c r="F3664">
        <v>31.5</v>
      </c>
      <c r="G3664">
        <v>-48.2566397085928</v>
      </c>
      <c r="H3664">
        <v>-3.5804745409921099</v>
      </c>
      <c r="I3664">
        <v>-56.078384271406897</v>
      </c>
      <c r="J3664">
        <v>6.6598167169929896</v>
      </c>
      <c r="K3664">
        <v>35.221345781087699</v>
      </c>
      <c r="L3664">
        <v>41.979024182350102</v>
      </c>
      <c r="M3664">
        <v>41.246544052984298</v>
      </c>
      <c r="N3664">
        <v>0.15619639794168</v>
      </c>
      <c r="O3664">
        <v>95.873015873015802</v>
      </c>
      <c r="P3664">
        <v>16.6666666666666</v>
      </c>
      <c r="Q3664">
        <v>-0.18279953632392701</v>
      </c>
    </row>
    <row r="3665" spans="1:17" hidden="1" x14ac:dyDescent="0.3">
      <c r="A3665" t="s">
        <v>7494</v>
      </c>
      <c r="B3665" t="s">
        <v>7495</v>
      </c>
      <c r="C3665" t="s">
        <v>10182</v>
      </c>
      <c r="D3665" t="s">
        <v>413</v>
      </c>
      <c r="E3665">
        <v>33.066364100000001</v>
      </c>
      <c r="F3665">
        <v>107.56</v>
      </c>
      <c r="G3665">
        <v>-25.085908001275701</v>
      </c>
      <c r="H3665">
        <v>59.058667794774301</v>
      </c>
      <c r="I3665">
        <v>83.948987991366806</v>
      </c>
      <c r="J3665">
        <v>38.779587062239997</v>
      </c>
      <c r="M3665">
        <v>100</v>
      </c>
      <c r="N3665">
        <v>1.0841717121136201</v>
      </c>
      <c r="O3665">
        <v>0</v>
      </c>
    </row>
    <row r="3666" spans="1:17" hidden="1" x14ac:dyDescent="0.3">
      <c r="A3666" t="s">
        <v>7496</v>
      </c>
      <c r="B3666" t="s">
        <v>7497</v>
      </c>
      <c r="C3666" t="s">
        <v>10182</v>
      </c>
      <c r="D3666" t="s">
        <v>21</v>
      </c>
      <c r="E3666">
        <v>32.881424799999998</v>
      </c>
      <c r="F3666">
        <v>10.96</v>
      </c>
      <c r="G3666">
        <v>311.56747845290698</v>
      </c>
      <c r="H3666">
        <v>128.39869212567399</v>
      </c>
      <c r="I3666">
        <v>67.934773623329903</v>
      </c>
      <c r="J3666">
        <v>5.82471896043835</v>
      </c>
      <c r="K3666">
        <v>6.8795778432572003</v>
      </c>
      <c r="L3666">
        <v>5.1202370021300201</v>
      </c>
      <c r="M3666">
        <v>78.203698096321602</v>
      </c>
      <c r="N3666">
        <v>2.1085783460218401</v>
      </c>
      <c r="O3666">
        <v>6.1131386861313901</v>
      </c>
      <c r="P3666">
        <v>384.95575221238897</v>
      </c>
      <c r="Q3666">
        <v>0.17548928640509301</v>
      </c>
    </row>
    <row r="3667" spans="1:17" hidden="1" x14ac:dyDescent="0.3">
      <c r="A3667" t="s">
        <v>7498</v>
      </c>
      <c r="B3667" t="s">
        <v>7499</v>
      </c>
      <c r="C3667" t="s">
        <v>10182</v>
      </c>
      <c r="D3667" t="s">
        <v>163</v>
      </c>
      <c r="E3667">
        <v>32.820999999999998</v>
      </c>
      <c r="F3667">
        <v>115</v>
      </c>
      <c r="G3667">
        <v>-2.7454824693608599</v>
      </c>
      <c r="H3667">
        <v>-11.7760390571211</v>
      </c>
      <c r="I3667">
        <v>-2.8045747475974001</v>
      </c>
      <c r="J3667">
        <v>3.9318070200580699</v>
      </c>
      <c r="K3667">
        <v>118.21765037922</v>
      </c>
      <c r="L3667">
        <v>111.44119225498901</v>
      </c>
      <c r="M3667">
        <v>47.850660404265803</v>
      </c>
      <c r="N3667">
        <v>1.3773987206823</v>
      </c>
      <c r="O3667">
        <v>44.956521739130402</v>
      </c>
      <c r="P3667">
        <v>49.350649350649299</v>
      </c>
    </row>
    <row r="3668" spans="1:17" hidden="1" x14ac:dyDescent="0.3">
      <c r="A3668" t="s">
        <v>7500</v>
      </c>
      <c r="B3668" t="s">
        <v>7501</v>
      </c>
      <c r="C3668" t="s">
        <v>10182</v>
      </c>
      <c r="D3668" t="s">
        <v>1621</v>
      </c>
      <c r="E3668">
        <v>32.767418999999997</v>
      </c>
      <c r="F3668">
        <v>33.06</v>
      </c>
      <c r="G3668">
        <v>53.616794701426898</v>
      </c>
      <c r="H3668">
        <v>19.202955691566</v>
      </c>
      <c r="I3668">
        <v>8.5933421367862</v>
      </c>
      <c r="J3668">
        <v>-5.5656188438338701</v>
      </c>
      <c r="K3668">
        <v>31.477452615199301</v>
      </c>
      <c r="L3668">
        <v>27.424915775988801</v>
      </c>
      <c r="M3668">
        <v>36.773910653711702</v>
      </c>
      <c r="N3668">
        <v>1.5502314230623899</v>
      </c>
      <c r="O3668">
        <v>20.931639443436101</v>
      </c>
      <c r="P3668">
        <v>88.914285714285697</v>
      </c>
      <c r="Q3668">
        <v>0.119162576865006</v>
      </c>
    </row>
    <row r="3669" spans="1:17" hidden="1" x14ac:dyDescent="0.3">
      <c r="A3669" t="s">
        <v>7502</v>
      </c>
      <c r="B3669" t="s">
        <v>7503</v>
      </c>
      <c r="C3669" t="s">
        <v>10182</v>
      </c>
      <c r="D3669" t="s">
        <v>413</v>
      </c>
      <c r="E3669">
        <v>32.767200000000003</v>
      </c>
      <c r="F3669">
        <v>60.68</v>
      </c>
      <c r="G3669">
        <v>58.0713512803421</v>
      </c>
      <c r="H3669">
        <v>1.91145643717532</v>
      </c>
      <c r="I3669">
        <v>61.092593150713597</v>
      </c>
      <c r="J3669">
        <v>7.15697004268943</v>
      </c>
      <c r="K3669">
        <v>56.347682582487103</v>
      </c>
      <c r="L3669">
        <v>44.070772514020497</v>
      </c>
      <c r="M3669">
        <v>55.162455807722097</v>
      </c>
      <c r="N3669">
        <v>0.83675636795877495</v>
      </c>
      <c r="O3669">
        <v>40.1120632827949</v>
      </c>
      <c r="P3669">
        <v>195.42356377799399</v>
      </c>
      <c r="Q3669">
        <v>0.207937557996452</v>
      </c>
    </row>
    <row r="3670" spans="1:17" hidden="1" x14ac:dyDescent="0.3">
      <c r="A3670" t="s">
        <v>7504</v>
      </c>
      <c r="B3670" t="s">
        <v>7505</v>
      </c>
      <c r="C3670" t="s">
        <v>10182</v>
      </c>
      <c r="D3670" t="s">
        <v>253</v>
      </c>
      <c r="E3670">
        <v>32.76311544</v>
      </c>
      <c r="F3670">
        <v>82.57</v>
      </c>
      <c r="G3670">
        <v>-26.776585462878302</v>
      </c>
      <c r="H3670">
        <v>4.2200139279380702</v>
      </c>
      <c r="I3670">
        <v>-13.784405276300101</v>
      </c>
      <c r="J3670">
        <v>3.45350683922624</v>
      </c>
      <c r="K3670">
        <v>81.940753729403795</v>
      </c>
      <c r="L3670">
        <v>81.379490294445702</v>
      </c>
      <c r="M3670">
        <v>47.582532133586803</v>
      </c>
      <c r="N3670">
        <v>0.245010368330352</v>
      </c>
      <c r="O3670">
        <v>30.9797747365871</v>
      </c>
      <c r="P3670">
        <v>13.732782369145999</v>
      </c>
      <c r="Q3670">
        <v>-0.114554563019067</v>
      </c>
    </row>
    <row r="3671" spans="1:17" hidden="1" x14ac:dyDescent="0.3">
      <c r="A3671" t="s">
        <v>7506</v>
      </c>
      <c r="B3671" t="s">
        <v>7507</v>
      </c>
      <c r="C3671" t="s">
        <v>10182</v>
      </c>
      <c r="E3671">
        <v>32.72</v>
      </c>
      <c r="F3671">
        <v>16.36</v>
      </c>
      <c r="G3671">
        <v>10.907441957161399</v>
      </c>
      <c r="H3671">
        <v>18.4967313413608</v>
      </c>
      <c r="I3671">
        <v>-21.5403709528719</v>
      </c>
      <c r="J3671">
        <v>-0.81754891403591101</v>
      </c>
      <c r="K3671">
        <v>15.6264338156556</v>
      </c>
      <c r="L3671">
        <v>14.713792332848501</v>
      </c>
      <c r="M3671">
        <v>43.533902158366601</v>
      </c>
      <c r="N3671">
        <v>0.72732874907320999</v>
      </c>
      <c r="O3671">
        <v>28.361858190709</v>
      </c>
      <c r="P3671">
        <v>52.897196261682197</v>
      </c>
      <c r="Q3671">
        <v>1.0807576186505999E-2</v>
      </c>
    </row>
    <row r="3672" spans="1:17" hidden="1" x14ac:dyDescent="0.3">
      <c r="A3672" t="s">
        <v>7508</v>
      </c>
      <c r="B3672" t="s">
        <v>7509</v>
      </c>
      <c r="C3672" t="s">
        <v>10182</v>
      </c>
      <c r="E3672">
        <v>32.681001600000002</v>
      </c>
      <c r="F3672">
        <v>48</v>
      </c>
      <c r="G3672">
        <v>-43.591850276318198</v>
      </c>
      <c r="H3672">
        <v>-4.5179745409920997</v>
      </c>
      <c r="I3672">
        <v>-47.445983622582901</v>
      </c>
      <c r="J3672">
        <v>-4.6493160773758403E-2</v>
      </c>
      <c r="K3672">
        <v>50.275934456323498</v>
      </c>
      <c r="M3672">
        <v>48.639721583488402</v>
      </c>
      <c r="N3672">
        <v>0.83159463487332297</v>
      </c>
      <c r="O3672">
        <v>87.0833333333333</v>
      </c>
      <c r="P3672">
        <v>10.344827586206801</v>
      </c>
    </row>
    <row r="3673" spans="1:17" hidden="1" x14ac:dyDescent="0.3">
      <c r="A3673" t="s">
        <v>7510</v>
      </c>
      <c r="B3673" t="s">
        <v>7511</v>
      </c>
      <c r="C3673" t="s">
        <v>10182</v>
      </c>
      <c r="D3673" t="s">
        <v>413</v>
      </c>
      <c r="E3673">
        <v>32.669834999999999</v>
      </c>
      <c r="F3673">
        <v>62.7</v>
      </c>
      <c r="G3673">
        <v>-47.294344725841498</v>
      </c>
      <c r="H3673">
        <v>4.7369923464251</v>
      </c>
      <c r="I3673">
        <v>-4.2249359955448504</v>
      </c>
      <c r="J3673">
        <v>3.80934568090077</v>
      </c>
      <c r="K3673">
        <v>62.879410222100198</v>
      </c>
      <c r="L3673">
        <v>64.296732989904598</v>
      </c>
      <c r="M3673">
        <v>48.049839467792999</v>
      </c>
      <c r="N3673">
        <v>3.47436033117057</v>
      </c>
      <c r="O3673">
        <v>50.558213716108398</v>
      </c>
      <c r="P3673">
        <v>19.656488549618299</v>
      </c>
    </row>
    <row r="3674" spans="1:17" hidden="1" x14ac:dyDescent="0.3">
      <c r="A3674" t="s">
        <v>7512</v>
      </c>
      <c r="B3674" t="s">
        <v>7513</v>
      </c>
      <c r="C3674" t="s">
        <v>10182</v>
      </c>
      <c r="E3674">
        <v>32.5716872</v>
      </c>
      <c r="F3674">
        <v>108.37</v>
      </c>
      <c r="G3674">
        <v>406.66090259735</v>
      </c>
      <c r="H3674">
        <v>76.806691657180707</v>
      </c>
      <c r="I3674">
        <v>34.91346355468</v>
      </c>
      <c r="J3674">
        <v>21.477114516136599</v>
      </c>
      <c r="K3674">
        <v>70.127941910217203</v>
      </c>
      <c r="L3674">
        <v>62.470702149056997</v>
      </c>
      <c r="M3674">
        <v>95.047639992771806</v>
      </c>
      <c r="N3674">
        <v>1.9387249468427099</v>
      </c>
      <c r="O3674">
        <v>0</v>
      </c>
      <c r="P3674">
        <v>460.05167958656301</v>
      </c>
      <c r="Q3674">
        <v>0.16851996160167301</v>
      </c>
    </row>
    <row r="3675" spans="1:17" hidden="1" x14ac:dyDescent="0.3">
      <c r="A3675" t="s">
        <v>7514</v>
      </c>
      <c r="B3675" t="s">
        <v>7515</v>
      </c>
      <c r="C3675" t="s">
        <v>10182</v>
      </c>
      <c r="D3675" t="s">
        <v>290</v>
      </c>
      <c r="E3675">
        <v>32.443536000000002</v>
      </c>
      <c r="F3675">
        <v>31.52</v>
      </c>
      <c r="G3675">
        <v>-6.9006811546315898</v>
      </c>
      <c r="H3675">
        <v>8.2092981862806198</v>
      </c>
      <c r="I3675">
        <v>-22.271241414264001</v>
      </c>
      <c r="J3675">
        <v>-2.3779361349388402</v>
      </c>
      <c r="K3675">
        <v>30.576825923385201</v>
      </c>
      <c r="L3675">
        <v>33.0377532083197</v>
      </c>
      <c r="M3675">
        <v>56.062116360701197</v>
      </c>
      <c r="N3675">
        <v>2.7547338904787999</v>
      </c>
      <c r="O3675">
        <v>57.043147208121802</v>
      </c>
      <c r="P3675">
        <v>26.079999999999899</v>
      </c>
      <c r="Q3675">
        <v>-2.3858159364780001E-3</v>
      </c>
    </row>
    <row r="3676" spans="1:17" hidden="1" x14ac:dyDescent="0.3">
      <c r="A3676" t="s">
        <v>7516</v>
      </c>
      <c r="B3676" t="s">
        <v>7517</v>
      </c>
      <c r="C3676" t="s">
        <v>10182</v>
      </c>
      <c r="E3676">
        <v>32.385122772999999</v>
      </c>
      <c r="F3676">
        <v>64.81</v>
      </c>
      <c r="G3676">
        <v>-44.825846081771097</v>
      </c>
      <c r="H3676">
        <v>9.5492523497642008</v>
      </c>
      <c r="I3676">
        <v>-32.068322351902196</v>
      </c>
      <c r="J3676">
        <v>4.2725969099302104</v>
      </c>
      <c r="K3676">
        <v>67.990683588531496</v>
      </c>
      <c r="M3676">
        <v>48.233429762302798</v>
      </c>
      <c r="N3676">
        <v>0.23420880520463999</v>
      </c>
      <c r="O3676">
        <v>37.324486961888503</v>
      </c>
      <c r="P3676">
        <v>29.983955074207699</v>
      </c>
    </row>
    <row r="3677" spans="1:17" hidden="1" x14ac:dyDescent="0.3">
      <c r="A3677" t="s">
        <v>7518</v>
      </c>
      <c r="B3677" t="s">
        <v>7519</v>
      </c>
      <c r="C3677" t="s">
        <v>10182</v>
      </c>
      <c r="D3677" t="s">
        <v>413</v>
      </c>
      <c r="E3677">
        <v>32.35</v>
      </c>
      <c r="F3677">
        <v>32.35</v>
      </c>
      <c r="G3677">
        <v>-8.7190015264556102</v>
      </c>
      <c r="H3677">
        <v>-0.66564709315903103</v>
      </c>
      <c r="I3677">
        <v>-0.77666013347588603</v>
      </c>
      <c r="J3677">
        <v>-7.6179217322023201</v>
      </c>
      <c r="K3677">
        <v>32.102431995339501</v>
      </c>
      <c r="L3677">
        <v>28.7093291172907</v>
      </c>
      <c r="M3677">
        <v>46.247382344651598</v>
      </c>
      <c r="N3677">
        <v>0.63955452181311301</v>
      </c>
      <c r="O3677">
        <v>28.315301391035501</v>
      </c>
      <c r="P3677">
        <v>75.815217391304301</v>
      </c>
      <c r="Q3677">
        <v>4.5176109404648002E-2</v>
      </c>
    </row>
    <row r="3678" spans="1:17" hidden="1" x14ac:dyDescent="0.3">
      <c r="A3678" t="s">
        <v>7520</v>
      </c>
      <c r="B3678" t="s">
        <v>7521</v>
      </c>
      <c r="C3678" t="s">
        <v>10182</v>
      </c>
      <c r="D3678" t="s">
        <v>938</v>
      </c>
      <c r="E3678">
        <v>32.340780318</v>
      </c>
      <c r="F3678">
        <v>23.45</v>
      </c>
      <c r="G3678">
        <v>-10.9739858601565</v>
      </c>
      <c r="H3678">
        <v>12.3735796818964</v>
      </c>
      <c r="I3678">
        <v>-10.813232756255401</v>
      </c>
      <c r="J3678">
        <v>-0.51457826715673405</v>
      </c>
      <c r="K3678">
        <v>22.110359905429501</v>
      </c>
      <c r="L3678">
        <v>22.1409766689248</v>
      </c>
      <c r="M3678">
        <v>61.824571669722097</v>
      </c>
      <c r="N3678">
        <v>3.4168866115003</v>
      </c>
      <c r="O3678">
        <v>49.040511727078901</v>
      </c>
      <c r="P3678">
        <v>31.741573033707802</v>
      </c>
      <c r="Q3678">
        <v>5.1461598976368997E-2</v>
      </c>
    </row>
    <row r="3679" spans="1:17" hidden="1" x14ac:dyDescent="0.3">
      <c r="A3679" t="s">
        <v>7522</v>
      </c>
      <c r="B3679" t="s">
        <v>7523</v>
      </c>
      <c r="C3679" t="s">
        <v>10182</v>
      </c>
      <c r="E3679">
        <v>32.33916</v>
      </c>
      <c r="F3679">
        <v>63</v>
      </c>
      <c r="G3679">
        <v>48.947241169994903</v>
      </c>
      <c r="H3679">
        <v>-15.174656568641799</v>
      </c>
      <c r="I3679">
        <v>3.5869791140576499</v>
      </c>
      <c r="J3679">
        <v>5.9866635645723303</v>
      </c>
      <c r="K3679">
        <v>64.703393716567206</v>
      </c>
      <c r="L3679">
        <v>58.961934260195598</v>
      </c>
      <c r="M3679">
        <v>54.975532978638199</v>
      </c>
      <c r="N3679">
        <v>0.992930528215759</v>
      </c>
      <c r="O3679">
        <v>55.126984126984098</v>
      </c>
      <c r="P3679">
        <v>88.905547226386801</v>
      </c>
      <c r="Q3679">
        <v>7.9669173736875001E-2</v>
      </c>
    </row>
    <row r="3680" spans="1:17" hidden="1" x14ac:dyDescent="0.3">
      <c r="A3680" t="s">
        <v>7524</v>
      </c>
      <c r="B3680" t="s">
        <v>7525</v>
      </c>
      <c r="C3680" t="s">
        <v>10182</v>
      </c>
      <c r="E3680">
        <v>32.295999999999999</v>
      </c>
      <c r="F3680">
        <v>40.369999999999997</v>
      </c>
      <c r="G3680">
        <v>-28.019305452586099</v>
      </c>
      <c r="H3680">
        <v>-6.3477077049056998</v>
      </c>
      <c r="I3680">
        <v>-26.798723254457698</v>
      </c>
      <c r="J3680">
        <v>-7.78473056225452</v>
      </c>
      <c r="K3680">
        <v>41.500347628394799</v>
      </c>
      <c r="L3680">
        <v>43.834686706370299</v>
      </c>
      <c r="M3680">
        <v>54.582253140160802</v>
      </c>
      <c r="N3680">
        <v>0.43077516921931602</v>
      </c>
      <c r="O3680">
        <v>45.4050037156304</v>
      </c>
      <c r="P3680">
        <v>12.1388888888888</v>
      </c>
      <c r="Q3680">
        <v>3.3316816150828002E-2</v>
      </c>
    </row>
    <row r="3681" spans="1:17" hidden="1" x14ac:dyDescent="0.3">
      <c r="A3681" t="s">
        <v>7526</v>
      </c>
      <c r="B3681" t="s">
        <v>7527</v>
      </c>
      <c r="C3681" t="s">
        <v>10182</v>
      </c>
      <c r="D3681" t="s">
        <v>130</v>
      </c>
      <c r="E3681">
        <v>32.270898668000001</v>
      </c>
      <c r="F3681">
        <v>3.67</v>
      </c>
      <c r="G3681">
        <v>1.46581613665528</v>
      </c>
      <c r="H3681">
        <v>-2.11797454099211</v>
      </c>
      <c r="I3681">
        <v>-38.928384271406898</v>
      </c>
      <c r="J3681">
        <v>-2.5845642267636002</v>
      </c>
      <c r="K3681">
        <v>3.7246268818676498</v>
      </c>
      <c r="L3681">
        <v>3.8444537219303898</v>
      </c>
      <c r="M3681">
        <v>46.160783202159102</v>
      </c>
      <c r="N3681">
        <v>1.00456768352188</v>
      </c>
      <c r="O3681">
        <v>74.386920980926405</v>
      </c>
      <c r="P3681">
        <v>35.925925925925903</v>
      </c>
      <c r="Q3681">
        <v>9.8026012112695002E-2</v>
      </c>
    </row>
    <row r="3682" spans="1:17" hidden="1" x14ac:dyDescent="0.3">
      <c r="A3682" t="s">
        <v>7528</v>
      </c>
      <c r="B3682" t="s">
        <v>7529</v>
      </c>
      <c r="C3682" t="s">
        <v>10182</v>
      </c>
      <c r="D3682" t="s">
        <v>413</v>
      </c>
      <c r="E3682">
        <v>32.223399999999998</v>
      </c>
      <c r="F3682">
        <v>3.02</v>
      </c>
      <c r="G3682">
        <v>-25.085908001275701</v>
      </c>
      <c r="H3682">
        <v>-17.0179745409921</v>
      </c>
      <c r="I3682">
        <v>18.407546464523801</v>
      </c>
      <c r="J3682">
        <v>-4.6493160773758403E-2</v>
      </c>
      <c r="K3682">
        <v>3.0879807380475399</v>
      </c>
      <c r="L3682">
        <v>2.8064576299048398</v>
      </c>
      <c r="M3682">
        <v>36.4945021700536</v>
      </c>
      <c r="N3682">
        <v>0.40862512792778699</v>
      </c>
      <c r="O3682">
        <v>49.006622516556298</v>
      </c>
      <c r="P3682">
        <v>75.581395348837205</v>
      </c>
      <c r="Q3682">
        <v>2.2193910353169002E-2</v>
      </c>
    </row>
    <row r="3683" spans="1:17" hidden="1" x14ac:dyDescent="0.3">
      <c r="A3683" t="s">
        <v>7530</v>
      </c>
      <c r="B3683" t="s">
        <v>7531</v>
      </c>
      <c r="C3683" t="s">
        <v>10182</v>
      </c>
      <c r="D3683" t="s">
        <v>481</v>
      </c>
      <c r="E3683">
        <v>32.218219529999999</v>
      </c>
      <c r="F3683">
        <v>116.55</v>
      </c>
      <c r="G3683">
        <v>-52.559461206004997</v>
      </c>
      <c r="H3683">
        <v>-12.395254806332</v>
      </c>
      <c r="I3683">
        <v>-49.633386961025003</v>
      </c>
      <c r="J3683">
        <v>-3.43779750859985</v>
      </c>
      <c r="K3683">
        <v>121.259980139768</v>
      </c>
      <c r="L3683">
        <v>130.63318721512499</v>
      </c>
      <c r="M3683">
        <v>51.059879766921803</v>
      </c>
      <c r="N3683">
        <v>1.1899595840995201</v>
      </c>
      <c r="O3683">
        <v>71.600171600171606</v>
      </c>
      <c r="P3683">
        <v>12.8813559322033</v>
      </c>
      <c r="Q3683">
        <v>5.1304413925773999E-2</v>
      </c>
    </row>
    <row r="3684" spans="1:17" hidden="1" x14ac:dyDescent="0.3">
      <c r="A3684" t="s">
        <v>7532</v>
      </c>
      <c r="B3684" t="s">
        <v>7533</v>
      </c>
      <c r="C3684" t="s">
        <v>10182</v>
      </c>
      <c r="D3684" t="s">
        <v>637</v>
      </c>
      <c r="E3684">
        <v>32.128931856000001</v>
      </c>
      <c r="F3684">
        <v>81.459999999999994</v>
      </c>
      <c r="G3684">
        <v>5.9208465821915803</v>
      </c>
      <c r="H3684">
        <v>-1.3128463358639</v>
      </c>
      <c r="I3684">
        <v>-6.5361764791991401</v>
      </c>
      <c r="J3684">
        <v>-9.1887053503900002</v>
      </c>
      <c r="K3684">
        <v>80.686775833452003</v>
      </c>
      <c r="L3684">
        <v>77.5780922934958</v>
      </c>
      <c r="M3684">
        <v>43.251815112323499</v>
      </c>
      <c r="N3684">
        <v>0.41521537549226001</v>
      </c>
      <c r="O3684">
        <v>43.616498895163197</v>
      </c>
      <c r="P3684">
        <v>33.540983606557297</v>
      </c>
      <c r="Q3684">
        <v>6.6913746781990004E-3</v>
      </c>
    </row>
    <row r="3685" spans="1:17" hidden="1" x14ac:dyDescent="0.3">
      <c r="A3685" t="s">
        <v>7534</v>
      </c>
      <c r="B3685" t="s">
        <v>7535</v>
      </c>
      <c r="C3685" t="s">
        <v>10182</v>
      </c>
      <c r="D3685" t="s">
        <v>243</v>
      </c>
      <c r="E3685">
        <v>32.076891316000001</v>
      </c>
      <c r="F3685">
        <v>6.14</v>
      </c>
      <c r="G3685">
        <v>4.17724989346108</v>
      </c>
      <c r="H3685">
        <v>9.5269692792326097</v>
      </c>
      <c r="I3685">
        <v>-12.165252134375899</v>
      </c>
      <c r="J3685">
        <v>1.79297172216937</v>
      </c>
      <c r="K3685">
        <v>5.6714014337098302</v>
      </c>
      <c r="L3685">
        <v>5.4927750371090296</v>
      </c>
      <c r="M3685">
        <v>64.084470138114895</v>
      </c>
      <c r="N3685">
        <v>2.1671956896619302</v>
      </c>
      <c r="O3685">
        <v>10.7491856677524</v>
      </c>
      <c r="P3685">
        <v>60.732984293193702</v>
      </c>
      <c r="Q3685">
        <v>6.6173463193409998E-2</v>
      </c>
    </row>
    <row r="3686" spans="1:17" hidden="1" x14ac:dyDescent="0.3">
      <c r="A3686" t="s">
        <v>7536</v>
      </c>
      <c r="B3686" t="s">
        <v>7537</v>
      </c>
      <c r="C3686" t="s">
        <v>10182</v>
      </c>
      <c r="D3686" t="s">
        <v>637</v>
      </c>
      <c r="E3686">
        <v>31.9827189999999</v>
      </c>
      <c r="F3686">
        <v>7.6</v>
      </c>
      <c r="G3686">
        <v>-5.5931859894901201</v>
      </c>
      <c r="H3686">
        <v>-1.87035303188851</v>
      </c>
      <c r="I3686">
        <v>-12.2495918825592</v>
      </c>
      <c r="J3686">
        <v>1.0670674632677399</v>
      </c>
      <c r="K3686">
        <v>10.0372087729983</v>
      </c>
      <c r="L3686">
        <v>10.066633630706701</v>
      </c>
      <c r="M3686">
        <v>25.7607462659657</v>
      </c>
      <c r="N3686">
        <v>1</v>
      </c>
      <c r="Q3686">
        <v>-9.4079221239847993E-2</v>
      </c>
    </row>
    <row r="3687" spans="1:17" hidden="1" x14ac:dyDescent="0.3">
      <c r="A3687" t="s">
        <v>7538</v>
      </c>
      <c r="B3687" t="s">
        <v>7539</v>
      </c>
      <c r="C3687" t="s">
        <v>10182</v>
      </c>
      <c r="D3687" t="s">
        <v>711</v>
      </c>
      <c r="E3687">
        <v>31.948726656000002</v>
      </c>
      <c r="F3687">
        <v>315.67</v>
      </c>
      <c r="G3687">
        <v>11.7810708402088</v>
      </c>
      <c r="H3687">
        <v>-0.44766926809664198</v>
      </c>
      <c r="I3687">
        <v>3.04807771689716</v>
      </c>
      <c r="J3687">
        <v>0.74383096810987703</v>
      </c>
      <c r="K3687">
        <v>302.530148608834</v>
      </c>
      <c r="L3687">
        <v>277.934211814918</v>
      </c>
      <c r="M3687">
        <v>50.554369654686603</v>
      </c>
      <c r="N3687">
        <v>0.87186586801019705</v>
      </c>
      <c r="O3687">
        <v>2.5121170842969001</v>
      </c>
      <c r="P3687">
        <v>38.737748868281102</v>
      </c>
    </row>
    <row r="3688" spans="1:17" hidden="1" x14ac:dyDescent="0.3">
      <c r="A3688" t="s">
        <v>7540</v>
      </c>
      <c r="B3688" t="s">
        <v>7541</v>
      </c>
      <c r="C3688" t="s">
        <v>10182</v>
      </c>
      <c r="E3688">
        <v>31.886095889999901</v>
      </c>
      <c r="F3688">
        <v>8.09</v>
      </c>
      <c r="G3688">
        <v>109.406845621912</v>
      </c>
      <c r="H3688">
        <v>-20.3476688641362</v>
      </c>
      <c r="I3688">
        <v>-32.229374370416799</v>
      </c>
      <c r="J3688">
        <v>-4.86130797558857</v>
      </c>
      <c r="K3688">
        <v>8.7438075892071492</v>
      </c>
      <c r="L3688">
        <v>8.1507338127244999</v>
      </c>
      <c r="M3688">
        <v>45.624002710061397</v>
      </c>
      <c r="N3688">
        <v>0.94469245295738602</v>
      </c>
      <c r="O3688">
        <v>42.150803461062999</v>
      </c>
      <c r="P3688">
        <v>160.12861736334401</v>
      </c>
      <c r="Q3688">
        <v>6.8311036891668994E-2</v>
      </c>
    </row>
    <row r="3689" spans="1:17" hidden="1" x14ac:dyDescent="0.3">
      <c r="A3689" t="s">
        <v>7542</v>
      </c>
      <c r="B3689" t="s">
        <v>7543</v>
      </c>
      <c r="C3689" t="s">
        <v>10182</v>
      </c>
      <c r="D3689" t="s">
        <v>637</v>
      </c>
      <c r="E3689">
        <v>31.823575000000002</v>
      </c>
      <c r="F3689">
        <v>161.5</v>
      </c>
      <c r="G3689">
        <v>-5.6332452793822503</v>
      </c>
      <c r="H3689">
        <v>-9.0553410890348101</v>
      </c>
      <c r="I3689">
        <v>-15.708581698867199</v>
      </c>
      <c r="J3689">
        <v>-0.63327512494918503</v>
      </c>
      <c r="K3689">
        <v>168.21166325043001</v>
      </c>
      <c r="L3689">
        <v>163.14439545135701</v>
      </c>
      <c r="M3689">
        <v>40.640757213007802</v>
      </c>
      <c r="N3689">
        <v>0.88455499217543898</v>
      </c>
      <c r="O3689">
        <v>35.294117647058798</v>
      </c>
      <c r="P3689">
        <v>27.265563435776102</v>
      </c>
      <c r="Q3689">
        <v>2.8425750096189001E-2</v>
      </c>
    </row>
    <row r="3690" spans="1:17" hidden="1" x14ac:dyDescent="0.3">
      <c r="A3690" t="s">
        <v>7544</v>
      </c>
      <c r="B3690" t="s">
        <v>7545</v>
      </c>
      <c r="C3690" t="s">
        <v>10182</v>
      </c>
      <c r="E3690">
        <v>31.763999999999999</v>
      </c>
      <c r="F3690">
        <v>79.41</v>
      </c>
      <c r="G3690">
        <v>16.338847118937899</v>
      </c>
      <c r="H3690">
        <v>-8.7580032869496893</v>
      </c>
      <c r="I3690">
        <v>-0.24652118036951701</v>
      </c>
      <c r="J3690">
        <v>-2.42744554172614</v>
      </c>
      <c r="K3690">
        <v>83.365906086478802</v>
      </c>
      <c r="L3690">
        <v>78.777663676388798</v>
      </c>
      <c r="M3690">
        <v>45.320467866577403</v>
      </c>
      <c r="N3690">
        <v>0.58010681552591603</v>
      </c>
      <c r="O3690">
        <v>44.818032993325701</v>
      </c>
      <c r="P3690">
        <v>57.247524752475201</v>
      </c>
      <c r="Q3690">
        <v>0.11137679417596499</v>
      </c>
    </row>
    <row r="3691" spans="1:17" hidden="1" x14ac:dyDescent="0.3">
      <c r="A3691" t="s">
        <v>7546</v>
      </c>
      <c r="B3691" t="s">
        <v>7547</v>
      </c>
      <c r="C3691" t="s">
        <v>10182</v>
      </c>
      <c r="D3691" t="s">
        <v>711</v>
      </c>
      <c r="E3691">
        <v>31.730069843999999</v>
      </c>
      <c r="F3691">
        <v>229.11</v>
      </c>
      <c r="G3691">
        <v>11.743900900659099</v>
      </c>
      <c r="H3691">
        <v>0.32436263255174103</v>
      </c>
      <c r="I3691">
        <v>5.0615834490419296</v>
      </c>
      <c r="J3691">
        <v>1.8039549597951801</v>
      </c>
      <c r="K3691">
        <v>215.15973977371601</v>
      </c>
      <c r="L3691">
        <v>196.88874160167501</v>
      </c>
      <c r="M3691">
        <v>48.807085432446698</v>
      </c>
      <c r="N3691">
        <v>0.90216218043919805</v>
      </c>
      <c r="O3691">
        <v>1.6105800707083999</v>
      </c>
      <c r="P3691">
        <v>47.708078138095502</v>
      </c>
      <c r="Q3691">
        <v>5.0860317588420001E-3</v>
      </c>
    </row>
    <row r="3692" spans="1:17" hidden="1" x14ac:dyDescent="0.3">
      <c r="A3692" t="s">
        <v>7548</v>
      </c>
      <c r="B3692" t="s">
        <v>7549</v>
      </c>
      <c r="C3692" t="s">
        <v>10182</v>
      </c>
      <c r="D3692" t="s">
        <v>637</v>
      </c>
      <c r="E3692">
        <v>31.691115239999998</v>
      </c>
      <c r="F3692">
        <v>39.99</v>
      </c>
      <c r="G3692">
        <v>-24.050031295868902</v>
      </c>
      <c r="H3692">
        <v>8.1552927857405493</v>
      </c>
      <c r="I3692">
        <v>-22.765114394587201</v>
      </c>
      <c r="J3692">
        <v>-5.1905750850414503</v>
      </c>
      <c r="K3692">
        <v>38.104214747871403</v>
      </c>
      <c r="L3692">
        <v>40.6541106265419</v>
      </c>
      <c r="M3692">
        <v>60.169834810063797</v>
      </c>
      <c r="N3692">
        <v>1.4679228934055399</v>
      </c>
      <c r="O3692">
        <v>27.5318829707426</v>
      </c>
      <c r="P3692">
        <v>24.96875</v>
      </c>
      <c r="Q3692">
        <v>-3.5218648542234998E-2</v>
      </c>
    </row>
    <row r="3693" spans="1:17" hidden="1" x14ac:dyDescent="0.3">
      <c r="A3693" t="s">
        <v>7550</v>
      </c>
      <c r="B3693" t="s">
        <v>7551</v>
      </c>
      <c r="C3693" t="s">
        <v>10182</v>
      </c>
      <c r="E3693">
        <v>31.635424499999999</v>
      </c>
      <c r="F3693">
        <v>71.150000000000006</v>
      </c>
      <c r="G3693">
        <v>38.214528078595698</v>
      </c>
      <c r="H3693">
        <v>-3.8137491888794299</v>
      </c>
      <c r="I3693">
        <v>-35.401148894609399</v>
      </c>
      <c r="J3693">
        <v>-1.1393137445336201</v>
      </c>
      <c r="K3693">
        <v>73.580484903245704</v>
      </c>
      <c r="L3693">
        <v>71.978320656247305</v>
      </c>
      <c r="M3693">
        <v>38.278396025983</v>
      </c>
      <c r="N3693">
        <v>2.5160095556256299</v>
      </c>
      <c r="O3693">
        <v>60.337315530569199</v>
      </c>
      <c r="P3693">
        <v>67.333019755409197</v>
      </c>
      <c r="Q3693">
        <v>-6.4061778770689998E-3</v>
      </c>
    </row>
    <row r="3694" spans="1:17" hidden="1" x14ac:dyDescent="0.3">
      <c r="A3694" t="s">
        <v>7552</v>
      </c>
      <c r="B3694" t="s">
        <v>7553</v>
      </c>
      <c r="C3694" t="s">
        <v>10182</v>
      </c>
      <c r="D3694" t="s">
        <v>711</v>
      </c>
      <c r="E3694">
        <v>31.504857428999902</v>
      </c>
      <c r="F3694">
        <v>248.95</v>
      </c>
      <c r="G3694">
        <v>1.39379529598582</v>
      </c>
      <c r="H3694">
        <v>-0.13660688345153399</v>
      </c>
      <c r="I3694">
        <v>0.98006777902317799</v>
      </c>
      <c r="J3694">
        <v>0.26779485598826902</v>
      </c>
      <c r="K3694">
        <v>238.86038114907601</v>
      </c>
      <c r="L3694">
        <v>222.312364569229</v>
      </c>
      <c r="M3694">
        <v>51.891311594454301</v>
      </c>
      <c r="N3694">
        <v>1.17474828012605</v>
      </c>
      <c r="O3694">
        <v>11.267322755573399</v>
      </c>
      <c r="P3694">
        <v>30.716723549488002</v>
      </c>
      <c r="Q3694">
        <v>1.5187022887975E-2</v>
      </c>
    </row>
    <row r="3695" spans="1:17" hidden="1" x14ac:dyDescent="0.3">
      <c r="A3695" t="s">
        <v>7554</v>
      </c>
      <c r="B3695" t="s">
        <v>7555</v>
      </c>
      <c r="C3695" t="s">
        <v>10182</v>
      </c>
      <c r="D3695" t="s">
        <v>21</v>
      </c>
      <c r="E3695">
        <v>31.5</v>
      </c>
      <c r="F3695">
        <v>42</v>
      </c>
      <c r="G3695">
        <v>5.38189272776434</v>
      </c>
      <c r="H3695">
        <v>3.4820254590078998</v>
      </c>
      <c r="I3695">
        <v>2.8031946759615001</v>
      </c>
      <c r="J3695">
        <v>2.8106496963690999</v>
      </c>
      <c r="K3695">
        <v>41.23322867193</v>
      </c>
      <c r="L3695">
        <v>38.109596761034197</v>
      </c>
      <c r="M3695">
        <v>50.581723528907403</v>
      </c>
      <c r="N3695">
        <v>0.66223189490330703</v>
      </c>
      <c r="O3695">
        <v>25.4761904761904</v>
      </c>
      <c r="P3695">
        <v>58.430780837419803</v>
      </c>
      <c r="Q3695">
        <v>1.3485874008686999E-2</v>
      </c>
    </row>
    <row r="3696" spans="1:17" hidden="1" x14ac:dyDescent="0.3">
      <c r="A3696" t="s">
        <v>7556</v>
      </c>
      <c r="B3696" t="s">
        <v>7557</v>
      </c>
      <c r="C3696" t="s">
        <v>10182</v>
      </c>
      <c r="D3696" t="s">
        <v>1315</v>
      </c>
      <c r="E3696">
        <v>31.257184429999999</v>
      </c>
      <c r="F3696">
        <v>56.54</v>
      </c>
      <c r="G3696">
        <v>-17.370152619298199</v>
      </c>
      <c r="H3696">
        <v>-2.92897257705709</v>
      </c>
      <c r="I3696">
        <v>-8.4327576635421693</v>
      </c>
      <c r="J3696">
        <v>0.92954943017565905</v>
      </c>
      <c r="K3696">
        <v>56.019165409303199</v>
      </c>
      <c r="L3696">
        <v>54.765459694551602</v>
      </c>
      <c r="M3696">
        <v>56.093149880285502</v>
      </c>
      <c r="N3696">
        <v>1.2084049039376801</v>
      </c>
      <c r="O3696">
        <v>2.1400778210116602</v>
      </c>
      <c r="P3696">
        <v>10.7541625857003</v>
      </c>
    </row>
    <row r="3697" spans="1:17" hidden="1" x14ac:dyDescent="0.3">
      <c r="A3697" t="s">
        <v>7558</v>
      </c>
      <c r="B3697" t="s">
        <v>7559</v>
      </c>
      <c r="C3697" t="s">
        <v>10182</v>
      </c>
      <c r="E3697">
        <v>31.222528844999999</v>
      </c>
      <c r="F3697">
        <v>16.05</v>
      </c>
      <c r="G3697">
        <v>107.522787650898</v>
      </c>
      <c r="H3697">
        <v>30.715186080769499</v>
      </c>
      <c r="I3697">
        <v>-36.262033560506403</v>
      </c>
      <c r="J3697">
        <v>17.256877625743101</v>
      </c>
      <c r="K3697">
        <v>13.7657578307519</v>
      </c>
      <c r="L3697">
        <v>11.800359885427399</v>
      </c>
      <c r="M3697">
        <v>58.698517823950901</v>
      </c>
      <c r="N3697">
        <v>1.2612675845505401</v>
      </c>
      <c r="O3697">
        <v>40.6230529595015</v>
      </c>
      <c r="P3697">
        <v>167.5</v>
      </c>
      <c r="Q3697">
        <v>0.14290003684132899</v>
      </c>
    </row>
    <row r="3698" spans="1:17" hidden="1" x14ac:dyDescent="0.3">
      <c r="A3698" t="s">
        <v>7560</v>
      </c>
      <c r="B3698" t="s">
        <v>7561</v>
      </c>
      <c r="C3698" t="s">
        <v>10182</v>
      </c>
      <c r="E3698">
        <v>31.212682409999999</v>
      </c>
      <c r="F3698">
        <v>20.86</v>
      </c>
      <c r="G3698">
        <v>41.0238772015881</v>
      </c>
      <c r="H3698">
        <v>-6.6132126362301999</v>
      </c>
      <c r="I3698">
        <v>-15.6199929872159</v>
      </c>
      <c r="J3698">
        <v>-2.1883303811450201</v>
      </c>
      <c r="K3698">
        <v>20.904582598455399</v>
      </c>
      <c r="L3698">
        <v>19.701582790390901</v>
      </c>
      <c r="M3698">
        <v>47.563560920155702</v>
      </c>
      <c r="N3698">
        <v>1.02230933293217</v>
      </c>
      <c r="O3698">
        <v>58.197507190795797</v>
      </c>
      <c r="P3698">
        <v>81.233709817549894</v>
      </c>
      <c r="Q3698">
        <v>5.9102579575627999E-2</v>
      </c>
    </row>
    <row r="3699" spans="1:17" hidden="1" x14ac:dyDescent="0.3">
      <c r="A3699" t="s">
        <v>7562</v>
      </c>
      <c r="B3699" t="s">
        <v>7563</v>
      </c>
      <c r="C3699" t="s">
        <v>10182</v>
      </c>
      <c r="E3699">
        <v>31.099667400000001</v>
      </c>
      <c r="F3699">
        <v>28.31</v>
      </c>
      <c r="G3699">
        <v>-23.725363783588602</v>
      </c>
      <c r="H3699">
        <v>-10.896712082520301</v>
      </c>
      <c r="I3699">
        <v>-41.179854490054801</v>
      </c>
      <c r="J3699">
        <v>0.56043293704844099</v>
      </c>
      <c r="K3699">
        <v>29.977631862785501</v>
      </c>
      <c r="L3699">
        <v>31.562261599191999</v>
      </c>
      <c r="M3699">
        <v>46.374891310125697</v>
      </c>
      <c r="N3699">
        <v>1.1950805599052501</v>
      </c>
      <c r="O3699">
        <v>60.614623807841703</v>
      </c>
      <c r="P3699">
        <v>13.694779116465799</v>
      </c>
      <c r="Q3699">
        <v>-5.1646428804487998E-2</v>
      </c>
    </row>
    <row r="3700" spans="1:17" hidden="1" x14ac:dyDescent="0.3">
      <c r="A3700" t="s">
        <v>7564</v>
      </c>
      <c r="B3700" t="s">
        <v>7565</v>
      </c>
      <c r="C3700" t="s">
        <v>10182</v>
      </c>
      <c r="E3700">
        <v>31.08</v>
      </c>
      <c r="F3700">
        <v>74</v>
      </c>
      <c r="G3700">
        <v>69.650934103987396</v>
      </c>
      <c r="H3700">
        <v>-7.4433320118041202</v>
      </c>
      <c r="I3700">
        <v>41.870407143471098</v>
      </c>
      <c r="J3700">
        <v>-4.6493160773758403E-2</v>
      </c>
      <c r="K3700">
        <v>72.667244281677398</v>
      </c>
      <c r="L3700">
        <v>61.196768460283003</v>
      </c>
      <c r="M3700">
        <v>49.463706618959201</v>
      </c>
      <c r="N3700">
        <v>1.55644452259539</v>
      </c>
      <c r="O3700">
        <v>26.635135135135101</v>
      </c>
      <c r="P3700">
        <v>155.172413793103</v>
      </c>
      <c r="Q3700">
        <v>0.10198005823216499</v>
      </c>
    </row>
    <row r="3701" spans="1:17" hidden="1" x14ac:dyDescent="0.3">
      <c r="A3701" t="s">
        <v>7566</v>
      </c>
      <c r="B3701" t="s">
        <v>7567</v>
      </c>
      <c r="C3701" t="s">
        <v>10182</v>
      </c>
      <c r="D3701" t="s">
        <v>1621</v>
      </c>
      <c r="E3701">
        <v>30.998624013000001</v>
      </c>
      <c r="F3701">
        <v>37.17</v>
      </c>
      <c r="G3701">
        <v>-54.422689822816402</v>
      </c>
      <c r="H3701">
        <v>-8.7507787737963199</v>
      </c>
      <c r="I3701">
        <v>-57.245396719539698</v>
      </c>
      <c r="J3701">
        <v>-4.6829525917537298</v>
      </c>
      <c r="K3701">
        <v>38.067643567354899</v>
      </c>
      <c r="L3701">
        <v>45.027652610079997</v>
      </c>
      <c r="M3701">
        <v>54.701980936150797</v>
      </c>
      <c r="N3701">
        <v>1.4193227585507999</v>
      </c>
      <c r="O3701">
        <v>100.564971751412</v>
      </c>
      <c r="P3701">
        <v>19.517684887459701</v>
      </c>
      <c r="Q3701">
        <v>-3.0319713924565998E-2</v>
      </c>
    </row>
    <row r="3702" spans="1:17" hidden="1" x14ac:dyDescent="0.3">
      <c r="A3702" t="s">
        <v>7568</v>
      </c>
      <c r="B3702" t="s">
        <v>7569</v>
      </c>
      <c r="C3702" t="s">
        <v>10182</v>
      </c>
      <c r="D3702" t="s">
        <v>1175</v>
      </c>
      <c r="E3702">
        <v>30.981390000000001</v>
      </c>
      <c r="F3702">
        <v>12.63</v>
      </c>
      <c r="G3702">
        <v>-0.92620880373600301</v>
      </c>
      <c r="H3702">
        <v>44.5859681113376</v>
      </c>
      <c r="I3702">
        <v>11.5854541356426</v>
      </c>
      <c r="J3702">
        <v>1.4169214733725799</v>
      </c>
      <c r="K3702">
        <v>10.2969783261213</v>
      </c>
      <c r="L3702">
        <v>9.2901089438124203</v>
      </c>
      <c r="M3702">
        <v>75.737724568732702</v>
      </c>
      <c r="N3702">
        <v>1.09987786538812</v>
      </c>
      <c r="O3702">
        <v>3.0878859857481999</v>
      </c>
      <c r="P3702">
        <v>104.833022571391</v>
      </c>
      <c r="Q3702">
        <v>6.1306107552631002E-2</v>
      </c>
    </row>
    <row r="3703" spans="1:17" hidden="1" x14ac:dyDescent="0.3">
      <c r="A3703" t="s">
        <v>7570</v>
      </c>
      <c r="B3703" t="s">
        <v>7571</v>
      </c>
      <c r="C3703" t="s">
        <v>10182</v>
      </c>
      <c r="E3703">
        <v>30.977260999999999</v>
      </c>
      <c r="F3703">
        <v>24.5</v>
      </c>
      <c r="G3703">
        <v>-48.523408001275698</v>
      </c>
      <c r="H3703">
        <v>-10.3958078102967</v>
      </c>
      <c r="I3703">
        <v>-67.587697638828402</v>
      </c>
      <c r="J3703">
        <v>-7.5936629720945099</v>
      </c>
      <c r="K3703">
        <v>28.4508013628767</v>
      </c>
      <c r="L3703">
        <v>36.6868380708638</v>
      </c>
      <c r="M3703">
        <v>30.619354942422799</v>
      </c>
      <c r="N3703">
        <v>1.3262032085561399</v>
      </c>
      <c r="O3703">
        <v>179.591836734693</v>
      </c>
      <c r="P3703">
        <v>4.2553191489361701</v>
      </c>
      <c r="Q3703">
        <v>1.9260254937147E-2</v>
      </c>
    </row>
    <row r="3704" spans="1:17" hidden="1" x14ac:dyDescent="0.3">
      <c r="A3704" t="s">
        <v>7572</v>
      </c>
      <c r="B3704" t="s">
        <v>7573</v>
      </c>
      <c r="C3704" t="s">
        <v>10182</v>
      </c>
      <c r="D3704" t="s">
        <v>637</v>
      </c>
      <c r="E3704">
        <v>30.812324400000001</v>
      </c>
      <c r="F3704">
        <v>33</v>
      </c>
      <c r="G3704">
        <v>-16.711523764822498</v>
      </c>
      <c r="H3704">
        <v>1.4890925968170801</v>
      </c>
      <c r="I3704">
        <v>-11.7492925310838</v>
      </c>
      <c r="J3704">
        <v>-7.6871312800012896</v>
      </c>
      <c r="K3704">
        <v>34.067178005581603</v>
      </c>
      <c r="L3704">
        <v>31.500846339833299</v>
      </c>
      <c r="M3704">
        <v>38.692565697735702</v>
      </c>
      <c r="N3704">
        <v>0.69811420166406801</v>
      </c>
      <c r="O3704">
        <v>22.848484848484802</v>
      </c>
      <c r="P3704">
        <v>46.471371504660397</v>
      </c>
      <c r="Q3704">
        <v>5.0540318274621E-2</v>
      </c>
    </row>
    <row r="3705" spans="1:17" hidden="1" x14ac:dyDescent="0.3">
      <c r="A3705" t="s">
        <v>7574</v>
      </c>
      <c r="B3705" t="s">
        <v>7575</v>
      </c>
      <c r="C3705" t="s">
        <v>10182</v>
      </c>
      <c r="D3705" t="s">
        <v>553</v>
      </c>
      <c r="E3705">
        <v>30.801080708999901</v>
      </c>
      <c r="F3705">
        <v>29.07</v>
      </c>
      <c r="G3705">
        <v>222.64136472599699</v>
      </c>
      <c r="H3705">
        <v>-21.048252773397898</v>
      </c>
      <c r="I3705">
        <v>81.471615728592994</v>
      </c>
      <c r="J3705">
        <v>-10.310422779542</v>
      </c>
      <c r="K3705">
        <v>33.215729303627199</v>
      </c>
      <c r="L3705">
        <v>25.678633510697399</v>
      </c>
      <c r="M3705">
        <v>21.800227268192199</v>
      </c>
      <c r="N3705">
        <v>0.56096982592725697</v>
      </c>
      <c r="O3705">
        <v>47.918816649466798</v>
      </c>
      <c r="P3705">
        <v>281.49606299212599</v>
      </c>
      <c r="Q3705">
        <v>0.22662439201093801</v>
      </c>
    </row>
    <row r="3706" spans="1:17" hidden="1" x14ac:dyDescent="0.3">
      <c r="A3706" t="s">
        <v>7576</v>
      </c>
      <c r="B3706" t="s">
        <v>7577</v>
      </c>
      <c r="C3706" t="s">
        <v>10182</v>
      </c>
      <c r="D3706" t="s">
        <v>108</v>
      </c>
      <c r="E3706">
        <v>30.79</v>
      </c>
      <c r="F3706">
        <v>323.25</v>
      </c>
      <c r="G3706">
        <v>-15.136928409438999</v>
      </c>
      <c r="H3706">
        <v>-4.5179745409920997</v>
      </c>
      <c r="I3706">
        <v>-2.37940467957019</v>
      </c>
      <c r="J3706">
        <v>-4.6493160773758403E-2</v>
      </c>
      <c r="K3706">
        <v>321.09793019147401</v>
      </c>
      <c r="L3706">
        <v>308.98323673341201</v>
      </c>
      <c r="M3706">
        <v>0.32897047686164199</v>
      </c>
      <c r="N3706">
        <v>0</v>
      </c>
      <c r="O3706">
        <v>0.26295436968291003</v>
      </c>
      <c r="P3706">
        <v>9.9489795918367303</v>
      </c>
    </row>
    <row r="3707" spans="1:17" hidden="1" x14ac:dyDescent="0.3">
      <c r="A3707" t="s">
        <v>7578</v>
      </c>
      <c r="B3707" t="s">
        <v>7579</v>
      </c>
      <c r="C3707" t="s">
        <v>10182</v>
      </c>
      <c r="E3707">
        <v>30.723458219999898</v>
      </c>
      <c r="F3707">
        <v>82.6</v>
      </c>
      <c r="G3707">
        <v>62.2156793003115</v>
      </c>
      <c r="H3707">
        <v>112.723404769352</v>
      </c>
      <c r="I3707">
        <v>74.973203030180301</v>
      </c>
      <c r="J3707">
        <v>6.3724257581451598</v>
      </c>
      <c r="K3707">
        <v>53.521625910125799</v>
      </c>
      <c r="M3707">
        <v>85.920912891340194</v>
      </c>
      <c r="N3707">
        <v>0.71822594880847301</v>
      </c>
      <c r="O3707">
        <v>0</v>
      </c>
      <c r="P3707">
        <v>156.52173913043401</v>
      </c>
    </row>
    <row r="3708" spans="1:17" hidden="1" x14ac:dyDescent="0.3">
      <c r="A3708" t="s">
        <v>7580</v>
      </c>
      <c r="B3708" t="s">
        <v>7581</v>
      </c>
      <c r="C3708" t="s">
        <v>10182</v>
      </c>
      <c r="D3708" t="s">
        <v>243</v>
      </c>
      <c r="E3708">
        <v>30.687999999999999</v>
      </c>
      <c r="F3708">
        <v>76.72</v>
      </c>
      <c r="G3708">
        <v>58.1479109621825</v>
      </c>
      <c r="H3708">
        <v>7.9472065175037097</v>
      </c>
      <c r="I3708">
        <v>54.454224424245197</v>
      </c>
      <c r="J3708">
        <v>-9.2140972102675693</v>
      </c>
      <c r="K3708">
        <v>77.2125482232845</v>
      </c>
      <c r="L3708">
        <v>65.311812382779706</v>
      </c>
      <c r="M3708">
        <v>33.754471311252097</v>
      </c>
      <c r="N3708">
        <v>2.5941779643520699</v>
      </c>
      <c r="O3708">
        <v>23.826903023983299</v>
      </c>
      <c r="P3708">
        <v>121.22260668973399</v>
      </c>
      <c r="Q3708">
        <v>6.7383065699305994E-2</v>
      </c>
    </row>
    <row r="3709" spans="1:17" hidden="1" x14ac:dyDescent="0.3">
      <c r="A3709" t="s">
        <v>7582</v>
      </c>
      <c r="B3709" t="s">
        <v>7583</v>
      </c>
      <c r="C3709" t="s">
        <v>10182</v>
      </c>
      <c r="D3709" t="s">
        <v>413</v>
      </c>
      <c r="E3709">
        <v>30.6182425199998</v>
      </c>
      <c r="F3709">
        <v>244.45</v>
      </c>
      <c r="G3709">
        <v>-25.085908001275701</v>
      </c>
      <c r="H3709">
        <v>-4.5179745409920997</v>
      </c>
      <c r="I3709">
        <v>-12.3283842714069</v>
      </c>
      <c r="J3709">
        <v>-4.6493160773758403E-2</v>
      </c>
      <c r="K3709">
        <v>244.45</v>
      </c>
      <c r="L3709">
        <v>244.44999999999899</v>
      </c>
      <c r="M3709">
        <v>50</v>
      </c>
      <c r="O3709">
        <v>0</v>
      </c>
      <c r="P3709">
        <v>0</v>
      </c>
    </row>
    <row r="3710" spans="1:17" hidden="1" x14ac:dyDescent="0.3">
      <c r="A3710" t="s">
        <v>7584</v>
      </c>
      <c r="B3710" t="s">
        <v>7585</v>
      </c>
      <c r="C3710" t="s">
        <v>10182</v>
      </c>
      <c r="E3710">
        <v>30.614877</v>
      </c>
      <c r="F3710">
        <v>163.6</v>
      </c>
      <c r="G3710">
        <v>-56.2016974749599</v>
      </c>
      <c r="H3710">
        <v>4.0420785446084198</v>
      </c>
      <c r="I3710">
        <v>-29.9517478162206</v>
      </c>
      <c r="J3710">
        <v>-0.29039559979815199</v>
      </c>
      <c r="K3710">
        <v>154.108077627217</v>
      </c>
      <c r="M3710">
        <v>59.347235327289198</v>
      </c>
      <c r="N3710">
        <v>1.3897882938978801</v>
      </c>
      <c r="O3710">
        <v>55.867970660146703</v>
      </c>
      <c r="P3710">
        <v>34.0983606557377</v>
      </c>
    </row>
    <row r="3711" spans="1:17" hidden="1" x14ac:dyDescent="0.3">
      <c r="A3711" t="s">
        <v>7586</v>
      </c>
      <c r="B3711" t="s">
        <v>7587</v>
      </c>
      <c r="C3711" t="s">
        <v>10182</v>
      </c>
      <c r="E3711">
        <v>30.523499999999999</v>
      </c>
      <c r="F3711">
        <v>119.7</v>
      </c>
      <c r="G3711">
        <v>45.914091998724203</v>
      </c>
      <c r="H3711">
        <v>22.958063797666</v>
      </c>
      <c r="I3711">
        <v>52.775064004455103</v>
      </c>
      <c r="J3711">
        <v>4.9535068392262396</v>
      </c>
      <c r="K3711">
        <v>97.876858834992305</v>
      </c>
      <c r="L3711">
        <v>83.146149145528597</v>
      </c>
      <c r="M3711">
        <v>98.702454997129493</v>
      </c>
      <c r="N3711">
        <v>0.68319559228650095</v>
      </c>
      <c r="O3711">
        <v>0</v>
      </c>
      <c r="P3711">
        <v>110</v>
      </c>
    </row>
    <row r="3712" spans="1:17" hidden="1" x14ac:dyDescent="0.3">
      <c r="A3712" t="s">
        <v>7588</v>
      </c>
      <c r="B3712" t="s">
        <v>7589</v>
      </c>
      <c r="C3712" t="s">
        <v>10182</v>
      </c>
      <c r="D3712" t="s">
        <v>140</v>
      </c>
      <c r="E3712">
        <v>30.422000000000001</v>
      </c>
      <c r="F3712">
        <v>82</v>
      </c>
      <c r="G3712">
        <v>-34.668000845029198</v>
      </c>
      <c r="H3712">
        <v>-18.367483810348698</v>
      </c>
      <c r="I3712">
        <v>-19.284017994316201</v>
      </c>
      <c r="J3712">
        <v>-9.2418954596243292</v>
      </c>
      <c r="K3712">
        <v>98.672843069499393</v>
      </c>
      <c r="L3712">
        <v>69.313011439077499</v>
      </c>
      <c r="M3712">
        <v>33.380485632150297</v>
      </c>
      <c r="N3712">
        <v>1.11099931699507</v>
      </c>
      <c r="O3712">
        <v>63.231707317073102</v>
      </c>
      <c r="P3712">
        <v>5.8747579083279398</v>
      </c>
      <c r="Q3712">
        <v>8.8665979842559001E-2</v>
      </c>
    </row>
    <row r="3713" spans="1:17" hidden="1" x14ac:dyDescent="0.3">
      <c r="A3713" t="s">
        <v>7590</v>
      </c>
      <c r="B3713" t="s">
        <v>7591</v>
      </c>
      <c r="C3713" t="s">
        <v>10182</v>
      </c>
      <c r="E3713">
        <v>30.384962300000002</v>
      </c>
      <c r="F3713">
        <v>38.5</v>
      </c>
      <c r="G3713">
        <v>68.090208406150197</v>
      </c>
      <c r="H3713">
        <v>-8.9533556268957302</v>
      </c>
      <c r="I3713">
        <v>15.706201694672201</v>
      </c>
      <c r="J3713">
        <v>-1.9812264295623001E-2</v>
      </c>
      <c r="K3713">
        <v>37.816339276534102</v>
      </c>
      <c r="L3713">
        <v>32.508050718769098</v>
      </c>
      <c r="M3713">
        <v>50.9853525505508</v>
      </c>
      <c r="N3713">
        <v>0.19168800930174601</v>
      </c>
      <c r="O3713">
        <v>32.467532467532401</v>
      </c>
      <c r="P3713">
        <v>94.4444444444444</v>
      </c>
      <c r="Q3713">
        <v>9.7952126345117005E-2</v>
      </c>
    </row>
    <row r="3714" spans="1:17" hidden="1" x14ac:dyDescent="0.3">
      <c r="A3714" t="s">
        <v>7592</v>
      </c>
      <c r="B3714" t="s">
        <v>7593</v>
      </c>
      <c r="C3714" t="s">
        <v>10182</v>
      </c>
      <c r="D3714" t="s">
        <v>413</v>
      </c>
      <c r="E3714">
        <v>30.324000000000002</v>
      </c>
      <c r="F3714">
        <v>0.38</v>
      </c>
      <c r="G3714">
        <v>-44.234844171488497</v>
      </c>
      <c r="H3714">
        <v>-1.74019676321432</v>
      </c>
      <c r="I3714">
        <v>-25.964747907770501</v>
      </c>
      <c r="J3714">
        <v>-7.5464931607737604</v>
      </c>
      <c r="K3714">
        <v>0.365642154921058</v>
      </c>
      <c r="L3714">
        <v>0.38711313212002202</v>
      </c>
      <c r="M3714">
        <v>58.236301021609002</v>
      </c>
      <c r="N3714">
        <v>1.8114942618696099</v>
      </c>
      <c r="O3714">
        <v>49.999999999999901</v>
      </c>
      <c r="P3714">
        <v>22.580645161290299</v>
      </c>
    </row>
    <row r="3715" spans="1:17" hidden="1" x14ac:dyDescent="0.3">
      <c r="A3715" t="s">
        <v>7594</v>
      </c>
      <c r="B3715" t="s">
        <v>7595</v>
      </c>
      <c r="C3715" t="s">
        <v>10182</v>
      </c>
      <c r="D3715" t="s">
        <v>193</v>
      </c>
      <c r="E3715">
        <v>30.248000000000001</v>
      </c>
      <c r="F3715">
        <v>0.45</v>
      </c>
      <c r="G3715">
        <v>-5.5931859894901201</v>
      </c>
      <c r="H3715">
        <v>-1.87035303188851</v>
      </c>
      <c r="I3715">
        <v>-12.2495918825592</v>
      </c>
      <c r="J3715">
        <v>1.0670674632677399</v>
      </c>
      <c r="K3715">
        <v>0.59267168328142406</v>
      </c>
      <c r="L3715">
        <v>0.50771284078795198</v>
      </c>
      <c r="M3715">
        <v>92.112121951265095</v>
      </c>
      <c r="N3715">
        <v>1</v>
      </c>
      <c r="Q3715">
        <v>4.6288916988924997E-2</v>
      </c>
    </row>
    <row r="3716" spans="1:17" hidden="1" x14ac:dyDescent="0.3">
      <c r="A3716" t="s">
        <v>7596</v>
      </c>
      <c r="B3716" t="s">
        <v>7597</v>
      </c>
      <c r="C3716" t="s">
        <v>10182</v>
      </c>
      <c r="E3716">
        <v>30.178349999999998</v>
      </c>
      <c r="F3716">
        <v>17.91</v>
      </c>
      <c r="G3716">
        <v>-65.246282207757503</v>
      </c>
      <c r="H3716">
        <v>6.9105968875793202</v>
      </c>
      <c r="I3716">
        <v>-25.175099599873999</v>
      </c>
      <c r="J3716">
        <v>0.45770851989850903</v>
      </c>
      <c r="K3716">
        <v>17.893007201494498</v>
      </c>
      <c r="L3716">
        <v>21.384152961107201</v>
      </c>
      <c r="M3716">
        <v>52.5792159775499</v>
      </c>
      <c r="N3716">
        <v>0.598805317475536</v>
      </c>
      <c r="O3716">
        <v>85.1479620323841</v>
      </c>
      <c r="P3716">
        <v>23.517241379310299</v>
      </c>
      <c r="Q3716">
        <v>2.1995642511000001E-4</v>
      </c>
    </row>
    <row r="3717" spans="1:17" hidden="1" x14ac:dyDescent="0.3">
      <c r="A3717" t="s">
        <v>7598</v>
      </c>
      <c r="B3717" t="s">
        <v>7599</v>
      </c>
      <c r="C3717" t="s">
        <v>10182</v>
      </c>
      <c r="D3717" t="s">
        <v>163</v>
      </c>
      <c r="E3717">
        <v>30.173594794</v>
      </c>
      <c r="F3717">
        <v>75.11</v>
      </c>
      <c r="G3717">
        <v>97.594198728638204</v>
      </c>
      <c r="H3717">
        <v>12.5047336171239</v>
      </c>
      <c r="I3717">
        <v>29.3885968606685</v>
      </c>
      <c r="J3717">
        <v>9.7719756632199104</v>
      </c>
      <c r="K3717">
        <v>63.198420619642697</v>
      </c>
      <c r="L3717">
        <v>56.377049441360199</v>
      </c>
      <c r="M3717">
        <v>74.845932768732993</v>
      </c>
      <c r="N3717">
        <v>2.7368054363025198</v>
      </c>
      <c r="O3717">
        <v>7.4424177872453701</v>
      </c>
      <c r="P3717">
        <v>161.34307585247001</v>
      </c>
      <c r="Q3717">
        <v>9.9518919290535995E-2</v>
      </c>
    </row>
    <row r="3718" spans="1:17" hidden="1" x14ac:dyDescent="0.3">
      <c r="A3718" t="s">
        <v>7600</v>
      </c>
      <c r="B3718" t="s">
        <v>7601</v>
      </c>
      <c r="C3718" t="s">
        <v>10182</v>
      </c>
      <c r="E3718">
        <v>30.164400000000001</v>
      </c>
      <c r="F3718">
        <v>27.93</v>
      </c>
      <c r="G3718">
        <v>1144.4595465441701</v>
      </c>
      <c r="H3718">
        <v>43.376193925530501</v>
      </c>
      <c r="I3718">
        <v>541.76997638432999</v>
      </c>
      <c r="J3718">
        <v>5.9929958055444796</v>
      </c>
      <c r="K3718">
        <v>19.313339876855899</v>
      </c>
      <c r="L3718">
        <v>10.3381804941901</v>
      </c>
      <c r="M3718">
        <v>100</v>
      </c>
      <c r="N3718">
        <v>1.5510166864229</v>
      </c>
      <c r="O3718">
        <v>0</v>
      </c>
      <c r="P3718">
        <v>1169.54545454545</v>
      </c>
    </row>
    <row r="3719" spans="1:17" hidden="1" x14ac:dyDescent="0.3">
      <c r="A3719" t="s">
        <v>7602</v>
      </c>
      <c r="B3719" t="s">
        <v>7603</v>
      </c>
      <c r="C3719" t="s">
        <v>10182</v>
      </c>
      <c r="E3719">
        <v>30.152320992</v>
      </c>
      <c r="F3719">
        <v>28.32</v>
      </c>
      <c r="G3719">
        <v>-49.485267317880101</v>
      </c>
      <c r="H3719">
        <v>-3.6831919322964599</v>
      </c>
      <c r="I3719">
        <v>-26.510202453225101</v>
      </c>
      <c r="J3719">
        <v>-8.0975919394453394E-2</v>
      </c>
      <c r="K3719">
        <v>29.185119196107401</v>
      </c>
      <c r="L3719">
        <v>31.559080748948102</v>
      </c>
      <c r="M3719">
        <v>45.528482430967401</v>
      </c>
      <c r="N3719">
        <v>0.262658074347146</v>
      </c>
      <c r="O3719">
        <v>73.022598870056399</v>
      </c>
      <c r="P3719">
        <v>16.9764560099132</v>
      </c>
    </row>
    <row r="3720" spans="1:17" hidden="1" x14ac:dyDescent="0.3">
      <c r="A3720" t="s">
        <v>7604</v>
      </c>
      <c r="B3720" t="s">
        <v>7605</v>
      </c>
      <c r="C3720" t="s">
        <v>10182</v>
      </c>
      <c r="D3720" t="s">
        <v>143</v>
      </c>
      <c r="E3720">
        <v>30.089245600000002</v>
      </c>
      <c r="F3720">
        <v>22.85</v>
      </c>
      <c r="G3720">
        <v>-49.797604871127398</v>
      </c>
      <c r="H3720">
        <v>-9.1333591563767094</v>
      </c>
      <c r="I3720">
        <v>-31.8706377925336</v>
      </c>
      <c r="J3720">
        <v>-4.1702045009799296</v>
      </c>
      <c r="K3720">
        <v>21.6016660165775</v>
      </c>
      <c r="M3720">
        <v>66.020492103916197</v>
      </c>
      <c r="N3720">
        <v>3.1675126903553199</v>
      </c>
      <c r="O3720">
        <v>54.923413566739598</v>
      </c>
      <c r="P3720">
        <v>25.549450549450501</v>
      </c>
    </row>
    <row r="3721" spans="1:17" hidden="1" x14ac:dyDescent="0.3">
      <c r="A3721" t="s">
        <v>7606</v>
      </c>
      <c r="B3721" t="s">
        <v>7607</v>
      </c>
      <c r="C3721" t="s">
        <v>10182</v>
      </c>
      <c r="D3721" t="s">
        <v>413</v>
      </c>
      <c r="E3721">
        <v>29.98497596</v>
      </c>
      <c r="F3721">
        <v>8.81</v>
      </c>
      <c r="G3721">
        <v>-37.097920013287698</v>
      </c>
      <c r="H3721">
        <v>-5.3062628292803904</v>
      </c>
      <c r="I3721">
        <v>-25.4447550800854</v>
      </c>
      <c r="J3721">
        <v>-1.93958892914792</v>
      </c>
      <c r="K3721">
        <v>8.9064205417594309</v>
      </c>
      <c r="L3721">
        <v>9.2445502762820499</v>
      </c>
      <c r="M3721">
        <v>47.197145236989698</v>
      </c>
      <c r="N3721">
        <v>1.11661409294433</v>
      </c>
      <c r="O3721">
        <v>24.177071509648101</v>
      </c>
      <c r="P3721">
        <v>4.8809523809523796</v>
      </c>
      <c r="Q3721">
        <v>0.121412750103589</v>
      </c>
    </row>
    <row r="3722" spans="1:17" hidden="1" x14ac:dyDescent="0.3">
      <c r="A3722" t="s">
        <v>7608</v>
      </c>
      <c r="B3722" t="s">
        <v>7609</v>
      </c>
      <c r="C3722" t="s">
        <v>10182</v>
      </c>
      <c r="D3722" t="s">
        <v>114</v>
      </c>
      <c r="E3722">
        <v>29.753325</v>
      </c>
      <c r="F3722">
        <v>16.2</v>
      </c>
      <c r="G3722">
        <v>-36.025984966641303</v>
      </c>
      <c r="H3722">
        <v>-31.212496360862101</v>
      </c>
      <c r="I3722">
        <v>-19.1713974973988</v>
      </c>
      <c r="J3722">
        <v>-6.8901509778829002</v>
      </c>
      <c r="K3722">
        <v>18.894244865626</v>
      </c>
      <c r="L3722">
        <v>18.523396856513699</v>
      </c>
      <c r="M3722">
        <v>37.998545806964501</v>
      </c>
      <c r="N3722">
        <v>0.489470908771313</v>
      </c>
      <c r="O3722">
        <v>121.234567901234</v>
      </c>
      <c r="P3722">
        <v>7.4983410749833901</v>
      </c>
      <c r="Q3722">
        <v>-8.4972754882490006E-3</v>
      </c>
    </row>
    <row r="3723" spans="1:17" hidden="1" x14ac:dyDescent="0.3">
      <c r="A3723" t="s">
        <v>7610</v>
      </c>
      <c r="B3723" t="s">
        <v>7611</v>
      </c>
      <c r="C3723" t="s">
        <v>10182</v>
      </c>
      <c r="D3723" t="s">
        <v>905</v>
      </c>
      <c r="E3723">
        <v>29.675750143999998</v>
      </c>
      <c r="F3723">
        <v>3.46</v>
      </c>
      <c r="G3723">
        <v>-101.86443149120799</v>
      </c>
      <c r="H3723">
        <v>8.9246484098275705</v>
      </c>
      <c r="I3723">
        <v>-75.519873633109</v>
      </c>
      <c r="J3723">
        <v>-4.6493160773758403E-2</v>
      </c>
      <c r="K3723">
        <v>4.9434942193182296</v>
      </c>
      <c r="L3723">
        <v>8.8460436159123894</v>
      </c>
      <c r="M3723">
        <v>23.053453169739999</v>
      </c>
      <c r="N3723">
        <v>0.30657029513664302</v>
      </c>
      <c r="O3723">
        <v>353.757225433526</v>
      </c>
      <c r="P3723">
        <v>15.7190635451504</v>
      </c>
      <c r="Q3723">
        <v>-0.161564907697377</v>
      </c>
    </row>
    <row r="3724" spans="1:17" hidden="1" x14ac:dyDescent="0.3">
      <c r="A3724" t="s">
        <v>7612</v>
      </c>
      <c r="B3724" t="s">
        <v>7613</v>
      </c>
      <c r="C3724" t="s">
        <v>10182</v>
      </c>
      <c r="E3724">
        <v>29.622288989999898</v>
      </c>
      <c r="F3724">
        <v>14.7</v>
      </c>
      <c r="G3724">
        <v>42.914091998724203</v>
      </c>
      <c r="H3724">
        <v>1.0627192749958201</v>
      </c>
      <c r="I3724">
        <v>25.054793298686501</v>
      </c>
      <c r="J3724">
        <v>20.643162011640001</v>
      </c>
      <c r="K3724">
        <v>12.0300855256787</v>
      </c>
      <c r="L3724">
        <v>10.3108005286847</v>
      </c>
      <c r="M3724">
        <v>83.113364335269395</v>
      </c>
      <c r="N3724">
        <v>0.84706578758192097</v>
      </c>
      <c r="O3724">
        <v>0</v>
      </c>
      <c r="P3724">
        <v>91.157347204161198</v>
      </c>
      <c r="Q3724">
        <v>5.8261677529833002E-2</v>
      </c>
    </row>
    <row r="3725" spans="1:17" hidden="1" x14ac:dyDescent="0.3">
      <c r="A3725" t="s">
        <v>7614</v>
      </c>
      <c r="B3725" t="s">
        <v>7615</v>
      </c>
      <c r="C3725" t="s">
        <v>10182</v>
      </c>
      <c r="E3725">
        <v>29.602650000000001</v>
      </c>
      <c r="F3725">
        <v>25.41</v>
      </c>
      <c r="G3725">
        <v>166.98305751596499</v>
      </c>
      <c r="H3725">
        <v>52.964363288166503</v>
      </c>
      <c r="I3725">
        <v>37.4064418924115</v>
      </c>
      <c r="J3725">
        <v>-4.2278139892223701</v>
      </c>
      <c r="K3725">
        <v>17.986731103888498</v>
      </c>
      <c r="L3725">
        <v>15.467922989051701</v>
      </c>
      <c r="M3725">
        <v>72.553557522654003</v>
      </c>
      <c r="N3725">
        <v>3.9139182741115701</v>
      </c>
      <c r="O3725">
        <v>12.5147579693034</v>
      </c>
      <c r="P3725">
        <v>238.34886817576501</v>
      </c>
      <c r="Q3725">
        <v>0.14167587381303701</v>
      </c>
    </row>
    <row r="3726" spans="1:17" hidden="1" x14ac:dyDescent="0.3">
      <c r="A3726" t="s">
        <v>7616</v>
      </c>
      <c r="B3726" t="s">
        <v>7617</v>
      </c>
      <c r="C3726" t="s">
        <v>10182</v>
      </c>
      <c r="E3726">
        <v>29.598532707999901</v>
      </c>
      <c r="F3726">
        <v>20.420000000000002</v>
      </c>
      <c r="G3726">
        <v>288.274415885363</v>
      </c>
      <c r="H3726">
        <v>46.121604089557103</v>
      </c>
      <c r="I3726">
        <v>137.61041621818899</v>
      </c>
      <c r="J3726">
        <v>8.1112594054066705</v>
      </c>
      <c r="K3726">
        <v>14.361906487612099</v>
      </c>
      <c r="L3726">
        <v>9.1499555394634502</v>
      </c>
      <c r="M3726">
        <v>99.824988619746094</v>
      </c>
      <c r="N3726">
        <v>0.58066704619069098</v>
      </c>
      <c r="O3726">
        <v>0</v>
      </c>
      <c r="P3726">
        <v>356.82326621923897</v>
      </c>
      <c r="Q3726">
        <v>0.16321655239677799</v>
      </c>
    </row>
    <row r="3727" spans="1:17" hidden="1" x14ac:dyDescent="0.3">
      <c r="A3727" t="s">
        <v>7618</v>
      </c>
      <c r="B3727" t="s">
        <v>7619</v>
      </c>
      <c r="C3727" t="s">
        <v>10182</v>
      </c>
      <c r="E3727">
        <v>29.593631999999999</v>
      </c>
      <c r="F3727">
        <v>34.24</v>
      </c>
      <c r="G3727">
        <v>51.318007506194597</v>
      </c>
      <c r="H3727">
        <v>4.9938364826299502</v>
      </c>
      <c r="I3727">
        <v>-19.812847929877599</v>
      </c>
      <c r="J3727">
        <v>9.39637747189858</v>
      </c>
      <c r="K3727">
        <v>33.505938806603801</v>
      </c>
      <c r="L3727">
        <v>31.751328228953799</v>
      </c>
      <c r="M3727">
        <v>61.431869739943103</v>
      </c>
      <c r="N3727">
        <v>0.99178779370202796</v>
      </c>
      <c r="O3727">
        <v>25.379672897196201</v>
      </c>
      <c r="P3727">
        <v>113.86633354153599</v>
      </c>
      <c r="Q3727">
        <v>7.2444082071938004E-2</v>
      </c>
    </row>
    <row r="3728" spans="1:17" hidden="1" x14ac:dyDescent="0.3">
      <c r="A3728" t="s">
        <v>7620</v>
      </c>
      <c r="B3728" t="s">
        <v>7621</v>
      </c>
      <c r="C3728" t="s">
        <v>10182</v>
      </c>
      <c r="D3728" t="s">
        <v>711</v>
      </c>
      <c r="E3728">
        <v>29.575091889999999</v>
      </c>
      <c r="F3728">
        <v>38.869999999999997</v>
      </c>
      <c r="G3728">
        <v>4.1361664668093496</v>
      </c>
      <c r="H3728">
        <v>4.2223140272653801</v>
      </c>
      <c r="I3728">
        <v>-4.1759079219355799</v>
      </c>
      <c r="J3728">
        <v>0.28632813978946597</v>
      </c>
      <c r="K3728">
        <v>36.820796536418797</v>
      </c>
      <c r="L3728">
        <v>35.510381431983902</v>
      </c>
      <c r="M3728">
        <v>56.725246441840902</v>
      </c>
      <c r="N3728">
        <v>1.2971135990118301</v>
      </c>
      <c r="O3728">
        <v>4.03910470800104</v>
      </c>
      <c r="P3728">
        <v>45.963199399173803</v>
      </c>
    </row>
    <row r="3729" spans="1:17" hidden="1" x14ac:dyDescent="0.3">
      <c r="A3729" t="s">
        <v>7622</v>
      </c>
      <c r="B3729" t="s">
        <v>7623</v>
      </c>
      <c r="C3729" t="s">
        <v>10182</v>
      </c>
      <c r="E3729">
        <v>29.543944</v>
      </c>
      <c r="F3729">
        <v>0.82</v>
      </c>
      <c r="G3729">
        <v>1.0679381525703799</v>
      </c>
      <c r="H3729">
        <v>9.97477908219631</v>
      </c>
      <c r="I3729">
        <v>4.8144728714502101</v>
      </c>
      <c r="J3729">
        <v>-23.347464034560101</v>
      </c>
      <c r="K3729">
        <v>0.76433644915058196</v>
      </c>
      <c r="L3729">
        <v>0.74496918341515295</v>
      </c>
      <c r="M3729">
        <v>49.397378452009598</v>
      </c>
      <c r="N3729">
        <v>2.3876374493318102</v>
      </c>
      <c r="O3729">
        <v>35.365853658536501</v>
      </c>
      <c r="P3729">
        <v>54.716981132075396</v>
      </c>
      <c r="Q3729">
        <v>8.5368803226609002E-2</v>
      </c>
    </row>
    <row r="3730" spans="1:17" hidden="1" x14ac:dyDescent="0.3">
      <c r="A3730" t="s">
        <v>7624</v>
      </c>
      <c r="B3730" t="s">
        <v>7625</v>
      </c>
      <c r="C3730" t="s">
        <v>10182</v>
      </c>
      <c r="D3730" t="s">
        <v>122</v>
      </c>
      <c r="E3730">
        <v>29.443999999999999</v>
      </c>
      <c r="F3730">
        <v>0.4</v>
      </c>
      <c r="G3730">
        <v>8.2474253320575901</v>
      </c>
      <c r="H3730">
        <v>-11.494718727038601</v>
      </c>
      <c r="I3730">
        <v>-12.3283842714069</v>
      </c>
      <c r="J3730">
        <v>-4.6493160773758403E-2</v>
      </c>
      <c r="K3730">
        <v>0.41970824886160102</v>
      </c>
      <c r="L3730">
        <v>0.54238387188121995</v>
      </c>
      <c r="M3730">
        <v>17.817643983777302</v>
      </c>
      <c r="N3730">
        <v>0.431306072399533</v>
      </c>
      <c r="O3730">
        <v>62.5</v>
      </c>
      <c r="P3730">
        <v>60</v>
      </c>
      <c r="Q3730">
        <v>-5.8018754700639996E-3</v>
      </c>
    </row>
    <row r="3731" spans="1:17" hidden="1" x14ac:dyDescent="0.3">
      <c r="A3731" t="s">
        <v>7626</v>
      </c>
      <c r="B3731" t="s">
        <v>7627</v>
      </c>
      <c r="C3731" t="s">
        <v>10182</v>
      </c>
      <c r="E3731">
        <v>29.426422599999999</v>
      </c>
      <c r="F3731">
        <v>225.1</v>
      </c>
      <c r="G3731">
        <v>28.362367860793199</v>
      </c>
      <c r="H3731">
        <v>-9.8758648716744002</v>
      </c>
      <c r="I3731">
        <v>9.3801856123454392</v>
      </c>
      <c r="J3731">
        <v>0.44239572811512701</v>
      </c>
      <c r="K3731">
        <v>212.94082297736901</v>
      </c>
      <c r="L3731">
        <v>192.83212487715201</v>
      </c>
      <c r="M3731">
        <v>56.705803602024197</v>
      </c>
      <c r="N3731">
        <v>1.5374309642131201</v>
      </c>
      <c r="O3731">
        <v>10.9729009329187</v>
      </c>
      <c r="P3731">
        <v>61.942446043165397</v>
      </c>
      <c r="Q3731">
        <v>7.0448181778067998E-2</v>
      </c>
    </row>
    <row r="3732" spans="1:17" hidden="1" x14ac:dyDescent="0.3">
      <c r="A3732" t="s">
        <v>7628</v>
      </c>
      <c r="B3732" t="s">
        <v>7629</v>
      </c>
      <c r="C3732" t="s">
        <v>10182</v>
      </c>
      <c r="D3732" t="s">
        <v>75</v>
      </c>
      <c r="E3732">
        <v>29.418630010000001</v>
      </c>
      <c r="F3732">
        <v>46.9</v>
      </c>
      <c r="G3732">
        <v>-30.3522518269416</v>
      </c>
      <c r="H3732">
        <v>0.39822657632633501</v>
      </c>
      <c r="I3732">
        <v>-63.346661033808999</v>
      </c>
      <c r="J3732">
        <v>-2.5994196863030101</v>
      </c>
      <c r="K3732">
        <v>47.694790112359797</v>
      </c>
      <c r="L3732">
        <v>53.7783480011976</v>
      </c>
      <c r="M3732">
        <v>52.325925493652598</v>
      </c>
      <c r="N3732">
        <v>1.2033131617563699</v>
      </c>
      <c r="O3732">
        <v>176.652452025586</v>
      </c>
      <c r="P3732">
        <v>26.1770244821092</v>
      </c>
      <c r="Q3732">
        <v>6.8280845103648E-2</v>
      </c>
    </row>
    <row r="3733" spans="1:17" hidden="1" x14ac:dyDescent="0.3">
      <c r="A3733" t="s">
        <v>7630</v>
      </c>
      <c r="B3733" t="s">
        <v>7631</v>
      </c>
      <c r="C3733" t="s">
        <v>10182</v>
      </c>
      <c r="D3733" t="s">
        <v>1649</v>
      </c>
      <c r="E3733">
        <v>29.408255519999901</v>
      </c>
      <c r="F3733">
        <v>29.4</v>
      </c>
      <c r="G3733">
        <v>11.3410061518564</v>
      </c>
      <c r="H3733">
        <v>14.5103655399795</v>
      </c>
      <c r="I3733">
        <v>0.53150056544527202</v>
      </c>
      <c r="J3733">
        <v>21.190620241287998</v>
      </c>
      <c r="K3733">
        <v>25.694532681327299</v>
      </c>
      <c r="L3733">
        <v>23.3815900570014</v>
      </c>
      <c r="M3733">
        <v>76.774440953875896</v>
      </c>
      <c r="N3733">
        <v>0.72124756335282603</v>
      </c>
      <c r="O3733">
        <v>17.006802721088398</v>
      </c>
      <c r="P3733">
        <v>63.788300835654503</v>
      </c>
      <c r="Q3733">
        <v>0.166215360656922</v>
      </c>
    </row>
    <row r="3734" spans="1:17" hidden="1" x14ac:dyDescent="0.3">
      <c r="A3734" t="s">
        <v>7632</v>
      </c>
      <c r="B3734" t="s">
        <v>7633</v>
      </c>
      <c r="C3734" t="s">
        <v>10182</v>
      </c>
      <c r="D3734" t="s">
        <v>122</v>
      </c>
      <c r="E3734">
        <v>29.3883765</v>
      </c>
      <c r="F3734">
        <v>83.95</v>
      </c>
      <c r="G3734">
        <v>136.11508764278099</v>
      </c>
      <c r="H3734">
        <v>48.274818251800603</v>
      </c>
      <c r="I3734">
        <v>88.221066278043594</v>
      </c>
      <c r="J3734">
        <v>45.463516372114597</v>
      </c>
      <c r="K3734">
        <v>52.786228502794899</v>
      </c>
      <c r="L3734">
        <v>42.996342492922302</v>
      </c>
      <c r="M3734">
        <v>93.241094256877503</v>
      </c>
      <c r="N3734">
        <v>1.1843379925239399</v>
      </c>
      <c r="O3734">
        <v>0</v>
      </c>
      <c r="P3734">
        <v>222.88461538461499</v>
      </c>
      <c r="Q3734">
        <v>9.4711099957870998E-2</v>
      </c>
    </row>
    <row r="3735" spans="1:17" hidden="1" x14ac:dyDescent="0.3">
      <c r="A3735" t="s">
        <v>7634</v>
      </c>
      <c r="B3735" t="s">
        <v>7635</v>
      </c>
      <c r="C3735" t="s">
        <v>10182</v>
      </c>
      <c r="D3735" t="s">
        <v>387</v>
      </c>
      <c r="E3735">
        <v>29.3510025</v>
      </c>
      <c r="F3735">
        <v>86.39</v>
      </c>
      <c r="G3735">
        <v>341.13103749251798</v>
      </c>
      <c r="H3735">
        <v>97.678253675766001</v>
      </c>
      <c r="I3735">
        <v>260.84656173291199</v>
      </c>
      <c r="J3735">
        <v>8.1686595158584208</v>
      </c>
      <c r="K3735">
        <v>55.372822689388997</v>
      </c>
      <c r="L3735">
        <v>35.286010959336203</v>
      </c>
      <c r="M3735">
        <v>98.795136996941594</v>
      </c>
      <c r="N3735">
        <v>1.48344629749165</v>
      </c>
      <c r="O3735">
        <v>0</v>
      </c>
      <c r="P3735">
        <v>466.120576671035</v>
      </c>
      <c r="Q3735">
        <v>0.14230055540167399</v>
      </c>
    </row>
    <row r="3736" spans="1:17" hidden="1" x14ac:dyDescent="0.3">
      <c r="A3736" t="s">
        <v>7636</v>
      </c>
      <c r="B3736" t="s">
        <v>7637</v>
      </c>
      <c r="C3736" t="s">
        <v>10182</v>
      </c>
      <c r="E3736">
        <v>29.301913200000001</v>
      </c>
      <c r="F3736">
        <v>97.53</v>
      </c>
      <c r="G3736">
        <v>138.508686593318</v>
      </c>
      <c r="H3736">
        <v>102.918380974863</v>
      </c>
      <c r="I3736">
        <v>127.775013069804</v>
      </c>
      <c r="J3736">
        <v>21.346606682404499</v>
      </c>
      <c r="K3736">
        <v>57.230864711626502</v>
      </c>
      <c r="L3736">
        <v>46.0285659080062</v>
      </c>
      <c r="M3736">
        <v>99.999999999875399</v>
      </c>
      <c r="N3736">
        <v>5.1306378488235698</v>
      </c>
      <c r="O3736">
        <v>0</v>
      </c>
      <c r="P3736">
        <v>164.66757123473499</v>
      </c>
    </row>
    <row r="3737" spans="1:17" hidden="1" x14ac:dyDescent="0.3">
      <c r="A3737" t="s">
        <v>7638</v>
      </c>
      <c r="B3737" t="s">
        <v>7639</v>
      </c>
      <c r="C3737" t="s">
        <v>10182</v>
      </c>
      <c r="D3737" t="s">
        <v>711</v>
      </c>
      <c r="E3737">
        <v>29.289530723999999</v>
      </c>
      <c r="F3737">
        <v>17.82</v>
      </c>
      <c r="G3737">
        <v>34.0496519201387</v>
      </c>
      <c r="H3737">
        <v>3.74997959298496</v>
      </c>
      <c r="I3737">
        <v>12.9176095436057</v>
      </c>
      <c r="J3737">
        <v>2.1757290614484601</v>
      </c>
      <c r="K3737">
        <v>16.735011672350002</v>
      </c>
      <c r="L3737">
        <v>14.740083892053001</v>
      </c>
      <c r="M3737">
        <v>37.603805705755697</v>
      </c>
      <c r="N3737">
        <v>1.0794723472237899</v>
      </c>
      <c r="O3737">
        <v>7.7441077441077404</v>
      </c>
      <c r="P3737">
        <v>61.985274065993899</v>
      </c>
      <c r="Q3737">
        <v>3.3034621500889999E-3</v>
      </c>
    </row>
    <row r="3738" spans="1:17" hidden="1" x14ac:dyDescent="0.3">
      <c r="A3738" t="s">
        <v>7640</v>
      </c>
      <c r="B3738" t="s">
        <v>7641</v>
      </c>
      <c r="C3738" t="s">
        <v>10182</v>
      </c>
      <c r="D3738" t="s">
        <v>49</v>
      </c>
      <c r="E3738">
        <v>29.2691573399999</v>
      </c>
      <c r="F3738">
        <v>44.63</v>
      </c>
      <c r="G3738">
        <v>-3.07934703900127</v>
      </c>
      <c r="H3738">
        <v>-9.4349739106075692</v>
      </c>
      <c r="I3738">
        <v>-31.153411554055101</v>
      </c>
      <c r="J3738">
        <v>-1.4411325157530499</v>
      </c>
      <c r="K3738">
        <v>45.700138390707799</v>
      </c>
      <c r="L3738">
        <v>43.982637359865997</v>
      </c>
      <c r="M3738">
        <v>36.326166727260002</v>
      </c>
      <c r="N3738">
        <v>0.84651129250096002</v>
      </c>
      <c r="O3738">
        <v>62.357158861752097</v>
      </c>
      <c r="P3738">
        <v>41.998090995863798</v>
      </c>
      <c r="Q3738">
        <v>4.4172159050218998E-2</v>
      </c>
    </row>
    <row r="3739" spans="1:17" hidden="1" x14ac:dyDescent="0.3">
      <c r="A3739" t="s">
        <v>7642</v>
      </c>
      <c r="B3739" t="s">
        <v>7643</v>
      </c>
      <c r="C3739" t="s">
        <v>10182</v>
      </c>
      <c r="D3739" t="s">
        <v>43</v>
      </c>
      <c r="E3739">
        <v>29.268000000000001</v>
      </c>
      <c r="F3739">
        <v>731.7</v>
      </c>
      <c r="G3739">
        <v>214.84440558757399</v>
      </c>
      <c r="H3739">
        <v>63.4879949229041</v>
      </c>
      <c r="I3739">
        <v>46.736833119897398</v>
      </c>
      <c r="J3739">
        <v>-11.798784525945001</v>
      </c>
      <c r="K3739">
        <v>567.19341809608704</v>
      </c>
      <c r="L3739">
        <v>479.91814055725098</v>
      </c>
      <c r="M3739">
        <v>58.048311155649202</v>
      </c>
      <c r="N3739">
        <v>2.2869271471704802</v>
      </c>
      <c r="O3739">
        <v>19.536695366953602</v>
      </c>
      <c r="P3739">
        <v>239.93031358885</v>
      </c>
    </row>
    <row r="3740" spans="1:17" hidden="1" x14ac:dyDescent="0.3">
      <c r="A3740" t="s">
        <v>7644</v>
      </c>
      <c r="B3740" t="s">
        <v>7645</v>
      </c>
      <c r="C3740" t="s">
        <v>10182</v>
      </c>
      <c r="D3740" t="s">
        <v>1545</v>
      </c>
      <c r="E3740">
        <v>29.147185983999901</v>
      </c>
      <c r="F3740">
        <v>2.38</v>
      </c>
      <c r="G3740">
        <v>-11.752574667942399</v>
      </c>
      <c r="H3740">
        <v>-23.565593588611101</v>
      </c>
      <c r="I3740">
        <v>-43.342877025030099</v>
      </c>
      <c r="J3740">
        <v>-4.6493160773758403E-2</v>
      </c>
      <c r="K3740">
        <v>3.3144585473518502</v>
      </c>
      <c r="L3740">
        <v>3.2294978741939802</v>
      </c>
      <c r="M3740">
        <v>0.71728487972214305</v>
      </c>
      <c r="N3740">
        <v>1.1122755047627599</v>
      </c>
      <c r="O3740">
        <v>93.277310924369701</v>
      </c>
      <c r="P3740">
        <v>39.999999999999901</v>
      </c>
      <c r="Q3740">
        <v>-4.6213672831350002E-3</v>
      </c>
    </row>
    <row r="3741" spans="1:17" hidden="1" x14ac:dyDescent="0.3">
      <c r="A3741" t="s">
        <v>7646</v>
      </c>
      <c r="B3741" t="s">
        <v>7647</v>
      </c>
      <c r="C3741" t="s">
        <v>10182</v>
      </c>
      <c r="E3741">
        <v>29.136829122000002</v>
      </c>
      <c r="F3741">
        <v>24.27</v>
      </c>
      <c r="G3741">
        <v>-55.524429067483801</v>
      </c>
      <c r="H3741">
        <v>17.3474688840843</v>
      </c>
      <c r="I3741">
        <v>-23.100443094936299</v>
      </c>
      <c r="J3741">
        <v>27.4735068392262</v>
      </c>
      <c r="K3741">
        <v>19.894474755703101</v>
      </c>
      <c r="L3741">
        <v>23.631944978494399</v>
      </c>
      <c r="M3741">
        <v>87.020925219693098</v>
      </c>
      <c r="N3741">
        <v>2.17864922513089</v>
      </c>
      <c r="O3741">
        <v>54.5117428924598</v>
      </c>
      <c r="P3741">
        <v>40.695652173912997</v>
      </c>
      <c r="Q3741">
        <v>0.20520244717632499</v>
      </c>
    </row>
    <row r="3742" spans="1:17" hidden="1" x14ac:dyDescent="0.3">
      <c r="A3742" t="s">
        <v>7648</v>
      </c>
      <c r="B3742" t="s">
        <v>7649</v>
      </c>
      <c r="C3742" t="s">
        <v>10182</v>
      </c>
      <c r="D3742" t="s">
        <v>413</v>
      </c>
      <c r="E3742">
        <v>29.0808</v>
      </c>
      <c r="F3742">
        <v>34.619999999999997</v>
      </c>
      <c r="G3742">
        <v>382.575401217879</v>
      </c>
      <c r="H3742">
        <v>32.377186749330399</v>
      </c>
      <c r="I3742">
        <v>348.78404314630501</v>
      </c>
      <c r="J3742">
        <v>8.1434367308769797</v>
      </c>
      <c r="K3742">
        <v>29.0062524867019</v>
      </c>
      <c r="L3742">
        <v>18.804297304084201</v>
      </c>
      <c r="M3742">
        <v>100</v>
      </c>
      <c r="N3742">
        <v>2.4583333333333299</v>
      </c>
      <c r="O3742">
        <v>5.2570768341998901</v>
      </c>
      <c r="P3742">
        <v>407.66130921915499</v>
      </c>
    </row>
    <row r="3743" spans="1:17" hidden="1" x14ac:dyDescent="0.3">
      <c r="A3743" t="s">
        <v>7650</v>
      </c>
      <c r="B3743" t="s">
        <v>7651</v>
      </c>
      <c r="C3743" t="s">
        <v>10182</v>
      </c>
      <c r="D3743" t="s">
        <v>1175</v>
      </c>
      <c r="E3743">
        <v>29.075424000000002</v>
      </c>
      <c r="F3743">
        <v>26.49</v>
      </c>
      <c r="G3743">
        <v>-54.668895208453002</v>
      </c>
      <c r="H3743">
        <v>-6.5674718341088898</v>
      </c>
      <c r="I3743">
        <v>-48.497058970202097</v>
      </c>
      <c r="J3743">
        <v>1.6804144697483201</v>
      </c>
      <c r="K3743">
        <v>27.0278803003939</v>
      </c>
      <c r="L3743">
        <v>32.905806850506998</v>
      </c>
      <c r="M3743">
        <v>59.238757992800103</v>
      </c>
      <c r="N3743">
        <v>1.6829218078674399</v>
      </c>
      <c r="O3743">
        <v>170.17742544356301</v>
      </c>
      <c r="P3743">
        <v>20.299727520435901</v>
      </c>
      <c r="Q3743">
        <v>7.2912869303950995E-2</v>
      </c>
    </row>
    <row r="3744" spans="1:17" hidden="1" x14ac:dyDescent="0.3">
      <c r="A3744" t="s">
        <v>7652</v>
      </c>
      <c r="B3744" t="s">
        <v>7653</v>
      </c>
      <c r="C3744" t="s">
        <v>10182</v>
      </c>
      <c r="D3744" t="s">
        <v>938</v>
      </c>
      <c r="E3744">
        <v>29.039079999999998</v>
      </c>
      <c r="F3744">
        <v>28.03</v>
      </c>
      <c r="G3744">
        <v>54.019523308628301</v>
      </c>
      <c r="H3744">
        <v>26.097123315485</v>
      </c>
      <c r="I3744">
        <v>-18.267981586843099</v>
      </c>
      <c r="J3744">
        <v>-5.0295440082313796</v>
      </c>
      <c r="K3744">
        <v>26.425088315466201</v>
      </c>
      <c r="L3744">
        <v>25.478457054530299</v>
      </c>
      <c r="M3744">
        <v>33.469604436347304</v>
      </c>
      <c r="N3744">
        <v>0.64714946070878199</v>
      </c>
      <c r="O3744">
        <v>35.533357117374202</v>
      </c>
      <c r="P3744">
        <v>102.821997105644</v>
      </c>
    </row>
    <row r="3745" spans="1:17" hidden="1" x14ac:dyDescent="0.3">
      <c r="A3745" t="s">
        <v>7654</v>
      </c>
      <c r="B3745" t="s">
        <v>7655</v>
      </c>
      <c r="C3745" t="s">
        <v>10182</v>
      </c>
      <c r="E3745">
        <v>28.947800000000001</v>
      </c>
      <c r="F3745">
        <v>161</v>
      </c>
      <c r="G3745">
        <v>74.914091998724203</v>
      </c>
      <c r="H3745">
        <v>-6.2573703298233498</v>
      </c>
      <c r="I3745">
        <v>85.411728722943295</v>
      </c>
      <c r="J3745">
        <v>-4.6493160773758403E-2</v>
      </c>
      <c r="K3745">
        <v>140.89586497784401</v>
      </c>
      <c r="L3745">
        <v>105.74875944079</v>
      </c>
      <c r="M3745">
        <v>64.445764632614797</v>
      </c>
      <c r="N3745">
        <v>0.60557184750733095</v>
      </c>
      <c r="O3745">
        <v>7.2670807453416097</v>
      </c>
      <c r="P3745">
        <v>119.49556918882</v>
      </c>
    </row>
    <row r="3746" spans="1:17" hidden="1" x14ac:dyDescent="0.3">
      <c r="A3746" t="s">
        <v>7656</v>
      </c>
      <c r="B3746" t="s">
        <v>7657</v>
      </c>
      <c r="C3746" t="s">
        <v>10182</v>
      </c>
      <c r="D3746" t="s">
        <v>700</v>
      </c>
      <c r="E3746">
        <v>28.92</v>
      </c>
      <c r="F3746">
        <v>4.82</v>
      </c>
      <c r="G3746">
        <v>-70.313180728548403</v>
      </c>
      <c r="H3746">
        <v>-12.466218533598299</v>
      </c>
      <c r="I3746">
        <v>-52.526895437660002</v>
      </c>
      <c r="J3746">
        <v>-9.9922436128533203</v>
      </c>
      <c r="K3746">
        <v>5.4788108543850598</v>
      </c>
      <c r="L3746">
        <v>6.7010043981746099</v>
      </c>
      <c r="M3746">
        <v>16.4179318451264</v>
      </c>
      <c r="N3746">
        <v>1.65187403777728</v>
      </c>
      <c r="O3746">
        <v>147.51037344398301</v>
      </c>
      <c r="P3746">
        <v>5.9340659340659299</v>
      </c>
      <c r="Q3746">
        <v>4.2935539290287997E-2</v>
      </c>
    </row>
    <row r="3747" spans="1:17" hidden="1" x14ac:dyDescent="0.3">
      <c r="A3747" t="s">
        <v>7658</v>
      </c>
      <c r="B3747" t="s">
        <v>7659</v>
      </c>
      <c r="C3747" t="s">
        <v>10182</v>
      </c>
      <c r="E3747">
        <v>28.8</v>
      </c>
      <c r="F3747">
        <v>144</v>
      </c>
      <c r="G3747">
        <v>-46.7185610625002</v>
      </c>
      <c r="H3747">
        <v>6.2512562282386597</v>
      </c>
      <c r="I3747">
        <v>-33.961037332631399</v>
      </c>
      <c r="J3747">
        <v>-3.3697560006529002</v>
      </c>
      <c r="K3747">
        <v>138.184756461522</v>
      </c>
      <c r="M3747">
        <v>66.832716953493602</v>
      </c>
      <c r="N3747">
        <v>0.58242424242424196</v>
      </c>
      <c r="O3747">
        <v>33.1944444444444</v>
      </c>
      <c r="P3747">
        <v>21.2121212121212</v>
      </c>
    </row>
    <row r="3748" spans="1:17" hidden="1" x14ac:dyDescent="0.3">
      <c r="A3748" t="s">
        <v>7660</v>
      </c>
      <c r="B3748" t="s">
        <v>7661</v>
      </c>
      <c r="C3748" t="s">
        <v>10182</v>
      </c>
      <c r="D3748" t="s">
        <v>553</v>
      </c>
      <c r="E3748">
        <v>28.78509</v>
      </c>
      <c r="F3748">
        <v>51.54</v>
      </c>
      <c r="G3748">
        <v>-2.2839065716831799</v>
      </c>
      <c r="H3748">
        <v>-4.9912801070655597</v>
      </c>
      <c r="I3748">
        <v>-15.829601271968601</v>
      </c>
      <c r="J3748">
        <v>-4.4646749789555704</v>
      </c>
      <c r="K3748">
        <v>56.407417647562802</v>
      </c>
      <c r="L3748">
        <v>55.004887481446303</v>
      </c>
      <c r="M3748">
        <v>31.211875356088701</v>
      </c>
      <c r="N3748">
        <v>1.1545800607141099</v>
      </c>
      <c r="O3748">
        <v>68.762126503686403</v>
      </c>
      <c r="P3748">
        <v>39.297297297297298</v>
      </c>
      <c r="Q3748">
        <v>4.2640386974052001E-2</v>
      </c>
    </row>
    <row r="3749" spans="1:17" hidden="1" x14ac:dyDescent="0.3">
      <c r="A3749" t="s">
        <v>7662</v>
      </c>
      <c r="B3749" t="s">
        <v>3139</v>
      </c>
      <c r="C3749" t="s">
        <v>10182</v>
      </c>
      <c r="E3749">
        <v>28.765898400000001</v>
      </c>
      <c r="F3749">
        <v>62.54</v>
      </c>
      <c r="G3749">
        <v>-16.0045126524385</v>
      </c>
      <c r="H3749">
        <v>-9.7460393993039602</v>
      </c>
      <c r="I3749">
        <v>-17.785678300129501</v>
      </c>
      <c r="J3749">
        <v>4.9392379119138301</v>
      </c>
      <c r="K3749">
        <v>64.679044737931903</v>
      </c>
      <c r="L3749">
        <v>62.277821788082797</v>
      </c>
      <c r="M3749">
        <v>46.814243286457703</v>
      </c>
      <c r="N3749">
        <v>5.4545454545454497</v>
      </c>
      <c r="O3749">
        <v>48.385033578509699</v>
      </c>
      <c r="P3749">
        <v>91.156393275598504</v>
      </c>
    </row>
    <row r="3750" spans="1:17" hidden="1" x14ac:dyDescent="0.3">
      <c r="A3750" t="s">
        <v>7663</v>
      </c>
      <c r="B3750" t="s">
        <v>7664</v>
      </c>
      <c r="C3750" t="s">
        <v>10182</v>
      </c>
      <c r="D3750" t="s">
        <v>21</v>
      </c>
      <c r="E3750">
        <v>28.7</v>
      </c>
      <c r="F3750">
        <v>28.7</v>
      </c>
      <c r="G3750">
        <v>9.9729155281359994</v>
      </c>
      <c r="H3750">
        <v>1.7394044436595999</v>
      </c>
      <c r="I3750">
        <v>4.8144728714502101</v>
      </c>
      <c r="J3750">
        <v>-3.6179217322023298</v>
      </c>
      <c r="K3750">
        <v>26.3595582026303</v>
      </c>
      <c r="L3750">
        <v>25.847998310765899</v>
      </c>
      <c r="M3750">
        <v>63.0845569600001</v>
      </c>
      <c r="N3750">
        <v>1.5174087301781101</v>
      </c>
      <c r="O3750">
        <v>55.3310104529616</v>
      </c>
      <c r="P3750">
        <v>56.1479869423286</v>
      </c>
    </row>
    <row r="3751" spans="1:17" hidden="1" x14ac:dyDescent="0.3">
      <c r="A3751" t="s">
        <v>7665</v>
      </c>
      <c r="B3751" t="s">
        <v>7666</v>
      </c>
      <c r="C3751" t="s">
        <v>10182</v>
      </c>
      <c r="D3751" t="s">
        <v>613</v>
      </c>
      <c r="E3751">
        <v>28.560749999999999</v>
      </c>
      <c r="F3751">
        <v>5.65</v>
      </c>
      <c r="G3751">
        <v>-17.466860382228099</v>
      </c>
      <c r="H3751">
        <v>-5.3951675234482401</v>
      </c>
      <c r="I3751">
        <v>-22.645844588867199</v>
      </c>
      <c r="J3751">
        <v>-4.6493160773758403E-2</v>
      </c>
      <c r="K3751">
        <v>5.6136792257861297</v>
      </c>
      <c r="L3751">
        <v>5.8617874771183196</v>
      </c>
      <c r="M3751">
        <v>51.952737851593298</v>
      </c>
      <c r="N3751">
        <v>1.27891156462585</v>
      </c>
      <c r="O3751">
        <v>55.752212389380503</v>
      </c>
      <c r="P3751">
        <v>17.7083333333333</v>
      </c>
      <c r="Q3751">
        <v>-4.0321466263456E-2</v>
      </c>
    </row>
    <row r="3752" spans="1:17" hidden="1" x14ac:dyDescent="0.3">
      <c r="A3752" t="s">
        <v>7667</v>
      </c>
      <c r="B3752" t="s">
        <v>7668</v>
      </c>
      <c r="C3752" t="s">
        <v>10182</v>
      </c>
      <c r="D3752" t="s">
        <v>140</v>
      </c>
      <c r="E3752">
        <v>28.534854750000001</v>
      </c>
      <c r="F3752">
        <v>22.07</v>
      </c>
      <c r="G3752">
        <v>18.6925936273887</v>
      </c>
      <c r="H3752">
        <v>13.704747618737899</v>
      </c>
      <c r="I3752">
        <v>-21.617327962323401</v>
      </c>
      <c r="J3752">
        <v>8.3599018882205591</v>
      </c>
      <c r="K3752">
        <v>19.181890811172401</v>
      </c>
      <c r="L3752">
        <v>18.717780747704602</v>
      </c>
      <c r="M3752">
        <v>80.635350697728001</v>
      </c>
      <c r="N3752">
        <v>0.552872979653101</v>
      </c>
      <c r="O3752">
        <v>42.501132759401898</v>
      </c>
      <c r="P3752">
        <v>69.769230769230703</v>
      </c>
      <c r="Q3752">
        <v>4.7166139198912001E-2</v>
      </c>
    </row>
    <row r="3753" spans="1:17" hidden="1" x14ac:dyDescent="0.3">
      <c r="A3753" t="s">
        <v>7669</v>
      </c>
      <c r="B3753" t="s">
        <v>7670</v>
      </c>
      <c r="C3753" t="s">
        <v>10182</v>
      </c>
      <c r="D3753" t="s">
        <v>905</v>
      </c>
      <c r="E3753">
        <v>28.450422499999998</v>
      </c>
      <c r="F3753">
        <v>25</v>
      </c>
      <c r="G3753">
        <v>705.47887605187998</v>
      </c>
      <c r="H3753">
        <v>-8.6100461522452996</v>
      </c>
      <c r="I3753">
        <v>-15.914963523238701</v>
      </c>
      <c r="J3753">
        <v>-12.224479109251501</v>
      </c>
      <c r="K3753">
        <v>28.405140265510699</v>
      </c>
      <c r="L3753">
        <v>25.760293371322401</v>
      </c>
      <c r="M3753">
        <v>32.466551951968</v>
      </c>
      <c r="N3753">
        <v>0.77452071737785999</v>
      </c>
      <c r="O3753">
        <v>61.639999999999901</v>
      </c>
      <c r="P3753">
        <v>908.06451612903197</v>
      </c>
      <c r="Q3753">
        <v>9.2157069429612007E-2</v>
      </c>
    </row>
    <row r="3754" spans="1:17" hidden="1" x14ac:dyDescent="0.3">
      <c r="A3754" t="s">
        <v>7671</v>
      </c>
      <c r="B3754" t="s">
        <v>7672</v>
      </c>
      <c r="C3754" t="s">
        <v>10182</v>
      </c>
      <c r="D3754" t="s">
        <v>400</v>
      </c>
      <c r="E3754">
        <v>28.448990625</v>
      </c>
      <c r="F3754">
        <v>38.75</v>
      </c>
      <c r="G3754">
        <v>-51.135526321886402</v>
      </c>
      <c r="H3754">
        <v>2.9612498357391801</v>
      </c>
      <c r="I3754">
        <v>-3.6327320974938702</v>
      </c>
      <c r="J3754">
        <v>10.024428825041801</v>
      </c>
      <c r="K3754">
        <v>33.927821466346799</v>
      </c>
      <c r="L3754">
        <v>38.277637992328899</v>
      </c>
      <c r="M3754">
        <v>72.763570670243695</v>
      </c>
      <c r="N3754">
        <v>2.6175480293127298</v>
      </c>
      <c r="O3754">
        <v>52.258064516128997</v>
      </c>
      <c r="P3754">
        <v>35.253054101221601</v>
      </c>
    </row>
    <row r="3755" spans="1:17" hidden="1" x14ac:dyDescent="0.3">
      <c r="A3755" t="s">
        <v>7673</v>
      </c>
      <c r="B3755" t="s">
        <v>7674</v>
      </c>
      <c r="C3755" t="s">
        <v>10182</v>
      </c>
      <c r="D3755" t="s">
        <v>1315</v>
      </c>
      <c r="E3755">
        <v>28.388294607999999</v>
      </c>
      <c r="F3755">
        <v>232.93</v>
      </c>
      <c r="G3755">
        <v>-17.8634811922166</v>
      </c>
      <c r="H3755">
        <v>-1.17024235956662</v>
      </c>
      <c r="I3755">
        <v>-7.9222883502953101</v>
      </c>
      <c r="J3755">
        <v>2.9054410876878798</v>
      </c>
      <c r="K3755">
        <v>231.18588815949099</v>
      </c>
      <c r="L3755">
        <v>225.69618673755801</v>
      </c>
      <c r="M3755">
        <v>54.0220772595234</v>
      </c>
      <c r="N3755">
        <v>1.9825694867447401</v>
      </c>
      <c r="O3755">
        <v>14.626711887691499</v>
      </c>
      <c r="P3755">
        <v>9.1927620476279692</v>
      </c>
      <c r="Q3755">
        <v>-6.2435120747125997E-2</v>
      </c>
    </row>
    <row r="3756" spans="1:17" hidden="1" x14ac:dyDescent="0.3">
      <c r="A3756" t="s">
        <v>7675</v>
      </c>
      <c r="B3756" t="s">
        <v>7676</v>
      </c>
      <c r="C3756" t="s">
        <v>10182</v>
      </c>
      <c r="E3756">
        <v>28.376249999999999</v>
      </c>
      <c r="F3756">
        <v>7.05</v>
      </c>
      <c r="G3756">
        <v>-21.409437413040401</v>
      </c>
      <c r="H3756">
        <v>-10.6632259376401</v>
      </c>
      <c r="I3756">
        <v>-27.080500353631798</v>
      </c>
      <c r="J3756">
        <v>7.9920920482294502</v>
      </c>
      <c r="K3756">
        <v>6.9236187725288199</v>
      </c>
      <c r="L3756">
        <v>6.3102018751546396</v>
      </c>
      <c r="M3756">
        <v>74.240031248968805</v>
      </c>
      <c r="N3756">
        <v>0.60687544533869098</v>
      </c>
      <c r="O3756">
        <v>36.737588652482202</v>
      </c>
      <c r="P3756">
        <v>40.159045725646102</v>
      </c>
      <c r="Q3756">
        <v>6.7112043099768995E-2</v>
      </c>
    </row>
    <row r="3757" spans="1:17" hidden="1" x14ac:dyDescent="0.3">
      <c r="A3757" t="s">
        <v>7677</v>
      </c>
      <c r="B3757" t="s">
        <v>7678</v>
      </c>
      <c r="C3757" t="s">
        <v>10182</v>
      </c>
      <c r="E3757">
        <v>28.310324000000001</v>
      </c>
      <c r="F3757">
        <v>4.13</v>
      </c>
      <c r="G3757">
        <v>-62.887112820552801</v>
      </c>
      <c r="H3757">
        <v>-8.0473863056979908</v>
      </c>
      <c r="I3757">
        <v>-37.509543691696699</v>
      </c>
      <c r="J3757">
        <v>-2.1944645211556302</v>
      </c>
      <c r="K3757">
        <v>4.4273974636215598</v>
      </c>
      <c r="L3757">
        <v>4.8674235464368696</v>
      </c>
      <c r="M3757">
        <v>43.925433624201901</v>
      </c>
      <c r="N3757">
        <v>1.0203943142348499</v>
      </c>
      <c r="O3757">
        <v>82.808716707021702</v>
      </c>
      <c r="P3757">
        <v>25.914634146341399</v>
      </c>
      <c r="Q3757">
        <v>-1.3611743519239E-2</v>
      </c>
    </row>
    <row r="3758" spans="1:17" hidden="1" x14ac:dyDescent="0.3">
      <c r="A3758" t="s">
        <v>7679</v>
      </c>
      <c r="B3758" t="s">
        <v>7680</v>
      </c>
      <c r="C3758" t="s">
        <v>10182</v>
      </c>
      <c r="D3758" t="s">
        <v>98</v>
      </c>
      <c r="E3758">
        <v>28.301449999999999</v>
      </c>
      <c r="F3758">
        <v>5.89</v>
      </c>
      <c r="G3758">
        <v>-42.691541804092601</v>
      </c>
      <c r="H3758">
        <v>-2.9662504030610699</v>
      </c>
      <c r="I3758">
        <v>-42.870837101595598</v>
      </c>
      <c r="J3758">
        <v>-2.8517736888265599</v>
      </c>
      <c r="K3758">
        <v>6.0409809929504696</v>
      </c>
      <c r="L3758">
        <v>6.6259564853728596</v>
      </c>
      <c r="M3758">
        <v>47.243606624424402</v>
      </c>
      <c r="N3758">
        <v>0.84157552424870397</v>
      </c>
      <c r="O3758">
        <v>57.7249575551782</v>
      </c>
      <c r="P3758">
        <v>13.269230769230701</v>
      </c>
      <c r="Q3758">
        <v>0.13303044707415501</v>
      </c>
    </row>
    <row r="3759" spans="1:17" hidden="1" x14ac:dyDescent="0.3">
      <c r="A3759" t="s">
        <v>7681</v>
      </c>
      <c r="B3759" t="s">
        <v>7682</v>
      </c>
      <c r="C3759" t="s">
        <v>10182</v>
      </c>
      <c r="D3759" t="s">
        <v>21</v>
      </c>
      <c r="E3759">
        <v>28.285670400000001</v>
      </c>
      <c r="F3759">
        <v>2.56</v>
      </c>
      <c r="G3759">
        <v>169.16696556194199</v>
      </c>
      <c r="H3759">
        <v>-3.7457737687913299</v>
      </c>
      <c r="I3759">
        <v>26.802050511201699</v>
      </c>
      <c r="J3759">
        <v>-7.1639308831936903</v>
      </c>
      <c r="K3759">
        <v>2.51667738656145</v>
      </c>
      <c r="L3759">
        <v>2.0250100683802499</v>
      </c>
      <c r="M3759">
        <v>51.470777429527402</v>
      </c>
      <c r="N3759">
        <v>0.58364248017123999</v>
      </c>
      <c r="O3759">
        <v>43.359375</v>
      </c>
      <c r="P3759">
        <v>204.76190476190399</v>
      </c>
      <c r="Q3759">
        <v>9.6422364457886003E-2</v>
      </c>
    </row>
    <row r="3760" spans="1:17" hidden="1" x14ac:dyDescent="0.3">
      <c r="A3760" t="s">
        <v>7683</v>
      </c>
      <c r="B3760" t="s">
        <v>7684</v>
      </c>
      <c r="C3760" t="s">
        <v>10182</v>
      </c>
      <c r="E3760">
        <v>28.269682319999902</v>
      </c>
      <c r="F3760">
        <v>39.159999999999997</v>
      </c>
      <c r="G3760">
        <v>-9.9094374130404699</v>
      </c>
      <c r="H3760">
        <v>-4.5179745409920997</v>
      </c>
      <c r="I3760">
        <v>3.15377438385701</v>
      </c>
      <c r="J3760">
        <v>-4.6493160773758403E-2</v>
      </c>
      <c r="K3760">
        <v>38.907432364149898</v>
      </c>
      <c r="L3760">
        <v>36.242618464123602</v>
      </c>
      <c r="M3760">
        <v>99.990699005494903</v>
      </c>
      <c r="N3760">
        <v>0</v>
      </c>
      <c r="O3760">
        <v>0</v>
      </c>
      <c r="P3760">
        <v>21.2383900928792</v>
      </c>
    </row>
    <row r="3761" spans="1:17" hidden="1" x14ac:dyDescent="0.3">
      <c r="A3761" t="s">
        <v>7685</v>
      </c>
      <c r="B3761" t="s">
        <v>7686</v>
      </c>
      <c r="C3761" t="s">
        <v>10182</v>
      </c>
      <c r="E3761">
        <v>28.253399999999999</v>
      </c>
      <c r="F3761">
        <v>91.14</v>
      </c>
      <c r="G3761">
        <v>261.92046142547503</v>
      </c>
      <c r="H3761">
        <v>-11.2610421763139</v>
      </c>
      <c r="I3761">
        <v>208.02310957744999</v>
      </c>
      <c r="J3761">
        <v>-7.79019191570847</v>
      </c>
      <c r="K3761">
        <v>85.948137651572495</v>
      </c>
      <c r="L3761">
        <v>57.056033921393599</v>
      </c>
      <c r="M3761">
        <v>45.195940629903397</v>
      </c>
      <c r="N3761">
        <v>0.58512409791447295</v>
      </c>
      <c r="O3761">
        <v>11.553653719552299</v>
      </c>
      <c r="P3761">
        <v>305.06666666666598</v>
      </c>
      <c r="Q3761">
        <v>0.14019555556007399</v>
      </c>
    </row>
    <row r="3762" spans="1:17" hidden="1" x14ac:dyDescent="0.3">
      <c r="A3762" t="s">
        <v>7687</v>
      </c>
      <c r="B3762" t="s">
        <v>7688</v>
      </c>
      <c r="C3762" t="s">
        <v>10182</v>
      </c>
      <c r="D3762" t="s">
        <v>246</v>
      </c>
      <c r="E3762">
        <v>28.2479175</v>
      </c>
      <c r="F3762">
        <v>94.05</v>
      </c>
      <c r="G3762">
        <v>380.01613281505001</v>
      </c>
      <c r="H3762">
        <v>-16.0461246750403</v>
      </c>
      <c r="I3762">
        <v>-12.317750498544299</v>
      </c>
      <c r="J3762">
        <v>-8.3798264941070908</v>
      </c>
      <c r="K3762">
        <v>108.63455102501899</v>
      </c>
      <c r="L3762">
        <v>84.539703572997098</v>
      </c>
      <c r="M3762">
        <v>25.6272394530612</v>
      </c>
      <c r="N3762">
        <v>1.2719484080004899</v>
      </c>
      <c r="O3762">
        <v>33.9712918660287</v>
      </c>
      <c r="P3762">
        <v>537.19512195121899</v>
      </c>
    </row>
    <row r="3763" spans="1:17" hidden="1" x14ac:dyDescent="0.3">
      <c r="A3763" t="s">
        <v>7689</v>
      </c>
      <c r="B3763" t="s">
        <v>7690</v>
      </c>
      <c r="C3763" t="s">
        <v>10182</v>
      </c>
      <c r="E3763">
        <v>28.185199999999998</v>
      </c>
      <c r="F3763">
        <v>22.73</v>
      </c>
      <c r="G3763">
        <v>23.282238212823401</v>
      </c>
      <c r="H3763">
        <v>-8.9822602552778203</v>
      </c>
      <c r="I3763">
        <v>-29.281252375170101</v>
      </c>
      <c r="J3763">
        <v>8.3079372189730698</v>
      </c>
      <c r="K3763">
        <v>21.384944525023101</v>
      </c>
      <c r="L3763">
        <v>21.297672993106499</v>
      </c>
      <c r="M3763">
        <v>69.658214756780595</v>
      </c>
      <c r="N3763">
        <v>1.9096671798407101</v>
      </c>
      <c r="O3763">
        <v>41.926968763748299</v>
      </c>
      <c r="P3763">
        <v>87.696118909991696</v>
      </c>
      <c r="Q3763">
        <v>0.113476443458239</v>
      </c>
    </row>
    <row r="3764" spans="1:17" hidden="1" x14ac:dyDescent="0.3">
      <c r="A3764" t="s">
        <v>7691</v>
      </c>
      <c r="B3764" t="s">
        <v>7692</v>
      </c>
      <c r="C3764" t="s">
        <v>10182</v>
      </c>
      <c r="E3764">
        <v>28.094999999999999</v>
      </c>
      <c r="F3764">
        <v>18.73</v>
      </c>
      <c r="G3764">
        <v>56.582375218898797</v>
      </c>
      <c r="H3764">
        <v>9.2666408436232608</v>
      </c>
      <c r="I3764">
        <v>-15.332009336140199</v>
      </c>
      <c r="J3764">
        <v>5.6106496963690899</v>
      </c>
      <c r="K3764">
        <v>16.582584388422799</v>
      </c>
      <c r="L3764">
        <v>16.347131076021402</v>
      </c>
      <c r="M3764">
        <v>80.8703606847982</v>
      </c>
      <c r="N3764">
        <v>1.4893888437898599</v>
      </c>
      <c r="O3764">
        <v>52.9097704217832</v>
      </c>
      <c r="P3764">
        <v>93.292053663570698</v>
      </c>
      <c r="Q3764">
        <v>8.6295557186215996E-2</v>
      </c>
    </row>
    <row r="3765" spans="1:17" hidden="1" x14ac:dyDescent="0.3">
      <c r="A3765" t="s">
        <v>7693</v>
      </c>
      <c r="B3765" t="s">
        <v>7694</v>
      </c>
      <c r="C3765" t="s">
        <v>10182</v>
      </c>
      <c r="D3765" t="s">
        <v>21</v>
      </c>
      <c r="E3765">
        <v>28.073</v>
      </c>
      <c r="F3765">
        <v>67</v>
      </c>
      <c r="G3765">
        <v>-15.2498424275052</v>
      </c>
      <c r="H3765">
        <v>-12.374183691318899</v>
      </c>
      <c r="I3765">
        <v>-16.436012724247899</v>
      </c>
      <c r="J3765">
        <v>-4.6493160773758403E-2</v>
      </c>
      <c r="K3765">
        <v>74.227388720150998</v>
      </c>
      <c r="L3765">
        <v>69.662091473761606</v>
      </c>
      <c r="M3765">
        <v>1.4649220408959999E-3</v>
      </c>
      <c r="N3765">
        <v>3.2727272727272698</v>
      </c>
      <c r="O3765">
        <v>14.179104477611901</v>
      </c>
      <c r="P3765">
        <v>21.818181818181799</v>
      </c>
    </row>
    <row r="3766" spans="1:17" hidden="1" x14ac:dyDescent="0.3">
      <c r="A3766" t="s">
        <v>7695</v>
      </c>
      <c r="B3766" t="s">
        <v>7696</v>
      </c>
      <c r="C3766" t="s">
        <v>10182</v>
      </c>
      <c r="E3766">
        <v>27.997599999999998</v>
      </c>
      <c r="F3766">
        <v>79</v>
      </c>
      <c r="G3766">
        <v>54.4595465441787</v>
      </c>
      <c r="H3766">
        <v>17.395605705921401</v>
      </c>
      <c r="I3766">
        <v>25.735229849529802</v>
      </c>
      <c r="J3766">
        <v>11.299525161988701</v>
      </c>
      <c r="K3766">
        <v>70.434877445478193</v>
      </c>
      <c r="L3766">
        <v>61.315395114775697</v>
      </c>
      <c r="M3766">
        <v>88.927089961625597</v>
      </c>
      <c r="N3766">
        <v>0.78420569329660195</v>
      </c>
      <c r="O3766">
        <v>0</v>
      </c>
      <c r="P3766">
        <v>139.39393939393901</v>
      </c>
      <c r="Q3766">
        <v>6.0309840375973998E-2</v>
      </c>
    </row>
    <row r="3767" spans="1:17" hidden="1" x14ac:dyDescent="0.3">
      <c r="A3767" t="s">
        <v>7697</v>
      </c>
      <c r="B3767" t="s">
        <v>7698</v>
      </c>
      <c r="C3767" t="s">
        <v>10182</v>
      </c>
      <c r="D3767" t="s">
        <v>413</v>
      </c>
      <c r="E3767">
        <v>27.9507178</v>
      </c>
      <c r="F3767">
        <v>46.49</v>
      </c>
      <c r="G3767">
        <v>151.64028247491399</v>
      </c>
      <c r="H3767">
        <v>19.4820254590079</v>
      </c>
      <c r="I3767">
        <v>36.344465104992103</v>
      </c>
      <c r="J3767">
        <v>10.8993585705764</v>
      </c>
      <c r="K3767">
        <v>41.5818203448395</v>
      </c>
      <c r="L3767">
        <v>33.166821313628603</v>
      </c>
      <c r="M3767">
        <v>54.908180525946797</v>
      </c>
      <c r="N3767">
        <v>2.2817001700303399</v>
      </c>
      <c r="O3767">
        <v>20.240912024091099</v>
      </c>
      <c r="P3767">
        <v>229.716312056737</v>
      </c>
      <c r="Q3767">
        <v>7.7681322946959994E-2</v>
      </c>
    </row>
    <row r="3768" spans="1:17" hidden="1" x14ac:dyDescent="0.3">
      <c r="A3768" t="s">
        <v>7699</v>
      </c>
      <c r="B3768" t="s">
        <v>7700</v>
      </c>
      <c r="C3768" t="s">
        <v>10182</v>
      </c>
      <c r="D3768" t="s">
        <v>304</v>
      </c>
      <c r="E3768">
        <v>27.881332799999999</v>
      </c>
      <c r="F3768">
        <v>17.170000000000002</v>
      </c>
      <c r="G3768">
        <v>18.475964908423201</v>
      </c>
      <c r="H3768">
        <v>-7.1808640594056898</v>
      </c>
      <c r="I3768">
        <v>-18.6568076211068</v>
      </c>
      <c r="J3768">
        <v>3.9486642242141299</v>
      </c>
      <c r="K3768">
        <v>17.8118328850951</v>
      </c>
      <c r="L3768">
        <v>16.441326644154898</v>
      </c>
      <c r="M3768">
        <v>39.552447067281598</v>
      </c>
      <c r="N3768">
        <v>0.78680033215571199</v>
      </c>
      <c r="O3768">
        <v>21.374490390215399</v>
      </c>
      <c r="P3768">
        <v>69.831849653808106</v>
      </c>
      <c r="Q3768">
        <v>7.8306152555046998E-2</v>
      </c>
    </row>
    <row r="3769" spans="1:17" hidden="1" x14ac:dyDescent="0.3">
      <c r="A3769" t="s">
        <v>7701</v>
      </c>
      <c r="B3769" t="s">
        <v>7702</v>
      </c>
      <c r="C3769" t="s">
        <v>10182</v>
      </c>
      <c r="D3769" t="s">
        <v>711</v>
      </c>
      <c r="E3769">
        <v>27.800666394</v>
      </c>
      <c r="F3769">
        <v>39.57</v>
      </c>
      <c r="G3769">
        <v>4.2278174889203104</v>
      </c>
      <c r="H3769">
        <v>1.41172763233763</v>
      </c>
      <c r="I3769">
        <v>-4.0361018411934504</v>
      </c>
      <c r="J3769">
        <v>-0.60064933205840798</v>
      </c>
      <c r="K3769">
        <v>37.498198371339598</v>
      </c>
      <c r="L3769">
        <v>36.115582682571798</v>
      </c>
      <c r="M3769">
        <v>53.1716620480071</v>
      </c>
      <c r="N3769">
        <v>1.2371491664449901</v>
      </c>
      <c r="O3769">
        <v>3.7402072276977401</v>
      </c>
      <c r="P3769">
        <v>30.594059405940499</v>
      </c>
    </row>
    <row r="3770" spans="1:17" hidden="1" x14ac:dyDescent="0.3">
      <c r="A3770" t="s">
        <v>7703</v>
      </c>
      <c r="B3770" t="s">
        <v>7704</v>
      </c>
      <c r="C3770" t="s">
        <v>10182</v>
      </c>
      <c r="E3770">
        <v>27.792449999999999</v>
      </c>
      <c r="F3770">
        <v>0.54</v>
      </c>
      <c r="G3770">
        <v>-40.710908001275698</v>
      </c>
      <c r="H3770">
        <v>-6.4047669938222898</v>
      </c>
      <c r="I3770">
        <v>-37.328384271406897</v>
      </c>
      <c r="J3770">
        <v>1.9142911529517299</v>
      </c>
      <c r="K3770">
        <v>0.533845459469107</v>
      </c>
      <c r="L3770">
        <v>0.60738824697664695</v>
      </c>
      <c r="M3770">
        <v>58.917532024126501</v>
      </c>
      <c r="N3770">
        <v>1.7658302065081499</v>
      </c>
      <c r="O3770">
        <v>44.4444444444444</v>
      </c>
      <c r="P3770">
        <v>25.581395348837201</v>
      </c>
      <c r="Q3770">
        <v>-0.11064147699405499</v>
      </c>
    </row>
    <row r="3771" spans="1:17" hidden="1" x14ac:dyDescent="0.3">
      <c r="A3771" t="s">
        <v>7705</v>
      </c>
      <c r="B3771" t="s">
        <v>7706</v>
      </c>
      <c r="C3771" t="s">
        <v>10182</v>
      </c>
      <c r="E3771">
        <v>27.734463000000002</v>
      </c>
      <c r="F3771">
        <v>26.01</v>
      </c>
      <c r="G3771">
        <v>-30.710000889519499</v>
      </c>
      <c r="H3771">
        <v>6.6674087032146501</v>
      </c>
      <c r="I3771">
        <v>12.1213764941433</v>
      </c>
      <c r="J3771">
        <v>8.4317677087914493</v>
      </c>
      <c r="K3771">
        <v>22.717751426215699</v>
      </c>
      <c r="L3771">
        <v>22.058299722729799</v>
      </c>
      <c r="M3771">
        <v>84.956977539503995</v>
      </c>
      <c r="N3771">
        <v>1.2823290344929601</v>
      </c>
      <c r="O3771">
        <v>14.2637447135717</v>
      </c>
      <c r="P3771">
        <v>65.668789808917197</v>
      </c>
      <c r="Q3771">
        <v>8.8372307969246E-2</v>
      </c>
    </row>
    <row r="3772" spans="1:17" hidden="1" x14ac:dyDescent="0.3">
      <c r="A3772" t="s">
        <v>7707</v>
      </c>
      <c r="B3772" t="s">
        <v>7708</v>
      </c>
      <c r="C3772" t="s">
        <v>10182</v>
      </c>
      <c r="E3772">
        <v>27.729520000000001</v>
      </c>
      <c r="F3772">
        <v>205.1</v>
      </c>
      <c r="G3772">
        <v>26.952639070629299</v>
      </c>
      <c r="H3772">
        <v>39.156078353932799</v>
      </c>
      <c r="I3772">
        <v>39.710162800498097</v>
      </c>
      <c r="J3772">
        <v>-2.0216211783304501</v>
      </c>
      <c r="M3772">
        <v>58.933877610329503</v>
      </c>
      <c r="O3772">
        <v>14.285714285714301</v>
      </c>
      <c r="P3772">
        <v>68.390804597701106</v>
      </c>
    </row>
    <row r="3773" spans="1:17" hidden="1" x14ac:dyDescent="0.3">
      <c r="A3773" t="s">
        <v>7709</v>
      </c>
      <c r="B3773" t="s">
        <v>7710</v>
      </c>
      <c r="C3773" t="s">
        <v>10182</v>
      </c>
      <c r="E3773">
        <v>27.713321824000001</v>
      </c>
      <c r="F3773">
        <v>40.340000000000003</v>
      </c>
      <c r="G3773">
        <v>-39.710246625614303</v>
      </c>
      <c r="H3773">
        <v>4.0534540304364599</v>
      </c>
      <c r="I3773">
        <v>-26.952722895745499</v>
      </c>
      <c r="J3773">
        <v>-11.879439796504601</v>
      </c>
      <c r="M3773">
        <v>35.119923020722801</v>
      </c>
      <c r="O3773">
        <v>49.454635597421799</v>
      </c>
      <c r="P3773">
        <v>9.4708276797829107</v>
      </c>
    </row>
    <row r="3774" spans="1:17" hidden="1" x14ac:dyDescent="0.3">
      <c r="A3774" t="s">
        <v>7711</v>
      </c>
      <c r="B3774" t="s">
        <v>7712</v>
      </c>
      <c r="C3774" t="s">
        <v>10182</v>
      </c>
      <c r="D3774" t="s">
        <v>290</v>
      </c>
      <c r="E3774">
        <v>27.635003999999999</v>
      </c>
      <c r="F3774">
        <v>37</v>
      </c>
      <c r="G3774">
        <v>23.210685185096899</v>
      </c>
      <c r="H3774">
        <v>4.30208445605804</v>
      </c>
      <c r="I3774">
        <v>-19.8283842714069</v>
      </c>
      <c r="J3774">
        <v>0.41646980218920898</v>
      </c>
      <c r="K3774">
        <v>35.871867918498701</v>
      </c>
      <c r="L3774">
        <v>34.441588998585601</v>
      </c>
      <c r="M3774">
        <v>55.119241410419598</v>
      </c>
      <c r="N3774">
        <v>1.7263672966152299</v>
      </c>
      <c r="O3774">
        <v>47.702702702702602</v>
      </c>
      <c r="P3774">
        <v>76.190476190476105</v>
      </c>
      <c r="Q3774">
        <v>7.2048701520920994E-2</v>
      </c>
    </row>
    <row r="3775" spans="1:17" hidden="1" x14ac:dyDescent="0.3">
      <c r="A3775" t="s">
        <v>7713</v>
      </c>
      <c r="B3775" t="s">
        <v>7714</v>
      </c>
      <c r="C3775" t="s">
        <v>10182</v>
      </c>
      <c r="D3775" t="s">
        <v>140</v>
      </c>
      <c r="E3775">
        <v>27.600654200000001</v>
      </c>
      <c r="F3775">
        <v>84.98</v>
      </c>
      <c r="G3775">
        <v>31.443839650225399</v>
      </c>
      <c r="H3775">
        <v>14.376856118544399</v>
      </c>
      <c r="I3775">
        <v>26.6413622535317</v>
      </c>
      <c r="J3775">
        <v>6.0597231877333302</v>
      </c>
      <c r="K3775">
        <v>72.875075135385899</v>
      </c>
      <c r="L3775">
        <v>64.368313447830801</v>
      </c>
      <c r="M3775">
        <v>73.508290075725398</v>
      </c>
      <c r="N3775">
        <v>1.2623594553364501</v>
      </c>
      <c r="O3775">
        <v>30.548364321016699</v>
      </c>
      <c r="P3775">
        <v>105.81254541051101</v>
      </c>
      <c r="Q3775">
        <v>2.4914873182463999E-2</v>
      </c>
    </row>
    <row r="3776" spans="1:17" hidden="1" x14ac:dyDescent="0.3">
      <c r="A3776" t="s">
        <v>7715</v>
      </c>
      <c r="B3776" t="s">
        <v>7716</v>
      </c>
      <c r="C3776" t="s">
        <v>10182</v>
      </c>
      <c r="D3776" t="s">
        <v>548</v>
      </c>
      <c r="E3776">
        <v>27.546749999999999</v>
      </c>
      <c r="F3776">
        <v>20.79</v>
      </c>
      <c r="G3776">
        <v>281.76340706721697</v>
      </c>
      <c r="H3776">
        <v>56.407670375548101</v>
      </c>
      <c r="I3776">
        <v>154.552231903175</v>
      </c>
      <c r="J3776">
        <v>3.8731540709753798</v>
      </c>
      <c r="K3776">
        <v>13.6170058310871</v>
      </c>
      <c r="L3776">
        <v>9.2857439007044391</v>
      </c>
      <c r="M3776">
        <v>79.192059222391293</v>
      </c>
      <c r="N3776">
        <v>2.2591392446673999</v>
      </c>
      <c r="O3776">
        <v>4.0885040885040898</v>
      </c>
      <c r="P3776">
        <v>350.976138828633</v>
      </c>
      <c r="Q3776">
        <v>0.115392729989673</v>
      </c>
    </row>
    <row r="3777" spans="1:17" hidden="1" x14ac:dyDescent="0.3">
      <c r="A3777" t="s">
        <v>7717</v>
      </c>
      <c r="B3777" t="s">
        <v>7718</v>
      </c>
      <c r="C3777" t="s">
        <v>10182</v>
      </c>
      <c r="D3777" t="s">
        <v>243</v>
      </c>
      <c r="E3777">
        <v>27.537543122999999</v>
      </c>
      <c r="F3777">
        <v>9.39</v>
      </c>
      <c r="G3777">
        <v>1.4639572278347599</v>
      </c>
      <c r="H3777">
        <v>-0.66758950248825999</v>
      </c>
      <c r="I3777">
        <v>-41.353327582064502</v>
      </c>
      <c r="J3777">
        <v>-0.57336355065785405</v>
      </c>
      <c r="K3777">
        <v>9.5225982267881104</v>
      </c>
      <c r="L3777">
        <v>9.4901543982218293</v>
      </c>
      <c r="M3777">
        <v>48.828085583418599</v>
      </c>
      <c r="N3777">
        <v>0.52037550468301896</v>
      </c>
      <c r="O3777">
        <v>46.432374866879599</v>
      </c>
      <c r="P3777">
        <v>68.884892086330893</v>
      </c>
      <c r="Q3777">
        <v>5.5690332774946998E-2</v>
      </c>
    </row>
    <row r="3778" spans="1:17" hidden="1" x14ac:dyDescent="0.3">
      <c r="A3778" t="s">
        <v>7719</v>
      </c>
      <c r="B3778" t="s">
        <v>7720</v>
      </c>
      <c r="C3778" t="s">
        <v>10182</v>
      </c>
      <c r="D3778" t="s">
        <v>193</v>
      </c>
      <c r="E3778">
        <v>27.514291499999999</v>
      </c>
      <c r="F3778">
        <v>16.649999999999999</v>
      </c>
      <c r="G3778">
        <v>58.688926435810302</v>
      </c>
      <c r="H3778">
        <v>61.548376169908302</v>
      </c>
      <c r="I3778">
        <v>33.086462890165102</v>
      </c>
      <c r="J3778">
        <v>12.9128878837136</v>
      </c>
      <c r="K3778">
        <v>12.363900732433301</v>
      </c>
      <c r="L3778">
        <v>10.6922079307798</v>
      </c>
      <c r="M3778">
        <v>76.063575670651502</v>
      </c>
      <c r="N3778">
        <v>3.0179043205785701</v>
      </c>
      <c r="O3778">
        <v>8.1081081081081106</v>
      </c>
      <c r="P3778">
        <v>129.655172413793</v>
      </c>
      <c r="Q3778">
        <v>6.6109033649090002E-2</v>
      </c>
    </row>
    <row r="3779" spans="1:17" hidden="1" x14ac:dyDescent="0.3">
      <c r="A3779" t="s">
        <v>7721</v>
      </c>
      <c r="B3779" t="s">
        <v>7722</v>
      </c>
      <c r="C3779" t="s">
        <v>10182</v>
      </c>
      <c r="E3779">
        <v>27.490640625000001</v>
      </c>
      <c r="F3779">
        <v>43.75</v>
      </c>
      <c r="G3779">
        <v>215.38101806876301</v>
      </c>
      <c r="H3779">
        <v>-1.37896108807731</v>
      </c>
      <c r="I3779">
        <v>60.6648937040774</v>
      </c>
      <c r="J3779">
        <v>-0.26341290047007299</v>
      </c>
      <c r="K3779">
        <v>42.527448554282699</v>
      </c>
      <c r="L3779">
        <v>33.757301679151702</v>
      </c>
      <c r="M3779">
        <v>42.389114086052402</v>
      </c>
      <c r="N3779">
        <v>0.40194318109317601</v>
      </c>
      <c r="O3779">
        <v>29.3028571428571</v>
      </c>
      <c r="P3779">
        <v>297.72727272727201</v>
      </c>
      <c r="Q3779">
        <v>9.5253680573121002E-2</v>
      </c>
    </row>
    <row r="3780" spans="1:17" hidden="1" x14ac:dyDescent="0.3">
      <c r="A3780" t="s">
        <v>7723</v>
      </c>
      <c r="B3780" t="s">
        <v>7724</v>
      </c>
      <c r="C3780" t="s">
        <v>10182</v>
      </c>
      <c r="D3780" t="s">
        <v>253</v>
      </c>
      <c r="E3780">
        <v>27.48625698</v>
      </c>
      <c r="F3780">
        <v>4.97</v>
      </c>
      <c r="G3780">
        <v>371.91409199872402</v>
      </c>
      <c r="H3780">
        <v>40.289147120728899</v>
      </c>
      <c r="I3780">
        <v>71.745689802667101</v>
      </c>
      <c r="J3780">
        <v>7.9181086091377502</v>
      </c>
      <c r="K3780">
        <v>3.8379139110581599</v>
      </c>
      <c r="L3780">
        <v>2.8025667766571498</v>
      </c>
      <c r="M3780">
        <v>98.469686009555801</v>
      </c>
      <c r="N3780">
        <v>1.1192382828835901</v>
      </c>
      <c r="O3780">
        <v>0</v>
      </c>
      <c r="P3780">
        <v>397</v>
      </c>
      <c r="Q3780">
        <v>0.20391379383504199</v>
      </c>
    </row>
    <row r="3781" spans="1:17" hidden="1" x14ac:dyDescent="0.3">
      <c r="A3781" t="s">
        <v>7725</v>
      </c>
      <c r="B3781" t="s">
        <v>7726</v>
      </c>
      <c r="C3781" t="s">
        <v>10182</v>
      </c>
      <c r="D3781" t="s">
        <v>130</v>
      </c>
      <c r="E3781">
        <v>27.478290000000001</v>
      </c>
      <c r="F3781">
        <v>9.0299999999999994</v>
      </c>
      <c r="G3781">
        <v>11.732273816906</v>
      </c>
      <c r="H3781">
        <v>-9.4653429620447405</v>
      </c>
      <c r="I3781">
        <v>1.97541319694749</v>
      </c>
      <c r="J3781">
        <v>10.4798226286999</v>
      </c>
      <c r="K3781">
        <v>7.8989840469442001</v>
      </c>
      <c r="L3781">
        <v>5.6921062384995302</v>
      </c>
      <c r="M3781">
        <v>58.283255962507198</v>
      </c>
      <c r="N3781">
        <v>1.59301044322013</v>
      </c>
      <c r="O3781">
        <v>5.2048726467331203</v>
      </c>
      <c r="P3781">
        <v>36.818181818181799</v>
      </c>
      <c r="Q3781">
        <v>9.2545022880582001E-2</v>
      </c>
    </row>
    <row r="3782" spans="1:17" hidden="1" x14ac:dyDescent="0.3">
      <c r="A3782" t="s">
        <v>7727</v>
      </c>
      <c r="B3782" t="s">
        <v>7728</v>
      </c>
      <c r="C3782" t="s">
        <v>10182</v>
      </c>
      <c r="D3782" t="s">
        <v>62</v>
      </c>
      <c r="E3782">
        <v>27.46368</v>
      </c>
      <c r="F3782">
        <v>64</v>
      </c>
      <c r="G3782">
        <v>-44.885406748142898</v>
      </c>
      <c r="H3782">
        <v>-11.494718727038601</v>
      </c>
      <c r="I3782">
        <v>-15.2115405688272</v>
      </c>
      <c r="J3782">
        <v>-5.6512129247855496</v>
      </c>
      <c r="K3782">
        <v>67.336351511150994</v>
      </c>
      <c r="M3782">
        <v>49.929890835488202</v>
      </c>
      <c r="N3782">
        <v>0.37554585152838399</v>
      </c>
      <c r="O3782">
        <v>31.25</v>
      </c>
      <c r="P3782">
        <v>11.4982578397212</v>
      </c>
    </row>
    <row r="3783" spans="1:17" hidden="1" x14ac:dyDescent="0.3">
      <c r="A3783" t="s">
        <v>7729</v>
      </c>
      <c r="B3783" t="s">
        <v>7730</v>
      </c>
      <c r="C3783" t="s">
        <v>10182</v>
      </c>
      <c r="D3783" t="s">
        <v>140</v>
      </c>
      <c r="E3783">
        <v>27.390017400000001</v>
      </c>
      <c r="F3783">
        <v>18.350000000000001</v>
      </c>
      <c r="G3783">
        <v>5.4261830371310698</v>
      </c>
      <c r="H3783">
        <v>-7.9643336293745204</v>
      </c>
      <c r="I3783">
        <v>13.1846116246259</v>
      </c>
      <c r="J3783">
        <v>-8.1417312560118393</v>
      </c>
      <c r="K3783">
        <v>18.0579334643189</v>
      </c>
      <c r="L3783">
        <v>17.053348297514201</v>
      </c>
      <c r="M3783">
        <v>54.752677341471298</v>
      </c>
      <c r="N3783">
        <v>1.1536888627192601</v>
      </c>
      <c r="O3783">
        <v>44.1961852861035</v>
      </c>
      <c r="P3783">
        <v>48.582995951416997</v>
      </c>
      <c r="Q3783">
        <v>9.2100127773412005E-2</v>
      </c>
    </row>
    <row r="3784" spans="1:17" hidden="1" x14ac:dyDescent="0.3">
      <c r="A3784" t="s">
        <v>7731</v>
      </c>
      <c r="B3784" t="s">
        <v>7732</v>
      </c>
      <c r="C3784" t="s">
        <v>10182</v>
      </c>
      <c r="E3784">
        <v>27.374451132000001</v>
      </c>
      <c r="F3784">
        <v>36.93</v>
      </c>
      <c r="G3784">
        <v>46.841466300400199</v>
      </c>
      <c r="H3784">
        <v>-18.842667583284001</v>
      </c>
      <c r="I3784">
        <v>-32.3587004255862</v>
      </c>
      <c r="J3784">
        <v>-0.23192362434991801</v>
      </c>
      <c r="K3784">
        <v>41.827233975171801</v>
      </c>
      <c r="L3784">
        <v>41.607250570699499</v>
      </c>
      <c r="M3784">
        <v>34.296349436416897</v>
      </c>
      <c r="N3784">
        <v>0.55604158742234</v>
      </c>
      <c r="O3784">
        <v>82.209585702680698</v>
      </c>
      <c r="P3784">
        <v>91.645044110015505</v>
      </c>
      <c r="Q3784">
        <v>0.10229770368275699</v>
      </c>
    </row>
    <row r="3785" spans="1:17" hidden="1" x14ac:dyDescent="0.3">
      <c r="A3785" t="s">
        <v>7733</v>
      </c>
      <c r="B3785" t="s">
        <v>7734</v>
      </c>
      <c r="C3785" t="s">
        <v>10182</v>
      </c>
      <c r="D3785" t="s">
        <v>193</v>
      </c>
      <c r="E3785">
        <v>27.357759959999999</v>
      </c>
      <c r="F3785">
        <v>15.45</v>
      </c>
      <c r="G3785">
        <v>-18.387012973651402</v>
      </c>
      <c r="H3785">
        <v>-8.0122566248548797</v>
      </c>
      <c r="I3785">
        <v>-22.4505483202725</v>
      </c>
      <c r="J3785">
        <v>-2.04649316077376</v>
      </c>
      <c r="K3785">
        <v>16.237614865677902</v>
      </c>
      <c r="L3785">
        <v>16.117341695418698</v>
      </c>
      <c r="M3785">
        <v>39.057511339172997</v>
      </c>
      <c r="N3785">
        <v>1.60626959247648</v>
      </c>
      <c r="O3785">
        <v>73.139158576051699</v>
      </c>
      <c r="P3785">
        <v>28.8573811509591</v>
      </c>
      <c r="Q3785">
        <v>1.8353064693552999E-2</v>
      </c>
    </row>
    <row r="3786" spans="1:17" hidden="1" x14ac:dyDescent="0.3">
      <c r="A3786" t="s">
        <v>7735</v>
      </c>
      <c r="B3786" t="s">
        <v>7736</v>
      </c>
      <c r="C3786" t="s">
        <v>10182</v>
      </c>
      <c r="D3786" t="s">
        <v>46</v>
      </c>
      <c r="E3786">
        <v>27.337499999999999</v>
      </c>
      <c r="F3786">
        <v>37.5</v>
      </c>
      <c r="G3786">
        <v>-70.261346597766902</v>
      </c>
      <c r="H3786">
        <v>3.2419083287004198</v>
      </c>
      <c r="I3786">
        <v>-54.098570606810597</v>
      </c>
      <c r="J3786">
        <v>5.0963639820833704</v>
      </c>
      <c r="K3786">
        <v>36.743855484308497</v>
      </c>
      <c r="M3786">
        <v>64.711270742113001</v>
      </c>
      <c r="N3786">
        <v>1.9222222222222201</v>
      </c>
      <c r="O3786">
        <v>99.733333333333306</v>
      </c>
      <c r="P3786">
        <v>19.047619047619001</v>
      </c>
    </row>
    <row r="3787" spans="1:17" hidden="1" x14ac:dyDescent="0.3">
      <c r="A3787" t="s">
        <v>7737</v>
      </c>
      <c r="B3787" t="s">
        <v>7738</v>
      </c>
      <c r="C3787" t="s">
        <v>10182</v>
      </c>
      <c r="E3787">
        <v>27.288758000000001</v>
      </c>
      <c r="F3787">
        <v>69.5</v>
      </c>
      <c r="G3787">
        <v>56.946569735759297</v>
      </c>
      <c r="H3787">
        <v>-5.87511739813496</v>
      </c>
      <c r="I3787">
        <v>22.727970178651301</v>
      </c>
      <c r="J3787">
        <v>0.46296826571822702</v>
      </c>
      <c r="K3787">
        <v>65.373611301895494</v>
      </c>
      <c r="L3787">
        <v>55.017826317062799</v>
      </c>
      <c r="M3787">
        <v>54.758196528469099</v>
      </c>
      <c r="N3787">
        <v>0.82718118180629197</v>
      </c>
      <c r="O3787">
        <v>14.820143884892</v>
      </c>
      <c r="P3787">
        <v>110.60606060606</v>
      </c>
      <c r="Q3787">
        <v>0.113663735450796</v>
      </c>
    </row>
    <row r="3788" spans="1:17" hidden="1" x14ac:dyDescent="0.3">
      <c r="A3788" t="s">
        <v>7739</v>
      </c>
      <c r="B3788" t="s">
        <v>7740</v>
      </c>
      <c r="C3788" t="s">
        <v>10182</v>
      </c>
      <c r="E3788">
        <v>27.240300000000001</v>
      </c>
      <c r="F3788">
        <v>162</v>
      </c>
      <c r="G3788">
        <v>-47.943050858418601</v>
      </c>
      <c r="H3788">
        <v>-13.0894031124206</v>
      </c>
      <c r="I3788">
        <v>-24.284906010537298</v>
      </c>
      <c r="J3788">
        <v>0.70917434552346303</v>
      </c>
      <c r="K3788">
        <v>157.844964195107</v>
      </c>
      <c r="L3788">
        <v>173.10605310260399</v>
      </c>
      <c r="M3788">
        <v>53.199794965639498</v>
      </c>
      <c r="N3788">
        <v>0.72517078297425097</v>
      </c>
      <c r="O3788">
        <v>56.790123456790099</v>
      </c>
      <c r="P3788">
        <v>32.786885245901601</v>
      </c>
    </row>
    <row r="3789" spans="1:17" hidden="1" x14ac:dyDescent="0.3">
      <c r="A3789" t="s">
        <v>7741</v>
      </c>
      <c r="B3789" t="s">
        <v>7742</v>
      </c>
      <c r="C3789" t="s">
        <v>10182</v>
      </c>
      <c r="D3789" t="s">
        <v>553</v>
      </c>
      <c r="E3789">
        <v>27.2332863</v>
      </c>
      <c r="F3789">
        <v>15.45</v>
      </c>
      <c r="G3789">
        <v>21.9169464230819</v>
      </c>
      <c r="H3789">
        <v>-4.5179745409920997</v>
      </c>
      <c r="I3789">
        <v>-2.0500116804005</v>
      </c>
      <c r="J3789">
        <v>-4.6493160773758403E-2</v>
      </c>
      <c r="K3789">
        <v>15.4057559971528</v>
      </c>
      <c r="L3789">
        <v>14.0647402789378</v>
      </c>
      <c r="M3789">
        <v>99.999999954906997</v>
      </c>
      <c r="N3789">
        <v>0</v>
      </c>
      <c r="O3789">
        <v>4.9190938511326898</v>
      </c>
      <c r="P3789">
        <v>54.6546546546546</v>
      </c>
    </row>
    <row r="3790" spans="1:17" hidden="1" x14ac:dyDescent="0.3">
      <c r="A3790" t="s">
        <v>7743</v>
      </c>
      <c r="B3790" t="s">
        <v>7744</v>
      </c>
      <c r="C3790" t="s">
        <v>10182</v>
      </c>
      <c r="D3790" t="s">
        <v>413</v>
      </c>
      <c r="E3790">
        <v>27.186509000000001</v>
      </c>
      <c r="F3790">
        <v>44.45</v>
      </c>
      <c r="G3790">
        <v>16.070014513808399</v>
      </c>
      <c r="H3790">
        <v>4.7127946897771196</v>
      </c>
      <c r="I3790">
        <v>-14.6360765790992</v>
      </c>
      <c r="J3790">
        <v>27.117685943703801</v>
      </c>
      <c r="K3790">
        <v>35.034371068151003</v>
      </c>
      <c r="L3790">
        <v>34.816532243606602</v>
      </c>
      <c r="M3790">
        <v>89.387188262118897</v>
      </c>
      <c r="N3790">
        <v>3.5828324753272902</v>
      </c>
      <c r="O3790">
        <v>15.635545556805299</v>
      </c>
      <c r="P3790">
        <v>76.039603960395993</v>
      </c>
      <c r="Q3790">
        <v>6.7272346635040003E-3</v>
      </c>
    </row>
    <row r="3791" spans="1:17" hidden="1" x14ac:dyDescent="0.3">
      <c r="A3791" t="s">
        <v>7745</v>
      </c>
      <c r="B3791" t="s">
        <v>7746</v>
      </c>
      <c r="C3791" t="s">
        <v>10182</v>
      </c>
      <c r="D3791" t="s">
        <v>130</v>
      </c>
      <c r="E3791">
        <v>27.070560152999999</v>
      </c>
      <c r="F3791">
        <v>19.670000000000002</v>
      </c>
      <c r="G3791">
        <v>3.3083478733978802</v>
      </c>
      <c r="H3791">
        <v>-8.7898192011862903</v>
      </c>
      <c r="I3791">
        <v>-38.740655128122199</v>
      </c>
      <c r="J3791">
        <v>-4.2253075436697696</v>
      </c>
      <c r="K3791">
        <v>20.679305165033298</v>
      </c>
      <c r="L3791">
        <v>21.2498634316965</v>
      </c>
      <c r="M3791">
        <v>44.935491583527799</v>
      </c>
      <c r="N3791">
        <v>0.72693267713962095</v>
      </c>
      <c r="O3791">
        <v>89.984748347737593</v>
      </c>
      <c r="P3791">
        <v>56.733067729083601</v>
      </c>
      <c r="Q3791">
        <v>0.11198128605134799</v>
      </c>
    </row>
    <row r="3792" spans="1:17" hidden="1" x14ac:dyDescent="0.3">
      <c r="A3792" t="s">
        <v>7747</v>
      </c>
      <c r="B3792" t="s">
        <v>7748</v>
      </c>
      <c r="C3792" t="s">
        <v>10182</v>
      </c>
      <c r="D3792" t="s">
        <v>637</v>
      </c>
      <c r="E3792">
        <v>27.044181999999999</v>
      </c>
      <c r="F3792">
        <v>22.31</v>
      </c>
      <c r="G3792">
        <v>-18.645068306619201</v>
      </c>
      <c r="H3792">
        <v>11.5029678673848</v>
      </c>
      <c r="I3792">
        <v>-29.912425645621902</v>
      </c>
      <c r="J3792">
        <v>-5.7486208203482203</v>
      </c>
      <c r="K3792">
        <v>21.9803840380692</v>
      </c>
      <c r="L3792">
        <v>23.980575365906901</v>
      </c>
      <c r="M3792">
        <v>43.661379541978803</v>
      </c>
      <c r="N3792">
        <v>2.1496110257756502</v>
      </c>
      <c r="O3792">
        <v>91.214701927386798</v>
      </c>
      <c r="P3792">
        <v>35.130224106602</v>
      </c>
      <c r="Q3792">
        <v>-6.8485564541808999E-2</v>
      </c>
    </row>
    <row r="3793" spans="1:17" hidden="1" x14ac:dyDescent="0.3">
      <c r="A3793" t="s">
        <v>7749</v>
      </c>
      <c r="B3793" t="s">
        <v>7750</v>
      </c>
      <c r="C3793" t="s">
        <v>10182</v>
      </c>
      <c r="D3793" t="s">
        <v>21</v>
      </c>
      <c r="E3793">
        <v>27.034478394000001</v>
      </c>
      <c r="F3793">
        <v>17.489999999999998</v>
      </c>
      <c r="G3793">
        <v>-3.20437490023046</v>
      </c>
      <c r="H3793">
        <v>-13.166623189640701</v>
      </c>
      <c r="I3793">
        <v>-17.015032772769299</v>
      </c>
      <c r="J3793">
        <v>-3.4750645893451901</v>
      </c>
      <c r="K3793">
        <v>16.820163010763402</v>
      </c>
      <c r="L3793">
        <v>16.6504915465629</v>
      </c>
      <c r="M3793">
        <v>57.126424484729299</v>
      </c>
      <c r="N3793">
        <v>1.0095298620516899</v>
      </c>
      <c r="O3793">
        <v>32.933104631217802</v>
      </c>
      <c r="P3793">
        <v>45.749999999999901</v>
      </c>
      <c r="Q3793">
        <v>5.9131661307044003E-2</v>
      </c>
    </row>
    <row r="3794" spans="1:17" hidden="1" x14ac:dyDescent="0.3">
      <c r="A3794" t="s">
        <v>7751</v>
      </c>
      <c r="B3794" t="s">
        <v>7752</v>
      </c>
      <c r="C3794" t="s">
        <v>10182</v>
      </c>
      <c r="D3794" t="s">
        <v>2929</v>
      </c>
      <c r="E3794">
        <v>27.030827627999901</v>
      </c>
      <c r="F3794">
        <v>21.42</v>
      </c>
      <c r="G3794">
        <v>-14.6735368672551</v>
      </c>
      <c r="H3794">
        <v>-13.3325642066456</v>
      </c>
      <c r="I3794">
        <v>-24.180236123258702</v>
      </c>
      <c r="J3794">
        <v>-5.0238687263846202</v>
      </c>
      <c r="K3794">
        <v>22.3255209259368</v>
      </c>
      <c r="L3794">
        <v>22.5892390379456</v>
      </c>
      <c r="M3794">
        <v>44.841401573694696</v>
      </c>
      <c r="N3794">
        <v>1.3069200317140599</v>
      </c>
      <c r="O3794">
        <v>79.738562091503198</v>
      </c>
      <c r="P3794">
        <v>36.346276257161001</v>
      </c>
      <c r="Q3794">
        <v>9.2841031673188995E-2</v>
      </c>
    </row>
    <row r="3795" spans="1:17" hidden="1" x14ac:dyDescent="0.3">
      <c r="A3795" t="s">
        <v>7753</v>
      </c>
      <c r="B3795" t="s">
        <v>7754</v>
      </c>
      <c r="C3795" t="s">
        <v>10182</v>
      </c>
      <c r="E3795">
        <v>27.008140000000001</v>
      </c>
      <c r="F3795">
        <v>21.94</v>
      </c>
      <c r="G3795">
        <v>139.25144139631399</v>
      </c>
      <c r="H3795">
        <v>36.412571649162899</v>
      </c>
      <c r="I3795">
        <v>69.294132284884398</v>
      </c>
      <c r="J3795">
        <v>4.7154116011309997</v>
      </c>
      <c r="K3795">
        <v>16.779420581203699</v>
      </c>
      <c r="L3795">
        <v>13.3019194338886</v>
      </c>
      <c r="M3795">
        <v>82.433686795759797</v>
      </c>
      <c r="N3795">
        <v>0.95888344021124094</v>
      </c>
      <c r="O3795">
        <v>0</v>
      </c>
      <c r="P3795">
        <v>248.253968253968</v>
      </c>
    </row>
    <row r="3796" spans="1:17" hidden="1" x14ac:dyDescent="0.3">
      <c r="A3796" t="s">
        <v>7755</v>
      </c>
      <c r="B3796" t="s">
        <v>7756</v>
      </c>
      <c r="C3796" t="s">
        <v>10182</v>
      </c>
      <c r="D3796" t="s">
        <v>299</v>
      </c>
      <c r="E3796">
        <v>27.008099999999999</v>
      </c>
      <c r="F3796">
        <v>31.5</v>
      </c>
      <c r="G3796">
        <v>-65.930978423810899</v>
      </c>
      <c r="H3796">
        <v>1.51650821762858</v>
      </c>
      <c r="I3796">
        <v>-37.860299165023903</v>
      </c>
      <c r="J3796">
        <v>-5.4311085453891401</v>
      </c>
      <c r="K3796">
        <v>31.559930028116899</v>
      </c>
      <c r="M3796">
        <v>49.193417026385198</v>
      </c>
      <c r="N3796">
        <v>1.35260115606936</v>
      </c>
      <c r="O3796">
        <v>85.873015873015802</v>
      </c>
      <c r="P3796">
        <v>28.571428571428498</v>
      </c>
    </row>
    <row r="3797" spans="1:17" hidden="1" x14ac:dyDescent="0.3">
      <c r="A3797" t="s">
        <v>7757</v>
      </c>
      <c r="B3797" t="s">
        <v>7758</v>
      </c>
      <c r="C3797" t="s">
        <v>10182</v>
      </c>
      <c r="D3797" t="s">
        <v>49</v>
      </c>
      <c r="E3797">
        <v>26.995099679999999</v>
      </c>
      <c r="F3797">
        <v>45.6</v>
      </c>
      <c r="G3797">
        <v>-25.085908001275701</v>
      </c>
      <c r="H3797">
        <v>-4.5179745409920997</v>
      </c>
      <c r="I3797">
        <v>-12.3283842714069</v>
      </c>
      <c r="J3797">
        <v>-4.6493160773758403E-2</v>
      </c>
      <c r="K3797">
        <v>45.600000117329799</v>
      </c>
      <c r="L3797">
        <v>45.602127382249101</v>
      </c>
      <c r="M3797">
        <v>0</v>
      </c>
      <c r="O3797">
        <v>5.26315789473683</v>
      </c>
      <c r="P3797">
        <v>0</v>
      </c>
    </row>
    <row r="3798" spans="1:17" hidden="1" x14ac:dyDescent="0.3">
      <c r="A3798" t="s">
        <v>7759</v>
      </c>
      <c r="B3798" t="s">
        <v>7760</v>
      </c>
      <c r="C3798" t="s">
        <v>10182</v>
      </c>
      <c r="D3798" t="s">
        <v>75</v>
      </c>
      <c r="E3798">
        <v>26.977706699999999</v>
      </c>
      <c r="F3798">
        <v>53.96</v>
      </c>
      <c r="G3798">
        <v>83.253860338492501</v>
      </c>
      <c r="H3798">
        <v>21.621773454425998</v>
      </c>
      <c r="I3798">
        <v>22.740451773649301</v>
      </c>
      <c r="J3798">
        <v>3.9187636368093202</v>
      </c>
      <c r="K3798">
        <v>49.484486455954503</v>
      </c>
      <c r="L3798">
        <v>42.634627815842798</v>
      </c>
      <c r="M3798">
        <v>49.550114065867497</v>
      </c>
      <c r="N3798">
        <v>1.4245989304812801</v>
      </c>
      <c r="O3798">
        <v>26.0192735359525</v>
      </c>
      <c r="P3798">
        <v>134.608695652173</v>
      </c>
      <c r="Q3798">
        <v>9.1191098650471994E-2</v>
      </c>
    </row>
    <row r="3799" spans="1:17" hidden="1" x14ac:dyDescent="0.3">
      <c r="A3799" t="s">
        <v>7761</v>
      </c>
      <c r="B3799" t="s">
        <v>7762</v>
      </c>
      <c r="C3799" t="s">
        <v>10182</v>
      </c>
      <c r="D3799" t="s">
        <v>711</v>
      </c>
      <c r="E3799">
        <v>26.973934176</v>
      </c>
      <c r="F3799">
        <v>131.91</v>
      </c>
      <c r="G3799">
        <v>19.933880916930001</v>
      </c>
      <c r="H3799">
        <v>0.90801308394839997</v>
      </c>
      <c r="I3799">
        <v>6.5094535664309099</v>
      </c>
      <c r="J3799">
        <v>3.8140882709236501</v>
      </c>
      <c r="K3799">
        <v>125.26395367767</v>
      </c>
      <c r="L3799">
        <v>114.53096914551701</v>
      </c>
      <c r="M3799">
        <v>49.068310851650402</v>
      </c>
      <c r="N3799">
        <v>1.79243157378512</v>
      </c>
      <c r="O3799">
        <v>1.7966795542415399</v>
      </c>
      <c r="P3799">
        <v>53.920653442240301</v>
      </c>
    </row>
    <row r="3800" spans="1:17" hidden="1" x14ac:dyDescent="0.3">
      <c r="A3800" t="s">
        <v>7763</v>
      </c>
      <c r="B3800" t="s">
        <v>7764</v>
      </c>
      <c r="C3800" t="s">
        <v>10182</v>
      </c>
      <c r="E3800">
        <v>26.963030400000001</v>
      </c>
      <c r="F3800">
        <v>77.319999999999993</v>
      </c>
      <c r="G3800">
        <v>576.54748582812499</v>
      </c>
      <c r="H3800">
        <v>-10.022914872058401</v>
      </c>
      <c r="I3800">
        <v>111.39846758044401</v>
      </c>
      <c r="J3800">
        <v>18.004164101169099</v>
      </c>
      <c r="K3800">
        <v>63.207110463055201</v>
      </c>
      <c r="L3800">
        <v>45.699186952902799</v>
      </c>
      <c r="M3800">
        <v>82.169622037338101</v>
      </c>
      <c r="N3800">
        <v>1.0443609602964199</v>
      </c>
      <c r="O3800">
        <v>13.7351267459906</v>
      </c>
      <c r="P3800">
        <v>601.63339382940103</v>
      </c>
    </row>
    <row r="3801" spans="1:17" hidden="1" x14ac:dyDescent="0.3">
      <c r="A3801" t="s">
        <v>7765</v>
      </c>
      <c r="B3801" t="s">
        <v>7766</v>
      </c>
      <c r="C3801" t="s">
        <v>10182</v>
      </c>
      <c r="D3801" t="s">
        <v>413</v>
      </c>
      <c r="E3801">
        <v>26.948812715999999</v>
      </c>
      <c r="F3801">
        <v>24.36</v>
      </c>
      <c r="G3801">
        <v>542.31135227269601</v>
      </c>
      <c r="H3801">
        <v>0.56399267212265602</v>
      </c>
      <c r="I3801">
        <v>117.050146802039</v>
      </c>
      <c r="J3801">
        <v>-12.567816941053501</v>
      </c>
      <c r="K3801">
        <v>24.657550160796699</v>
      </c>
      <c r="L3801">
        <v>17.1568383459343</v>
      </c>
      <c r="M3801">
        <v>30.653368417472901</v>
      </c>
      <c r="N3801">
        <v>1.5476712373358401</v>
      </c>
      <c r="O3801">
        <v>22.947454844006501</v>
      </c>
      <c r="P3801">
        <v>602.01729106628204</v>
      </c>
      <c r="Q3801">
        <v>0.14626162595585701</v>
      </c>
    </row>
    <row r="3802" spans="1:17" hidden="1" x14ac:dyDescent="0.3">
      <c r="A3802" t="s">
        <v>7767</v>
      </c>
      <c r="B3802" t="s">
        <v>7768</v>
      </c>
      <c r="C3802" t="s">
        <v>10182</v>
      </c>
      <c r="D3802" t="s">
        <v>711</v>
      </c>
      <c r="E3802">
        <v>26.947385721</v>
      </c>
      <c r="F3802">
        <v>38.28</v>
      </c>
      <c r="G3802">
        <v>3.8290243082817401</v>
      </c>
      <c r="H3802">
        <v>2.1449749990134701</v>
      </c>
      <c r="I3802">
        <v>-3.72031527066923</v>
      </c>
      <c r="J3802">
        <v>-0.64405096799642303</v>
      </c>
      <c r="K3802">
        <v>36.230074465037802</v>
      </c>
      <c r="L3802">
        <v>34.873926273515899</v>
      </c>
      <c r="N3802">
        <v>0.48020071303267298</v>
      </c>
      <c r="O3802">
        <v>16.039707419017699</v>
      </c>
      <c r="P3802">
        <v>30.6172586754017</v>
      </c>
    </row>
    <row r="3803" spans="1:17" hidden="1" x14ac:dyDescent="0.3">
      <c r="A3803" t="s">
        <v>7769</v>
      </c>
      <c r="B3803" t="s">
        <v>7770</v>
      </c>
      <c r="C3803" t="s">
        <v>10182</v>
      </c>
      <c r="D3803" t="s">
        <v>637</v>
      </c>
      <c r="E3803">
        <v>26.947021139999901</v>
      </c>
      <c r="F3803">
        <v>2.6</v>
      </c>
      <c r="G3803">
        <v>-21.085908001275701</v>
      </c>
      <c r="H3803">
        <v>21.085890193307399</v>
      </c>
      <c r="I3803">
        <v>-50.423622366644999</v>
      </c>
      <c r="J3803">
        <v>7.3915233681518604</v>
      </c>
      <c r="K3803">
        <v>2.4925746680272698</v>
      </c>
      <c r="L3803">
        <v>3.3252601495273701</v>
      </c>
      <c r="M3803">
        <v>89.485600752153005</v>
      </c>
      <c r="N3803">
        <v>0.87228827900241701</v>
      </c>
      <c r="O3803">
        <v>103.846153846153</v>
      </c>
      <c r="P3803">
        <v>36.842105263157897</v>
      </c>
      <c r="Q3803">
        <v>-8.0180807073675003E-2</v>
      </c>
    </row>
    <row r="3804" spans="1:17" hidden="1" x14ac:dyDescent="0.3">
      <c r="A3804" t="s">
        <v>7771</v>
      </c>
      <c r="B3804" t="s">
        <v>7772</v>
      </c>
      <c r="C3804" t="s">
        <v>10182</v>
      </c>
      <c r="D3804" t="s">
        <v>62</v>
      </c>
      <c r="E3804">
        <v>26.912402010000001</v>
      </c>
      <c r="F3804">
        <v>41.34</v>
      </c>
      <c r="G3804">
        <v>-16.410829136922398</v>
      </c>
      <c r="H3804">
        <v>-10.380043506509301</v>
      </c>
      <c r="I3804">
        <v>-22.400170218763801</v>
      </c>
      <c r="J3804">
        <v>-6.7237948927701101</v>
      </c>
      <c r="K3804">
        <v>42.325423645220503</v>
      </c>
      <c r="L3804">
        <v>43.685466579678398</v>
      </c>
      <c r="M3804">
        <v>48.938687385327903</v>
      </c>
      <c r="N3804">
        <v>1.2809263919076099</v>
      </c>
      <c r="O3804">
        <v>69.327527818093799</v>
      </c>
      <c r="P3804">
        <v>32.076677316293903</v>
      </c>
      <c r="Q3804">
        <v>3.1924982243069998E-3</v>
      </c>
    </row>
    <row r="3805" spans="1:17" hidden="1" x14ac:dyDescent="0.3">
      <c r="A3805" t="s">
        <v>7773</v>
      </c>
      <c r="B3805" t="s">
        <v>7774</v>
      </c>
      <c r="C3805" t="s">
        <v>10182</v>
      </c>
      <c r="D3805" t="s">
        <v>49</v>
      </c>
      <c r="E3805">
        <v>26.908760863999898</v>
      </c>
      <c r="F3805">
        <v>9.7200000000000006</v>
      </c>
      <c r="G3805">
        <v>178.66409199872399</v>
      </c>
      <c r="H3805">
        <v>33.259803236785601</v>
      </c>
      <c r="I3805">
        <v>38.369290147197702</v>
      </c>
      <c r="J3805">
        <v>11.5395585827582</v>
      </c>
      <c r="K3805">
        <v>8.3307624011997294</v>
      </c>
      <c r="L3805">
        <v>7.2509040463967098</v>
      </c>
      <c r="M3805">
        <v>85.212587996953303</v>
      </c>
      <c r="N3805">
        <v>2.8059483447271698</v>
      </c>
      <c r="O3805">
        <v>20.370370370370299</v>
      </c>
      <c r="Q3805">
        <v>0.128568276908201</v>
      </c>
    </row>
    <row r="3806" spans="1:17" hidden="1" x14ac:dyDescent="0.3">
      <c r="A3806" t="s">
        <v>7775</v>
      </c>
      <c r="B3806" t="s">
        <v>7776</v>
      </c>
      <c r="C3806" t="s">
        <v>10182</v>
      </c>
      <c r="E3806">
        <v>26.85686346</v>
      </c>
      <c r="F3806">
        <v>45.15</v>
      </c>
      <c r="G3806">
        <v>226.00273896606399</v>
      </c>
      <c r="H3806">
        <v>-17.765084084397898</v>
      </c>
      <c r="I3806">
        <v>28.8536044715574</v>
      </c>
      <c r="J3806">
        <v>7.9291165953238103</v>
      </c>
      <c r="K3806">
        <v>48.395791010938098</v>
      </c>
      <c r="L3806">
        <v>43.587623324741202</v>
      </c>
      <c r="M3806">
        <v>64.3198998836681</v>
      </c>
      <c r="N3806">
        <v>0.26694999049687801</v>
      </c>
      <c r="O3806">
        <v>97.763012181616801</v>
      </c>
      <c r="P3806">
        <v>273.14049586776798</v>
      </c>
      <c r="Q3806">
        <v>0.146216919226755</v>
      </c>
    </row>
    <row r="3807" spans="1:17" hidden="1" x14ac:dyDescent="0.3">
      <c r="A3807" t="s">
        <v>7777</v>
      </c>
      <c r="B3807" t="s">
        <v>7778</v>
      </c>
      <c r="C3807" t="s">
        <v>10182</v>
      </c>
      <c r="D3807" t="s">
        <v>21</v>
      </c>
      <c r="E3807">
        <v>26.740046795000001</v>
      </c>
      <c r="F3807">
        <v>363.5</v>
      </c>
      <c r="G3807">
        <v>57.623315421694798</v>
      </c>
      <c r="H3807">
        <v>0.56212359726738903</v>
      </c>
      <c r="I3807">
        <v>-3.39820746589298</v>
      </c>
      <c r="J3807">
        <v>2.7924898900736999</v>
      </c>
      <c r="K3807">
        <v>344.92462627539697</v>
      </c>
      <c r="L3807">
        <v>315.42095313741902</v>
      </c>
      <c r="M3807">
        <v>74.284915173060398</v>
      </c>
      <c r="N3807">
        <v>1.7701478927068599</v>
      </c>
      <c r="O3807">
        <v>9.7661623108665694</v>
      </c>
      <c r="P3807">
        <v>84.799186578545999</v>
      </c>
      <c r="Q3807">
        <v>2.0518194718030999E-2</v>
      </c>
    </row>
    <row r="3808" spans="1:17" hidden="1" x14ac:dyDescent="0.3">
      <c r="A3808" t="s">
        <v>7779</v>
      </c>
      <c r="B3808" t="s">
        <v>7780</v>
      </c>
      <c r="C3808" t="s">
        <v>10182</v>
      </c>
      <c r="D3808" t="s">
        <v>413</v>
      </c>
      <c r="E3808">
        <v>26.74</v>
      </c>
      <c r="F3808">
        <v>382</v>
      </c>
      <c r="G3808">
        <v>7.9919529985500501</v>
      </c>
      <c r="H3808">
        <v>3.9840497505058599</v>
      </c>
      <c r="I3808">
        <v>20.3105046174819</v>
      </c>
      <c r="J3808">
        <v>-3.2955906336979401</v>
      </c>
      <c r="K3808">
        <v>394.230404634097</v>
      </c>
      <c r="L3808">
        <v>370.57000049450897</v>
      </c>
      <c r="M3808">
        <v>35.568273268583603</v>
      </c>
      <c r="N3808">
        <v>1.2759096213005101</v>
      </c>
      <c r="O3808">
        <v>39.267015706806198</v>
      </c>
      <c r="P3808">
        <v>90.144350423096</v>
      </c>
      <c r="Q3808">
        <v>0.11044289682238299</v>
      </c>
    </row>
    <row r="3809" spans="1:17" hidden="1" x14ac:dyDescent="0.3">
      <c r="A3809" t="s">
        <v>7781</v>
      </c>
      <c r="B3809" t="s">
        <v>7782</v>
      </c>
      <c r="C3809" t="s">
        <v>10182</v>
      </c>
      <c r="D3809" t="s">
        <v>62</v>
      </c>
      <c r="E3809">
        <v>26.504999999999999</v>
      </c>
      <c r="F3809">
        <v>19</v>
      </c>
      <c r="G3809">
        <v>-40.0747223189491</v>
      </c>
      <c r="H3809">
        <v>-4.7804417325931601</v>
      </c>
      <c r="I3809">
        <v>-35.092611913683299</v>
      </c>
      <c r="J3809">
        <v>-2.1083488308768401</v>
      </c>
      <c r="K3809">
        <v>19.795480502594501</v>
      </c>
      <c r="L3809">
        <v>21.9810918717045</v>
      </c>
      <c r="M3809">
        <v>44.105150814906096</v>
      </c>
      <c r="N3809">
        <v>1.54521963824289</v>
      </c>
      <c r="O3809">
        <v>60.2631578947368</v>
      </c>
      <c r="P3809">
        <v>20.634920634920601</v>
      </c>
    </row>
    <row r="3810" spans="1:17" hidden="1" x14ac:dyDescent="0.3">
      <c r="A3810" t="s">
        <v>7783</v>
      </c>
      <c r="B3810" t="s">
        <v>7784</v>
      </c>
      <c r="C3810" t="s">
        <v>10182</v>
      </c>
      <c r="D3810" t="s">
        <v>21</v>
      </c>
      <c r="E3810">
        <v>26.433</v>
      </c>
      <c r="F3810">
        <v>88.11</v>
      </c>
      <c r="G3810">
        <v>105.991983422799</v>
      </c>
      <c r="H3810">
        <v>16.114555579489799</v>
      </c>
      <c r="I3810">
        <v>-12.633883253076901</v>
      </c>
      <c r="J3810">
        <v>3.0555791780085699</v>
      </c>
      <c r="K3810">
        <v>70.740523021469798</v>
      </c>
      <c r="L3810">
        <v>63.413188206836303</v>
      </c>
      <c r="M3810">
        <v>82.657986082806602</v>
      </c>
      <c r="N3810">
        <v>1.73592192655068</v>
      </c>
      <c r="O3810">
        <v>16.2864601066848</v>
      </c>
      <c r="P3810">
        <v>150.88268792710701</v>
      </c>
      <c r="Q3810">
        <v>0.130374604167518</v>
      </c>
    </row>
    <row r="3811" spans="1:17" hidden="1" x14ac:dyDescent="0.3">
      <c r="A3811" t="s">
        <v>7785</v>
      </c>
      <c r="B3811" t="s">
        <v>7786</v>
      </c>
      <c r="C3811" t="s">
        <v>10182</v>
      </c>
      <c r="E3811">
        <v>26.429465714999999</v>
      </c>
      <c r="F3811">
        <v>14.01</v>
      </c>
      <c r="G3811">
        <v>-13.6300607459058</v>
      </c>
      <c r="H3811">
        <v>-15.565593588611099</v>
      </c>
      <c r="I3811">
        <v>-18.8036846719409</v>
      </c>
      <c r="J3811">
        <v>-6.6464931607737601</v>
      </c>
      <c r="K3811">
        <v>15.3589207155411</v>
      </c>
      <c r="L3811">
        <v>14.755263563616801</v>
      </c>
      <c r="M3811">
        <v>26.006780843509102</v>
      </c>
      <c r="N3811">
        <v>0.11452090403639199</v>
      </c>
      <c r="O3811">
        <v>40.685224839400398</v>
      </c>
      <c r="P3811">
        <v>29.7222222222222</v>
      </c>
    </row>
    <row r="3812" spans="1:17" hidden="1" x14ac:dyDescent="0.3">
      <c r="A3812" t="s">
        <v>7787</v>
      </c>
      <c r="B3812" t="s">
        <v>7788</v>
      </c>
      <c r="C3812" t="s">
        <v>10182</v>
      </c>
      <c r="E3812">
        <v>26.33277</v>
      </c>
      <c r="F3812">
        <v>64.069999999999993</v>
      </c>
      <c r="G3812">
        <v>-18.017057733895999</v>
      </c>
      <c r="H3812">
        <v>2.9729219389801398</v>
      </c>
      <c r="I3812">
        <v>-13.4549274812834</v>
      </c>
      <c r="J3812">
        <v>7.5750346170040199</v>
      </c>
      <c r="K3812">
        <v>60.186362040444898</v>
      </c>
      <c r="L3812">
        <v>60.866891951642302</v>
      </c>
      <c r="M3812">
        <v>64.071114551422099</v>
      </c>
      <c r="N3812">
        <v>2.1334714790581399</v>
      </c>
      <c r="O3812">
        <v>13.781801154986701</v>
      </c>
      <c r="P3812">
        <v>31.695786228160301</v>
      </c>
      <c r="Q3812">
        <v>3.3806021806454999E-2</v>
      </c>
    </row>
    <row r="3813" spans="1:17" hidden="1" x14ac:dyDescent="0.3">
      <c r="A3813" t="s">
        <v>7789</v>
      </c>
      <c r="B3813" t="s">
        <v>7790</v>
      </c>
      <c r="C3813" t="s">
        <v>10182</v>
      </c>
      <c r="E3813">
        <v>26.314959999999999</v>
      </c>
      <c r="F3813">
        <v>671.3</v>
      </c>
      <c r="G3813">
        <v>22.663624297612699</v>
      </c>
      <c r="H3813">
        <v>2.2143735706663499</v>
      </c>
      <c r="I3813">
        <v>12.0324901265182</v>
      </c>
      <c r="J3813">
        <v>1.1680817380116499</v>
      </c>
      <c r="K3813">
        <v>638.04921188722096</v>
      </c>
      <c r="L3813">
        <v>588.03963704178102</v>
      </c>
      <c r="M3813">
        <v>55.057947180732803</v>
      </c>
      <c r="N3813">
        <v>2.1668961109198999</v>
      </c>
      <c r="O3813">
        <v>41.821838224340802</v>
      </c>
      <c r="P3813">
        <v>67.824999999999903</v>
      </c>
      <c r="Q3813">
        <v>1.18112204451E-3</v>
      </c>
    </row>
    <row r="3814" spans="1:17" hidden="1" x14ac:dyDescent="0.3">
      <c r="A3814" t="s">
        <v>7791</v>
      </c>
      <c r="B3814" t="s">
        <v>7792</v>
      </c>
      <c r="C3814" t="s">
        <v>10182</v>
      </c>
      <c r="D3814" t="s">
        <v>1091</v>
      </c>
      <c r="E3814">
        <v>26.312519999999999</v>
      </c>
      <c r="F3814">
        <v>65.13</v>
      </c>
      <c r="G3814">
        <v>2.7954978498925001</v>
      </c>
      <c r="H3814">
        <v>0.29563972156866902</v>
      </c>
      <c r="I3814">
        <v>-8.5851539432769499</v>
      </c>
      <c r="J3814">
        <v>1.00038183922624</v>
      </c>
      <c r="K3814">
        <v>64.2258280460603</v>
      </c>
      <c r="L3814">
        <v>59.821759268378003</v>
      </c>
      <c r="M3814">
        <v>47.698636135899797</v>
      </c>
      <c r="N3814">
        <v>2.3206235759071401</v>
      </c>
      <c r="O3814">
        <v>16.2137263933671</v>
      </c>
      <c r="P3814">
        <v>39.584226318045403</v>
      </c>
      <c r="Q3814">
        <v>6.1864141148701E-2</v>
      </c>
    </row>
    <row r="3815" spans="1:17" hidden="1" x14ac:dyDescent="0.3">
      <c r="A3815" t="s">
        <v>7793</v>
      </c>
      <c r="B3815" t="s">
        <v>7794</v>
      </c>
      <c r="C3815" t="s">
        <v>10182</v>
      </c>
      <c r="D3815" t="s">
        <v>637</v>
      </c>
      <c r="E3815">
        <v>26.303793750000001</v>
      </c>
      <c r="F3815">
        <v>42.25</v>
      </c>
      <c r="G3815">
        <v>28.271623759159802</v>
      </c>
      <c r="H3815">
        <v>-8.6068634298810007</v>
      </c>
      <c r="I3815">
        <v>-18.439495382518</v>
      </c>
      <c r="J3815">
        <v>-7.1293779831634296</v>
      </c>
      <c r="K3815">
        <v>44.226814328508198</v>
      </c>
      <c r="L3815">
        <v>43.317971030745497</v>
      </c>
      <c r="M3815">
        <v>38.956349960643102</v>
      </c>
      <c r="N3815">
        <v>1.29852884113304</v>
      </c>
      <c r="O3815">
        <v>53.372781065088702</v>
      </c>
      <c r="P3815">
        <v>61.815396399846797</v>
      </c>
      <c r="Q3815">
        <v>5.7314447311037998E-2</v>
      </c>
    </row>
    <row r="3816" spans="1:17" hidden="1" x14ac:dyDescent="0.3">
      <c r="A3816" t="s">
        <v>7795</v>
      </c>
      <c r="B3816" t="s">
        <v>7796</v>
      </c>
      <c r="C3816" t="s">
        <v>10182</v>
      </c>
      <c r="E3816">
        <v>26.240123282999999</v>
      </c>
      <c r="F3816">
        <v>64.489999999999995</v>
      </c>
      <c r="G3816">
        <v>-12.9293862621453</v>
      </c>
      <c r="H3816">
        <v>-8.7205310222882901E-2</v>
      </c>
      <c r="I3816">
        <v>-33.682042807992197</v>
      </c>
      <c r="J3816">
        <v>11.232195363816301</v>
      </c>
      <c r="K3816">
        <v>68.970213916844799</v>
      </c>
      <c r="L3816">
        <v>72.533330123221702</v>
      </c>
      <c r="M3816">
        <v>44.0203175140146</v>
      </c>
      <c r="N3816">
        <v>0.95322153574580704</v>
      </c>
      <c r="O3816">
        <v>83.764924794541798</v>
      </c>
      <c r="P3816">
        <v>13.140350877192899</v>
      </c>
    </row>
    <row r="3817" spans="1:17" hidden="1" x14ac:dyDescent="0.3">
      <c r="A3817" t="s">
        <v>7797</v>
      </c>
      <c r="B3817" t="s">
        <v>7798</v>
      </c>
      <c r="C3817" t="s">
        <v>10182</v>
      </c>
      <c r="E3817">
        <v>26.23752648</v>
      </c>
      <c r="F3817">
        <v>2.4300000000000002</v>
      </c>
      <c r="G3817">
        <v>-3.5859080012757398</v>
      </c>
      <c r="H3817">
        <v>-5.3376466721396403</v>
      </c>
      <c r="I3817">
        <v>-29.9555029154747</v>
      </c>
      <c r="J3817">
        <v>1.6341791081338</v>
      </c>
      <c r="K3817">
        <v>2.4363433132139001</v>
      </c>
      <c r="L3817">
        <v>2.3964949545977401</v>
      </c>
      <c r="M3817">
        <v>56.6946124406957</v>
      </c>
      <c r="N3817">
        <v>1.04830165476125</v>
      </c>
      <c r="O3817">
        <v>27.160493827160401</v>
      </c>
      <c r="P3817">
        <v>25.906735751295301</v>
      </c>
      <c r="Q3817">
        <v>2.8760563617381E-2</v>
      </c>
    </row>
    <row r="3818" spans="1:17" hidden="1" x14ac:dyDescent="0.3">
      <c r="A3818" t="s">
        <v>7799</v>
      </c>
      <c r="B3818" t="s">
        <v>7800</v>
      </c>
      <c r="C3818" t="s">
        <v>10182</v>
      </c>
      <c r="D3818" t="s">
        <v>140</v>
      </c>
      <c r="E3818">
        <v>26.194374199999999</v>
      </c>
      <c r="F3818">
        <v>18.71</v>
      </c>
      <c r="G3818">
        <v>46.723091080450601</v>
      </c>
      <c r="H3818">
        <v>-20.816706339958699</v>
      </c>
      <c r="I3818">
        <v>-26.146901083935699</v>
      </c>
      <c r="J3818">
        <v>7.8227562338993604</v>
      </c>
      <c r="K3818">
        <v>19.8280844234285</v>
      </c>
      <c r="L3818">
        <v>20.070028365891702</v>
      </c>
      <c r="M3818">
        <v>60.4147709667809</v>
      </c>
      <c r="N3818">
        <v>0.81945828328907899</v>
      </c>
      <c r="O3818">
        <v>54.088722608230803</v>
      </c>
      <c r="P3818">
        <v>71.808999081726299</v>
      </c>
    </row>
    <row r="3819" spans="1:17" hidden="1" x14ac:dyDescent="0.3">
      <c r="A3819" t="s">
        <v>7801</v>
      </c>
      <c r="B3819" t="s">
        <v>7802</v>
      </c>
      <c r="C3819" t="s">
        <v>10182</v>
      </c>
      <c r="D3819" t="s">
        <v>637</v>
      </c>
      <c r="E3819">
        <v>26.164015200000001</v>
      </c>
      <c r="F3819">
        <v>9.82</v>
      </c>
      <c r="G3819">
        <v>-37.014159122351899</v>
      </c>
      <c r="H3819">
        <v>-15.0146943160623</v>
      </c>
      <c r="I3819">
        <v>-23.780142612254501</v>
      </c>
      <c r="J3819">
        <v>-6.41904218038158</v>
      </c>
      <c r="K3819">
        <v>9.9176716880102092</v>
      </c>
      <c r="L3819">
        <v>9.3766555359510395</v>
      </c>
      <c r="M3819">
        <v>48.130778464995302</v>
      </c>
      <c r="N3819">
        <v>1.58991350983872</v>
      </c>
      <c r="O3819">
        <v>42.566191446028498</v>
      </c>
      <c r="P3819">
        <v>40.285714285714199</v>
      </c>
      <c r="Q3819">
        <v>1.8088409860748E-2</v>
      </c>
    </row>
    <row r="3820" spans="1:17" hidden="1" x14ac:dyDescent="0.3">
      <c r="A3820" t="s">
        <v>7803</v>
      </c>
      <c r="B3820" t="s">
        <v>7804</v>
      </c>
      <c r="C3820" t="s">
        <v>10182</v>
      </c>
      <c r="E3820">
        <v>26.161529399999999</v>
      </c>
      <c r="F3820">
        <v>54.51</v>
      </c>
      <c r="G3820">
        <v>226.591511353562</v>
      </c>
      <c r="H3820">
        <v>1.9773432513968201</v>
      </c>
      <c r="I3820">
        <v>121.41947164626001</v>
      </c>
      <c r="J3820">
        <v>9.0351394922874704</v>
      </c>
      <c r="K3820">
        <v>49.356734709665503</v>
      </c>
      <c r="L3820">
        <v>37.824585059668202</v>
      </c>
      <c r="M3820">
        <v>82.012420789067704</v>
      </c>
      <c r="N3820">
        <v>0.598557223719553</v>
      </c>
      <c r="O3820">
        <v>15.7585764079985</v>
      </c>
      <c r="P3820">
        <v>309.84962406015001</v>
      </c>
      <c r="Q3820">
        <v>0.113188991576676</v>
      </c>
    </row>
    <row r="3821" spans="1:17" hidden="1" x14ac:dyDescent="0.3">
      <c r="A3821" t="s">
        <v>7805</v>
      </c>
      <c r="B3821" t="s">
        <v>7806</v>
      </c>
      <c r="C3821" t="s">
        <v>10182</v>
      </c>
      <c r="D3821" t="s">
        <v>986</v>
      </c>
      <c r="E3821">
        <v>26.140499999999999</v>
      </c>
      <c r="F3821">
        <v>14.13</v>
      </c>
      <c r="G3821">
        <v>145.603747171138</v>
      </c>
      <c r="H3821">
        <v>113.815358792341</v>
      </c>
      <c r="I3821">
        <v>91.862367173679701</v>
      </c>
      <c r="J3821">
        <v>-7.7338730454630502</v>
      </c>
      <c r="K3821">
        <v>10.8677907391525</v>
      </c>
      <c r="L3821">
        <v>7.9016005760722496</v>
      </c>
      <c r="M3821">
        <v>46.028385917528396</v>
      </c>
      <c r="N3821">
        <v>0.34168650062020101</v>
      </c>
      <c r="O3821">
        <v>19.603680113234201</v>
      </c>
      <c r="P3821">
        <v>185.45454545454501</v>
      </c>
      <c r="Q3821">
        <v>0.14579058798149899</v>
      </c>
    </row>
    <row r="3822" spans="1:17" hidden="1" x14ac:dyDescent="0.3">
      <c r="A3822" t="s">
        <v>7807</v>
      </c>
      <c r="B3822" t="s">
        <v>7808</v>
      </c>
      <c r="C3822" t="s">
        <v>10182</v>
      </c>
      <c r="E3822">
        <v>25.99</v>
      </c>
      <c r="F3822">
        <v>51.98</v>
      </c>
      <c r="G3822">
        <v>70.991044092273796</v>
      </c>
      <c r="H3822">
        <v>-2.8835919744061602</v>
      </c>
      <c r="I3822">
        <v>-3.49253837525952</v>
      </c>
      <c r="J3822">
        <v>-3.1624770038204999</v>
      </c>
      <c r="K3822">
        <v>51.119606261089302</v>
      </c>
      <c r="L3822">
        <v>45.612420435817199</v>
      </c>
      <c r="M3822">
        <v>57.071881364128302</v>
      </c>
      <c r="N3822">
        <v>0.54023260830223496</v>
      </c>
      <c r="O3822">
        <v>21.9699884570989</v>
      </c>
      <c r="P3822">
        <v>119.788583509513</v>
      </c>
      <c r="Q3822">
        <v>7.2526761099910006E-2</v>
      </c>
    </row>
    <row r="3823" spans="1:17" hidden="1" x14ac:dyDescent="0.3">
      <c r="A3823" t="s">
        <v>7809</v>
      </c>
      <c r="B3823" t="s">
        <v>7810</v>
      </c>
      <c r="C3823" t="s">
        <v>10182</v>
      </c>
      <c r="E3823">
        <v>25.919914266999999</v>
      </c>
      <c r="F3823">
        <v>12.61</v>
      </c>
      <c r="G3823">
        <v>15.025203109835299</v>
      </c>
      <c r="H3823">
        <v>25.7315057084881</v>
      </c>
      <c r="I3823">
        <v>18.345190858126699</v>
      </c>
      <c r="J3823">
        <v>-4.3976381989417002</v>
      </c>
      <c r="K3823">
        <v>10.5938232892115</v>
      </c>
      <c r="L3823">
        <v>8.74796186841413</v>
      </c>
      <c r="M3823">
        <v>59.8015096909362</v>
      </c>
      <c r="N3823">
        <v>1.74444362370228</v>
      </c>
      <c r="O3823">
        <v>12.529738302934099</v>
      </c>
      <c r="P3823">
        <v>113.006756756756</v>
      </c>
      <c r="Q3823">
        <v>0.11377326651800999</v>
      </c>
    </row>
    <row r="3824" spans="1:17" hidden="1" x14ac:dyDescent="0.3">
      <c r="A3824" t="s">
        <v>7811</v>
      </c>
      <c r="B3824" t="s">
        <v>7812</v>
      </c>
      <c r="C3824" t="s">
        <v>10182</v>
      </c>
      <c r="D3824" t="s">
        <v>98</v>
      </c>
      <c r="E3824">
        <v>25.883010477999999</v>
      </c>
      <c r="F3824">
        <v>17.21</v>
      </c>
      <c r="G3824">
        <v>21.5069369731705</v>
      </c>
      <c r="H3824">
        <v>-2.3402229223929201</v>
      </c>
      <c r="I3824">
        <v>-27.4664513325509</v>
      </c>
      <c r="J3824">
        <v>0.53288111500838398</v>
      </c>
      <c r="K3824">
        <v>17.314914671619</v>
      </c>
      <c r="L3824">
        <v>16.652736920353099</v>
      </c>
      <c r="M3824">
        <v>47.572984730360901</v>
      </c>
      <c r="N3824">
        <v>0.78688470648048203</v>
      </c>
      <c r="O3824">
        <v>46.7170249854735</v>
      </c>
      <c r="P3824">
        <v>56.454545454545404</v>
      </c>
      <c r="Q3824">
        <v>6.6141242041600004E-3</v>
      </c>
    </row>
    <row r="3825" spans="1:17" hidden="1" x14ac:dyDescent="0.3">
      <c r="A3825" t="s">
        <v>7813</v>
      </c>
      <c r="B3825" t="s">
        <v>7814</v>
      </c>
      <c r="C3825" t="s">
        <v>10182</v>
      </c>
      <c r="D3825" t="s">
        <v>637</v>
      </c>
      <c r="E3825">
        <v>25.878845813999899</v>
      </c>
      <c r="F3825">
        <v>3.66</v>
      </c>
      <c r="G3825">
        <v>-82.278890457416097</v>
      </c>
      <c r="H3825">
        <v>-1.6608316838492401</v>
      </c>
      <c r="I3825">
        <v>-16.012594797722699</v>
      </c>
      <c r="J3825">
        <v>2.5176094033288101</v>
      </c>
      <c r="K3825">
        <v>3.5812289513729798</v>
      </c>
      <c r="M3825">
        <v>55.726389660208902</v>
      </c>
      <c r="N3825">
        <v>1.7660654543568901</v>
      </c>
      <c r="O3825">
        <v>145.90163934426201</v>
      </c>
      <c r="P3825">
        <v>24.067796610169399</v>
      </c>
    </row>
    <row r="3826" spans="1:17" hidden="1" x14ac:dyDescent="0.3">
      <c r="A3826" t="s">
        <v>7815</v>
      </c>
      <c r="B3826" t="s">
        <v>7816</v>
      </c>
      <c r="C3826" t="s">
        <v>10182</v>
      </c>
      <c r="D3826" t="s">
        <v>553</v>
      </c>
      <c r="E3826">
        <v>25.852008000000001</v>
      </c>
      <c r="F3826">
        <v>0.78</v>
      </c>
      <c r="G3826">
        <v>-76.029304227690801</v>
      </c>
      <c r="H3826">
        <v>5.2042476812301199</v>
      </c>
      <c r="I3826">
        <v>-81.978189718877701</v>
      </c>
      <c r="J3826">
        <v>-4.8657702692074798</v>
      </c>
      <c r="K3826">
        <v>0.82338902099421396</v>
      </c>
      <c r="L3826">
        <v>1.2137365650580301</v>
      </c>
      <c r="M3826">
        <v>36.460385524319904</v>
      </c>
      <c r="N3826">
        <v>1.31856255251584</v>
      </c>
      <c r="O3826">
        <v>279.48717948717899</v>
      </c>
      <c r="P3826">
        <v>19.999999999999901</v>
      </c>
      <c r="Q3826">
        <v>6.2293997927235001E-2</v>
      </c>
    </row>
    <row r="3827" spans="1:17" hidden="1" x14ac:dyDescent="0.3">
      <c r="A3827" t="s">
        <v>7817</v>
      </c>
      <c r="B3827" t="s">
        <v>7818</v>
      </c>
      <c r="C3827" t="s">
        <v>10182</v>
      </c>
      <c r="D3827" t="s">
        <v>413</v>
      </c>
      <c r="E3827">
        <v>25.8111</v>
      </c>
      <c r="F3827">
        <v>51</v>
      </c>
      <c r="G3827">
        <v>187.222726413911</v>
      </c>
      <c r="H3827">
        <v>-1.27910814423097</v>
      </c>
      <c r="I3827">
        <v>-26.714820396973401</v>
      </c>
      <c r="J3827">
        <v>-5.4268271125362801</v>
      </c>
      <c r="K3827">
        <v>52.389484566171198</v>
      </c>
      <c r="L3827">
        <v>51.174038607792298</v>
      </c>
      <c r="M3827">
        <v>45.125851429585097</v>
      </c>
      <c r="N3827">
        <v>0.27678032225486099</v>
      </c>
      <c r="O3827">
        <v>115.03921568627401</v>
      </c>
      <c r="P3827">
        <v>212.30863441518599</v>
      </c>
    </row>
    <row r="3828" spans="1:17" hidden="1" x14ac:dyDescent="0.3">
      <c r="A3828" t="s">
        <v>7819</v>
      </c>
      <c r="B3828" t="s">
        <v>7820</v>
      </c>
      <c r="C3828" t="s">
        <v>10182</v>
      </c>
      <c r="D3828" t="s">
        <v>75</v>
      </c>
      <c r="E3828">
        <v>25.773149199999999</v>
      </c>
      <c r="F3828">
        <v>12.58</v>
      </c>
      <c r="G3828">
        <v>-78.458776792973296</v>
      </c>
      <c r="H3828">
        <v>-2.9644177135186802</v>
      </c>
      <c r="I3828">
        <v>-12.8817439552013</v>
      </c>
      <c r="J3828">
        <v>-0.68649316077375899</v>
      </c>
      <c r="K3828">
        <v>12.842718894023299</v>
      </c>
      <c r="L3828">
        <v>16.192278832925101</v>
      </c>
      <c r="M3828">
        <v>45.174907377335501</v>
      </c>
      <c r="N3828">
        <v>0.85060798251431402</v>
      </c>
      <c r="O3828">
        <v>114.467408585055</v>
      </c>
      <c r="P3828">
        <v>17.3507462686567</v>
      </c>
      <c r="Q3828">
        <v>7.7677350972454998E-2</v>
      </c>
    </row>
    <row r="3829" spans="1:17" hidden="1" x14ac:dyDescent="0.3">
      <c r="A3829" t="s">
        <v>7821</v>
      </c>
      <c r="B3829" t="s">
        <v>7822</v>
      </c>
      <c r="C3829" t="s">
        <v>10182</v>
      </c>
      <c r="E3829">
        <v>25.7517</v>
      </c>
      <c r="F3829">
        <v>66.03</v>
      </c>
      <c r="G3829">
        <v>16.8495758696919</v>
      </c>
      <c r="H3829">
        <v>-4.9701991945296697</v>
      </c>
      <c r="I3829">
        <v>-25.0333023041938</v>
      </c>
      <c r="J3829">
        <v>-2.4213143338781999</v>
      </c>
      <c r="K3829">
        <v>67.942196059951598</v>
      </c>
      <c r="L3829">
        <v>62.800202815637</v>
      </c>
      <c r="M3829">
        <v>39.697820650004402</v>
      </c>
      <c r="N3829">
        <v>0.346376307817296</v>
      </c>
      <c r="O3829">
        <v>39.330607299712199</v>
      </c>
      <c r="P3829">
        <v>50.068181818181799</v>
      </c>
      <c r="Q3829">
        <v>6.7470088571764994E-2</v>
      </c>
    </row>
    <row r="3830" spans="1:17" hidden="1" x14ac:dyDescent="0.3">
      <c r="A3830" t="s">
        <v>7823</v>
      </c>
      <c r="B3830" t="s">
        <v>7824</v>
      </c>
      <c r="C3830" t="s">
        <v>10182</v>
      </c>
      <c r="E3830">
        <v>25.703748959999999</v>
      </c>
      <c r="F3830">
        <v>48.2</v>
      </c>
      <c r="G3830">
        <v>-77.668298557104507</v>
      </c>
      <c r="H3830">
        <v>-2.4068634298809801</v>
      </c>
      <c r="I3830">
        <v>-27.766980762634901</v>
      </c>
      <c r="J3830">
        <v>14.2569894262909</v>
      </c>
      <c r="K3830">
        <v>45.302215117707703</v>
      </c>
      <c r="M3830">
        <v>81.578578623542001</v>
      </c>
      <c r="N3830">
        <v>1.4403778040141599</v>
      </c>
      <c r="O3830">
        <v>121.991701244813</v>
      </c>
      <c r="P3830">
        <v>50.625</v>
      </c>
    </row>
    <row r="3831" spans="1:17" hidden="1" x14ac:dyDescent="0.3">
      <c r="A3831" t="s">
        <v>7825</v>
      </c>
      <c r="B3831" t="s">
        <v>7826</v>
      </c>
      <c r="C3831" t="s">
        <v>10182</v>
      </c>
      <c r="E3831">
        <v>25.671900000000001</v>
      </c>
      <c r="F3831">
        <v>10.31</v>
      </c>
      <c r="G3831">
        <v>-51.443050858418601</v>
      </c>
      <c r="H3831">
        <v>3.5206106680110998</v>
      </c>
      <c r="I3831">
        <v>-51.322467111643597</v>
      </c>
      <c r="J3831">
        <v>-8.4101295244101202</v>
      </c>
      <c r="K3831">
        <v>10.402160003141001</v>
      </c>
      <c r="L3831">
        <v>11.760990586219</v>
      </c>
      <c r="M3831">
        <v>42.991163207266297</v>
      </c>
      <c r="N3831">
        <v>1.50959375413523</v>
      </c>
      <c r="O3831">
        <v>88.554801163918498</v>
      </c>
      <c r="P3831">
        <v>21.294117647058801</v>
      </c>
      <c r="Q3831">
        <v>-3.9438846596570001E-2</v>
      </c>
    </row>
    <row r="3832" spans="1:17" hidden="1" x14ac:dyDescent="0.3">
      <c r="A3832" t="s">
        <v>7827</v>
      </c>
      <c r="B3832" t="s">
        <v>7828</v>
      </c>
      <c r="C3832" t="s">
        <v>10182</v>
      </c>
      <c r="D3832" t="s">
        <v>122</v>
      </c>
      <c r="E3832">
        <v>25.585000000000001</v>
      </c>
      <c r="F3832">
        <v>7.31</v>
      </c>
      <c r="G3832">
        <v>-20.085908001275701</v>
      </c>
      <c r="H3832">
        <v>-5.1909220510863099</v>
      </c>
      <c r="I3832">
        <v>-39.664368366834303</v>
      </c>
      <c r="J3832">
        <v>-0.31676343104403398</v>
      </c>
      <c r="K3832">
        <v>7.7593135252536101</v>
      </c>
      <c r="L3832">
        <v>8.6882175887761193</v>
      </c>
      <c r="M3832">
        <v>48.643517750421502</v>
      </c>
      <c r="N3832">
        <v>0.73427222216184596</v>
      </c>
      <c r="O3832">
        <v>70.177838577291297</v>
      </c>
      <c r="P3832">
        <v>12.4615384615384</v>
      </c>
      <c r="Q3832">
        <v>8.7373493500539998E-3</v>
      </c>
    </row>
    <row r="3833" spans="1:17" hidden="1" x14ac:dyDescent="0.3">
      <c r="A3833" t="s">
        <v>7829</v>
      </c>
      <c r="B3833" t="s">
        <v>7830</v>
      </c>
      <c r="C3833" t="s">
        <v>10182</v>
      </c>
      <c r="D3833" t="s">
        <v>637</v>
      </c>
      <c r="E3833">
        <v>25.513950000000001</v>
      </c>
      <c r="F3833">
        <v>51.7</v>
      </c>
      <c r="G3833">
        <v>-39.1341208026057</v>
      </c>
      <c r="H3833">
        <v>-4.5179745409920997</v>
      </c>
      <c r="I3833">
        <v>-2.3283842714069198</v>
      </c>
      <c r="K3833">
        <v>62.326431611066397</v>
      </c>
      <c r="M3833">
        <v>98.920027569831404</v>
      </c>
      <c r="N3833">
        <v>1.125</v>
      </c>
      <c r="O3833">
        <v>16.344294003868399</v>
      </c>
      <c r="P3833">
        <v>10</v>
      </c>
    </row>
    <row r="3834" spans="1:17" hidden="1" x14ac:dyDescent="0.3">
      <c r="A3834" t="s">
        <v>7831</v>
      </c>
      <c r="B3834" t="s">
        <v>7832</v>
      </c>
      <c r="C3834" t="s">
        <v>10182</v>
      </c>
      <c r="E3834">
        <v>25.506</v>
      </c>
      <c r="F3834">
        <v>42.51</v>
      </c>
      <c r="G3834">
        <v>-20.252369160338599</v>
      </c>
      <c r="H3834">
        <v>-5.0004835880367402</v>
      </c>
      <c r="I3834">
        <v>-24.588446190911501</v>
      </c>
      <c r="J3834">
        <v>-7.1201584006926604</v>
      </c>
      <c r="K3834">
        <v>43.213456508806701</v>
      </c>
      <c r="L3834">
        <v>44.3716289951997</v>
      </c>
      <c r="M3834">
        <v>48.056337213182701</v>
      </c>
      <c r="N3834">
        <v>0.94726309325139002</v>
      </c>
      <c r="O3834">
        <v>51.470242295930298</v>
      </c>
      <c r="P3834">
        <v>26.2923351158645</v>
      </c>
      <c r="Q3834">
        <v>4.4910409556349999E-2</v>
      </c>
    </row>
    <row r="3835" spans="1:17" hidden="1" x14ac:dyDescent="0.3">
      <c r="A3835" t="s">
        <v>7833</v>
      </c>
      <c r="B3835" t="s">
        <v>7834</v>
      </c>
      <c r="C3835" t="s">
        <v>10182</v>
      </c>
      <c r="D3835" t="s">
        <v>637</v>
      </c>
      <c r="E3835">
        <v>25.483330786</v>
      </c>
      <c r="F3835">
        <v>11.54</v>
      </c>
      <c r="G3835">
        <v>-31.264769789893599</v>
      </c>
      <c r="H3835">
        <v>-8.5146439831236602</v>
      </c>
      <c r="I3835">
        <v>-45.429833546769203</v>
      </c>
      <c r="J3835">
        <v>-2.9926211069017099</v>
      </c>
      <c r="K3835">
        <v>12.415943371592199</v>
      </c>
      <c r="L3835">
        <v>13.624702395923499</v>
      </c>
      <c r="M3835">
        <v>41.081754582884201</v>
      </c>
      <c r="N3835">
        <v>0.38355408912302102</v>
      </c>
      <c r="O3835">
        <v>94.974003466204493</v>
      </c>
      <c r="P3835">
        <v>15.399999999999901</v>
      </c>
      <c r="Q3835">
        <v>-4.2408109528430001E-2</v>
      </c>
    </row>
    <row r="3836" spans="1:17" hidden="1" x14ac:dyDescent="0.3">
      <c r="A3836" t="s">
        <v>7835</v>
      </c>
      <c r="B3836" t="s">
        <v>7836</v>
      </c>
      <c r="C3836" t="s">
        <v>10182</v>
      </c>
      <c r="D3836" t="s">
        <v>114</v>
      </c>
      <c r="E3836">
        <v>25.446439999999999</v>
      </c>
      <c r="F3836">
        <v>23.26</v>
      </c>
      <c r="G3836">
        <v>-29.914058574107099</v>
      </c>
      <c r="H3836">
        <v>-11.840064216022901</v>
      </c>
      <c r="I3836">
        <v>3.85543191240926</v>
      </c>
      <c r="J3836">
        <v>-1.01352612780672</v>
      </c>
      <c r="K3836">
        <v>23.9546239767574</v>
      </c>
      <c r="L3836">
        <v>20.7477535380823</v>
      </c>
      <c r="M3836">
        <v>44.943379387585502</v>
      </c>
      <c r="N3836">
        <v>1.0033015184004701</v>
      </c>
      <c r="O3836">
        <v>27.257093723129799</v>
      </c>
      <c r="P3836">
        <v>67.097701149425305</v>
      </c>
      <c r="Q3836">
        <v>6.9149614012050997E-2</v>
      </c>
    </row>
    <row r="3837" spans="1:17" hidden="1" x14ac:dyDescent="0.3">
      <c r="A3837" t="s">
        <v>7837</v>
      </c>
      <c r="B3837" t="s">
        <v>7838</v>
      </c>
      <c r="C3837" t="s">
        <v>10182</v>
      </c>
      <c r="D3837" t="s">
        <v>337</v>
      </c>
      <c r="E3837">
        <v>25.414687199999999</v>
      </c>
      <c r="F3837">
        <v>18.25</v>
      </c>
      <c r="G3837">
        <v>44.916890126522297</v>
      </c>
      <c r="H3837">
        <v>8.8586488356312696</v>
      </c>
      <c r="I3837">
        <v>-36.286717604740197</v>
      </c>
      <c r="J3837">
        <v>8.4681121841609901</v>
      </c>
      <c r="K3837">
        <v>16.074635606426899</v>
      </c>
      <c r="L3837">
        <v>16.372088787960401</v>
      </c>
      <c r="M3837">
        <v>82.774045645601205</v>
      </c>
      <c r="N3837">
        <v>1.0143327636052699</v>
      </c>
      <c r="O3837">
        <v>36.2694689435165</v>
      </c>
      <c r="P3837">
        <v>78.363911916543501</v>
      </c>
      <c r="Q3837">
        <v>6.0415651998288002E-2</v>
      </c>
    </row>
    <row r="3838" spans="1:17" hidden="1" x14ac:dyDescent="0.3">
      <c r="A3838" t="s">
        <v>7839</v>
      </c>
      <c r="B3838" t="s">
        <v>7840</v>
      </c>
      <c r="C3838" t="s">
        <v>10182</v>
      </c>
      <c r="D3838" t="s">
        <v>1175</v>
      </c>
      <c r="E3838">
        <v>25.405597086</v>
      </c>
      <c r="F3838">
        <v>69.59</v>
      </c>
      <c r="G3838">
        <v>41.756575815554697</v>
      </c>
      <c r="H3838">
        <v>5.7945254590078799</v>
      </c>
      <c r="I3838">
        <v>-33.077729448493798</v>
      </c>
      <c r="J3838">
        <v>-3.7693896560689999</v>
      </c>
      <c r="K3838">
        <v>72.372906800244294</v>
      </c>
      <c r="L3838">
        <v>74.390783435414903</v>
      </c>
      <c r="M3838">
        <v>35.066542414250598</v>
      </c>
      <c r="N3838">
        <v>0.95599512722817703</v>
      </c>
      <c r="O3838">
        <v>70.829142118120402</v>
      </c>
      <c r="P3838">
        <v>81.649699817279995</v>
      </c>
      <c r="Q3838">
        <v>0.115954855527929</v>
      </c>
    </row>
    <row r="3839" spans="1:17" hidden="1" x14ac:dyDescent="0.3">
      <c r="A3839" t="s">
        <v>7841</v>
      </c>
      <c r="B3839" t="s">
        <v>7842</v>
      </c>
      <c r="C3839" t="s">
        <v>10182</v>
      </c>
      <c r="D3839" t="s">
        <v>246</v>
      </c>
      <c r="E3839">
        <v>25.3195196</v>
      </c>
      <c r="F3839">
        <v>88.12</v>
      </c>
      <c r="G3839">
        <v>1103.9238548997</v>
      </c>
      <c r="H3839">
        <v>43.6809962994881</v>
      </c>
      <c r="I3839">
        <v>154.86385344842299</v>
      </c>
      <c r="J3839">
        <v>8.0480895991411607</v>
      </c>
      <c r="K3839">
        <v>63.040232576247099</v>
      </c>
      <c r="L3839">
        <v>41.047984399453902</v>
      </c>
      <c r="M3839">
        <v>99.592606466805805</v>
      </c>
      <c r="N3839">
        <v>1.91187598979583</v>
      </c>
      <c r="O3839">
        <v>0</v>
      </c>
      <c r="P3839">
        <v>1129.0097629009699</v>
      </c>
    </row>
    <row r="3840" spans="1:17" hidden="1" x14ac:dyDescent="0.3">
      <c r="A3840" t="s">
        <v>7843</v>
      </c>
      <c r="B3840" t="s">
        <v>7844</v>
      </c>
      <c r="C3840" t="s">
        <v>10182</v>
      </c>
      <c r="E3840">
        <v>25.31709</v>
      </c>
      <c r="F3840">
        <v>27</v>
      </c>
      <c r="G3840">
        <v>-18.786695402850501</v>
      </c>
      <c r="H3840">
        <v>1.7812380574330899</v>
      </c>
      <c r="I3840">
        <v>-12.3283842714069</v>
      </c>
      <c r="J3840">
        <v>-0.41549685081066401</v>
      </c>
      <c r="K3840">
        <v>26.245939930545301</v>
      </c>
      <c r="L3840">
        <v>26.0324590015456</v>
      </c>
      <c r="M3840">
        <v>65.352471103912606</v>
      </c>
      <c r="N3840">
        <v>4.2975206611570202</v>
      </c>
      <c r="O3840">
        <v>12.2222222222222</v>
      </c>
      <c r="P3840">
        <v>6.2992125984251999</v>
      </c>
    </row>
    <row r="3841" spans="1:17" hidden="1" x14ac:dyDescent="0.3">
      <c r="A3841" t="s">
        <v>7845</v>
      </c>
      <c r="B3841" t="s">
        <v>7846</v>
      </c>
      <c r="C3841" t="s">
        <v>10182</v>
      </c>
      <c r="E3841">
        <v>25.295999999999999</v>
      </c>
      <c r="F3841">
        <v>62</v>
      </c>
      <c r="G3841">
        <v>-48.542698124732503</v>
      </c>
      <c r="H3841">
        <v>-1.18464120765877</v>
      </c>
      <c r="I3841">
        <v>-33.246751618345698</v>
      </c>
      <c r="J3841">
        <v>1.59285110152132</v>
      </c>
      <c r="K3841">
        <v>62.200106763006701</v>
      </c>
      <c r="L3841">
        <v>70.462381868524503</v>
      </c>
      <c r="M3841">
        <v>58.512267860483902</v>
      </c>
      <c r="N3841">
        <v>0.926525529265255</v>
      </c>
      <c r="O3841">
        <v>56.387096774193502</v>
      </c>
      <c r="P3841">
        <v>22.167487684729</v>
      </c>
    </row>
    <row r="3842" spans="1:17" hidden="1" x14ac:dyDescent="0.3">
      <c r="A3842" t="s">
        <v>7847</v>
      </c>
      <c r="B3842" t="s">
        <v>7848</v>
      </c>
      <c r="C3842" t="s">
        <v>10182</v>
      </c>
      <c r="D3842" t="s">
        <v>299</v>
      </c>
      <c r="E3842">
        <v>25.276163315000002</v>
      </c>
      <c r="F3842">
        <v>12.35</v>
      </c>
      <c r="G3842">
        <v>21.241106216733701</v>
      </c>
      <c r="H3842">
        <v>33.7798977994334</v>
      </c>
      <c r="I3842">
        <v>-2.6481000795774401</v>
      </c>
      <c r="J3842">
        <v>-11.3698219465854</v>
      </c>
      <c r="K3842">
        <v>10.738887956312199</v>
      </c>
      <c r="L3842">
        <v>10.041772024597501</v>
      </c>
      <c r="M3842">
        <v>55.144112559095902</v>
      </c>
      <c r="N3842">
        <v>2.4074535723755801</v>
      </c>
      <c r="O3842">
        <v>24.615384615384599</v>
      </c>
      <c r="P3842">
        <v>80.5555555555555</v>
      </c>
    </row>
    <row r="3843" spans="1:17" hidden="1" x14ac:dyDescent="0.3">
      <c r="A3843" t="s">
        <v>7849</v>
      </c>
      <c r="B3843" t="s">
        <v>7850</v>
      </c>
      <c r="C3843" t="s">
        <v>10182</v>
      </c>
      <c r="E3843">
        <v>25.263016</v>
      </c>
      <c r="F3843">
        <v>159.65</v>
      </c>
      <c r="G3843">
        <v>-55.0793304963426</v>
      </c>
      <c r="H3843">
        <v>1.9153587923412301</v>
      </c>
      <c r="I3843">
        <v>-16.153685476226102</v>
      </c>
      <c r="J3843">
        <v>-4.44769076556417</v>
      </c>
      <c r="K3843">
        <v>166.74981418731801</v>
      </c>
      <c r="L3843">
        <v>182.97808869569701</v>
      </c>
      <c r="M3843">
        <v>41.519148800965802</v>
      </c>
      <c r="N3843">
        <v>1.0606060606060601</v>
      </c>
      <c r="O3843">
        <v>45.317882868775399</v>
      </c>
      <c r="P3843">
        <v>8.3474720054292604</v>
      </c>
      <c r="Q3843">
        <v>7.5894511982926002E-2</v>
      </c>
    </row>
    <row r="3844" spans="1:17" hidden="1" x14ac:dyDescent="0.3">
      <c r="A3844" t="s">
        <v>7851</v>
      </c>
      <c r="B3844" t="s">
        <v>7852</v>
      </c>
      <c r="C3844" t="s">
        <v>10182</v>
      </c>
      <c r="D3844" t="s">
        <v>46</v>
      </c>
      <c r="E3844">
        <v>25.211264</v>
      </c>
      <c r="F3844">
        <v>28.34</v>
      </c>
      <c r="G3844">
        <v>106.63935773870701</v>
      </c>
      <c r="H3844">
        <v>15.719615615987101</v>
      </c>
      <c r="I3844">
        <v>236.257101583451</v>
      </c>
      <c r="J3844">
        <v>-4.6493160773758403E-2</v>
      </c>
      <c r="K3844">
        <v>24.120535285916901</v>
      </c>
      <c r="L3844">
        <v>17.562775161494599</v>
      </c>
      <c r="M3844">
        <v>99.997548755455</v>
      </c>
      <c r="N3844">
        <v>0.40238450074515603</v>
      </c>
      <c r="O3844">
        <v>0</v>
      </c>
      <c r="P3844">
        <v>248.58548585485801</v>
      </c>
    </row>
    <row r="3845" spans="1:17" hidden="1" x14ac:dyDescent="0.3">
      <c r="A3845" t="s">
        <v>7853</v>
      </c>
      <c r="B3845" t="s">
        <v>7854</v>
      </c>
      <c r="C3845" t="s">
        <v>10182</v>
      </c>
      <c r="D3845" t="s">
        <v>484</v>
      </c>
      <c r="E3845">
        <v>25.186</v>
      </c>
      <c r="F3845">
        <v>35.979999999999997</v>
      </c>
      <c r="G3845">
        <v>-51.371505214961402</v>
      </c>
      <c r="H3845">
        <v>-5.5460378919229303</v>
      </c>
      <c r="I3845">
        <v>-53.566339522101003</v>
      </c>
      <c r="J3845">
        <v>-7.1409115227977598</v>
      </c>
      <c r="K3845">
        <v>36.857958723423302</v>
      </c>
      <c r="L3845">
        <v>46.165404972330599</v>
      </c>
      <c r="M3845">
        <v>53.4317052527445</v>
      </c>
      <c r="N3845">
        <v>1.14717563295811</v>
      </c>
      <c r="O3845">
        <v>250.33351862145599</v>
      </c>
      <c r="P3845">
        <v>6.41821946169771</v>
      </c>
      <c r="Q3845">
        <v>-2.2065527457825002E-2</v>
      </c>
    </row>
    <row r="3846" spans="1:17" hidden="1" x14ac:dyDescent="0.3">
      <c r="A3846" t="s">
        <v>7855</v>
      </c>
      <c r="B3846" t="s">
        <v>7856</v>
      </c>
      <c r="C3846" t="s">
        <v>10182</v>
      </c>
      <c r="D3846" t="s">
        <v>413</v>
      </c>
      <c r="E3846">
        <v>25.1318041</v>
      </c>
      <c r="F3846">
        <v>42.61</v>
      </c>
      <c r="G3846">
        <v>4.0744436204277799</v>
      </c>
      <c r="H3846">
        <v>-11.170426566578399</v>
      </c>
      <c r="I3846">
        <v>18.8600393739132</v>
      </c>
      <c r="J3846">
        <v>2.1238685661807302</v>
      </c>
      <c r="K3846">
        <v>41.212787823610199</v>
      </c>
      <c r="L3846">
        <v>37.450048854741802</v>
      </c>
      <c r="M3846">
        <v>53.610719380475402</v>
      </c>
      <c r="N3846">
        <v>1.16020869565217</v>
      </c>
      <c r="O3846">
        <v>12.6261440976296</v>
      </c>
      <c r="P3846">
        <v>47.6949740034662</v>
      </c>
      <c r="Q3846">
        <v>7.4363423616323004E-2</v>
      </c>
    </row>
    <row r="3847" spans="1:17" hidden="1" x14ac:dyDescent="0.3">
      <c r="A3847" t="s">
        <v>7857</v>
      </c>
      <c r="B3847" t="s">
        <v>7858</v>
      </c>
      <c r="C3847" t="s">
        <v>10182</v>
      </c>
      <c r="D3847" t="s">
        <v>140</v>
      </c>
      <c r="E3847">
        <v>25.083155999999999</v>
      </c>
      <c r="F3847">
        <v>96.6</v>
      </c>
      <c r="G3847">
        <v>-50.027632943000697</v>
      </c>
      <c r="H3847">
        <v>-20.5179745409921</v>
      </c>
      <c r="I3847">
        <v>-40.453384271406897</v>
      </c>
      <c r="J3847">
        <v>-4.6493160773758403E-2</v>
      </c>
      <c r="K3847">
        <v>106.370277892489</v>
      </c>
      <c r="L3847">
        <v>118.825459369846</v>
      </c>
      <c r="M3847">
        <v>9.1795833229903803</v>
      </c>
      <c r="N3847">
        <v>0</v>
      </c>
      <c r="O3847">
        <v>39.130434782608702</v>
      </c>
      <c r="P3847">
        <v>0</v>
      </c>
    </row>
    <row r="3848" spans="1:17" hidden="1" x14ac:dyDescent="0.3">
      <c r="A3848" t="s">
        <v>7859</v>
      </c>
      <c r="B3848" t="s">
        <v>7860</v>
      </c>
      <c r="C3848" t="s">
        <v>10182</v>
      </c>
      <c r="E3848">
        <v>24.964200000000002</v>
      </c>
      <c r="F3848">
        <v>54.27</v>
      </c>
      <c r="G3848">
        <v>-35.899383761341397</v>
      </c>
      <c r="H3848">
        <v>-16.526528579485198</v>
      </c>
      <c r="I3848">
        <v>-21.5910493775764</v>
      </c>
      <c r="J3848">
        <v>-1.3928598151448299</v>
      </c>
      <c r="K3848">
        <v>55.727210151863602</v>
      </c>
      <c r="L3848">
        <v>56.681680240001697</v>
      </c>
      <c r="M3848">
        <v>37.380358366934402</v>
      </c>
      <c r="N3848">
        <v>0.61895886797321897</v>
      </c>
      <c r="O3848">
        <v>34.973281739450798</v>
      </c>
      <c r="P3848">
        <v>22.838388411045699</v>
      </c>
      <c r="Q3848">
        <v>-1.4921771465114E-2</v>
      </c>
    </row>
    <row r="3849" spans="1:17" hidden="1" x14ac:dyDescent="0.3">
      <c r="A3849" t="s">
        <v>7861</v>
      </c>
      <c r="B3849" t="s">
        <v>7862</v>
      </c>
      <c r="C3849" t="s">
        <v>10182</v>
      </c>
      <c r="D3849" t="s">
        <v>637</v>
      </c>
      <c r="E3849">
        <v>24.948028799999999</v>
      </c>
      <c r="F3849">
        <v>49.32</v>
      </c>
      <c r="G3849">
        <v>185.10277124400699</v>
      </c>
      <c r="H3849">
        <v>27.470792372462</v>
      </c>
      <c r="I3849">
        <v>64.954146282151598</v>
      </c>
      <c r="J3849">
        <v>7.6618401725595797</v>
      </c>
      <c r="K3849">
        <v>40.695279470734498</v>
      </c>
      <c r="L3849">
        <v>30.460697088057799</v>
      </c>
      <c r="M3849">
        <v>54.979753812348498</v>
      </c>
      <c r="N3849">
        <v>0.47605550261106999</v>
      </c>
      <c r="O3849">
        <v>7.2587185725871697</v>
      </c>
      <c r="P3849">
        <v>307.60330578512401</v>
      </c>
      <c r="Q3849">
        <v>0.10712303856543499</v>
      </c>
    </row>
    <row r="3850" spans="1:17" hidden="1" x14ac:dyDescent="0.3">
      <c r="A3850" t="s">
        <v>7863</v>
      </c>
      <c r="B3850" t="s">
        <v>7864</v>
      </c>
      <c r="C3850" t="s">
        <v>10182</v>
      </c>
      <c r="D3850" t="s">
        <v>637</v>
      </c>
      <c r="E3850">
        <v>24.942875000000001</v>
      </c>
      <c r="F3850">
        <v>130.25</v>
      </c>
      <c r="G3850">
        <v>14.817421751677999</v>
      </c>
      <c r="H3850">
        <v>-20.096792274982199</v>
      </c>
      <c r="I3850">
        <v>-20.667582019471599</v>
      </c>
      <c r="J3850">
        <v>-12.161877776158301</v>
      </c>
      <c r="K3850">
        <v>148.350480378757</v>
      </c>
      <c r="L3850">
        <v>131.46980754302399</v>
      </c>
      <c r="M3850">
        <v>23.215938216138699</v>
      </c>
      <c r="N3850">
        <v>0.96203318669857796</v>
      </c>
      <c r="O3850">
        <v>45.067178502879003</v>
      </c>
      <c r="P3850">
        <v>80.4016620498615</v>
      </c>
      <c r="Q3850">
        <v>0.133283660766467</v>
      </c>
    </row>
    <row r="3851" spans="1:17" hidden="1" x14ac:dyDescent="0.3">
      <c r="A3851" t="s">
        <v>7865</v>
      </c>
      <c r="B3851" t="s">
        <v>7866</v>
      </c>
      <c r="C3851" t="s">
        <v>10182</v>
      </c>
      <c r="D3851" t="s">
        <v>711</v>
      </c>
      <c r="E3851">
        <v>24.859794348000001</v>
      </c>
      <c r="F3851">
        <v>779.96</v>
      </c>
      <c r="G3851">
        <v>43.177811148212598</v>
      </c>
      <c r="H3851">
        <v>1.45591424256107</v>
      </c>
      <c r="I3851">
        <v>23.430161993300999</v>
      </c>
      <c r="J3851">
        <v>1.9172294422337199</v>
      </c>
      <c r="K3851">
        <v>730.92795199584805</v>
      </c>
      <c r="L3851">
        <v>626.55958374278896</v>
      </c>
      <c r="M3851">
        <v>42.579740679890797</v>
      </c>
      <c r="N3851">
        <v>0.63210593094573897</v>
      </c>
      <c r="O3851">
        <v>0.47310118467613899</v>
      </c>
      <c r="P3851">
        <v>75.016268372040798</v>
      </c>
      <c r="Q3851">
        <v>-2.2826330923839998E-3</v>
      </c>
    </row>
    <row r="3852" spans="1:17" hidden="1" x14ac:dyDescent="0.3">
      <c r="A3852" t="s">
        <v>7867</v>
      </c>
      <c r="B3852" t="s">
        <v>7868</v>
      </c>
      <c r="C3852" t="s">
        <v>10182</v>
      </c>
      <c r="D3852" t="s">
        <v>413</v>
      </c>
      <c r="E3852">
        <v>24.806000000000001</v>
      </c>
      <c r="F3852">
        <v>15.8</v>
      </c>
      <c r="G3852">
        <v>141.80598389061601</v>
      </c>
      <c r="H3852">
        <v>9.8002072771897097</v>
      </c>
      <c r="I3852">
        <v>46.465585577839299</v>
      </c>
      <c r="J3852">
        <v>3.9507501197224499</v>
      </c>
      <c r="K3852">
        <v>13.4998291346981</v>
      </c>
      <c r="L3852">
        <v>10.5119930338613</v>
      </c>
      <c r="M3852">
        <v>67.444445016254207</v>
      </c>
      <c r="N3852">
        <v>1.5181653272948701</v>
      </c>
      <c r="O3852">
        <v>5.3164556962025298</v>
      </c>
      <c r="P3852">
        <v>244.97816593886401</v>
      </c>
      <c r="Q3852">
        <v>7.1362010266973003E-2</v>
      </c>
    </row>
    <row r="3853" spans="1:17" hidden="1" x14ac:dyDescent="0.3">
      <c r="A3853" t="s">
        <v>7869</v>
      </c>
      <c r="B3853" t="s">
        <v>7870</v>
      </c>
      <c r="C3853" t="s">
        <v>10182</v>
      </c>
      <c r="D3853" t="s">
        <v>214</v>
      </c>
      <c r="E3853">
        <v>24.76</v>
      </c>
      <c r="F3853">
        <v>61.9</v>
      </c>
      <c r="G3853">
        <v>76.674196301201405</v>
      </c>
      <c r="H3853">
        <v>7.9661250410540401</v>
      </c>
      <c r="I3853">
        <v>73.278812130392097</v>
      </c>
      <c r="J3853">
        <v>2.6920960508444902</v>
      </c>
      <c r="K3853">
        <v>61.304844571087102</v>
      </c>
      <c r="L3853">
        <v>47.9026663208735</v>
      </c>
      <c r="M3853">
        <v>41.731391646758603</v>
      </c>
      <c r="N3853">
        <v>0.42425673384205997</v>
      </c>
      <c r="O3853">
        <v>39.095315024232598</v>
      </c>
      <c r="P3853">
        <v>138.07692307692301</v>
      </c>
      <c r="Q3853">
        <v>6.3465495170051997E-2</v>
      </c>
    </row>
    <row r="3854" spans="1:17" hidden="1" x14ac:dyDescent="0.3">
      <c r="A3854" t="s">
        <v>7871</v>
      </c>
      <c r="B3854" t="s">
        <v>7872</v>
      </c>
      <c r="C3854" t="s">
        <v>10182</v>
      </c>
      <c r="D3854" t="s">
        <v>75</v>
      </c>
      <c r="E3854">
        <v>24.75</v>
      </c>
      <c r="F3854">
        <v>24.75</v>
      </c>
      <c r="G3854">
        <v>-29.7101854579231</v>
      </c>
      <c r="H3854">
        <v>-36.006053466725099</v>
      </c>
      <c r="I3854">
        <v>-9.4177813608040104</v>
      </c>
      <c r="J3854">
        <v>-4.6493160773758403E-2</v>
      </c>
      <c r="K3854">
        <v>28.016010268219201</v>
      </c>
      <c r="L3854">
        <v>26.301858826301999</v>
      </c>
      <c r="M3854">
        <v>34.880312442371597</v>
      </c>
      <c r="N3854">
        <v>1.77643465388521</v>
      </c>
      <c r="O3854">
        <v>85.010101010100996</v>
      </c>
      <c r="P3854">
        <v>17.857142857142801</v>
      </c>
    </row>
    <row r="3855" spans="1:17" hidden="1" x14ac:dyDescent="0.3">
      <c r="A3855" t="s">
        <v>7873</v>
      </c>
      <c r="B3855" t="s">
        <v>7874</v>
      </c>
      <c r="C3855" t="s">
        <v>10182</v>
      </c>
      <c r="D3855" t="s">
        <v>153</v>
      </c>
      <c r="E3855">
        <v>24.745513959</v>
      </c>
      <c r="F3855">
        <v>12.6</v>
      </c>
      <c r="G3855">
        <v>161.27772836235999</v>
      </c>
      <c r="H3855">
        <v>3.3587377877750102</v>
      </c>
      <c r="I3855">
        <v>112.671615728593</v>
      </c>
      <c r="J3855">
        <v>-4.6642070139153198</v>
      </c>
      <c r="K3855">
        <v>12.287304569061099</v>
      </c>
      <c r="L3855">
        <v>8.9207943318820604</v>
      </c>
      <c r="M3855">
        <v>37.798936803430998</v>
      </c>
      <c r="N3855">
        <v>0.53900544314814902</v>
      </c>
      <c r="O3855">
        <v>18.095238095238098</v>
      </c>
      <c r="P3855">
        <v>196.470588235294</v>
      </c>
      <c r="Q3855">
        <v>7.6555207692956997E-2</v>
      </c>
    </row>
    <row r="3856" spans="1:17" hidden="1" x14ac:dyDescent="0.3">
      <c r="A3856" t="s">
        <v>7875</v>
      </c>
      <c r="B3856" t="s">
        <v>7876</v>
      </c>
      <c r="C3856" t="s">
        <v>10182</v>
      </c>
      <c r="D3856" t="s">
        <v>49</v>
      </c>
      <c r="E3856">
        <v>24.722999999999999</v>
      </c>
      <c r="F3856">
        <v>2.46</v>
      </c>
      <c r="G3856">
        <v>-81.313666008393199</v>
      </c>
      <c r="H3856">
        <v>11.4637606188252</v>
      </c>
      <c r="I3856">
        <v>-8.9670397335917897</v>
      </c>
      <c r="J3856">
        <v>4.4802558104196502</v>
      </c>
      <c r="K3856">
        <v>2.3298824234417101</v>
      </c>
      <c r="L3856">
        <v>2.9220181052744101</v>
      </c>
      <c r="M3856">
        <v>53.805733455733801</v>
      </c>
      <c r="N3856">
        <v>0.99114099105140196</v>
      </c>
      <c r="O3856">
        <v>128.86178861788599</v>
      </c>
      <c r="P3856">
        <v>29.473684210526301</v>
      </c>
      <c r="Q3856">
        <v>5.5583054754315998E-2</v>
      </c>
    </row>
    <row r="3857" spans="1:17" hidden="1" x14ac:dyDescent="0.3">
      <c r="A3857" t="s">
        <v>7877</v>
      </c>
      <c r="B3857" t="s">
        <v>7878</v>
      </c>
      <c r="C3857" t="s">
        <v>10182</v>
      </c>
      <c r="D3857" t="s">
        <v>413</v>
      </c>
      <c r="E3857">
        <v>24.673326299999999</v>
      </c>
      <c r="F3857">
        <v>34.229999999999997</v>
      </c>
      <c r="G3857">
        <v>26.441316434315201</v>
      </c>
      <c r="H3857">
        <v>-4.5466607142565802</v>
      </c>
      <c r="I3857">
        <v>-26.0849980280206</v>
      </c>
      <c r="J3857">
        <v>-2.7001244456899398</v>
      </c>
      <c r="K3857">
        <v>35.354158062604398</v>
      </c>
      <c r="L3857">
        <v>34.432493514985502</v>
      </c>
      <c r="M3857">
        <v>41.939760375653698</v>
      </c>
      <c r="N3857">
        <v>1.0693082803107199</v>
      </c>
      <c r="O3857">
        <v>40.169442009932801</v>
      </c>
      <c r="P3857">
        <v>90.1666666666666</v>
      </c>
      <c r="Q3857">
        <v>7.5602375366839003E-2</v>
      </c>
    </row>
    <row r="3858" spans="1:17" hidden="1" x14ac:dyDescent="0.3">
      <c r="A3858" t="s">
        <v>7879</v>
      </c>
      <c r="B3858" t="s">
        <v>7880</v>
      </c>
      <c r="C3858" t="s">
        <v>10182</v>
      </c>
      <c r="D3858" t="s">
        <v>711</v>
      </c>
      <c r="E3858">
        <v>24.652576575000001</v>
      </c>
      <c r="F3858">
        <v>13.3</v>
      </c>
      <c r="G3858">
        <v>20.428315193472599</v>
      </c>
      <c r="H3858">
        <v>1.16922925047709</v>
      </c>
      <c r="I3858">
        <v>7.1684710745050202</v>
      </c>
      <c r="J3858">
        <v>3.7549032705683598</v>
      </c>
      <c r="K3858">
        <v>12.6218437440054</v>
      </c>
      <c r="L3858">
        <v>11.5236444921231</v>
      </c>
      <c r="M3858">
        <v>43.246163025678499</v>
      </c>
      <c r="N3858">
        <v>0.85155317539591702</v>
      </c>
      <c r="O3858">
        <v>8.7969924812030005</v>
      </c>
      <c r="P3858">
        <v>60.822249093107601</v>
      </c>
    </row>
    <row r="3859" spans="1:17" hidden="1" x14ac:dyDescent="0.3">
      <c r="A3859" t="s">
        <v>7881</v>
      </c>
      <c r="B3859" t="s">
        <v>7882</v>
      </c>
      <c r="C3859" t="s">
        <v>10182</v>
      </c>
      <c r="D3859" t="s">
        <v>49</v>
      </c>
      <c r="E3859">
        <v>24.515149999999998</v>
      </c>
      <c r="F3859">
        <v>2.12</v>
      </c>
      <c r="G3859">
        <v>6.59111063226461</v>
      </c>
      <c r="H3859">
        <v>1.36437840018436</v>
      </c>
      <c r="I3859">
        <v>-41.661717604740197</v>
      </c>
      <c r="J3859">
        <v>7.9535068392262396</v>
      </c>
      <c r="K3859">
        <v>2.0792447977156199</v>
      </c>
      <c r="L3859">
        <v>2.11562508726308</v>
      </c>
      <c r="M3859">
        <v>57.373036791072302</v>
      </c>
      <c r="N3859">
        <v>1.8767663696282</v>
      </c>
      <c r="O3859">
        <v>50.943396226415103</v>
      </c>
      <c r="P3859">
        <v>59.398496240601403</v>
      </c>
      <c r="Q3859">
        <v>7.9066273923319996E-2</v>
      </c>
    </row>
    <row r="3860" spans="1:17" hidden="1" x14ac:dyDescent="0.3">
      <c r="A3860" t="s">
        <v>7883</v>
      </c>
      <c r="B3860" t="s">
        <v>7884</v>
      </c>
      <c r="C3860" t="s">
        <v>10182</v>
      </c>
      <c r="D3860" t="s">
        <v>130</v>
      </c>
      <c r="E3860">
        <v>24.423317879999999</v>
      </c>
      <c r="F3860">
        <v>16.399999999999999</v>
      </c>
      <c r="G3860">
        <v>-5.5931859894901201</v>
      </c>
      <c r="H3860">
        <v>-1.87035303188851</v>
      </c>
      <c r="I3860">
        <v>-12.2495918825592</v>
      </c>
      <c r="J3860">
        <v>1.0670674632677399</v>
      </c>
      <c r="K3860">
        <v>20.078539679257499</v>
      </c>
      <c r="L3860">
        <v>20.567302919445201</v>
      </c>
      <c r="M3860">
        <v>33.686981725690302</v>
      </c>
      <c r="N3860">
        <v>1</v>
      </c>
      <c r="Q3860">
        <v>-3.2586267451102997E-2</v>
      </c>
    </row>
    <row r="3861" spans="1:17" hidden="1" x14ac:dyDescent="0.3">
      <c r="A3861" t="s">
        <v>7885</v>
      </c>
      <c r="B3861" t="s">
        <v>7886</v>
      </c>
      <c r="C3861" t="s">
        <v>10182</v>
      </c>
      <c r="D3861" t="s">
        <v>75</v>
      </c>
      <c r="E3861">
        <v>24.408719999999999</v>
      </c>
      <c r="F3861">
        <v>24.36</v>
      </c>
      <c r="G3861">
        <v>11.4611772005179</v>
      </c>
      <c r="H3861">
        <v>-2.0223528247048899</v>
      </c>
      <c r="I3861">
        <v>-2.6974211750972898</v>
      </c>
      <c r="J3861">
        <v>-11.439377339426301</v>
      </c>
      <c r="K3861">
        <v>23.879832682211401</v>
      </c>
      <c r="L3861">
        <v>22.411310763238699</v>
      </c>
      <c r="M3861">
        <v>48.893930455597598</v>
      </c>
      <c r="N3861">
        <v>1.5859279440883101</v>
      </c>
      <c r="O3861">
        <v>17.816091954022902</v>
      </c>
      <c r="P3861">
        <v>52.3452157598498</v>
      </c>
      <c r="Q3861">
        <v>7.6629909731183998E-2</v>
      </c>
    </row>
    <row r="3862" spans="1:17" hidden="1" x14ac:dyDescent="0.3">
      <c r="A3862" t="s">
        <v>7887</v>
      </c>
      <c r="B3862" t="s">
        <v>7888</v>
      </c>
      <c r="C3862" t="s">
        <v>10182</v>
      </c>
      <c r="E3862">
        <v>24.375130075999898</v>
      </c>
      <c r="F3862">
        <v>16.46</v>
      </c>
      <c r="G3862">
        <v>-31.563180728548399</v>
      </c>
      <c r="H3862">
        <v>-12.971812138322401</v>
      </c>
      <c r="I3862">
        <v>-17.730683121981599</v>
      </c>
      <c r="J3862">
        <v>-8.3473288153698402</v>
      </c>
      <c r="K3862">
        <v>16.447960731881999</v>
      </c>
      <c r="L3862">
        <v>16.9720269377679</v>
      </c>
      <c r="M3862">
        <v>46.7399207352695</v>
      </c>
      <c r="N3862">
        <v>1.43544170462069</v>
      </c>
      <c r="O3862">
        <v>31.7739975698663</v>
      </c>
      <c r="P3862">
        <v>26.615384615384599</v>
      </c>
      <c r="Q3862">
        <v>-6.9229894290410002E-2</v>
      </c>
    </row>
    <row r="3863" spans="1:17" hidden="1" x14ac:dyDescent="0.3">
      <c r="A3863" t="s">
        <v>7889</v>
      </c>
      <c r="B3863" t="s">
        <v>7890</v>
      </c>
      <c r="C3863" t="s">
        <v>10182</v>
      </c>
      <c r="E3863">
        <v>24.3709758</v>
      </c>
      <c r="F3863">
        <v>48.78</v>
      </c>
      <c r="G3863">
        <v>76.068731173981902</v>
      </c>
      <c r="H3863">
        <v>3.6791467080930298</v>
      </c>
      <c r="I3863">
        <v>72.444343001320306</v>
      </c>
      <c r="J3863">
        <v>-1.05095744648803</v>
      </c>
      <c r="K3863">
        <v>40.084536081054303</v>
      </c>
      <c r="L3863">
        <v>34.083418396148403</v>
      </c>
      <c r="M3863">
        <v>80.800011658261099</v>
      </c>
      <c r="N3863">
        <v>1.92426165529811</v>
      </c>
      <c r="O3863">
        <v>0</v>
      </c>
      <c r="P3863">
        <v>131.184834123222</v>
      </c>
      <c r="Q3863">
        <v>8.1647699229250009E-3</v>
      </c>
    </row>
    <row r="3864" spans="1:17" hidden="1" x14ac:dyDescent="0.3">
      <c r="A3864" t="s">
        <v>7891</v>
      </c>
      <c r="B3864" t="s">
        <v>7892</v>
      </c>
      <c r="C3864" t="s">
        <v>10182</v>
      </c>
      <c r="D3864" t="s">
        <v>798</v>
      </c>
      <c r="E3864">
        <v>24.31</v>
      </c>
      <c r="F3864">
        <v>22.1</v>
      </c>
      <c r="G3864">
        <v>-51.785742163796399</v>
      </c>
      <c r="H3864">
        <v>3.2869035077883799</v>
      </c>
      <c r="I3864">
        <v>10.4493935063708</v>
      </c>
      <c r="J3864">
        <v>-4.6493160773758403E-2</v>
      </c>
      <c r="K3864">
        <v>21.0743192082893</v>
      </c>
      <c r="L3864">
        <v>21.109837064788199</v>
      </c>
      <c r="M3864">
        <v>99.991342128637498</v>
      </c>
      <c r="N3864">
        <v>0</v>
      </c>
      <c r="O3864">
        <v>43.891402714932099</v>
      </c>
      <c r="P3864">
        <v>35.582822085889497</v>
      </c>
    </row>
    <row r="3865" spans="1:17" hidden="1" x14ac:dyDescent="0.3">
      <c r="A3865" t="s">
        <v>7893</v>
      </c>
      <c r="B3865" t="s">
        <v>7894</v>
      </c>
      <c r="C3865" t="s">
        <v>10182</v>
      </c>
      <c r="E3865">
        <v>24.214310399999999</v>
      </c>
      <c r="F3865">
        <v>4.8</v>
      </c>
      <c r="G3865">
        <v>-58.970205521936897</v>
      </c>
      <c r="H3865">
        <v>34.9340802535284</v>
      </c>
      <c r="I3865">
        <v>-36.499000385151</v>
      </c>
      <c r="J3865">
        <v>-4.9063062448858998</v>
      </c>
      <c r="K3865">
        <v>4.4866378261211102</v>
      </c>
      <c r="L3865">
        <v>4.4729770826416901</v>
      </c>
      <c r="M3865">
        <v>46.586716629714402</v>
      </c>
      <c r="N3865">
        <v>1.46179922637988</v>
      </c>
      <c r="O3865">
        <v>55.624999999999901</v>
      </c>
      <c r="P3865">
        <v>54.340836012861701</v>
      </c>
      <c r="Q3865">
        <v>6.2899714083916994E-2</v>
      </c>
    </row>
    <row r="3866" spans="1:17" hidden="1" x14ac:dyDescent="0.3">
      <c r="A3866" t="s">
        <v>7895</v>
      </c>
      <c r="B3866" t="s">
        <v>7896</v>
      </c>
      <c r="C3866" t="s">
        <v>10182</v>
      </c>
      <c r="D3866" t="s">
        <v>243</v>
      </c>
      <c r="E3866">
        <v>24.203520000000001</v>
      </c>
      <c r="F3866">
        <v>24</v>
      </c>
      <c r="G3866">
        <v>-28.311714452888602</v>
      </c>
      <c r="H3866">
        <v>4.8214332038826102</v>
      </c>
      <c r="I3866">
        <v>-2.13554680584219</v>
      </c>
      <c r="J3866">
        <v>-4.6493160773758403E-2</v>
      </c>
      <c r="K3866">
        <v>22.996617098520399</v>
      </c>
      <c r="L3866">
        <v>22.3913204617586</v>
      </c>
      <c r="M3866">
        <v>98.473488821407003</v>
      </c>
      <c r="N3866">
        <v>0.58092132083163395</v>
      </c>
      <c r="O3866">
        <v>3.3333333333333401</v>
      </c>
      <c r="P3866">
        <v>30.222463374932101</v>
      </c>
    </row>
    <row r="3867" spans="1:17" hidden="1" x14ac:dyDescent="0.3">
      <c r="A3867" t="s">
        <v>7897</v>
      </c>
      <c r="B3867" t="s">
        <v>7898</v>
      </c>
      <c r="C3867" t="s">
        <v>10182</v>
      </c>
      <c r="E3867">
        <v>24.155935929999998</v>
      </c>
      <c r="F3867">
        <v>326.05</v>
      </c>
      <c r="G3867">
        <v>945.68584897737696</v>
      </c>
      <c r="H3867">
        <v>16.573927187852199</v>
      </c>
      <c r="I3867">
        <v>181.27809929455401</v>
      </c>
      <c r="J3867">
        <v>-7.78359798606495</v>
      </c>
      <c r="K3867">
        <v>325.96099238536601</v>
      </c>
      <c r="L3867">
        <v>201.073087318555</v>
      </c>
      <c r="M3867">
        <v>34.050648486992301</v>
      </c>
      <c r="N3867">
        <v>0.44443636363636302</v>
      </c>
      <c r="O3867">
        <v>28.323876706026599</v>
      </c>
      <c r="P3867">
        <v>1024.3103448275799</v>
      </c>
    </row>
    <row r="3868" spans="1:17" hidden="1" x14ac:dyDescent="0.3">
      <c r="A3868" t="s">
        <v>7899</v>
      </c>
      <c r="B3868" t="s">
        <v>7900</v>
      </c>
      <c r="C3868" t="s">
        <v>10182</v>
      </c>
      <c r="D3868" t="s">
        <v>282</v>
      </c>
      <c r="E3868">
        <v>24.151154399999999</v>
      </c>
      <c r="F3868">
        <v>63.72</v>
      </c>
      <c r="G3868">
        <v>34.413466216496403</v>
      </c>
      <c r="H3868">
        <v>-20.7679745409921</v>
      </c>
      <c r="I3868">
        <v>-9.37152532812045</v>
      </c>
      <c r="J3868">
        <v>-4.8760386153192199</v>
      </c>
      <c r="K3868">
        <v>66.789795486943305</v>
      </c>
      <c r="L3868">
        <v>58.580975987445903</v>
      </c>
      <c r="M3868">
        <v>8.2811091439659208</v>
      </c>
      <c r="N3868">
        <v>0.75129928118640799</v>
      </c>
      <c r="O3868">
        <v>34.510357815442497</v>
      </c>
      <c r="P3868">
        <v>65.077720207253805</v>
      </c>
      <c r="Q3868">
        <v>7.7677107391166997E-2</v>
      </c>
    </row>
    <row r="3869" spans="1:17" hidden="1" x14ac:dyDescent="0.3">
      <c r="A3869" t="s">
        <v>7901</v>
      </c>
      <c r="B3869" t="s">
        <v>7902</v>
      </c>
      <c r="C3869" t="s">
        <v>10182</v>
      </c>
      <c r="D3869" t="s">
        <v>553</v>
      </c>
      <c r="E3869">
        <v>24.133559999999999</v>
      </c>
      <c r="F3869">
        <v>77.8</v>
      </c>
      <c r="G3869">
        <v>76.992014076646299</v>
      </c>
      <c r="H3869">
        <v>6.23966463858092</v>
      </c>
      <c r="I3869">
        <v>102.35152742837199</v>
      </c>
      <c r="J3869">
        <v>-3.2416151119932701</v>
      </c>
      <c r="K3869">
        <v>73.498645616673201</v>
      </c>
      <c r="L3869">
        <v>56.212267782254301</v>
      </c>
      <c r="M3869">
        <v>36.646123281740898</v>
      </c>
      <c r="N3869">
        <v>0.70173090909090896</v>
      </c>
      <c r="O3869">
        <v>15.6812339331619</v>
      </c>
      <c r="P3869">
        <v>156.17385577872801</v>
      </c>
    </row>
    <row r="3870" spans="1:17" hidden="1" x14ac:dyDescent="0.3">
      <c r="A3870" t="s">
        <v>7903</v>
      </c>
      <c r="B3870" t="s">
        <v>7904</v>
      </c>
      <c r="C3870" t="s">
        <v>10182</v>
      </c>
      <c r="E3870">
        <v>24.064679999999999</v>
      </c>
      <c r="F3870">
        <v>93</v>
      </c>
      <c r="G3870">
        <v>-59.822750106538898</v>
      </c>
      <c r="H3870">
        <v>-9.7811324357289493</v>
      </c>
      <c r="I3870">
        <v>-47.065226376669997</v>
      </c>
      <c r="J3870">
        <v>-5.0596857729109601</v>
      </c>
      <c r="M3870">
        <v>47.720066867138101</v>
      </c>
      <c r="O3870">
        <v>68.602150537634401</v>
      </c>
      <c r="P3870">
        <v>19.845360824742201</v>
      </c>
    </row>
    <row r="3871" spans="1:17" hidden="1" x14ac:dyDescent="0.3">
      <c r="A3871" t="s">
        <v>7905</v>
      </c>
      <c r="B3871" t="s">
        <v>7906</v>
      </c>
      <c r="C3871" t="s">
        <v>10182</v>
      </c>
      <c r="D3871" t="s">
        <v>1402</v>
      </c>
      <c r="E3871">
        <v>24.045746087999898</v>
      </c>
      <c r="F3871">
        <v>44.59</v>
      </c>
      <c r="G3871">
        <v>32.475929454554603</v>
      </c>
      <c r="H3871">
        <v>3.2764270034094398</v>
      </c>
      <c r="I3871">
        <v>-27.475862863224201</v>
      </c>
      <c r="J3871">
        <v>1.0168552555158299</v>
      </c>
      <c r="K3871">
        <v>43.903211729180804</v>
      </c>
      <c r="L3871">
        <v>42.129700316420497</v>
      </c>
      <c r="M3871">
        <v>46.3598849824997</v>
      </c>
      <c r="N3871">
        <v>1.15031916953494</v>
      </c>
      <c r="O3871">
        <v>42.184346265978903</v>
      </c>
      <c r="P3871">
        <v>68.901515151515099</v>
      </c>
      <c r="Q3871">
        <v>-2.6167393828844001E-2</v>
      </c>
    </row>
    <row r="3872" spans="1:17" hidden="1" x14ac:dyDescent="0.3">
      <c r="A3872" t="s">
        <v>7907</v>
      </c>
      <c r="B3872" t="s">
        <v>7908</v>
      </c>
      <c r="C3872" t="s">
        <v>10182</v>
      </c>
      <c r="D3872" t="s">
        <v>637</v>
      </c>
      <c r="E3872">
        <v>24.036104000000002</v>
      </c>
      <c r="F3872">
        <v>1.84</v>
      </c>
      <c r="G3872">
        <v>-14.37162228699</v>
      </c>
      <c r="H3872">
        <v>1.7677397447221801</v>
      </c>
      <c r="I3872">
        <v>-41.559153502176102</v>
      </c>
      <c r="J3872">
        <v>-6.5791564773566602</v>
      </c>
      <c r="K3872">
        <v>1.86558564654674</v>
      </c>
      <c r="L3872">
        <v>1.83878441331361</v>
      </c>
      <c r="M3872">
        <v>35.528747413258102</v>
      </c>
      <c r="N3872">
        <v>1.9819569305740401</v>
      </c>
      <c r="O3872">
        <v>46.739130434782602</v>
      </c>
      <c r="P3872">
        <v>37.313432835820798</v>
      </c>
      <c r="Q3872">
        <v>1.2826630651526E-2</v>
      </c>
    </row>
    <row r="3873" spans="1:17" hidden="1" x14ac:dyDescent="0.3">
      <c r="A3873" t="s">
        <v>7909</v>
      </c>
      <c r="B3873" t="s">
        <v>7910</v>
      </c>
      <c r="C3873" t="s">
        <v>10182</v>
      </c>
      <c r="D3873" t="s">
        <v>553</v>
      </c>
      <c r="E3873">
        <v>24.012</v>
      </c>
      <c r="F3873">
        <v>60.03</v>
      </c>
      <c r="G3873">
        <v>42.128576678389997</v>
      </c>
      <c r="H3873">
        <v>-2.20218506730789</v>
      </c>
      <c r="I3873">
        <v>-16.9821326830968</v>
      </c>
      <c r="J3873">
        <v>-6.3076207572129297</v>
      </c>
      <c r="K3873">
        <v>62.378667205199598</v>
      </c>
      <c r="L3873">
        <v>54.846342399005003</v>
      </c>
      <c r="M3873">
        <v>33.6858364336804</v>
      </c>
      <c r="N3873">
        <v>3.3755797685749898E-2</v>
      </c>
      <c r="O3873">
        <v>16.841579210394698</v>
      </c>
      <c r="P3873">
        <v>123.242841204908</v>
      </c>
      <c r="Q3873">
        <v>0.15515905051586101</v>
      </c>
    </row>
    <row r="3874" spans="1:17" hidden="1" x14ac:dyDescent="0.3">
      <c r="A3874" t="s">
        <v>7911</v>
      </c>
      <c r="B3874" t="s">
        <v>6073</v>
      </c>
      <c r="C3874" t="s">
        <v>10182</v>
      </c>
      <c r="D3874" t="s">
        <v>140</v>
      </c>
      <c r="E3874">
        <v>23.955749999999998</v>
      </c>
      <c r="F3874">
        <v>76.05</v>
      </c>
      <c r="G3874">
        <v>315.78365721611499</v>
      </c>
      <c r="H3874">
        <v>1.60894011983938</v>
      </c>
      <c r="I3874">
        <v>212.671615728593</v>
      </c>
      <c r="J3874">
        <v>-7.7644144355983604</v>
      </c>
      <c r="K3874">
        <v>66.780491632701597</v>
      </c>
      <c r="L3874">
        <v>41.397486442897801</v>
      </c>
      <c r="M3874">
        <v>43.433595128895497</v>
      </c>
      <c r="N3874">
        <v>1.01853171067668</v>
      </c>
      <c r="O3874">
        <v>15.121630506245801</v>
      </c>
      <c r="P3874">
        <v>375.3125</v>
      </c>
      <c r="Q3874">
        <v>0.110737545938061</v>
      </c>
    </row>
    <row r="3875" spans="1:17" hidden="1" x14ac:dyDescent="0.3">
      <c r="A3875" t="s">
        <v>7912</v>
      </c>
      <c r="B3875" t="s">
        <v>7913</v>
      </c>
      <c r="C3875" t="s">
        <v>10182</v>
      </c>
      <c r="D3875" t="s">
        <v>246</v>
      </c>
      <c r="E3875">
        <v>23.922158400000001</v>
      </c>
      <c r="F3875">
        <v>32.85</v>
      </c>
      <c r="G3875">
        <v>22.223509039082899</v>
      </c>
      <c r="H3875">
        <v>1.5523129989440001</v>
      </c>
      <c r="I3875">
        <v>11.028731763140501</v>
      </c>
      <c r="J3875">
        <v>3.7035068392262498</v>
      </c>
      <c r="K3875">
        <v>32.463874933009002</v>
      </c>
      <c r="L3875">
        <v>29.0516927806902</v>
      </c>
      <c r="M3875">
        <v>45.904952419845202</v>
      </c>
      <c r="N3875">
        <v>0.84824986692370696</v>
      </c>
      <c r="O3875">
        <v>17.808219178082101</v>
      </c>
      <c r="P3875">
        <v>69.504643962848306</v>
      </c>
      <c r="Q3875">
        <v>8.4189113178729999E-2</v>
      </c>
    </row>
    <row r="3876" spans="1:17" hidden="1" x14ac:dyDescent="0.3">
      <c r="A3876" t="s">
        <v>7914</v>
      </c>
      <c r="B3876" t="s">
        <v>7915</v>
      </c>
      <c r="C3876" t="s">
        <v>10182</v>
      </c>
      <c r="D3876" t="s">
        <v>1545</v>
      </c>
      <c r="E3876">
        <v>23.907485873999999</v>
      </c>
      <c r="F3876">
        <v>3.31</v>
      </c>
      <c r="G3876">
        <v>-44.354200684202503</v>
      </c>
      <c r="H3876">
        <v>0.71279468977712102</v>
      </c>
      <c r="I3876">
        <v>-29.5783842714069</v>
      </c>
      <c r="J3876">
        <v>1.13693879188896</v>
      </c>
      <c r="K3876">
        <v>3.2849770899062598</v>
      </c>
      <c r="L3876">
        <v>3.7619848481073501</v>
      </c>
      <c r="M3876">
        <v>57.638357885530901</v>
      </c>
      <c r="N3876">
        <v>1.5950076966414599</v>
      </c>
      <c r="O3876">
        <v>78.247734138972802</v>
      </c>
      <c r="P3876">
        <v>18.214285714285701</v>
      </c>
      <c r="Q3876">
        <v>-9.2198730404518994E-2</v>
      </c>
    </row>
    <row r="3877" spans="1:17" hidden="1" x14ac:dyDescent="0.3">
      <c r="A3877" t="s">
        <v>7916</v>
      </c>
      <c r="B3877" t="s">
        <v>7917</v>
      </c>
      <c r="C3877" t="s">
        <v>10182</v>
      </c>
      <c r="E3877">
        <v>23.804825184999999</v>
      </c>
      <c r="F3877">
        <v>11.15</v>
      </c>
      <c r="G3877">
        <v>9.0897839361490291</v>
      </c>
      <c r="H3877">
        <v>28.7347461361542</v>
      </c>
      <c r="I3877">
        <v>-2.5842897832179399</v>
      </c>
      <c r="J3877">
        <v>1.52032711572393</v>
      </c>
      <c r="K3877">
        <v>9.3758056178623495</v>
      </c>
      <c r="L3877">
        <v>8.8401631959370004</v>
      </c>
      <c r="M3877">
        <v>71.933766736481402</v>
      </c>
      <c r="N3877">
        <v>2.6143834251942302</v>
      </c>
      <c r="O3877">
        <v>22.690582959641201</v>
      </c>
      <c r="P3877">
        <v>62.7737226277372</v>
      </c>
    </row>
    <row r="3878" spans="1:17" hidden="1" x14ac:dyDescent="0.3">
      <c r="A3878" t="s">
        <v>7918</v>
      </c>
      <c r="B3878" t="s">
        <v>7919</v>
      </c>
      <c r="C3878" t="s">
        <v>10182</v>
      </c>
      <c r="D3878" t="s">
        <v>413</v>
      </c>
      <c r="E3878">
        <v>23.802510000000002</v>
      </c>
      <c r="F3878">
        <v>47.51</v>
      </c>
      <c r="G3878">
        <v>237.03299443774799</v>
      </c>
      <c r="H3878">
        <v>-4.5179745409920997</v>
      </c>
      <c r="I3878">
        <v>-12.3283842714069</v>
      </c>
      <c r="J3878">
        <v>-4.6493160773758403E-2</v>
      </c>
      <c r="K3878">
        <v>47.4622832926811</v>
      </c>
      <c r="M3878">
        <v>100</v>
      </c>
      <c r="O3878">
        <v>0</v>
      </c>
      <c r="P3878">
        <v>262.118902439024</v>
      </c>
    </row>
    <row r="3879" spans="1:17" hidden="1" x14ac:dyDescent="0.3">
      <c r="A3879" t="s">
        <v>7920</v>
      </c>
      <c r="B3879" t="s">
        <v>7921</v>
      </c>
      <c r="C3879" t="s">
        <v>10182</v>
      </c>
      <c r="E3879">
        <v>23.724438989999999</v>
      </c>
      <c r="F3879">
        <v>158.55000000000001</v>
      </c>
      <c r="G3879">
        <v>-36.510489006862301</v>
      </c>
      <c r="H3879">
        <v>-4.5496301282032299</v>
      </c>
      <c r="I3879">
        <v>-11.405405277135699</v>
      </c>
      <c r="J3879">
        <v>0.112085970212603</v>
      </c>
      <c r="K3879">
        <v>153.713100006665</v>
      </c>
      <c r="L3879">
        <v>152.72219023512599</v>
      </c>
      <c r="M3879">
        <v>58.689765457195698</v>
      </c>
      <c r="N3879">
        <v>1.2049741717604201</v>
      </c>
      <c r="O3879">
        <v>19.205298013244999</v>
      </c>
      <c r="P3879">
        <v>21.587423312883399</v>
      </c>
      <c r="Q3879">
        <v>0.10473966959561</v>
      </c>
    </row>
    <row r="3880" spans="1:17" hidden="1" x14ac:dyDescent="0.3">
      <c r="A3880" t="s">
        <v>7922</v>
      </c>
      <c r="B3880" t="s">
        <v>7923</v>
      </c>
      <c r="C3880" t="s">
        <v>10182</v>
      </c>
      <c r="D3880" t="s">
        <v>243</v>
      </c>
      <c r="E3880">
        <v>23.682764118000001</v>
      </c>
      <c r="F3880">
        <v>27.69</v>
      </c>
      <c r="G3880">
        <v>-55.222547677389102</v>
      </c>
      <c r="H3880">
        <v>-1.80237821071688</v>
      </c>
      <c r="I3880">
        <v>-23.264376551882901</v>
      </c>
      <c r="J3880">
        <v>3.6201735058928999</v>
      </c>
      <c r="K3880">
        <v>27.237362455368899</v>
      </c>
      <c r="L3880">
        <v>30.682965339236201</v>
      </c>
      <c r="M3880">
        <v>58.148473967707901</v>
      </c>
      <c r="N3880">
        <v>1.2876839968559</v>
      </c>
      <c r="O3880">
        <v>50.126399422174003</v>
      </c>
      <c r="P3880">
        <v>19.456427955133702</v>
      </c>
      <c r="Q3880">
        <v>-1.7042448275743E-2</v>
      </c>
    </row>
    <row r="3881" spans="1:17" hidden="1" x14ac:dyDescent="0.3">
      <c r="A3881" t="s">
        <v>7924</v>
      </c>
      <c r="B3881" t="s">
        <v>7925</v>
      </c>
      <c r="C3881" t="s">
        <v>10182</v>
      </c>
      <c r="E3881">
        <v>23.599406699999999</v>
      </c>
      <c r="F3881">
        <v>25.49</v>
      </c>
      <c r="G3881">
        <v>29.398940483572702</v>
      </c>
      <c r="H3881">
        <v>12.4937266291249</v>
      </c>
      <c r="I3881">
        <v>16.474041196000801</v>
      </c>
      <c r="J3881">
        <v>5.2166647339630803</v>
      </c>
      <c r="K3881">
        <v>22.2227458097118</v>
      </c>
      <c r="L3881">
        <v>19.805277699143002</v>
      </c>
      <c r="M3881">
        <v>62.459061679239397</v>
      </c>
      <c r="N3881">
        <v>0.98238370497526195</v>
      </c>
      <c r="O3881">
        <v>18.399372302863799</v>
      </c>
      <c r="P3881">
        <v>82.071428571428498</v>
      </c>
      <c r="Q3881">
        <v>0.13078372049887199</v>
      </c>
    </row>
    <row r="3882" spans="1:17" hidden="1" x14ac:dyDescent="0.3">
      <c r="A3882" t="s">
        <v>7926</v>
      </c>
      <c r="B3882" t="s">
        <v>7927</v>
      </c>
      <c r="C3882" t="s">
        <v>10182</v>
      </c>
      <c r="E3882">
        <v>23.531440499999999</v>
      </c>
      <c r="F3882">
        <v>45</v>
      </c>
      <c r="G3882">
        <v>-31.335908001275701</v>
      </c>
      <c r="H3882">
        <v>-16.5930038493156</v>
      </c>
      <c r="I3882">
        <v>-12.3283842714069</v>
      </c>
      <c r="J3882">
        <v>-4.4035601108268798</v>
      </c>
      <c r="K3882">
        <v>48.200202964132103</v>
      </c>
      <c r="L3882">
        <v>47.760046271101999</v>
      </c>
      <c r="M3882">
        <v>16.4822301076291</v>
      </c>
      <c r="N3882">
        <v>1.91729533538022E-4</v>
      </c>
      <c r="O3882">
        <v>26</v>
      </c>
      <c r="P3882">
        <v>6.18216139688532</v>
      </c>
    </row>
    <row r="3883" spans="1:17" hidden="1" x14ac:dyDescent="0.3">
      <c r="A3883" t="s">
        <v>7928</v>
      </c>
      <c r="B3883" t="s">
        <v>7929</v>
      </c>
      <c r="C3883" t="s">
        <v>10182</v>
      </c>
      <c r="D3883" t="s">
        <v>413</v>
      </c>
      <c r="E3883">
        <v>23.515775999999999</v>
      </c>
      <c r="F3883">
        <v>14.9</v>
      </c>
      <c r="G3883">
        <v>40.469647554279803</v>
      </c>
      <c r="H3883">
        <v>18.6225213267764</v>
      </c>
      <c r="I3883">
        <v>13.835883298449099</v>
      </c>
      <c r="J3883">
        <v>7.3796063345398704</v>
      </c>
      <c r="K3883">
        <v>13.9914937537743</v>
      </c>
      <c r="L3883">
        <v>12.824174123783999</v>
      </c>
      <c r="M3883">
        <v>56.133598266172697</v>
      </c>
      <c r="N3883">
        <v>1.43030303030303</v>
      </c>
      <c r="O3883">
        <v>15.1006711409395</v>
      </c>
      <c r="P3883">
        <v>105.234159779614</v>
      </c>
    </row>
    <row r="3884" spans="1:17" hidden="1" x14ac:dyDescent="0.3">
      <c r="A3884" t="s">
        <v>7930</v>
      </c>
      <c r="B3884" t="s">
        <v>7931</v>
      </c>
      <c r="C3884" t="s">
        <v>10182</v>
      </c>
      <c r="D3884" t="s">
        <v>637</v>
      </c>
      <c r="E3884">
        <v>23.505015359999899</v>
      </c>
      <c r="F3884">
        <v>3.16</v>
      </c>
      <c r="G3884">
        <v>38.644661946910702</v>
      </c>
      <c r="H3884">
        <v>-2.2743847974023601</v>
      </c>
      <c r="I3884">
        <v>-35.629355145193301</v>
      </c>
      <c r="J3884">
        <v>1.54586352712432</v>
      </c>
      <c r="K3884">
        <v>3.1496920494126299</v>
      </c>
      <c r="L3884">
        <v>3.12782041785159</v>
      </c>
      <c r="M3884">
        <v>54.7382451709382</v>
      </c>
      <c r="N3884">
        <v>1.44568782367042</v>
      </c>
      <c r="O3884">
        <v>43.354430379746802</v>
      </c>
      <c r="P3884">
        <v>66.315789473684205</v>
      </c>
      <c r="Q3884">
        <v>1.2273270007113E-2</v>
      </c>
    </row>
    <row r="3885" spans="1:17" hidden="1" x14ac:dyDescent="0.3">
      <c r="A3885" t="s">
        <v>7932</v>
      </c>
      <c r="B3885" t="s">
        <v>7933</v>
      </c>
      <c r="C3885" t="s">
        <v>10182</v>
      </c>
      <c r="E3885">
        <v>23.43</v>
      </c>
      <c r="F3885">
        <v>78.099999999999994</v>
      </c>
      <c r="G3885">
        <v>54.826554564953199</v>
      </c>
      <c r="H3885">
        <v>-1.49495405022559</v>
      </c>
      <c r="I3885">
        <v>53.137717423508299</v>
      </c>
      <c r="J3885">
        <v>0.50906239478180004</v>
      </c>
      <c r="K3885">
        <v>78.3632356662756</v>
      </c>
      <c r="L3885">
        <v>65.593301643487493</v>
      </c>
      <c r="M3885">
        <v>48.010799488608598</v>
      </c>
      <c r="N3885">
        <v>2.0453600731349302</v>
      </c>
      <c r="O3885">
        <v>26.683738796414801</v>
      </c>
      <c r="P3885">
        <v>116.944444444444</v>
      </c>
      <c r="Q3885">
        <v>6.3453838087325007E-2</v>
      </c>
    </row>
    <row r="3886" spans="1:17" hidden="1" x14ac:dyDescent="0.3">
      <c r="A3886" t="s">
        <v>7934</v>
      </c>
      <c r="B3886" t="s">
        <v>7935</v>
      </c>
      <c r="C3886" t="s">
        <v>10182</v>
      </c>
      <c r="E3886">
        <v>23.402868812000001</v>
      </c>
      <c r="F3886">
        <v>22.63</v>
      </c>
      <c r="G3886">
        <v>-20.414307631248001</v>
      </c>
      <c r="H3886">
        <v>1.9568456028927701</v>
      </c>
      <c r="I3886">
        <v>0.370818915844074</v>
      </c>
      <c r="J3886">
        <v>-0.49492365404730698</v>
      </c>
      <c r="K3886">
        <v>21.418879931148201</v>
      </c>
      <c r="L3886">
        <v>21.698106156295299</v>
      </c>
      <c r="M3886">
        <v>62.057541427043198</v>
      </c>
      <c r="N3886">
        <v>0.76767329079291002</v>
      </c>
      <c r="O3886">
        <v>28.148475475033099</v>
      </c>
      <c r="P3886">
        <v>24</v>
      </c>
      <c r="Q3886">
        <v>3.8853590899105998E-2</v>
      </c>
    </row>
    <row r="3887" spans="1:17" hidden="1" x14ac:dyDescent="0.3">
      <c r="A3887" t="s">
        <v>7936</v>
      </c>
      <c r="B3887" t="s">
        <v>7937</v>
      </c>
      <c r="C3887" t="s">
        <v>10182</v>
      </c>
      <c r="E3887">
        <v>23.396699999999999</v>
      </c>
      <c r="F3887">
        <v>50.1</v>
      </c>
      <c r="G3887">
        <v>-13.752574667942399</v>
      </c>
      <c r="H3887">
        <v>-3.2008519472737702</v>
      </c>
      <c r="I3887">
        <v>-28.688985273076302</v>
      </c>
      <c r="J3887">
        <v>-0.24609395917695401</v>
      </c>
      <c r="K3887">
        <v>49.8811612672283</v>
      </c>
      <c r="L3887">
        <v>49.852446048016702</v>
      </c>
      <c r="M3887">
        <v>61.318930617767997</v>
      </c>
      <c r="N3887">
        <v>0.65879574970484001</v>
      </c>
      <c r="O3887">
        <v>27.045908183632701</v>
      </c>
      <c r="P3887">
        <v>42.127659574467998</v>
      </c>
    </row>
    <row r="3888" spans="1:17" hidden="1" x14ac:dyDescent="0.3">
      <c r="A3888" t="s">
        <v>7938</v>
      </c>
      <c r="B3888" t="s">
        <v>7939</v>
      </c>
      <c r="C3888" t="s">
        <v>10182</v>
      </c>
      <c r="D3888" t="s">
        <v>304</v>
      </c>
      <c r="E3888">
        <v>23.336335099999999</v>
      </c>
      <c r="F3888">
        <v>21.19</v>
      </c>
      <c r="G3888">
        <v>79.648391515632397</v>
      </c>
      <c r="H3888">
        <v>-17.502866333560501</v>
      </c>
      <c r="I3888">
        <v>25.0014925918464</v>
      </c>
      <c r="J3888">
        <v>-4.0122434987638496</v>
      </c>
      <c r="K3888">
        <v>22.790584916226301</v>
      </c>
      <c r="L3888">
        <v>20.2446187234493</v>
      </c>
      <c r="M3888">
        <v>44.688264600577199</v>
      </c>
      <c r="N3888">
        <v>0.79998090454772897</v>
      </c>
      <c r="O3888">
        <v>53.043888626710697</v>
      </c>
      <c r="P3888">
        <v>143.563218390804</v>
      </c>
      <c r="Q3888">
        <v>5.4530333158135998E-2</v>
      </c>
    </row>
    <row r="3889" spans="1:17" hidden="1" x14ac:dyDescent="0.3">
      <c r="A3889" t="s">
        <v>7940</v>
      </c>
      <c r="B3889" t="s">
        <v>7941</v>
      </c>
      <c r="C3889" t="s">
        <v>10182</v>
      </c>
      <c r="D3889" t="s">
        <v>711</v>
      </c>
      <c r="E3889">
        <v>23.31605892</v>
      </c>
      <c r="F3889">
        <v>89.93</v>
      </c>
      <c r="G3889">
        <v>3.5693137440747398</v>
      </c>
      <c r="H3889">
        <v>1.3100693135953101</v>
      </c>
      <c r="I3889">
        <v>15.3586808996849</v>
      </c>
      <c r="J3889">
        <v>3.9217608074802</v>
      </c>
      <c r="K3889">
        <v>85.937140516972406</v>
      </c>
      <c r="L3889">
        <v>77.7296978881012</v>
      </c>
      <c r="M3889">
        <v>58.062255720738897</v>
      </c>
      <c r="N3889">
        <v>1.07437793208438</v>
      </c>
      <c r="O3889">
        <v>3.4693650617146399</v>
      </c>
      <c r="P3889">
        <v>36.133817741447103</v>
      </c>
    </row>
    <row r="3890" spans="1:17" hidden="1" x14ac:dyDescent="0.3">
      <c r="A3890" t="s">
        <v>7942</v>
      </c>
      <c r="B3890" t="s">
        <v>7943</v>
      </c>
      <c r="C3890" t="s">
        <v>10182</v>
      </c>
      <c r="D3890" t="s">
        <v>553</v>
      </c>
      <c r="E3890">
        <v>23.312664000000002</v>
      </c>
      <c r="F3890">
        <v>8.8800000000000008</v>
      </c>
      <c r="G3890">
        <v>-12.5383794841654</v>
      </c>
      <c r="H3890">
        <v>-6.6306505973301304</v>
      </c>
      <c r="I3890">
        <v>36.166599006185002</v>
      </c>
      <c r="J3890">
        <v>-6.3386279922344304</v>
      </c>
      <c r="K3890">
        <v>8.6364213068329292</v>
      </c>
      <c r="L3890">
        <v>8.0401644732477795</v>
      </c>
      <c r="M3890">
        <v>61.721842091774697</v>
      </c>
      <c r="N3890">
        <v>1.4599357571793801</v>
      </c>
      <c r="O3890">
        <v>50.7882882882882</v>
      </c>
      <c r="P3890">
        <v>84.232365145228201</v>
      </c>
      <c r="Q3890">
        <v>6.1450302218780999E-2</v>
      </c>
    </row>
    <row r="3891" spans="1:17" hidden="1" x14ac:dyDescent="0.3">
      <c r="A3891" t="s">
        <v>7944</v>
      </c>
      <c r="B3891" t="s">
        <v>7945</v>
      </c>
      <c r="C3891" t="s">
        <v>10182</v>
      </c>
      <c r="D3891" t="s">
        <v>140</v>
      </c>
      <c r="E3891">
        <v>23.227648599999998</v>
      </c>
      <c r="F3891">
        <v>46.54</v>
      </c>
      <c r="G3891">
        <v>163.444780157434</v>
      </c>
      <c r="H3891">
        <v>-5.0209083213776902</v>
      </c>
      <c r="I3891">
        <v>161.27537822124401</v>
      </c>
      <c r="J3891">
        <v>-0.13066824494885501</v>
      </c>
      <c r="K3891">
        <v>47.0597924375421</v>
      </c>
      <c r="L3891">
        <v>35.919460790794702</v>
      </c>
      <c r="M3891">
        <v>41.308029432061801</v>
      </c>
      <c r="N3891">
        <v>0.21855343815150099</v>
      </c>
      <c r="O3891">
        <v>44.434894714224299</v>
      </c>
      <c r="P3891">
        <v>218.54893908282</v>
      </c>
      <c r="Q3891">
        <v>6.9616188484541999E-2</v>
      </c>
    </row>
    <row r="3892" spans="1:17" hidden="1" x14ac:dyDescent="0.3">
      <c r="A3892" t="s">
        <v>7946</v>
      </c>
      <c r="B3892" t="s">
        <v>7947</v>
      </c>
      <c r="C3892" t="s">
        <v>10182</v>
      </c>
      <c r="E3892">
        <v>23.21367</v>
      </c>
      <c r="F3892">
        <v>58.65</v>
      </c>
      <c r="G3892">
        <v>-5.2942413346090902</v>
      </c>
      <c r="H3892">
        <v>92.223960942878804</v>
      </c>
      <c r="I3892">
        <v>47.480880033770099</v>
      </c>
      <c r="J3892">
        <v>-4.7496181607737498</v>
      </c>
      <c r="K3892">
        <v>42.664546625121197</v>
      </c>
      <c r="L3892">
        <v>37.994672804764797</v>
      </c>
      <c r="M3892">
        <v>65.252358263566805</v>
      </c>
      <c r="N3892">
        <v>5.0454545454545396</v>
      </c>
      <c r="O3892">
        <v>17.391304347826001</v>
      </c>
      <c r="P3892">
        <v>121.320754716981</v>
      </c>
    </row>
    <row r="3893" spans="1:17" hidden="1" x14ac:dyDescent="0.3">
      <c r="A3893" t="s">
        <v>7948</v>
      </c>
      <c r="B3893" t="s">
        <v>7949</v>
      </c>
      <c r="C3893" t="s">
        <v>10182</v>
      </c>
      <c r="E3893">
        <v>23.2133769</v>
      </c>
      <c r="F3893">
        <v>21.51</v>
      </c>
      <c r="G3893">
        <v>19.2765081061068</v>
      </c>
      <c r="H3893">
        <v>-6.4056149904303101</v>
      </c>
      <c r="I3893">
        <v>-17.8619811093515</v>
      </c>
      <c r="J3893">
        <v>-0.81922043350103801</v>
      </c>
      <c r="K3893">
        <v>22.573615712351</v>
      </c>
      <c r="L3893">
        <v>21.572505422673899</v>
      </c>
      <c r="M3893">
        <v>44.876636784780601</v>
      </c>
      <c r="N3893">
        <v>0.80192048709331498</v>
      </c>
      <c r="O3893">
        <v>44.026034402603401</v>
      </c>
      <c r="P3893">
        <v>58.161764705882298</v>
      </c>
      <c r="Q3893">
        <v>-1.0086185970620999E-2</v>
      </c>
    </row>
    <row r="3894" spans="1:17" hidden="1" x14ac:dyDescent="0.3">
      <c r="A3894" t="s">
        <v>7950</v>
      </c>
      <c r="B3894" t="s">
        <v>7951</v>
      </c>
      <c r="C3894" t="s">
        <v>10182</v>
      </c>
      <c r="D3894" t="s">
        <v>637</v>
      </c>
      <c r="E3894">
        <v>23.213349149999999</v>
      </c>
      <c r="F3894">
        <v>34.5</v>
      </c>
      <c r="G3894">
        <v>-38.835908001275698</v>
      </c>
      <c r="H3894">
        <v>-1.83940311242068</v>
      </c>
      <c r="I3894">
        <v>-32.095826131872002</v>
      </c>
      <c r="J3894">
        <v>-4.6493160773758403E-2</v>
      </c>
      <c r="K3894">
        <v>34.638330139173398</v>
      </c>
      <c r="L3894">
        <v>37.6028688189894</v>
      </c>
      <c r="M3894">
        <v>57.482507358339902</v>
      </c>
      <c r="N3894">
        <v>7.5358851674641097E-2</v>
      </c>
      <c r="O3894">
        <v>50.7246376811594</v>
      </c>
      <c r="P3894">
        <v>36.579572446555801</v>
      </c>
    </row>
    <row r="3895" spans="1:17" hidden="1" x14ac:dyDescent="0.3">
      <c r="A3895" t="s">
        <v>7952</v>
      </c>
      <c r="B3895" t="s">
        <v>7953</v>
      </c>
      <c r="C3895" t="s">
        <v>10182</v>
      </c>
      <c r="D3895" t="s">
        <v>637</v>
      </c>
      <c r="E3895">
        <v>23.1816</v>
      </c>
      <c r="F3895">
        <v>14.86</v>
      </c>
      <c r="G3895">
        <v>108.1950967083</v>
      </c>
      <c r="H3895">
        <v>26.836385384796301</v>
      </c>
      <c r="I3895">
        <v>4.0380996753432701</v>
      </c>
      <c r="J3895">
        <v>14.888571774291099</v>
      </c>
      <c r="K3895">
        <v>12.3340612937511</v>
      </c>
      <c r="L3895">
        <v>11.6021262620546</v>
      </c>
      <c r="M3895">
        <v>86.739320072162798</v>
      </c>
      <c r="N3895">
        <v>1.7716509056247101</v>
      </c>
      <c r="O3895">
        <v>46.433378196500598</v>
      </c>
      <c r="P3895">
        <v>133.281004709576</v>
      </c>
      <c r="Q3895">
        <v>0.20953980251618201</v>
      </c>
    </row>
    <row r="3896" spans="1:17" hidden="1" x14ac:dyDescent="0.3">
      <c r="A3896" t="s">
        <v>7954</v>
      </c>
      <c r="B3896" t="s">
        <v>7955</v>
      </c>
      <c r="C3896" t="s">
        <v>10182</v>
      </c>
      <c r="D3896" t="s">
        <v>637</v>
      </c>
      <c r="E3896">
        <v>23.101454394000001</v>
      </c>
      <c r="F3896">
        <v>27.03</v>
      </c>
      <c r="G3896">
        <v>-9.5237019303052506</v>
      </c>
      <c r="H3896">
        <v>-1.87758778011445</v>
      </c>
      <c r="I3896">
        <v>-17.1523279333787</v>
      </c>
      <c r="J3896">
        <v>-10.7261048112591</v>
      </c>
      <c r="K3896">
        <v>30.374297972152</v>
      </c>
      <c r="L3896">
        <v>29.637235576721601</v>
      </c>
      <c r="M3896">
        <v>34.914803281262699</v>
      </c>
      <c r="N3896">
        <v>0.56359405469914203</v>
      </c>
      <c r="O3896">
        <v>53.718091009988797</v>
      </c>
      <c r="P3896">
        <v>88.362369337979004</v>
      </c>
      <c r="Q3896">
        <v>8.1275253154374005E-2</v>
      </c>
    </row>
    <row r="3897" spans="1:17" hidden="1" x14ac:dyDescent="0.3">
      <c r="A3897" t="s">
        <v>7956</v>
      </c>
      <c r="B3897" t="s">
        <v>7957</v>
      </c>
      <c r="C3897" t="s">
        <v>10182</v>
      </c>
      <c r="D3897" t="s">
        <v>700</v>
      </c>
      <c r="E3897">
        <v>23.1</v>
      </c>
      <c r="F3897">
        <v>21</v>
      </c>
      <c r="G3897">
        <v>12.619010031511101</v>
      </c>
      <c r="H3897">
        <v>-10.2933269739161</v>
      </c>
      <c r="I3897">
        <v>-9.1342810773037293</v>
      </c>
      <c r="J3897">
        <v>6.2099170956364897</v>
      </c>
      <c r="K3897">
        <v>19.637189861083399</v>
      </c>
      <c r="L3897">
        <v>18.4404412904582</v>
      </c>
      <c r="M3897">
        <v>64.601791432083402</v>
      </c>
      <c r="N3897">
        <v>1.28333652340011</v>
      </c>
      <c r="O3897">
        <v>9.4761904761904603</v>
      </c>
      <c r="P3897">
        <v>61.166538756715198</v>
      </c>
      <c r="Q3897">
        <v>4.0249731398864001E-2</v>
      </c>
    </row>
    <row r="3898" spans="1:17" hidden="1" x14ac:dyDescent="0.3">
      <c r="A3898" t="s">
        <v>7958</v>
      </c>
      <c r="B3898" t="s">
        <v>7959</v>
      </c>
      <c r="C3898" t="s">
        <v>10182</v>
      </c>
      <c r="E3898">
        <v>23.091247410000001</v>
      </c>
      <c r="F3898">
        <v>2.6</v>
      </c>
      <c r="K3898">
        <v>2.9214051989229399</v>
      </c>
      <c r="L3898">
        <v>4.2861502767889696</v>
      </c>
      <c r="M3898">
        <v>64.437260219561196</v>
      </c>
      <c r="N3898">
        <v>1</v>
      </c>
      <c r="Q3898">
        <v>-8.2544193203107005E-2</v>
      </c>
    </row>
    <row r="3899" spans="1:17" hidden="1" x14ac:dyDescent="0.3">
      <c r="A3899" t="s">
        <v>7960</v>
      </c>
      <c r="B3899" t="s">
        <v>7961</v>
      </c>
      <c r="C3899" t="s">
        <v>10182</v>
      </c>
      <c r="E3899">
        <v>23.065245808</v>
      </c>
      <c r="F3899">
        <v>1.76</v>
      </c>
      <c r="G3899">
        <v>-50.824304625748297</v>
      </c>
      <c r="H3899">
        <v>17.784183732389099</v>
      </c>
      <c r="I3899">
        <v>-11.178958984050601</v>
      </c>
      <c r="J3899">
        <v>-8.1546012688818692</v>
      </c>
      <c r="K3899">
        <v>1.59727851083641</v>
      </c>
      <c r="L3899">
        <v>1.9314771640899899</v>
      </c>
      <c r="M3899">
        <v>53.230193305244903</v>
      </c>
      <c r="N3899">
        <v>0.87618321794959897</v>
      </c>
      <c r="O3899">
        <v>65.340909090909093</v>
      </c>
      <c r="P3899">
        <v>46.6666666666666</v>
      </c>
    </row>
    <row r="3900" spans="1:17" hidden="1" x14ac:dyDescent="0.3">
      <c r="A3900" t="s">
        <v>7962</v>
      </c>
      <c r="B3900" t="s">
        <v>7963</v>
      </c>
      <c r="C3900" t="s">
        <v>10182</v>
      </c>
      <c r="E3900">
        <v>23.022462516000001</v>
      </c>
      <c r="F3900">
        <v>19.27</v>
      </c>
      <c r="G3900">
        <v>-25.9093768638593</v>
      </c>
      <c r="H3900">
        <v>20.8918615245816</v>
      </c>
      <c r="I3900">
        <v>-6.0404636977720596</v>
      </c>
      <c r="J3900">
        <v>30.073988766936999</v>
      </c>
      <c r="K3900">
        <v>15.795550723962799</v>
      </c>
      <c r="L3900">
        <v>16.4207779211883</v>
      </c>
      <c r="M3900">
        <v>92.252452247353901</v>
      </c>
      <c r="N3900">
        <v>2.0437058066234202</v>
      </c>
      <c r="O3900">
        <v>14.1670991177996</v>
      </c>
      <c r="P3900">
        <v>44.887218045112697</v>
      </c>
      <c r="Q3900">
        <v>0.109452015586539</v>
      </c>
    </row>
    <row r="3901" spans="1:17" hidden="1" x14ac:dyDescent="0.3">
      <c r="A3901" t="s">
        <v>7964</v>
      </c>
      <c r="B3901" t="s">
        <v>7965</v>
      </c>
      <c r="C3901" t="s">
        <v>10182</v>
      </c>
      <c r="D3901" t="s">
        <v>98</v>
      </c>
      <c r="E3901">
        <v>23.013494099999999</v>
      </c>
      <c r="F3901">
        <v>4.5999999999999996</v>
      </c>
      <c r="G3901">
        <v>23.7814059145818</v>
      </c>
      <c r="H3901">
        <v>4.1879078119490698</v>
      </c>
      <c r="I3901">
        <v>6.8426001845516096</v>
      </c>
      <c r="J3901">
        <v>-0.90486225948620502</v>
      </c>
      <c r="K3901">
        <v>4.2782413417789797</v>
      </c>
      <c r="L3901">
        <v>3.9939088675259198</v>
      </c>
      <c r="M3901">
        <v>59.124306636312802</v>
      </c>
      <c r="N3901">
        <v>0.97750518088247496</v>
      </c>
      <c r="O3901">
        <v>40.869565217391298</v>
      </c>
      <c r="P3901">
        <v>79.687499999999901</v>
      </c>
      <c r="Q3901">
        <v>-1.2848151820909001E-2</v>
      </c>
    </row>
    <row r="3902" spans="1:17" hidden="1" x14ac:dyDescent="0.3">
      <c r="A3902" t="s">
        <v>7966</v>
      </c>
      <c r="B3902" t="s">
        <v>7967</v>
      </c>
      <c r="C3902" t="s">
        <v>10182</v>
      </c>
      <c r="D3902" t="s">
        <v>49</v>
      </c>
      <c r="E3902">
        <v>23.003050000000002</v>
      </c>
      <c r="F3902">
        <v>938.9</v>
      </c>
      <c r="G3902">
        <v>-4.1481866127267804</v>
      </c>
      <c r="H3902">
        <v>-4.5179745409920997</v>
      </c>
      <c r="I3902">
        <v>-12.3283842714069</v>
      </c>
      <c r="J3902">
        <v>-4.6493160773758403E-2</v>
      </c>
      <c r="K3902">
        <v>938.86317519092302</v>
      </c>
      <c r="L3902">
        <v>896.48592868526896</v>
      </c>
      <c r="M3902">
        <v>100</v>
      </c>
      <c r="O3902">
        <v>0</v>
      </c>
      <c r="P3902">
        <v>20.937721388548901</v>
      </c>
    </row>
    <row r="3903" spans="1:17" hidden="1" x14ac:dyDescent="0.3">
      <c r="A3903" t="s">
        <v>7968</v>
      </c>
      <c r="B3903" t="s">
        <v>7969</v>
      </c>
      <c r="C3903" t="s">
        <v>10182</v>
      </c>
      <c r="E3903">
        <v>22.95</v>
      </c>
      <c r="F3903">
        <v>13.5</v>
      </c>
      <c r="G3903">
        <v>-30.6142494988264</v>
      </c>
      <c r="H3903">
        <v>-13.773507740187201</v>
      </c>
      <c r="I3903">
        <v>-22.448224484456102</v>
      </c>
      <c r="J3903">
        <v>-4.9656779815748902</v>
      </c>
      <c r="K3903">
        <v>14.0521090232355</v>
      </c>
      <c r="L3903">
        <v>13.8000168431033</v>
      </c>
      <c r="M3903">
        <v>28.5357583733621</v>
      </c>
      <c r="N3903">
        <v>0.311212980975274</v>
      </c>
      <c r="O3903">
        <v>33.3333333333333</v>
      </c>
      <c r="P3903">
        <v>24.6537396121883</v>
      </c>
      <c r="Q3903">
        <v>2.3085547471030001E-2</v>
      </c>
    </row>
    <row r="3904" spans="1:17" hidden="1" x14ac:dyDescent="0.3">
      <c r="A3904" t="s">
        <v>7970</v>
      </c>
      <c r="B3904" t="s">
        <v>7971</v>
      </c>
      <c r="C3904" t="s">
        <v>10182</v>
      </c>
      <c r="E3904">
        <v>22.948239999999998</v>
      </c>
      <c r="F3904">
        <v>38.119999999999997</v>
      </c>
      <c r="G3904">
        <v>-40.719211809955901</v>
      </c>
      <c r="H3904">
        <v>-29.5179745409921</v>
      </c>
      <c r="I3904">
        <v>-27.917401100459099</v>
      </c>
      <c r="J3904">
        <v>-10.8220593927572</v>
      </c>
      <c r="M3904">
        <v>15.7755713290481</v>
      </c>
      <c r="O3904">
        <v>37.0933892969569</v>
      </c>
      <c r="P3904">
        <v>1.3829787234042401</v>
      </c>
    </row>
    <row r="3905" spans="1:17" hidden="1" x14ac:dyDescent="0.3">
      <c r="A3905" t="s">
        <v>7972</v>
      </c>
      <c r="B3905" t="s">
        <v>7973</v>
      </c>
      <c r="C3905" t="s">
        <v>10182</v>
      </c>
      <c r="D3905" t="s">
        <v>140</v>
      </c>
      <c r="E3905">
        <v>22.925107260000001</v>
      </c>
      <c r="F3905">
        <v>22.11</v>
      </c>
      <c r="G3905">
        <v>-48.1280242560616</v>
      </c>
      <c r="H3905">
        <v>-18.443498202745399</v>
      </c>
      <c r="I3905">
        <v>-2.16395975720663</v>
      </c>
      <c r="J3905">
        <v>0.54280874312471195</v>
      </c>
      <c r="K3905">
        <v>24.358763629199601</v>
      </c>
      <c r="L3905">
        <v>23.7042171029698</v>
      </c>
      <c r="M3905">
        <v>34.352591283331002</v>
      </c>
      <c r="N3905">
        <v>0.200632608390033</v>
      </c>
      <c r="O3905">
        <v>75.576662143826297</v>
      </c>
      <c r="P3905">
        <v>30.058823529411701</v>
      </c>
      <c r="Q3905">
        <v>-1.0872476415564001E-2</v>
      </c>
    </row>
    <row r="3906" spans="1:17" hidden="1" x14ac:dyDescent="0.3">
      <c r="A3906" t="s">
        <v>7974</v>
      </c>
      <c r="B3906" t="s">
        <v>7975</v>
      </c>
      <c r="C3906" t="s">
        <v>10182</v>
      </c>
      <c r="D3906" t="s">
        <v>413</v>
      </c>
      <c r="E3906">
        <v>22.805800000000001</v>
      </c>
      <c r="F3906">
        <v>22.58</v>
      </c>
      <c r="G3906">
        <v>73.332369678864794</v>
      </c>
      <c r="H3906">
        <v>-9.2437129376165803</v>
      </c>
      <c r="I3906">
        <v>22.236574012264001</v>
      </c>
      <c r="J3906">
        <v>-2.3821332991820698</v>
      </c>
      <c r="K3906">
        <v>21.3372404560489</v>
      </c>
      <c r="L3906">
        <v>17.737173857502601</v>
      </c>
      <c r="M3906">
        <v>45.056012734382797</v>
      </c>
      <c r="N3906">
        <v>2.1073013659262898</v>
      </c>
      <c r="O3906">
        <v>23.0292294065544</v>
      </c>
      <c r="P3906">
        <v>98.418277680140505</v>
      </c>
      <c r="Q3906">
        <v>0.118489675501516</v>
      </c>
    </row>
    <row r="3907" spans="1:17" hidden="1" x14ac:dyDescent="0.3">
      <c r="A3907" t="s">
        <v>7976</v>
      </c>
      <c r="B3907" t="s">
        <v>7977</v>
      </c>
      <c r="C3907" t="s">
        <v>10182</v>
      </c>
      <c r="D3907" t="s">
        <v>1402</v>
      </c>
      <c r="E3907">
        <v>22.7864112</v>
      </c>
      <c r="F3907">
        <v>1.47</v>
      </c>
      <c r="G3907">
        <v>119.914091998724</v>
      </c>
      <c r="H3907">
        <v>-5.8602564201867304</v>
      </c>
      <c r="I3907">
        <v>-25.857796036112799</v>
      </c>
      <c r="J3907">
        <v>-3.9680617882247402</v>
      </c>
      <c r="K3907">
        <v>1.51119078350529</v>
      </c>
      <c r="L3907">
        <v>1.3610361727585101</v>
      </c>
      <c r="M3907">
        <v>31.767720178082602</v>
      </c>
      <c r="N3907">
        <v>1.0578308483311401</v>
      </c>
      <c r="O3907">
        <v>32.653061224489697</v>
      </c>
      <c r="P3907">
        <v>145</v>
      </c>
      <c r="Q3907">
        <v>6.3880557351118E-2</v>
      </c>
    </row>
    <row r="3908" spans="1:17" hidden="1" x14ac:dyDescent="0.3">
      <c r="A3908" t="s">
        <v>7978</v>
      </c>
      <c r="B3908" t="s">
        <v>7979</v>
      </c>
      <c r="C3908" t="s">
        <v>10182</v>
      </c>
      <c r="E3908">
        <v>22.747122000000001</v>
      </c>
      <c r="F3908">
        <v>31.41</v>
      </c>
      <c r="G3908">
        <v>130.90431204762399</v>
      </c>
      <c r="H3908">
        <v>13.704083740084901</v>
      </c>
      <c r="I3908">
        <v>44.5647226216999</v>
      </c>
      <c r="J3908">
        <v>-10.546353534970899</v>
      </c>
      <c r="K3908">
        <v>27.514681976418199</v>
      </c>
      <c r="L3908">
        <v>22.554057588424399</v>
      </c>
      <c r="M3908">
        <v>44.321825268696202</v>
      </c>
      <c r="N3908">
        <v>1.2677363532789201</v>
      </c>
      <c r="O3908">
        <v>27.347978350843601</v>
      </c>
      <c r="P3908">
        <v>168.003412969283</v>
      </c>
      <c r="Q3908">
        <v>0.107900767994159</v>
      </c>
    </row>
    <row r="3909" spans="1:17" hidden="1" x14ac:dyDescent="0.3">
      <c r="A3909" t="s">
        <v>7980</v>
      </c>
      <c r="B3909" t="s">
        <v>7981</v>
      </c>
      <c r="C3909" t="s">
        <v>10182</v>
      </c>
      <c r="D3909" t="s">
        <v>1811</v>
      </c>
      <c r="E3909">
        <v>22.691274400000001</v>
      </c>
      <c r="F3909">
        <v>23.02</v>
      </c>
      <c r="G3909">
        <v>251.05788284839701</v>
      </c>
      <c r="H3909">
        <v>39.883816885751301</v>
      </c>
      <c r="I3909">
        <v>108.381107579024</v>
      </c>
      <c r="J3909">
        <v>8.0991704712339008</v>
      </c>
      <c r="K3909">
        <v>17.212499454103899</v>
      </c>
      <c r="L3909">
        <v>13.563056725159701</v>
      </c>
      <c r="M3909">
        <v>97.863590925530204</v>
      </c>
      <c r="N3909">
        <v>2.3994854871498599</v>
      </c>
      <c r="O3909">
        <v>0</v>
      </c>
      <c r="P3909">
        <v>276.143790849673</v>
      </c>
      <c r="Q3909">
        <v>4.6751256645482998E-2</v>
      </c>
    </row>
    <row r="3910" spans="1:17" hidden="1" x14ac:dyDescent="0.3">
      <c r="A3910" t="s">
        <v>7982</v>
      </c>
      <c r="B3910" t="s">
        <v>7983</v>
      </c>
      <c r="C3910" t="s">
        <v>10182</v>
      </c>
      <c r="D3910" t="s">
        <v>553</v>
      </c>
      <c r="E3910">
        <v>22.684749</v>
      </c>
      <c r="F3910">
        <v>1.07</v>
      </c>
      <c r="G3910">
        <v>-19.203555060099202</v>
      </c>
      <c r="H3910">
        <v>-2.5948976179151799</v>
      </c>
      <c r="I3910">
        <v>-63.469936782822401</v>
      </c>
      <c r="J3910">
        <v>3.8750754666772198</v>
      </c>
      <c r="K3910">
        <v>1.1061088094195499</v>
      </c>
      <c r="L3910">
        <v>1.25638823121315</v>
      </c>
      <c r="M3910">
        <v>49.346351040290003</v>
      </c>
      <c r="N3910">
        <v>2.8739709647046698</v>
      </c>
      <c r="O3910">
        <v>138.317757009345</v>
      </c>
      <c r="P3910">
        <v>25.8823529411764</v>
      </c>
      <c r="Q3910">
        <v>2.4509625672928002E-2</v>
      </c>
    </row>
    <row r="3911" spans="1:17" hidden="1" x14ac:dyDescent="0.3">
      <c r="A3911" t="s">
        <v>7984</v>
      </c>
      <c r="B3911" t="s">
        <v>7985</v>
      </c>
      <c r="C3911" t="s">
        <v>10182</v>
      </c>
      <c r="D3911" t="s">
        <v>613</v>
      </c>
      <c r="E3911">
        <v>22.637931399999999</v>
      </c>
      <c r="F3911">
        <v>34.299999999999997</v>
      </c>
      <c r="G3911">
        <v>-11.132419629182699</v>
      </c>
      <c r="H3911">
        <v>-32.490839664695201</v>
      </c>
      <c r="I3911">
        <v>-34.462322977422801</v>
      </c>
      <c r="J3911">
        <v>8.3619152476346592</v>
      </c>
      <c r="K3911">
        <v>45.072549519420299</v>
      </c>
      <c r="L3911">
        <v>44.4985177590871</v>
      </c>
      <c r="M3911">
        <v>34.250559020902202</v>
      </c>
      <c r="N3911">
        <v>3.4926004228329801</v>
      </c>
      <c r="O3911">
        <v>116.763848396501</v>
      </c>
      <c r="P3911">
        <v>55.203619909502201</v>
      </c>
    </row>
    <row r="3912" spans="1:17" hidden="1" x14ac:dyDescent="0.3">
      <c r="A3912" t="s">
        <v>7986</v>
      </c>
      <c r="B3912" t="s">
        <v>7987</v>
      </c>
      <c r="C3912" t="s">
        <v>10182</v>
      </c>
      <c r="D3912" t="s">
        <v>299</v>
      </c>
      <c r="E3912">
        <v>22.58109473</v>
      </c>
      <c r="F3912">
        <v>62.89</v>
      </c>
      <c r="G3912">
        <v>31.434749042029299</v>
      </c>
      <c r="H3912">
        <v>15.2820254590078</v>
      </c>
      <c r="I3912">
        <v>32.847054325084301</v>
      </c>
      <c r="J3912">
        <v>3.24717816186807</v>
      </c>
      <c r="K3912">
        <v>51.295638310076299</v>
      </c>
      <c r="L3912">
        <v>46.789040389135899</v>
      </c>
      <c r="M3912">
        <v>81.259820726928098</v>
      </c>
      <c r="N3912">
        <v>4.4155844155844104</v>
      </c>
      <c r="O3912">
        <v>0</v>
      </c>
      <c r="P3912">
        <v>153.07847082494899</v>
      </c>
    </row>
    <row r="3913" spans="1:17" hidden="1" x14ac:dyDescent="0.3">
      <c r="A3913" t="s">
        <v>7988</v>
      </c>
      <c r="B3913" t="s">
        <v>7989</v>
      </c>
      <c r="C3913" t="s">
        <v>10182</v>
      </c>
      <c r="D3913" t="s">
        <v>75</v>
      </c>
      <c r="E3913">
        <v>22.576799999999999</v>
      </c>
      <c r="F3913">
        <v>98.16</v>
      </c>
      <c r="G3913">
        <v>119.093196476336</v>
      </c>
      <c r="H3913">
        <v>36.132548456571897</v>
      </c>
      <c r="I3913">
        <v>131.85072020620399</v>
      </c>
      <c r="J3913">
        <v>15.708223820358301</v>
      </c>
      <c r="M3913">
        <v>100</v>
      </c>
      <c r="O3913">
        <v>0</v>
      </c>
      <c r="P3913">
        <v>144.17910447761099</v>
      </c>
    </row>
    <row r="3914" spans="1:17" hidden="1" x14ac:dyDescent="0.3">
      <c r="A3914" t="s">
        <v>7990</v>
      </c>
      <c r="B3914" t="s">
        <v>7991</v>
      </c>
      <c r="C3914" t="s">
        <v>10182</v>
      </c>
      <c r="D3914" t="s">
        <v>330</v>
      </c>
      <c r="E3914">
        <v>22.538908800000002</v>
      </c>
      <c r="F3914">
        <v>36.950000000000003</v>
      </c>
      <c r="G3914">
        <v>-45.640627416455203</v>
      </c>
      <c r="H3914">
        <v>-9.9328654911049199</v>
      </c>
      <c r="I3914">
        <v>-17.9477967873711</v>
      </c>
      <c r="J3914">
        <v>1.8989269959406401</v>
      </c>
      <c r="K3914">
        <v>38.133443071538402</v>
      </c>
      <c r="L3914">
        <v>38.382590926169598</v>
      </c>
      <c r="M3914">
        <v>43.416776499650702</v>
      </c>
      <c r="N3914">
        <v>0.52051248999684296</v>
      </c>
      <c r="O3914">
        <v>55.778078484438403</v>
      </c>
      <c r="P3914">
        <v>13.9728562615669</v>
      </c>
      <c r="Q3914">
        <v>8.4592887459129004E-2</v>
      </c>
    </row>
    <row r="3915" spans="1:17" hidden="1" x14ac:dyDescent="0.3">
      <c r="A3915" t="s">
        <v>7992</v>
      </c>
      <c r="B3915" t="s">
        <v>7993</v>
      </c>
      <c r="C3915" t="s">
        <v>10182</v>
      </c>
      <c r="D3915" t="s">
        <v>75</v>
      </c>
      <c r="E3915">
        <v>22.532615</v>
      </c>
      <c r="F3915">
        <v>24.25</v>
      </c>
      <c r="G3915">
        <v>-42.882518170767199</v>
      </c>
      <c r="H3915">
        <v>-2.25382359759588</v>
      </c>
      <c r="I3915">
        <v>-25.441963633642601</v>
      </c>
      <c r="J3915">
        <v>-1.81854310036295</v>
      </c>
      <c r="K3915">
        <v>24.8480803308621</v>
      </c>
      <c r="L3915">
        <v>27.694304438773599</v>
      </c>
      <c r="M3915">
        <v>47.939376913049898</v>
      </c>
      <c r="N3915">
        <v>0.65432816198781196</v>
      </c>
      <c r="O3915">
        <v>25.7731958762886</v>
      </c>
      <c r="P3915">
        <v>10.02722323049</v>
      </c>
      <c r="Q3915">
        <v>-1.7310910959937999E-2</v>
      </c>
    </row>
    <row r="3916" spans="1:17" hidden="1" x14ac:dyDescent="0.3">
      <c r="A3916" t="s">
        <v>7994</v>
      </c>
      <c r="B3916" t="s">
        <v>7995</v>
      </c>
      <c r="C3916" t="s">
        <v>10182</v>
      </c>
      <c r="D3916" t="s">
        <v>711</v>
      </c>
      <c r="E3916">
        <v>22.46870916</v>
      </c>
      <c r="F3916">
        <v>115.3</v>
      </c>
      <c r="G3916">
        <v>9.7994452977415492</v>
      </c>
      <c r="H3916">
        <v>-2.4051124932766399</v>
      </c>
      <c r="I3916">
        <v>6.2320270396470496</v>
      </c>
      <c r="J3916">
        <v>1.5476208796922</v>
      </c>
      <c r="K3916">
        <v>110.828836726077</v>
      </c>
      <c r="L3916">
        <v>100.54675345395199</v>
      </c>
      <c r="M3916">
        <v>31.967359018905899</v>
      </c>
      <c r="N3916">
        <v>2.3124026924307701</v>
      </c>
      <c r="O3916">
        <v>3.8161318300086799</v>
      </c>
      <c r="P3916">
        <v>39.723703344643702</v>
      </c>
    </row>
    <row r="3917" spans="1:17" hidden="1" x14ac:dyDescent="0.3">
      <c r="A3917" t="s">
        <v>7996</v>
      </c>
      <c r="B3917" t="s">
        <v>7997</v>
      </c>
      <c r="C3917" t="s">
        <v>10182</v>
      </c>
      <c r="D3917" t="s">
        <v>637</v>
      </c>
      <c r="E3917">
        <v>22.4614656</v>
      </c>
      <c r="F3917">
        <v>29.32</v>
      </c>
      <c r="G3917">
        <v>14.5331396177718</v>
      </c>
      <c r="H3917">
        <v>-10.485716476475901</v>
      </c>
      <c r="I3917">
        <v>-22.1129996560223</v>
      </c>
      <c r="J3917">
        <v>-4.1267827297109099</v>
      </c>
      <c r="K3917">
        <v>28.950612479042199</v>
      </c>
      <c r="L3917">
        <v>28.4270811464635</v>
      </c>
      <c r="M3917">
        <v>51.838585108779398</v>
      </c>
      <c r="N3917">
        <v>1.06110300284989</v>
      </c>
      <c r="O3917">
        <v>56.377899045020399</v>
      </c>
      <c r="P3917">
        <v>42.954656265236402</v>
      </c>
      <c r="Q3917">
        <v>4.2889729475989999E-2</v>
      </c>
    </row>
    <row r="3918" spans="1:17" hidden="1" x14ac:dyDescent="0.3">
      <c r="A3918" t="s">
        <v>7998</v>
      </c>
      <c r="B3918" t="s">
        <v>7999</v>
      </c>
      <c r="C3918" t="s">
        <v>10182</v>
      </c>
      <c r="D3918" t="s">
        <v>46</v>
      </c>
      <c r="E3918">
        <v>22.3375308</v>
      </c>
      <c r="F3918">
        <v>13.26</v>
      </c>
      <c r="G3918">
        <v>277.95360567653501</v>
      </c>
      <c r="H3918">
        <v>65.670704704290898</v>
      </c>
      <c r="I3918">
        <v>185.64914381848001</v>
      </c>
      <c r="J3918">
        <v>3.9504322811939501</v>
      </c>
      <c r="K3918">
        <v>9.3349337756167596</v>
      </c>
      <c r="L3918">
        <v>6.1968378358165204</v>
      </c>
      <c r="M3918">
        <v>74.029224280452794</v>
      </c>
      <c r="N3918">
        <v>1.3243187611157401</v>
      </c>
      <c r="O3918">
        <v>6.1085972850678703</v>
      </c>
      <c r="P3918">
        <v>322.29299363057299</v>
      </c>
      <c r="Q3918">
        <v>0.10428418768353601</v>
      </c>
    </row>
    <row r="3919" spans="1:17" hidden="1" x14ac:dyDescent="0.3">
      <c r="A3919" t="s">
        <v>8000</v>
      </c>
      <c r="B3919" t="s">
        <v>8001</v>
      </c>
      <c r="C3919" t="s">
        <v>10182</v>
      </c>
      <c r="D3919" t="s">
        <v>553</v>
      </c>
      <c r="E3919">
        <v>22.257760000000001</v>
      </c>
      <c r="F3919">
        <v>16.350000000000001</v>
      </c>
      <c r="G3919">
        <v>9.4819932332921493</v>
      </c>
      <c r="H3919">
        <v>-22.570114236024001</v>
      </c>
      <c r="I3919">
        <v>-16.1519136831716</v>
      </c>
      <c r="J3919">
        <v>-4.8464931607737496</v>
      </c>
      <c r="K3919">
        <v>17.857354536244099</v>
      </c>
      <c r="L3919">
        <v>17.602606057249801</v>
      </c>
      <c r="M3919">
        <v>34.250458459098297</v>
      </c>
      <c r="N3919">
        <v>0.24868500076577199</v>
      </c>
      <c r="O3919">
        <v>103.36391437308799</v>
      </c>
      <c r="P3919">
        <v>50</v>
      </c>
      <c r="Q3919">
        <v>4.1500241247522003E-2</v>
      </c>
    </row>
    <row r="3920" spans="1:17" hidden="1" x14ac:dyDescent="0.3">
      <c r="A3920" t="s">
        <v>8002</v>
      </c>
      <c r="B3920" t="s">
        <v>8003</v>
      </c>
      <c r="C3920" t="s">
        <v>10182</v>
      </c>
      <c r="E3920">
        <v>22.252800000000001</v>
      </c>
      <c r="F3920">
        <v>9.6</v>
      </c>
      <c r="G3920">
        <v>-30.036403050780699</v>
      </c>
      <c r="H3920">
        <v>-1.5600678288191601</v>
      </c>
      <c r="I3920">
        <v>-29.6410457701149</v>
      </c>
      <c r="J3920">
        <v>5.3085708671657104</v>
      </c>
      <c r="K3920">
        <v>8.7161229905571709</v>
      </c>
      <c r="L3920">
        <v>9.2547637982075592</v>
      </c>
      <c r="M3920">
        <v>74.004268555185206</v>
      </c>
      <c r="N3920">
        <v>1.0268678689731301</v>
      </c>
      <c r="O3920">
        <v>45.3125</v>
      </c>
      <c r="P3920">
        <v>29.0322580645161</v>
      </c>
    </row>
    <row r="3921" spans="1:17" hidden="1" x14ac:dyDescent="0.3">
      <c r="A3921" t="s">
        <v>8004</v>
      </c>
      <c r="B3921" t="s">
        <v>8005</v>
      </c>
      <c r="C3921" t="s">
        <v>10182</v>
      </c>
      <c r="D3921" t="s">
        <v>180</v>
      </c>
      <c r="E3921">
        <v>22.237182000000001</v>
      </c>
      <c r="F3921">
        <v>46</v>
      </c>
      <c r="G3921">
        <v>55.3062488614693</v>
      </c>
      <c r="H3921">
        <v>-9.3980407113808493</v>
      </c>
      <c r="I3921">
        <v>-9.2124909739399801</v>
      </c>
      <c r="J3921">
        <v>0.171371762973521</v>
      </c>
      <c r="K3921">
        <v>45.529983305040702</v>
      </c>
      <c r="L3921">
        <v>39.457398892170403</v>
      </c>
      <c r="M3921">
        <v>63.476359122327203</v>
      </c>
      <c r="N3921">
        <v>0.24110671936758801</v>
      </c>
      <c r="O3921">
        <v>10.6521739130434</v>
      </c>
      <c r="P3921">
        <v>97.424892703862596</v>
      </c>
    </row>
    <row r="3922" spans="1:17" hidden="1" x14ac:dyDescent="0.3">
      <c r="A3922" t="s">
        <v>8006</v>
      </c>
      <c r="B3922" t="s">
        <v>8007</v>
      </c>
      <c r="C3922" t="s">
        <v>10182</v>
      </c>
      <c r="D3922" t="s">
        <v>446</v>
      </c>
      <c r="E3922">
        <v>22.071249719999901</v>
      </c>
      <c r="F3922">
        <v>21.19</v>
      </c>
      <c r="G3922">
        <v>6.5289988310223697</v>
      </c>
      <c r="H3922">
        <v>-23.6779745409921</v>
      </c>
      <c r="I3922">
        <v>-23.107331639827901</v>
      </c>
      <c r="J3922">
        <v>1.0035068392262401</v>
      </c>
      <c r="K3922">
        <v>21.7467886785902</v>
      </c>
      <c r="L3922">
        <v>21.854912122922599</v>
      </c>
      <c r="M3922">
        <v>63.027445781937203</v>
      </c>
      <c r="N3922">
        <v>0.80871212121212099</v>
      </c>
      <c r="O3922">
        <v>31.571495988673799</v>
      </c>
      <c r="P3922">
        <v>35.399361022364197</v>
      </c>
      <c r="Q3922">
        <v>0.13722901588887601</v>
      </c>
    </row>
    <row r="3923" spans="1:17" hidden="1" x14ac:dyDescent="0.3">
      <c r="A3923" t="s">
        <v>8008</v>
      </c>
      <c r="B3923" t="s">
        <v>8009</v>
      </c>
      <c r="C3923" t="s">
        <v>10182</v>
      </c>
      <c r="E3923">
        <v>22.034801600000002</v>
      </c>
      <c r="F3923">
        <v>11.9</v>
      </c>
      <c r="G3923">
        <v>196.53571362034501</v>
      </c>
      <c r="H3923">
        <v>-5.92642524521745</v>
      </c>
      <c r="I3923">
        <v>2.5364805934579402</v>
      </c>
      <c r="J3923">
        <v>9.0277506522418207</v>
      </c>
      <c r="K3923">
        <v>11.536608928184799</v>
      </c>
      <c r="L3923">
        <v>10.2421630867542</v>
      </c>
      <c r="M3923">
        <v>59.252543516278898</v>
      </c>
      <c r="N3923">
        <v>1.02272727272727</v>
      </c>
      <c r="O3923">
        <v>49.579831932773097</v>
      </c>
      <c r="P3923">
        <v>221.62162162162099</v>
      </c>
    </row>
    <row r="3924" spans="1:17" hidden="1" x14ac:dyDescent="0.3">
      <c r="A3924" t="s">
        <v>8010</v>
      </c>
      <c r="B3924" t="s">
        <v>8011</v>
      </c>
      <c r="C3924" t="s">
        <v>10182</v>
      </c>
      <c r="D3924" t="s">
        <v>1315</v>
      </c>
      <c r="E3924">
        <v>21.997200029999998</v>
      </c>
      <c r="F3924">
        <v>56.89</v>
      </c>
      <c r="G3924">
        <v>-17.4416317477279</v>
      </c>
      <c r="H3924">
        <v>-3.6132379789910298</v>
      </c>
      <c r="I3924">
        <v>-8.1914631657872992</v>
      </c>
      <c r="J3924">
        <v>9.43519096487863E-2</v>
      </c>
      <c r="K3924">
        <v>56.329804982856402</v>
      </c>
      <c r="L3924">
        <v>55.095366845073201</v>
      </c>
      <c r="M3924">
        <v>48.752273491280398</v>
      </c>
      <c r="N3924">
        <v>2.6421950835316999</v>
      </c>
      <c r="O3924">
        <v>3.0058006679556999</v>
      </c>
      <c r="P3924">
        <v>8.9012251148545101</v>
      </c>
    </row>
    <row r="3925" spans="1:17" hidden="1" x14ac:dyDescent="0.3">
      <c r="A3925" t="s">
        <v>8012</v>
      </c>
      <c r="B3925" t="s">
        <v>8013</v>
      </c>
      <c r="C3925" t="s">
        <v>10182</v>
      </c>
      <c r="D3925" t="s">
        <v>553</v>
      </c>
      <c r="E3925">
        <v>21.945</v>
      </c>
      <c r="F3925">
        <v>43.89</v>
      </c>
      <c r="G3925">
        <v>81.844785068031101</v>
      </c>
      <c r="H3925">
        <v>7.9911695702002898</v>
      </c>
      <c r="I3925">
        <v>42.759954951207902</v>
      </c>
      <c r="J3925">
        <v>3.15189646123474</v>
      </c>
      <c r="K3925">
        <v>42.935832713567599</v>
      </c>
      <c r="L3925">
        <v>34.662324152788699</v>
      </c>
      <c r="M3925">
        <v>42.3387612518545</v>
      </c>
      <c r="N3925">
        <v>0.33627521241423503</v>
      </c>
      <c r="O3925">
        <v>50.421508316245102</v>
      </c>
      <c r="P3925">
        <v>135.96774193548299</v>
      </c>
      <c r="Q3925">
        <v>0.110517974679678</v>
      </c>
    </row>
    <row r="3926" spans="1:17" hidden="1" x14ac:dyDescent="0.3">
      <c r="A3926" t="s">
        <v>8014</v>
      </c>
      <c r="B3926" t="s">
        <v>8015</v>
      </c>
      <c r="C3926" t="s">
        <v>10182</v>
      </c>
      <c r="D3926" t="s">
        <v>49</v>
      </c>
      <c r="E3926">
        <v>21.896000000000001</v>
      </c>
      <c r="F3926">
        <v>51.52</v>
      </c>
      <c r="G3926">
        <v>1.0958211194687999</v>
      </c>
      <c r="H3926">
        <v>6.0126377039058401</v>
      </c>
      <c r="I3926">
        <v>-16.137196818083499</v>
      </c>
      <c r="J3926">
        <v>-12.1672135891365</v>
      </c>
      <c r="K3926">
        <v>53.432987098302902</v>
      </c>
      <c r="L3926">
        <v>49.125975777061797</v>
      </c>
      <c r="M3926">
        <v>34.8130869557681</v>
      </c>
      <c r="N3926">
        <v>1.4403334877257901</v>
      </c>
      <c r="O3926">
        <v>56.754658385093101</v>
      </c>
      <c r="P3926">
        <v>77.655172413793096</v>
      </c>
      <c r="Q3926">
        <v>0.109212255778488</v>
      </c>
    </row>
    <row r="3927" spans="1:17" hidden="1" x14ac:dyDescent="0.3">
      <c r="A3927" t="s">
        <v>8016</v>
      </c>
      <c r="B3927" t="s">
        <v>8017</v>
      </c>
      <c r="C3927" t="s">
        <v>10182</v>
      </c>
      <c r="E3927">
        <v>21.892250000000001</v>
      </c>
      <c r="F3927">
        <v>13.07</v>
      </c>
      <c r="G3927">
        <v>-13.376506291874</v>
      </c>
      <c r="H3927">
        <v>26.1820254590078</v>
      </c>
      <c r="I3927">
        <v>28.816324151919201</v>
      </c>
      <c r="J3927">
        <v>-4.9919477062283004</v>
      </c>
      <c r="K3927">
        <v>12.2049260510185</v>
      </c>
      <c r="L3927">
        <v>11.2871784299818</v>
      </c>
      <c r="M3927">
        <v>42.275204930051999</v>
      </c>
      <c r="N3927">
        <v>0.88405797101449202</v>
      </c>
      <c r="O3927">
        <v>20.887528691660201</v>
      </c>
      <c r="P3927">
        <v>53.764705882352899</v>
      </c>
      <c r="Q3927">
        <v>7.7313218624565E-2</v>
      </c>
    </row>
    <row r="3928" spans="1:17" hidden="1" x14ac:dyDescent="0.3">
      <c r="A3928" t="s">
        <v>8018</v>
      </c>
      <c r="B3928" t="s">
        <v>8019</v>
      </c>
      <c r="C3928" t="s">
        <v>10182</v>
      </c>
      <c r="E3928">
        <v>21.85849116</v>
      </c>
      <c r="F3928">
        <v>15.51</v>
      </c>
      <c r="G3928">
        <v>50.565281126697002</v>
      </c>
      <c r="H3928">
        <v>-19.617383460927599</v>
      </c>
      <c r="I3928">
        <v>-15.087004961062</v>
      </c>
      <c r="J3928">
        <v>-6.5000159553267398</v>
      </c>
      <c r="K3928">
        <v>16.581316624274098</v>
      </c>
      <c r="L3928">
        <v>15.520960780938999</v>
      </c>
      <c r="M3928">
        <v>29.426481432117999</v>
      </c>
      <c r="N3928">
        <v>0.68826650532504696</v>
      </c>
      <c r="O3928">
        <v>52.4177949709864</v>
      </c>
      <c r="P3928">
        <v>97.328244274809094</v>
      </c>
      <c r="Q3928">
        <v>6.9697619744147996E-2</v>
      </c>
    </row>
    <row r="3929" spans="1:17" hidden="1" x14ac:dyDescent="0.3">
      <c r="A3929" t="s">
        <v>8020</v>
      </c>
      <c r="B3929" t="s">
        <v>8021</v>
      </c>
      <c r="C3929" t="s">
        <v>10182</v>
      </c>
      <c r="D3929" t="s">
        <v>553</v>
      </c>
      <c r="E3929">
        <v>21.798674999999999</v>
      </c>
      <c r="F3929">
        <v>70.89</v>
      </c>
      <c r="G3929">
        <v>-14.320283001275699</v>
      </c>
      <c r="H3929">
        <v>2.5494503168470599</v>
      </c>
      <c r="I3929">
        <v>-7.1035067294743204</v>
      </c>
      <c r="J3929">
        <v>18.3721950692352</v>
      </c>
      <c r="K3929">
        <v>62.4556295766548</v>
      </c>
      <c r="L3929">
        <v>63.753919808171901</v>
      </c>
      <c r="M3929">
        <v>78.9773552759289</v>
      </c>
      <c r="N3929">
        <v>2.7367892658969701</v>
      </c>
      <c r="O3929">
        <v>33.305120609394798</v>
      </c>
      <c r="P3929">
        <v>37.383720930232499</v>
      </c>
    </row>
    <row r="3930" spans="1:17" hidden="1" x14ac:dyDescent="0.3">
      <c r="A3930" t="s">
        <v>8022</v>
      </c>
      <c r="B3930" t="s">
        <v>8023</v>
      </c>
      <c r="C3930" t="s">
        <v>10182</v>
      </c>
      <c r="E3930">
        <v>21.795000000000002</v>
      </c>
      <c r="F3930">
        <v>50</v>
      </c>
      <c r="G3930">
        <v>32.2952692099297</v>
      </c>
      <c r="H3930">
        <v>41.817791882365498</v>
      </c>
      <c r="I3930">
        <v>55.513173298247303</v>
      </c>
      <c r="J3930">
        <v>15.650644420020299</v>
      </c>
      <c r="K3930">
        <v>38.416796360987</v>
      </c>
      <c r="L3930">
        <v>37.473578543894597</v>
      </c>
      <c r="M3930">
        <v>87.698050981269205</v>
      </c>
      <c r="N3930">
        <v>0.51703191659681802</v>
      </c>
      <c r="O3930">
        <v>14.3</v>
      </c>
      <c r="P3930">
        <v>77.053824362606207</v>
      </c>
      <c r="Q3930">
        <v>0.24572551186810601</v>
      </c>
    </row>
    <row r="3931" spans="1:17" hidden="1" x14ac:dyDescent="0.3">
      <c r="A3931" t="s">
        <v>8024</v>
      </c>
      <c r="B3931" t="s">
        <v>8025</v>
      </c>
      <c r="C3931" t="s">
        <v>10182</v>
      </c>
      <c r="D3931" t="s">
        <v>140</v>
      </c>
      <c r="E3931">
        <v>21.782123550000001</v>
      </c>
      <c r="F3931">
        <v>18.149999999999999</v>
      </c>
      <c r="G3931">
        <v>-20.595407137717899</v>
      </c>
      <c r="H3931">
        <v>-4.9599634912683603</v>
      </c>
      <c r="I3931">
        <v>-9.5537523348270899</v>
      </c>
      <c r="J3931">
        <v>-3.1126577653998999</v>
      </c>
      <c r="K3931">
        <v>18.232926391332398</v>
      </c>
      <c r="L3931">
        <v>18.499414445675399</v>
      </c>
      <c r="M3931">
        <v>48.581668693395201</v>
      </c>
      <c r="N3931">
        <v>0.99589071047184197</v>
      </c>
      <c r="O3931">
        <v>62.534435261707998</v>
      </c>
      <c r="P3931">
        <v>17.096774193548299</v>
      </c>
      <c r="Q3931">
        <v>6.7266150273048997E-2</v>
      </c>
    </row>
    <row r="3932" spans="1:17" hidden="1" x14ac:dyDescent="0.3">
      <c r="A3932" t="s">
        <v>8026</v>
      </c>
      <c r="B3932" t="s">
        <v>8027</v>
      </c>
      <c r="C3932" t="s">
        <v>10182</v>
      </c>
      <c r="E3932">
        <v>21.74841125</v>
      </c>
      <c r="F3932">
        <v>59.81</v>
      </c>
      <c r="G3932">
        <v>-80.234014487964899</v>
      </c>
      <c r="H3932">
        <v>-11.8818850313904</v>
      </c>
      <c r="I3932">
        <v>-67.476490758096006</v>
      </c>
      <c r="J3932">
        <v>0.15951542291722401</v>
      </c>
      <c r="M3932">
        <v>53.2142202602925</v>
      </c>
      <c r="O3932">
        <v>170.941314161511</v>
      </c>
      <c r="P3932">
        <v>13.9889460644177</v>
      </c>
    </row>
    <row r="3933" spans="1:17" hidden="1" x14ac:dyDescent="0.3">
      <c r="A3933" t="s">
        <v>8028</v>
      </c>
      <c r="B3933" t="s">
        <v>8029</v>
      </c>
      <c r="C3933" t="s">
        <v>10182</v>
      </c>
      <c r="E3933">
        <v>21.620407499999999</v>
      </c>
      <c r="F3933">
        <v>43.09</v>
      </c>
      <c r="G3933">
        <v>206.12085602639499</v>
      </c>
      <c r="H3933">
        <v>45.862122210908304</v>
      </c>
      <c r="I3933">
        <v>73.004949061926396</v>
      </c>
      <c r="J3933">
        <v>14.1792286240031</v>
      </c>
      <c r="K3933">
        <v>31.341237585227901</v>
      </c>
      <c r="L3933">
        <v>25.633401652060101</v>
      </c>
      <c r="M3933">
        <v>76.398682544166903</v>
      </c>
      <c r="N3933">
        <v>3.0298462696573698</v>
      </c>
      <c r="O3933">
        <v>7.17103736365745</v>
      </c>
      <c r="P3933">
        <v>250.04061738423999</v>
      </c>
      <c r="Q3933">
        <v>0.11399451753491401</v>
      </c>
    </row>
    <row r="3934" spans="1:17" hidden="1" x14ac:dyDescent="0.3">
      <c r="A3934" t="s">
        <v>8030</v>
      </c>
      <c r="B3934" t="s">
        <v>8031</v>
      </c>
      <c r="C3934" t="s">
        <v>10182</v>
      </c>
      <c r="E3934">
        <v>21.571147499999999</v>
      </c>
      <c r="F3934">
        <v>22.29</v>
      </c>
      <c r="G3934">
        <v>-30.234844171488501</v>
      </c>
      <c r="H3934">
        <v>-6.61721118221348</v>
      </c>
      <c r="I3934">
        <v>-35.200356589746001</v>
      </c>
      <c r="J3934">
        <v>13.9535068392262</v>
      </c>
      <c r="K3934">
        <v>25.289424784367501</v>
      </c>
      <c r="L3934">
        <v>24.853865685421201</v>
      </c>
      <c r="M3934">
        <v>39.863997306912502</v>
      </c>
      <c r="N3934">
        <v>1.51748251748251</v>
      </c>
      <c r="O3934">
        <v>45.805293853746001</v>
      </c>
      <c r="P3934">
        <v>28.620888632429299</v>
      </c>
      <c r="Q3934">
        <v>9.3245138895443003E-2</v>
      </c>
    </row>
    <row r="3935" spans="1:17" hidden="1" x14ac:dyDescent="0.3">
      <c r="A3935" t="s">
        <v>8032</v>
      </c>
      <c r="B3935" t="s">
        <v>8033</v>
      </c>
      <c r="C3935" t="s">
        <v>10182</v>
      </c>
      <c r="E3935">
        <v>21.568365</v>
      </c>
      <c r="F3935">
        <v>19.5</v>
      </c>
      <c r="G3935">
        <v>80.827502769579496</v>
      </c>
      <c r="H3935">
        <v>-16.865879002461199</v>
      </c>
      <c r="I3935">
        <v>10.0053672969745</v>
      </c>
      <c r="J3935">
        <v>8.3100528002290197</v>
      </c>
      <c r="K3935">
        <v>19.541096056064902</v>
      </c>
      <c r="L3935">
        <v>16.8162201860296</v>
      </c>
      <c r="M3935">
        <v>65.983651984844499</v>
      </c>
      <c r="N3935">
        <v>0.271187226838913</v>
      </c>
      <c r="O3935">
        <v>58.9743589743589</v>
      </c>
      <c r="P3935">
        <v>143.75</v>
      </c>
    </row>
    <row r="3936" spans="1:17" hidden="1" x14ac:dyDescent="0.3">
      <c r="A3936" t="s">
        <v>8034</v>
      </c>
      <c r="B3936" t="s">
        <v>8035</v>
      </c>
      <c r="C3936" t="s">
        <v>10182</v>
      </c>
      <c r="D3936" t="s">
        <v>371</v>
      </c>
      <c r="E3936">
        <v>21.517213760000001</v>
      </c>
      <c r="F3936">
        <v>15.05</v>
      </c>
      <c r="G3936">
        <v>-101.310236595272</v>
      </c>
      <c r="H3936">
        <v>-10.806891103881201</v>
      </c>
      <c r="I3936">
        <v>-59.613848369480401</v>
      </c>
      <c r="J3936">
        <v>-4.6493160773758403E-2</v>
      </c>
      <c r="K3936">
        <v>19.395224725756499</v>
      </c>
      <c r="L3936">
        <v>37.599002680976099</v>
      </c>
      <c r="M3936">
        <v>6.9133081973037598</v>
      </c>
      <c r="N3936">
        <v>1.05328604836666</v>
      </c>
      <c r="O3936">
        <v>336.87707641195999</v>
      </c>
      <c r="P3936">
        <v>0</v>
      </c>
      <c r="Q3936">
        <v>-7.0524921707215998E-2</v>
      </c>
    </row>
    <row r="3937" spans="1:17" hidden="1" x14ac:dyDescent="0.3">
      <c r="A3937" t="s">
        <v>8036</v>
      </c>
      <c r="B3937" t="s">
        <v>8037</v>
      </c>
      <c r="C3937" t="s">
        <v>10182</v>
      </c>
      <c r="D3937" t="s">
        <v>938</v>
      </c>
      <c r="E3937">
        <v>21.492360000000001</v>
      </c>
      <c r="F3937">
        <v>10.52</v>
      </c>
      <c r="G3937">
        <v>-36.756772820755103</v>
      </c>
      <c r="H3937">
        <v>-7.0460644286325502</v>
      </c>
      <c r="I3937">
        <v>-47.828077711014501</v>
      </c>
      <c r="J3937">
        <v>-1.8389459909624299</v>
      </c>
      <c r="K3937">
        <v>10.7880558881344</v>
      </c>
      <c r="L3937">
        <v>12.4329560703582</v>
      </c>
      <c r="M3937">
        <v>46.890317123418697</v>
      </c>
      <c r="N3937">
        <v>1.4917811848832601</v>
      </c>
      <c r="O3937">
        <v>67.300380228136902</v>
      </c>
      <c r="P3937">
        <v>28.136419001218002</v>
      </c>
      <c r="Q3937">
        <v>-9.0248026457361005E-2</v>
      </c>
    </row>
    <row r="3938" spans="1:17" hidden="1" x14ac:dyDescent="0.3">
      <c r="A3938" t="s">
        <v>8038</v>
      </c>
      <c r="B3938" t="s">
        <v>8039</v>
      </c>
      <c r="C3938" t="s">
        <v>10182</v>
      </c>
      <c r="D3938" t="s">
        <v>711</v>
      </c>
      <c r="E3938">
        <v>21.450464595</v>
      </c>
      <c r="F3938">
        <v>39.81</v>
      </c>
      <c r="G3938">
        <v>4.1253870328040998</v>
      </c>
      <c r="H3938">
        <v>3.1472475608497001</v>
      </c>
      <c r="I3938">
        <v>-3.9133515916683499</v>
      </c>
      <c r="J3938">
        <v>-0.77076888504948005</v>
      </c>
      <c r="K3938">
        <v>37.715979579285197</v>
      </c>
      <c r="L3938">
        <v>36.3071601711573</v>
      </c>
      <c r="M3938">
        <v>53.954400247966703</v>
      </c>
      <c r="N3938">
        <v>1.1749016730961399</v>
      </c>
      <c r="O3938">
        <v>4.39588043205225</v>
      </c>
      <c r="P3938">
        <v>31.603305785123901</v>
      </c>
      <c r="Q3938">
        <v>5.7901449305412002E-2</v>
      </c>
    </row>
    <row r="3939" spans="1:17" hidden="1" x14ac:dyDescent="0.3">
      <c r="A3939" t="s">
        <v>8040</v>
      </c>
      <c r="B3939" t="s">
        <v>8041</v>
      </c>
      <c r="C3939" t="s">
        <v>10182</v>
      </c>
      <c r="E3939">
        <v>21.427408639999999</v>
      </c>
      <c r="F3939">
        <v>21.34</v>
      </c>
      <c r="G3939">
        <v>32.056949141581299</v>
      </c>
      <c r="H3939">
        <v>3.3320254590078902</v>
      </c>
      <c r="I3939">
        <v>5.1826289444520999</v>
      </c>
      <c r="J3939">
        <v>-0.78280241065871004</v>
      </c>
      <c r="K3939">
        <v>20.592977113943999</v>
      </c>
      <c r="L3939">
        <v>18.369052401251899</v>
      </c>
      <c r="M3939">
        <v>46.351702491824703</v>
      </c>
      <c r="N3939">
        <v>0.94510261542294005</v>
      </c>
      <c r="O3939">
        <v>15.7450796626054</v>
      </c>
      <c r="P3939">
        <v>83.175965665236006</v>
      </c>
      <c r="Q3939">
        <v>-1.9896245780617001E-2</v>
      </c>
    </row>
    <row r="3940" spans="1:17" hidden="1" x14ac:dyDescent="0.3">
      <c r="A3940" t="s">
        <v>8042</v>
      </c>
      <c r="B3940" t="s">
        <v>8043</v>
      </c>
      <c r="C3940" t="s">
        <v>10182</v>
      </c>
      <c r="E3940">
        <v>21.427291749999998</v>
      </c>
      <c r="F3940">
        <v>35.049999999999997</v>
      </c>
      <c r="G3940">
        <v>6.1383525752873096</v>
      </c>
      <c r="H3940">
        <v>-13.1818576307624</v>
      </c>
      <c r="I3940">
        <v>-14.9672731602958</v>
      </c>
      <c r="J3940">
        <v>2.3525706192145299</v>
      </c>
      <c r="K3940">
        <v>36.764231756337601</v>
      </c>
      <c r="L3940">
        <v>35.772181740057398</v>
      </c>
      <c r="M3940">
        <v>45.569103429089097</v>
      </c>
      <c r="N3940">
        <v>1.24374036979969</v>
      </c>
      <c r="O3940">
        <v>71.69757489301</v>
      </c>
      <c r="P3940">
        <v>37.721021611001902</v>
      </c>
      <c r="Q3940">
        <v>0.19885883076941699</v>
      </c>
    </row>
    <row r="3941" spans="1:17" hidden="1" x14ac:dyDescent="0.3">
      <c r="A3941" t="s">
        <v>8044</v>
      </c>
      <c r="B3941" t="s">
        <v>8045</v>
      </c>
      <c r="C3941" t="s">
        <v>10182</v>
      </c>
      <c r="D3941" t="s">
        <v>548</v>
      </c>
      <c r="E3941">
        <v>21.353953499999999</v>
      </c>
      <c r="F3941">
        <v>70.510000000000005</v>
      </c>
      <c r="G3941">
        <v>-11.028968499496299</v>
      </c>
      <c r="H3941">
        <v>-4.7373028480517299</v>
      </c>
      <c r="I3941">
        <v>-21.803284772112999</v>
      </c>
      <c r="J3941">
        <v>1.0507290614484699</v>
      </c>
      <c r="K3941">
        <v>71.202868876848399</v>
      </c>
      <c r="L3941">
        <v>69.760050284288795</v>
      </c>
      <c r="M3941">
        <v>41.271445862299601</v>
      </c>
      <c r="N3941">
        <v>1.20763489538725</v>
      </c>
      <c r="O3941">
        <v>19.132038008793</v>
      </c>
      <c r="P3941">
        <v>22.201039861351799</v>
      </c>
      <c r="Q3941">
        <v>-7.8638064861121001E-2</v>
      </c>
    </row>
    <row r="3942" spans="1:17" hidden="1" x14ac:dyDescent="0.3">
      <c r="A3942" t="s">
        <v>8046</v>
      </c>
      <c r="B3942" t="s">
        <v>8047</v>
      </c>
      <c r="C3942" t="s">
        <v>10182</v>
      </c>
      <c r="D3942" t="s">
        <v>1402</v>
      </c>
      <c r="E3942">
        <v>21.33886704</v>
      </c>
      <c r="F3942">
        <v>9.6999999999999993</v>
      </c>
      <c r="G3942">
        <v>-43.846377013001003</v>
      </c>
      <c r="H3942">
        <v>-3.2561448879952501</v>
      </c>
      <c r="I3942">
        <v>-43.436338816861401</v>
      </c>
      <c r="J3942">
        <v>-2.5768575332433898</v>
      </c>
      <c r="K3942">
        <v>10.008366105175901</v>
      </c>
      <c r="L3942">
        <v>12.252228953035599</v>
      </c>
      <c r="M3942">
        <v>44.337360780968801</v>
      </c>
      <c r="N3942">
        <v>0.95364364125025103</v>
      </c>
      <c r="O3942">
        <v>71.134020618556704</v>
      </c>
      <c r="P3942">
        <v>7.7777777777777697</v>
      </c>
      <c r="Q3942">
        <v>-1.6968096266508002E-2</v>
      </c>
    </row>
    <row r="3943" spans="1:17" hidden="1" x14ac:dyDescent="0.3">
      <c r="A3943" t="s">
        <v>8048</v>
      </c>
      <c r="B3943" t="s">
        <v>8049</v>
      </c>
      <c r="C3943" t="s">
        <v>10182</v>
      </c>
      <c r="E3943">
        <v>21.3343208</v>
      </c>
      <c r="F3943">
        <v>28.99</v>
      </c>
      <c r="G3943">
        <v>35.523510281272699</v>
      </c>
      <c r="H3943">
        <v>19.9939560446911</v>
      </c>
      <c r="I3943">
        <v>38.034686268012102</v>
      </c>
      <c r="J3943">
        <v>-1.31928297845522</v>
      </c>
      <c r="K3943">
        <v>28.050407308977501</v>
      </c>
      <c r="L3943">
        <v>24.110850380869</v>
      </c>
      <c r="M3943">
        <v>49.119839738151903</v>
      </c>
      <c r="N3943">
        <v>0.68815334553589502</v>
      </c>
      <c r="O3943">
        <v>16.074508451189999</v>
      </c>
      <c r="P3943">
        <v>96.542372881355902</v>
      </c>
      <c r="Q3943">
        <v>9.3638062707295994E-2</v>
      </c>
    </row>
    <row r="3944" spans="1:17" hidden="1" x14ac:dyDescent="0.3">
      <c r="A3944" t="s">
        <v>8050</v>
      </c>
      <c r="B3944" t="s">
        <v>8051</v>
      </c>
      <c r="C3944" t="s">
        <v>10182</v>
      </c>
      <c r="E3944">
        <v>21.29665</v>
      </c>
      <c r="F3944">
        <v>32.64</v>
      </c>
      <c r="G3944">
        <v>25.676216710040599</v>
      </c>
      <c r="H3944">
        <v>-4.5179745409920997</v>
      </c>
      <c r="I3944">
        <v>-7.3428583788369597</v>
      </c>
      <c r="J3944">
        <v>-4.6493160773758403E-2</v>
      </c>
      <c r="K3944">
        <v>32.410200805926799</v>
      </c>
      <c r="L3944">
        <v>29.647041789866599</v>
      </c>
      <c r="M3944">
        <v>1.5738798927461899</v>
      </c>
      <c r="N3944">
        <v>0</v>
      </c>
      <c r="O3944">
        <v>0.24509803921568499</v>
      </c>
      <c r="P3944">
        <v>94.285714285714207</v>
      </c>
    </row>
    <row r="3945" spans="1:17" hidden="1" x14ac:dyDescent="0.3">
      <c r="A3945" t="s">
        <v>8052</v>
      </c>
      <c r="B3945" t="s">
        <v>8053</v>
      </c>
      <c r="C3945" t="s">
        <v>10182</v>
      </c>
      <c r="D3945" t="s">
        <v>413</v>
      </c>
      <c r="E3945">
        <v>21.278230928999999</v>
      </c>
      <c r="F3945">
        <v>16.190000000000001</v>
      </c>
      <c r="G3945">
        <v>433.18995406768897</v>
      </c>
      <c r="H3945">
        <v>57.058871766393104</v>
      </c>
      <c r="I3945">
        <v>247.44939350637</v>
      </c>
      <c r="J3945">
        <v>-6.1369803997528596</v>
      </c>
      <c r="K3945">
        <v>11.217683289413801</v>
      </c>
      <c r="L3945">
        <v>6.9750051055230804</v>
      </c>
      <c r="M3945">
        <v>66.471375616640103</v>
      </c>
      <c r="N3945">
        <v>0.90726590431444798</v>
      </c>
      <c r="O3945">
        <v>8.5855466337244994</v>
      </c>
      <c r="P3945">
        <v>478.21428571428498</v>
      </c>
      <c r="Q3945">
        <v>9.2387284349025003E-2</v>
      </c>
    </row>
    <row r="3946" spans="1:17" hidden="1" x14ac:dyDescent="0.3">
      <c r="A3946" t="s">
        <v>8054</v>
      </c>
      <c r="B3946" t="s">
        <v>8055</v>
      </c>
      <c r="C3946" t="s">
        <v>10182</v>
      </c>
      <c r="E3946">
        <v>21.270208799999999</v>
      </c>
      <c r="F3946">
        <v>23.34</v>
      </c>
      <c r="G3946">
        <v>37.789179228312499</v>
      </c>
      <c r="H3946">
        <v>-10.1846412076587</v>
      </c>
      <c r="I3946">
        <v>0.26206435377396797</v>
      </c>
      <c r="J3946">
        <v>-5.7131598274404203</v>
      </c>
      <c r="K3946">
        <v>24.046176072612699</v>
      </c>
      <c r="L3946">
        <v>21.357153754741201</v>
      </c>
      <c r="M3946">
        <v>41.888609308144801</v>
      </c>
      <c r="N3946">
        <v>0.94464690922372196</v>
      </c>
      <c r="O3946">
        <v>37.060839760068497</v>
      </c>
      <c r="P3946">
        <v>75.488721804511201</v>
      </c>
      <c r="Q3946">
        <v>0.101599121451032</v>
      </c>
    </row>
    <row r="3947" spans="1:17" hidden="1" x14ac:dyDescent="0.3">
      <c r="A3947" t="s">
        <v>8056</v>
      </c>
      <c r="B3947" t="s">
        <v>8057</v>
      </c>
      <c r="C3947" t="s">
        <v>10182</v>
      </c>
      <c r="D3947" t="s">
        <v>553</v>
      </c>
      <c r="E3947">
        <v>21.22168765</v>
      </c>
      <c r="F3947">
        <v>0.73</v>
      </c>
      <c r="G3947">
        <v>126.638229929758</v>
      </c>
      <c r="H3947">
        <v>-4.5179745409920997</v>
      </c>
      <c r="I3947">
        <v>-22.204927481283399</v>
      </c>
      <c r="J3947">
        <v>-16.5300096442902</v>
      </c>
      <c r="K3947">
        <v>0.81995859078525002</v>
      </c>
      <c r="M3947">
        <v>28.0941061072484</v>
      </c>
      <c r="N3947">
        <v>4.0242496689479896</v>
      </c>
      <c r="O3947">
        <v>56.164383561643803</v>
      </c>
      <c r="P3947">
        <v>160.71428571428501</v>
      </c>
    </row>
    <row r="3948" spans="1:17" hidden="1" x14ac:dyDescent="0.3">
      <c r="A3948" t="s">
        <v>8058</v>
      </c>
      <c r="B3948" t="s">
        <v>8059</v>
      </c>
      <c r="C3948" t="s">
        <v>10182</v>
      </c>
      <c r="D3948" t="s">
        <v>637</v>
      </c>
      <c r="E3948">
        <v>21.204000000000001</v>
      </c>
      <c r="F3948">
        <v>22.32</v>
      </c>
      <c r="G3948">
        <v>2.45694914158139</v>
      </c>
      <c r="H3948">
        <v>-1.29216808937921</v>
      </c>
      <c r="I3948">
        <v>-28.4501430087237</v>
      </c>
      <c r="J3948">
        <v>3.61547867021214</v>
      </c>
      <c r="K3948">
        <v>21.947391184743001</v>
      </c>
      <c r="L3948">
        <v>21.4029894207323</v>
      </c>
      <c r="M3948">
        <v>58.294276576052603</v>
      </c>
      <c r="N3948">
        <v>0.19339661846638401</v>
      </c>
      <c r="O3948">
        <v>48.924731182795597</v>
      </c>
      <c r="P3948">
        <v>39.5</v>
      </c>
      <c r="Q3948">
        <v>6.6705972893468995E-2</v>
      </c>
    </row>
    <row r="3949" spans="1:17" hidden="1" x14ac:dyDescent="0.3">
      <c r="A3949" t="s">
        <v>8060</v>
      </c>
      <c r="B3949" t="s">
        <v>8061</v>
      </c>
      <c r="C3949" t="s">
        <v>10182</v>
      </c>
      <c r="D3949" t="s">
        <v>700</v>
      </c>
      <c r="E3949">
        <v>21.175712999999998</v>
      </c>
      <c r="F3949">
        <v>68.73</v>
      </c>
      <c r="G3949">
        <v>-26.9001937155614</v>
      </c>
      <c r="H3949">
        <v>0.47744250758719398</v>
      </c>
      <c r="I3949">
        <v>-18.690782091570401</v>
      </c>
      <c r="J3949">
        <v>-4.6493160773758403E-2</v>
      </c>
      <c r="K3949">
        <v>66.658906903101695</v>
      </c>
      <c r="L3949">
        <v>67.659787879429999</v>
      </c>
      <c r="M3949">
        <v>99.964255264645004</v>
      </c>
      <c r="N3949">
        <v>0</v>
      </c>
      <c r="O3949">
        <v>12.032591299287001</v>
      </c>
      <c r="P3949">
        <v>8.1340465701699092</v>
      </c>
    </row>
    <row r="3950" spans="1:17" hidden="1" x14ac:dyDescent="0.3">
      <c r="A3950" t="s">
        <v>8062</v>
      </c>
      <c r="B3950" t="s">
        <v>8063</v>
      </c>
      <c r="C3950" t="s">
        <v>10182</v>
      </c>
      <c r="D3950" t="s">
        <v>637</v>
      </c>
      <c r="E3950">
        <v>21.104041949999999</v>
      </c>
      <c r="F3950">
        <v>30.97</v>
      </c>
      <c r="G3950">
        <v>1.2706811460110501</v>
      </c>
      <c r="H3950">
        <v>10.351913934844299</v>
      </c>
      <c r="I3950">
        <v>-8.7497889536811702</v>
      </c>
      <c r="J3950">
        <v>12.317143202862599</v>
      </c>
      <c r="K3950">
        <v>27.669846309448499</v>
      </c>
      <c r="L3950">
        <v>27.8203664326353</v>
      </c>
      <c r="M3950">
        <v>63.225590654998697</v>
      </c>
      <c r="N3950">
        <v>3.8058667441334499</v>
      </c>
      <c r="O3950">
        <v>14.7562156926057</v>
      </c>
      <c r="P3950">
        <v>33.433864713485498</v>
      </c>
      <c r="Q3950">
        <v>0.100479097345963</v>
      </c>
    </row>
    <row r="3951" spans="1:17" hidden="1" x14ac:dyDescent="0.3">
      <c r="A3951" t="s">
        <v>8064</v>
      </c>
      <c r="B3951" t="s">
        <v>8065</v>
      </c>
      <c r="C3951" t="s">
        <v>10182</v>
      </c>
      <c r="D3951" t="s">
        <v>413</v>
      </c>
      <c r="E3951">
        <v>21.021999999999998</v>
      </c>
      <c r="F3951">
        <v>46</v>
      </c>
      <c r="G3951">
        <v>13.6772895854512</v>
      </c>
      <c r="H3951">
        <v>-10.001845508734</v>
      </c>
      <c r="I3951">
        <v>6.6884333223835002</v>
      </c>
      <c r="J3951">
        <v>-12.757516000892901</v>
      </c>
      <c r="K3951">
        <v>47.976094513909601</v>
      </c>
      <c r="L3951">
        <v>42.7028113859066</v>
      </c>
      <c r="M3951">
        <v>34.619400745757197</v>
      </c>
      <c r="N3951">
        <v>0.24133511103990099</v>
      </c>
      <c r="O3951">
        <v>35.478260869565197</v>
      </c>
      <c r="P3951">
        <v>79.407176287051399</v>
      </c>
      <c r="Q3951">
        <v>8.2061653580494998E-2</v>
      </c>
    </row>
    <row r="3952" spans="1:17" hidden="1" x14ac:dyDescent="0.3">
      <c r="A3952" t="s">
        <v>8066</v>
      </c>
      <c r="B3952" t="s">
        <v>8067</v>
      </c>
      <c r="C3952" t="s">
        <v>10182</v>
      </c>
      <c r="D3952" t="s">
        <v>711</v>
      </c>
      <c r="E3952">
        <v>20.996392725</v>
      </c>
      <c r="F3952">
        <v>124.85</v>
      </c>
      <c r="G3952">
        <v>9.8724748762509904</v>
      </c>
      <c r="H3952">
        <v>-1.8730765818084301</v>
      </c>
      <c r="I3952">
        <v>6.5763776333549702</v>
      </c>
      <c r="J3952">
        <v>1.58622588222656</v>
      </c>
      <c r="K3952">
        <v>119.85802648811</v>
      </c>
      <c r="L3952">
        <v>108.702201745069</v>
      </c>
      <c r="M3952">
        <v>31.0272649847048</v>
      </c>
      <c r="N3952">
        <v>1.0676122716741601</v>
      </c>
      <c r="O3952">
        <v>1.7220664797757299</v>
      </c>
      <c r="P3952">
        <v>39.606396063960602</v>
      </c>
      <c r="Q3952">
        <v>7.1200898966220002E-3</v>
      </c>
    </row>
    <row r="3953" spans="1:17" hidden="1" x14ac:dyDescent="0.3">
      <c r="A3953" t="s">
        <v>8068</v>
      </c>
      <c r="B3953" t="s">
        <v>8069</v>
      </c>
      <c r="C3953" t="s">
        <v>10182</v>
      </c>
      <c r="D3953" t="s">
        <v>387</v>
      </c>
      <c r="E3953">
        <v>20.986419999999999</v>
      </c>
      <c r="F3953">
        <v>17.739999999999998</v>
      </c>
      <c r="G3953">
        <v>115.94670069437601</v>
      </c>
      <c r="H3953">
        <v>50.639368116350497</v>
      </c>
      <c r="I3953">
        <v>-19.642908827310801</v>
      </c>
      <c r="J3953">
        <v>11.2387732969064</v>
      </c>
      <c r="K3953">
        <v>14.2892300507587</v>
      </c>
      <c r="L3953">
        <v>12.742460959175499</v>
      </c>
      <c r="M3953">
        <v>89.041157765441994</v>
      </c>
      <c r="N3953">
        <v>2.6797235648245898</v>
      </c>
      <c r="O3953">
        <v>7.8917700112739597</v>
      </c>
      <c r="P3953">
        <v>197.651006711409</v>
      </c>
      <c r="Q3953">
        <v>0.13570216152871001</v>
      </c>
    </row>
    <row r="3954" spans="1:17" hidden="1" x14ac:dyDescent="0.3">
      <c r="A3954" t="s">
        <v>8070</v>
      </c>
      <c r="B3954" t="s">
        <v>8071</v>
      </c>
      <c r="C3954" t="s">
        <v>10182</v>
      </c>
      <c r="D3954" t="s">
        <v>180</v>
      </c>
      <c r="E3954">
        <v>20.939615</v>
      </c>
      <c r="F3954">
        <v>43.13</v>
      </c>
      <c r="G3954">
        <v>-3.5929502547968699</v>
      </c>
      <c r="H3954">
        <v>0.247570820883523</v>
      </c>
      <c r="I3954">
        <v>-16.377327541707199</v>
      </c>
      <c r="J3954">
        <v>-3.99509129161487</v>
      </c>
      <c r="K3954">
        <v>40.427297804662601</v>
      </c>
      <c r="L3954">
        <v>40.716597401243298</v>
      </c>
      <c r="M3954">
        <v>59.141850671237599</v>
      </c>
      <c r="N3954">
        <v>2.1520210242522899</v>
      </c>
      <c r="O3954">
        <v>25.179689311384099</v>
      </c>
      <c r="P3954">
        <v>27.2271386430678</v>
      </c>
      <c r="Q3954">
        <v>6.2026025221880998E-2</v>
      </c>
    </row>
    <row r="3955" spans="1:17" hidden="1" x14ac:dyDescent="0.3">
      <c r="A3955" t="s">
        <v>8072</v>
      </c>
      <c r="B3955" t="s">
        <v>8073</v>
      </c>
      <c r="C3955" t="s">
        <v>10182</v>
      </c>
      <c r="D3955" t="s">
        <v>127</v>
      </c>
      <c r="E3955">
        <v>20.9</v>
      </c>
      <c r="F3955">
        <v>52.25</v>
      </c>
      <c r="G3955">
        <v>6.0307795771433099</v>
      </c>
      <c r="H3955">
        <v>1.2512562282386599</v>
      </c>
      <c r="I3955">
        <v>28.8878319448092</v>
      </c>
      <c r="J3955">
        <v>5.7837935430938598</v>
      </c>
      <c r="K3955">
        <v>45.705689572808403</v>
      </c>
      <c r="L3955">
        <v>38.684117023549597</v>
      </c>
      <c r="M3955">
        <v>52.939569968741502</v>
      </c>
      <c r="N3955">
        <v>1.1933385376008301</v>
      </c>
      <c r="O3955">
        <v>5.4928229665071697</v>
      </c>
      <c r="P3955">
        <v>57.142857142857103</v>
      </c>
      <c r="Q3955">
        <v>0.111551014567663</v>
      </c>
    </row>
    <row r="3956" spans="1:17" hidden="1" x14ac:dyDescent="0.3">
      <c r="A3956" t="s">
        <v>8074</v>
      </c>
      <c r="B3956" t="s">
        <v>8075</v>
      </c>
      <c r="C3956" t="s">
        <v>10182</v>
      </c>
      <c r="D3956" t="s">
        <v>637</v>
      </c>
      <c r="E3956">
        <v>20.866476599999999</v>
      </c>
      <c r="F3956">
        <v>3.4</v>
      </c>
      <c r="G3956">
        <v>-69.6209814107374</v>
      </c>
      <c r="H3956">
        <v>-7.37511739813496</v>
      </c>
      <c r="I3956">
        <v>-55.756004903686403</v>
      </c>
      <c r="J3956">
        <v>-3.45558406986467</v>
      </c>
      <c r="K3956">
        <v>3.50126533093876</v>
      </c>
      <c r="L3956">
        <v>4.2666975728289698</v>
      </c>
      <c r="M3956">
        <v>6.8476147238816498</v>
      </c>
      <c r="N3956">
        <v>0.36483253588516701</v>
      </c>
      <c r="O3956">
        <v>116.17647058823501</v>
      </c>
      <c r="P3956">
        <v>4.2944785276073496</v>
      </c>
    </row>
    <row r="3957" spans="1:17" hidden="1" x14ac:dyDescent="0.3">
      <c r="A3957" t="s">
        <v>8076</v>
      </c>
      <c r="B3957" t="s">
        <v>8077</v>
      </c>
      <c r="C3957" t="s">
        <v>10182</v>
      </c>
      <c r="D3957" t="s">
        <v>5358</v>
      </c>
      <c r="E3957">
        <v>20.8254606</v>
      </c>
      <c r="F3957">
        <v>39.619999999999997</v>
      </c>
      <c r="G3957">
        <v>0.69186977650201698</v>
      </c>
      <c r="H3957">
        <v>1.6635371195866899</v>
      </c>
      <c r="I3957">
        <v>-5.2473031903258498</v>
      </c>
      <c r="J3957">
        <v>-6.1349623456644196</v>
      </c>
      <c r="K3957">
        <v>36.426119707507603</v>
      </c>
      <c r="L3957">
        <v>34.4646342899985</v>
      </c>
      <c r="M3957">
        <v>62.496550995640099</v>
      </c>
      <c r="N3957">
        <v>0.85241295620783097</v>
      </c>
      <c r="O3957">
        <v>16.7592125189298</v>
      </c>
      <c r="P3957">
        <v>49.3966817496229</v>
      </c>
      <c r="Q3957">
        <v>3.8996082080394998E-2</v>
      </c>
    </row>
    <row r="3958" spans="1:17" hidden="1" x14ac:dyDescent="0.3">
      <c r="A3958" t="s">
        <v>8078</v>
      </c>
      <c r="B3958" t="s">
        <v>8079</v>
      </c>
      <c r="C3958" t="s">
        <v>10182</v>
      </c>
      <c r="D3958" t="s">
        <v>711</v>
      </c>
      <c r="E3958">
        <v>20.802747875000001</v>
      </c>
      <c r="F3958">
        <v>90.05</v>
      </c>
      <c r="G3958">
        <v>3.0961696242950199</v>
      </c>
      <c r="H3958">
        <v>-1.40156757490594</v>
      </c>
      <c r="I3958">
        <v>14.968760201309999</v>
      </c>
      <c r="J3958">
        <v>2.0406211767942999</v>
      </c>
      <c r="K3958">
        <v>86.079236425264895</v>
      </c>
      <c r="L3958">
        <v>77.949457339244901</v>
      </c>
      <c r="M3958">
        <v>59.256974662123497</v>
      </c>
      <c r="N3958">
        <v>0.68183282708006498</v>
      </c>
      <c r="O3958">
        <v>4.83064963908941</v>
      </c>
      <c r="P3958">
        <v>36.027190332326199</v>
      </c>
    </row>
    <row r="3959" spans="1:17" hidden="1" x14ac:dyDescent="0.3">
      <c r="A3959" t="s">
        <v>8080</v>
      </c>
      <c r="B3959" t="s">
        <v>8081</v>
      </c>
      <c r="C3959" t="s">
        <v>10182</v>
      </c>
      <c r="E3959">
        <v>20.77667735</v>
      </c>
      <c r="F3959">
        <v>6.5</v>
      </c>
      <c r="G3959">
        <v>-15.102828475049</v>
      </c>
      <c r="H3959">
        <v>-8.1411629467891995</v>
      </c>
      <c r="I3959">
        <v>-28.565497673468698</v>
      </c>
      <c r="J3959">
        <v>-4.9105847201442803</v>
      </c>
      <c r="K3959">
        <v>6.6131046553390904</v>
      </c>
      <c r="L3959">
        <v>6.4559858937490704</v>
      </c>
      <c r="M3959">
        <v>42.042040407354499</v>
      </c>
      <c r="N3959">
        <v>0.45960659344948002</v>
      </c>
      <c r="O3959">
        <v>30.615384615384599</v>
      </c>
      <c r="P3959">
        <v>35.135135135135101</v>
      </c>
      <c r="Q3959">
        <v>4.3068435543427999E-2</v>
      </c>
    </row>
    <row r="3960" spans="1:17" hidden="1" x14ac:dyDescent="0.3">
      <c r="A3960" t="s">
        <v>8082</v>
      </c>
      <c r="B3960" t="s">
        <v>8083</v>
      </c>
      <c r="C3960" t="s">
        <v>10182</v>
      </c>
      <c r="D3960" t="s">
        <v>553</v>
      </c>
      <c r="E3960">
        <v>20.68264692</v>
      </c>
      <c r="F3960">
        <v>3.08</v>
      </c>
      <c r="G3960">
        <v>-104.552574667942</v>
      </c>
      <c r="H3960">
        <v>-5.4888483273998601</v>
      </c>
      <c r="I3960">
        <v>-73.828384271406904</v>
      </c>
      <c r="J3960">
        <v>-4.6493160773758403E-2</v>
      </c>
      <c r="K3960">
        <v>3.1979529478445801</v>
      </c>
      <c r="L3960">
        <v>5.9452743885420603</v>
      </c>
      <c r="M3960">
        <v>64.754587480939804</v>
      </c>
      <c r="N3960">
        <v>1.64456178135964</v>
      </c>
      <c r="O3960">
        <v>403.24675324675297</v>
      </c>
      <c r="P3960">
        <v>7.3170731707317103</v>
      </c>
      <c r="Q3960">
        <v>0.20595045173530299</v>
      </c>
    </row>
    <row r="3961" spans="1:17" hidden="1" x14ac:dyDescent="0.3">
      <c r="A3961" t="s">
        <v>8084</v>
      </c>
      <c r="B3961" t="s">
        <v>8085</v>
      </c>
      <c r="C3961" t="s">
        <v>10182</v>
      </c>
      <c r="E3961">
        <v>20.628247999999999</v>
      </c>
      <c r="F3961">
        <v>48.8</v>
      </c>
      <c r="G3961">
        <v>-35.214821445106303</v>
      </c>
      <c r="H3961">
        <v>-8.8129343370305495</v>
      </c>
      <c r="I3961">
        <v>-35.477990570619497</v>
      </c>
      <c r="J3961">
        <v>1.6201735058929001</v>
      </c>
      <c r="K3961">
        <v>51.427525805597803</v>
      </c>
      <c r="L3961">
        <v>53.383393926055803</v>
      </c>
      <c r="M3961">
        <v>43.398766529627601</v>
      </c>
      <c r="N3961">
        <v>0.56535310183378795</v>
      </c>
      <c r="O3961">
        <v>36.782786885245898</v>
      </c>
      <c r="P3961">
        <v>32.249322493224902</v>
      </c>
    </row>
    <row r="3962" spans="1:17" hidden="1" x14ac:dyDescent="0.3">
      <c r="A3962" t="s">
        <v>8086</v>
      </c>
      <c r="B3962" t="s">
        <v>8087</v>
      </c>
      <c r="C3962" t="s">
        <v>10182</v>
      </c>
      <c r="D3962" t="s">
        <v>140</v>
      </c>
      <c r="E3962">
        <v>20.627206600000001</v>
      </c>
      <c r="F3962">
        <v>26.65</v>
      </c>
      <c r="G3962">
        <v>181.23593107918401</v>
      </c>
      <c r="I3962">
        <v>90.333212686767894</v>
      </c>
      <c r="K3962">
        <v>20.138901269265599</v>
      </c>
      <c r="L3962">
        <v>14.926506281189599</v>
      </c>
      <c r="M3962">
        <v>97.886429792970802</v>
      </c>
      <c r="N3962">
        <v>0.42857142857142799</v>
      </c>
      <c r="O3962">
        <v>8.6303939962476495</v>
      </c>
      <c r="P3962">
        <v>208.09248554913199</v>
      </c>
    </row>
    <row r="3963" spans="1:17" hidden="1" x14ac:dyDescent="0.3">
      <c r="A3963" t="s">
        <v>8088</v>
      </c>
      <c r="B3963" t="s">
        <v>8089</v>
      </c>
      <c r="C3963" t="s">
        <v>10182</v>
      </c>
      <c r="E3963">
        <v>20.560058999999999</v>
      </c>
      <c r="F3963">
        <v>26</v>
      </c>
      <c r="G3963">
        <v>-32.162391203563097</v>
      </c>
      <c r="H3963">
        <v>-1.74246433691047</v>
      </c>
      <c r="I3963">
        <v>-3.9950509380735899</v>
      </c>
      <c r="J3963">
        <v>0.75414735163616597</v>
      </c>
      <c r="K3963">
        <v>24.270811619362501</v>
      </c>
      <c r="L3963">
        <v>24.665391457609399</v>
      </c>
      <c r="M3963">
        <v>71.956292697673803</v>
      </c>
      <c r="N3963">
        <v>0.44881420427688801</v>
      </c>
      <c r="O3963">
        <v>36.423076923076898</v>
      </c>
      <c r="P3963">
        <v>29.353233830845699</v>
      </c>
      <c r="Q3963">
        <v>-2.1172456949273999E-2</v>
      </c>
    </row>
    <row r="3964" spans="1:17" hidden="1" x14ac:dyDescent="0.3">
      <c r="A3964" t="s">
        <v>8090</v>
      </c>
      <c r="B3964" t="s">
        <v>8091</v>
      </c>
      <c r="C3964" t="s">
        <v>10182</v>
      </c>
      <c r="D3964" t="s">
        <v>413</v>
      </c>
      <c r="E3964">
        <v>20.552526</v>
      </c>
      <c r="F3964">
        <v>35.92</v>
      </c>
      <c r="G3964">
        <v>99.133817342045106</v>
      </c>
      <c r="H3964">
        <v>-0.70404793018598</v>
      </c>
      <c r="I3964">
        <v>2.6156157285930801</v>
      </c>
      <c r="J3964">
        <v>0.76719931958538601</v>
      </c>
      <c r="K3964">
        <v>35.368972505455403</v>
      </c>
      <c r="L3964">
        <v>31.349277700975701</v>
      </c>
      <c r="M3964">
        <v>46.197823112145599</v>
      </c>
      <c r="N3964">
        <v>1.5240414660147701</v>
      </c>
      <c r="O3964">
        <v>20.322939866369701</v>
      </c>
      <c r="P3964">
        <v>131.74193548387001</v>
      </c>
      <c r="Q3964">
        <v>8.0095978203880994E-2</v>
      </c>
    </row>
    <row r="3965" spans="1:17" hidden="1" x14ac:dyDescent="0.3">
      <c r="A3965" t="s">
        <v>8092</v>
      </c>
      <c r="B3965" t="s">
        <v>8093</v>
      </c>
      <c r="C3965" t="s">
        <v>10182</v>
      </c>
      <c r="E3965">
        <v>20.545249087999998</v>
      </c>
      <c r="F3965">
        <v>8.84</v>
      </c>
      <c r="G3965">
        <v>-86.228765144132893</v>
      </c>
      <c r="H3965">
        <v>-23.022647438188301</v>
      </c>
      <c r="I3965">
        <v>-91.950329868456194</v>
      </c>
      <c r="J3965">
        <v>-3.5863161696232901</v>
      </c>
      <c r="K3965">
        <v>9.8253571475837909</v>
      </c>
      <c r="L3965">
        <v>17.7645299575459</v>
      </c>
      <c r="M3965">
        <v>48.861880072582103</v>
      </c>
      <c r="N3965">
        <v>0.43194514982224402</v>
      </c>
      <c r="O3965">
        <v>413.57466063348397</v>
      </c>
      <c r="P3965">
        <v>18.3400267737617</v>
      </c>
      <c r="Q3965">
        <v>-6.5102812761493004E-2</v>
      </c>
    </row>
    <row r="3966" spans="1:17" hidden="1" x14ac:dyDescent="0.3">
      <c r="A3966" t="s">
        <v>8094</v>
      </c>
      <c r="B3966" t="s">
        <v>8095</v>
      </c>
      <c r="C3966" t="s">
        <v>10182</v>
      </c>
      <c r="D3966" t="s">
        <v>413</v>
      </c>
      <c r="E3966">
        <v>20.495376</v>
      </c>
      <c r="F3966">
        <v>31.35</v>
      </c>
      <c r="G3966">
        <v>20.3897300497683</v>
      </c>
      <c r="H3966">
        <v>29.9736599506424</v>
      </c>
      <c r="I3966">
        <v>29.848486476892301</v>
      </c>
      <c r="J3966">
        <v>-0.52268363696423004</v>
      </c>
      <c r="K3966">
        <v>24.7251942375459</v>
      </c>
      <c r="L3966">
        <v>17.094380120748401</v>
      </c>
      <c r="M3966">
        <v>64.801912393264104</v>
      </c>
      <c r="N3966">
        <v>0.87996000835441901</v>
      </c>
      <c r="O3966">
        <v>5.26315789473683</v>
      </c>
      <c r="P3966">
        <v>148.02215189873399</v>
      </c>
      <c r="Q3966">
        <v>0.15024526610827199</v>
      </c>
    </row>
    <row r="3967" spans="1:17" hidden="1" x14ac:dyDescent="0.3">
      <c r="A3967" t="s">
        <v>8096</v>
      </c>
      <c r="B3967" t="s">
        <v>8097</v>
      </c>
      <c r="C3967" t="s">
        <v>10182</v>
      </c>
      <c r="E3967">
        <v>20.48592</v>
      </c>
      <c r="F3967">
        <v>10.72</v>
      </c>
      <c r="G3967">
        <v>17.6571013196297</v>
      </c>
      <c r="H3967">
        <v>0.67810389038045304</v>
      </c>
      <c r="I3967">
        <v>-32.803161719478098</v>
      </c>
      <c r="J3967">
        <v>-2.9424207625837102</v>
      </c>
      <c r="K3967">
        <v>10.911414865739401</v>
      </c>
      <c r="L3967">
        <v>10.5729551484919</v>
      </c>
      <c r="M3967">
        <v>43.7144595380326</v>
      </c>
      <c r="N3967">
        <v>1.2114730954125399</v>
      </c>
      <c r="O3967">
        <v>49.067164179104402</v>
      </c>
      <c r="P3967">
        <v>68.553459119496793</v>
      </c>
      <c r="Q3967">
        <v>4.9937380366176003E-2</v>
      </c>
    </row>
    <row r="3968" spans="1:17" hidden="1" x14ac:dyDescent="0.3">
      <c r="A3968" t="s">
        <v>8098</v>
      </c>
      <c r="B3968" t="s">
        <v>8099</v>
      </c>
      <c r="C3968" t="s">
        <v>10182</v>
      </c>
      <c r="D3968" t="s">
        <v>49</v>
      </c>
      <c r="E3968">
        <v>20.446575240000001</v>
      </c>
      <c r="F3968">
        <v>17.43</v>
      </c>
      <c r="G3968">
        <v>-59.927029496602799</v>
      </c>
      <c r="H3968">
        <v>-2.6199911483467901</v>
      </c>
      <c r="I3968">
        <v>-61.615553314176701</v>
      </c>
      <c r="J3968">
        <v>-0.16277223054119699</v>
      </c>
      <c r="K3968">
        <v>18.5433932756304</v>
      </c>
      <c r="L3968">
        <v>23.993532922105501</v>
      </c>
      <c r="M3968">
        <v>45.1824254722505</v>
      </c>
      <c r="N3968">
        <v>0.233044179655782</v>
      </c>
      <c r="O3968">
        <v>112.220309810671</v>
      </c>
      <c r="P3968">
        <v>13.921568627450901</v>
      </c>
      <c r="Q3968">
        <v>-4.3589116939923997E-2</v>
      </c>
    </row>
    <row r="3969" spans="1:17" hidden="1" x14ac:dyDescent="0.3">
      <c r="A3969" t="s">
        <v>8100</v>
      </c>
      <c r="B3969" t="s">
        <v>8101</v>
      </c>
      <c r="C3969" t="s">
        <v>10182</v>
      </c>
      <c r="E3969">
        <v>20.440956400000001</v>
      </c>
      <c r="F3969">
        <v>33.49</v>
      </c>
      <c r="G3969">
        <v>95.388088048757197</v>
      </c>
      <c r="H3969">
        <v>67.870476902577394</v>
      </c>
      <c r="I3969">
        <v>195.767291901546</v>
      </c>
      <c r="J3969">
        <v>3.6151230008424098</v>
      </c>
      <c r="K3969">
        <v>22.2455127670613</v>
      </c>
      <c r="L3969">
        <v>15.007587951350599</v>
      </c>
      <c r="M3969">
        <v>92.343664403857204</v>
      </c>
      <c r="N3969">
        <v>3.29788573446544</v>
      </c>
      <c r="O3969">
        <v>0</v>
      </c>
      <c r="P3969">
        <v>291.23831775700899</v>
      </c>
      <c r="Q3969">
        <v>0.118001412045704</v>
      </c>
    </row>
    <row r="3970" spans="1:17" hidden="1" x14ac:dyDescent="0.3">
      <c r="A3970" t="s">
        <v>8102</v>
      </c>
      <c r="B3970" t="s">
        <v>8103</v>
      </c>
      <c r="C3970" t="s">
        <v>10182</v>
      </c>
      <c r="D3970" t="s">
        <v>140</v>
      </c>
      <c r="E3970">
        <v>20.419577239999999</v>
      </c>
      <c r="F3970">
        <v>65.2</v>
      </c>
      <c r="G3970">
        <v>2.0096085679250302</v>
      </c>
      <c r="H3970">
        <v>33.471443448425802</v>
      </c>
      <c r="I3970">
        <v>58.575940761358403</v>
      </c>
      <c r="J3970">
        <v>0.33841830958805802</v>
      </c>
      <c r="K3970">
        <v>56.411408604141201</v>
      </c>
      <c r="L3970">
        <v>51.362804600448897</v>
      </c>
      <c r="M3970">
        <v>96.591976896430694</v>
      </c>
      <c r="N3970">
        <v>1.65125965841346</v>
      </c>
      <c r="O3970">
        <v>30.368098159509199</v>
      </c>
      <c r="P3970">
        <v>114.473684210526</v>
      </c>
    </row>
    <row r="3971" spans="1:17" hidden="1" x14ac:dyDescent="0.3">
      <c r="A3971" t="s">
        <v>8104</v>
      </c>
      <c r="B3971" t="s">
        <v>8105</v>
      </c>
      <c r="C3971" t="s">
        <v>10182</v>
      </c>
      <c r="D3971" t="s">
        <v>1545</v>
      </c>
      <c r="E3971">
        <v>20.419421903</v>
      </c>
      <c r="F3971">
        <v>7.73</v>
      </c>
      <c r="G3971">
        <v>98.972063013216996</v>
      </c>
      <c r="H3971">
        <v>47.916482387846798</v>
      </c>
      <c r="I3971">
        <v>15.440210769915399</v>
      </c>
      <c r="J3971">
        <v>11.766693652413</v>
      </c>
      <c r="K3971">
        <v>5.9230925544519604</v>
      </c>
      <c r="L3971">
        <v>5.4958864905946099</v>
      </c>
      <c r="M3971">
        <v>67.354819559105707</v>
      </c>
      <c r="N3971">
        <v>3.2517381147867201</v>
      </c>
      <c r="O3971">
        <v>15.653298835705</v>
      </c>
      <c r="Q3971">
        <v>6.4763423585951996E-2</v>
      </c>
    </row>
    <row r="3972" spans="1:17" hidden="1" x14ac:dyDescent="0.3">
      <c r="A3972" t="s">
        <v>8106</v>
      </c>
      <c r="B3972" t="s">
        <v>8107</v>
      </c>
      <c r="C3972" t="s">
        <v>10182</v>
      </c>
      <c r="E3972">
        <v>20.35074418</v>
      </c>
      <c r="F3972">
        <v>70.13</v>
      </c>
      <c r="G3972">
        <v>-86.448918303738395</v>
      </c>
      <c r="H3972">
        <v>2.8286512258790402</v>
      </c>
      <c r="I3972">
        <v>-73.691394573869601</v>
      </c>
      <c r="J3972">
        <v>5.8385295321157997</v>
      </c>
      <c r="K3972">
        <v>69.406861511629401</v>
      </c>
      <c r="M3972">
        <v>66.930717099980498</v>
      </c>
      <c r="N3972">
        <v>0.72238204833141495</v>
      </c>
      <c r="O3972">
        <v>184.47169542278601</v>
      </c>
      <c r="P3972">
        <v>27.509090909090901</v>
      </c>
    </row>
    <row r="3973" spans="1:17" hidden="1" x14ac:dyDescent="0.3">
      <c r="A3973" t="s">
        <v>8108</v>
      </c>
      <c r="B3973" t="s">
        <v>8109</v>
      </c>
      <c r="C3973" t="s">
        <v>10182</v>
      </c>
      <c r="D3973" t="s">
        <v>637</v>
      </c>
      <c r="E3973">
        <v>20.325600000000001</v>
      </c>
      <c r="F3973">
        <v>37.64</v>
      </c>
      <c r="G3973">
        <v>-56.983863492500603</v>
      </c>
      <c r="H3973">
        <v>-14.7901638901045</v>
      </c>
      <c r="I3973">
        <v>19.9274133392747</v>
      </c>
      <c r="J3973">
        <v>-17.6155299078927</v>
      </c>
      <c r="K3973">
        <v>39.483999535651101</v>
      </c>
      <c r="L3973">
        <v>38.319376829220502</v>
      </c>
      <c r="M3973">
        <v>33.688108222980098</v>
      </c>
      <c r="N3973">
        <v>0.81031738969509504</v>
      </c>
      <c r="O3973">
        <v>54.091392136025497</v>
      </c>
      <c r="P3973">
        <v>54.452195322117298</v>
      </c>
      <c r="Q3973">
        <v>-1.2557736498584E-2</v>
      </c>
    </row>
    <row r="3974" spans="1:17" hidden="1" x14ac:dyDescent="0.3">
      <c r="A3974" t="s">
        <v>8110</v>
      </c>
      <c r="B3974" t="s">
        <v>8111</v>
      </c>
      <c r="C3974" t="s">
        <v>10182</v>
      </c>
      <c r="E3974">
        <v>20.300844099999999</v>
      </c>
      <c r="F3974">
        <v>89.99</v>
      </c>
      <c r="G3974">
        <v>41.593106631063499</v>
      </c>
      <c r="H3974">
        <v>-11.1495534883605</v>
      </c>
      <c r="I3974">
        <v>-17.602068481933198</v>
      </c>
      <c r="J3974">
        <v>-9.3511966372563702</v>
      </c>
      <c r="K3974">
        <v>93.539404315113501</v>
      </c>
      <c r="L3974">
        <v>84.959081697941798</v>
      </c>
      <c r="M3974">
        <v>41.889826031282901</v>
      </c>
      <c r="N3974">
        <v>1.60593080819215</v>
      </c>
      <c r="O3974">
        <v>21.224580508945401</v>
      </c>
      <c r="P3974">
        <v>77.460067047919495</v>
      </c>
      <c r="Q3974">
        <v>4.1718720760644999E-2</v>
      </c>
    </row>
    <row r="3975" spans="1:17" hidden="1" x14ac:dyDescent="0.3">
      <c r="A3975" t="s">
        <v>8112</v>
      </c>
      <c r="B3975" t="s">
        <v>8113</v>
      </c>
      <c r="C3975" t="s">
        <v>10182</v>
      </c>
      <c r="D3975" t="s">
        <v>481</v>
      </c>
      <c r="E3975">
        <v>20.263999999999999</v>
      </c>
      <c r="F3975">
        <v>2.72</v>
      </c>
      <c r="G3975">
        <v>2.6136225151561798</v>
      </c>
      <c r="H3975">
        <v>12.288748148083499</v>
      </c>
      <c r="I3975">
        <v>-12.6946846377072</v>
      </c>
      <c r="J3975">
        <v>6.4669168009120597</v>
      </c>
      <c r="K3975">
        <v>2.51170587086159</v>
      </c>
      <c r="L3975">
        <v>2.4133586097572199</v>
      </c>
      <c r="M3975">
        <v>54.017491254364501</v>
      </c>
      <c r="N3975">
        <v>1.8545200792783001</v>
      </c>
      <c r="O3975">
        <v>16.176470588235201</v>
      </c>
      <c r="P3975">
        <v>47.826086956521699</v>
      </c>
      <c r="Q3975">
        <v>5.8963855848274002E-2</v>
      </c>
    </row>
    <row r="3976" spans="1:17" hidden="1" x14ac:dyDescent="0.3">
      <c r="A3976" t="s">
        <v>8114</v>
      </c>
      <c r="B3976" t="s">
        <v>8115</v>
      </c>
      <c r="C3976" t="s">
        <v>10182</v>
      </c>
      <c r="D3976" t="s">
        <v>711</v>
      </c>
      <c r="E3976">
        <v>20.204048429</v>
      </c>
      <c r="F3976">
        <v>202.26</v>
      </c>
      <c r="G3976">
        <v>-21.197675426413099</v>
      </c>
      <c r="K3976">
        <v>199.64482088527899</v>
      </c>
      <c r="L3976">
        <v>192.56798235863999</v>
      </c>
      <c r="M3976">
        <v>61.144137814655998</v>
      </c>
      <c r="N3976">
        <v>1</v>
      </c>
      <c r="O3976">
        <v>3.8267576386828899</v>
      </c>
      <c r="P3976">
        <v>6.6434672571970799</v>
      </c>
      <c r="Q3976">
        <v>-1.293132028575E-3</v>
      </c>
    </row>
    <row r="3977" spans="1:17" hidden="1" x14ac:dyDescent="0.3">
      <c r="A3977" t="s">
        <v>8116</v>
      </c>
      <c r="B3977" t="s">
        <v>8117</v>
      </c>
      <c r="C3977" t="s">
        <v>10182</v>
      </c>
      <c r="D3977" t="s">
        <v>62</v>
      </c>
      <c r="E3977">
        <v>20.193495899999998</v>
      </c>
      <c r="F3977">
        <v>67.53</v>
      </c>
      <c r="G3977">
        <v>-39.496554389108397</v>
      </c>
      <c r="H3977">
        <v>-1.1181908908607401</v>
      </c>
      <c r="I3977">
        <v>-24.192127419409999</v>
      </c>
      <c r="J3977">
        <v>1.33229471801411</v>
      </c>
      <c r="K3977">
        <v>66.513738902428898</v>
      </c>
      <c r="L3977">
        <v>68.237493683359602</v>
      </c>
      <c r="M3977">
        <v>57.2787162607775</v>
      </c>
      <c r="N3977">
        <v>1.6264596645276399</v>
      </c>
      <c r="O3977">
        <v>45.668591737005698</v>
      </c>
      <c r="P3977">
        <v>20.589285714285701</v>
      </c>
      <c r="Q3977">
        <v>4.8967940059963001E-2</v>
      </c>
    </row>
    <row r="3978" spans="1:17" hidden="1" x14ac:dyDescent="0.3">
      <c r="A3978" t="s">
        <v>8118</v>
      </c>
      <c r="B3978" t="s">
        <v>8119</v>
      </c>
      <c r="C3978" t="s">
        <v>10182</v>
      </c>
      <c r="E3978">
        <v>20.14</v>
      </c>
      <c r="F3978">
        <v>40.28</v>
      </c>
      <c r="G3978">
        <v>11.225428716152299</v>
      </c>
      <c r="H3978">
        <v>3.11360440637631</v>
      </c>
      <c r="I3978">
        <v>-12.847030850809199</v>
      </c>
      <c r="J3978">
        <v>5.9120560620241598</v>
      </c>
      <c r="K3978">
        <v>38.720654397373302</v>
      </c>
      <c r="L3978">
        <v>37.457265834391201</v>
      </c>
      <c r="M3978">
        <v>57.999773131804403</v>
      </c>
      <c r="N3978">
        <v>0.206368596998597</v>
      </c>
      <c r="O3978">
        <v>36.320754716981099</v>
      </c>
      <c r="P3978">
        <v>49.185185185185198</v>
      </c>
      <c r="Q3978">
        <v>0.109380131379872</v>
      </c>
    </row>
    <row r="3979" spans="1:17" hidden="1" x14ac:dyDescent="0.3">
      <c r="A3979" t="s">
        <v>8120</v>
      </c>
      <c r="B3979" t="s">
        <v>8121</v>
      </c>
      <c r="C3979" t="s">
        <v>10182</v>
      </c>
      <c r="E3979">
        <v>20.102568000000002</v>
      </c>
      <c r="F3979">
        <v>19.72</v>
      </c>
      <c r="G3979">
        <v>-80.969576905078895</v>
      </c>
      <c r="H3979">
        <v>-5.2356778902743901</v>
      </c>
      <c r="I3979">
        <v>-67.561074396264999</v>
      </c>
      <c r="J3979">
        <v>9.1640331550157104</v>
      </c>
      <c r="K3979">
        <v>23.137494265603301</v>
      </c>
      <c r="L3979">
        <v>33.956998786270603</v>
      </c>
      <c r="M3979">
        <v>40.4320189276159</v>
      </c>
      <c r="N3979">
        <v>1.3509774798454399</v>
      </c>
      <c r="O3979">
        <v>266.78498985801201</v>
      </c>
      <c r="P3979">
        <v>5.5674518201284702</v>
      </c>
    </row>
    <row r="3980" spans="1:17" hidden="1" x14ac:dyDescent="0.3">
      <c r="A3980" t="s">
        <v>8122</v>
      </c>
      <c r="B3980" t="s">
        <v>8123</v>
      </c>
      <c r="C3980" t="s">
        <v>10182</v>
      </c>
      <c r="D3980" t="s">
        <v>75</v>
      </c>
      <c r="E3980">
        <v>20.092550660000001</v>
      </c>
      <c r="F3980">
        <v>6.02</v>
      </c>
      <c r="G3980">
        <v>-81.0639701584969</v>
      </c>
      <c r="H3980">
        <v>-15.855183843317599</v>
      </c>
      <c r="I3980">
        <v>-61.2681637455375</v>
      </c>
      <c r="J3980">
        <v>-4.7339931607737604</v>
      </c>
      <c r="K3980">
        <v>6.8510544020415196</v>
      </c>
      <c r="L3980">
        <v>8.8655149007207203</v>
      </c>
      <c r="M3980">
        <v>15.5056057760331</v>
      </c>
      <c r="N3980">
        <v>0.67424120144209498</v>
      </c>
      <c r="O3980">
        <v>208.80398671096299</v>
      </c>
      <c r="P3980">
        <v>304.29818670248397</v>
      </c>
      <c r="Q3980">
        <v>8.3030242785882002E-2</v>
      </c>
    </row>
    <row r="3981" spans="1:17" hidden="1" x14ac:dyDescent="0.3">
      <c r="A3981" t="s">
        <v>8124</v>
      </c>
      <c r="B3981" t="s">
        <v>8125</v>
      </c>
      <c r="C3981" t="s">
        <v>10182</v>
      </c>
      <c r="E3981">
        <v>20.081250000000001</v>
      </c>
      <c r="F3981">
        <v>472.5</v>
      </c>
      <c r="G3981">
        <v>63.914091998724203</v>
      </c>
      <c r="H3981">
        <v>-22.870510148358498</v>
      </c>
      <c r="I3981">
        <v>1.94005587369585</v>
      </c>
      <c r="J3981">
        <v>4.9220162863920898</v>
      </c>
      <c r="K3981">
        <v>499.55344908685402</v>
      </c>
      <c r="L3981">
        <v>448.01277982632701</v>
      </c>
      <c r="M3981">
        <v>57.650269446294303</v>
      </c>
      <c r="N3981">
        <v>2.00956937799043</v>
      </c>
      <c r="O3981">
        <v>22.7830687830687</v>
      </c>
      <c r="P3981">
        <v>95.247933884297495</v>
      </c>
    </row>
    <row r="3982" spans="1:17" hidden="1" x14ac:dyDescent="0.3">
      <c r="A3982" t="s">
        <v>8126</v>
      </c>
      <c r="B3982" t="s">
        <v>8127</v>
      </c>
      <c r="C3982" t="s">
        <v>10182</v>
      </c>
      <c r="D3982" t="s">
        <v>400</v>
      </c>
      <c r="E3982">
        <v>20.064720000000001</v>
      </c>
      <c r="F3982">
        <v>38.35</v>
      </c>
      <c r="G3982">
        <v>-12.7214192816742</v>
      </c>
      <c r="H3982">
        <v>-6.0836829598832702</v>
      </c>
      <c r="I3982">
        <v>-24.591024399523999</v>
      </c>
      <c r="J3982">
        <v>-3.6897092411757502</v>
      </c>
      <c r="K3982">
        <v>38.748784721705199</v>
      </c>
      <c r="L3982">
        <v>38.4671674886782</v>
      </c>
      <c r="M3982">
        <v>48.677760404382603</v>
      </c>
      <c r="N3982">
        <v>1.30901462936224</v>
      </c>
      <c r="O3982">
        <v>25.1629726205997</v>
      </c>
      <c r="P3982">
        <v>25.2858542959817</v>
      </c>
      <c r="Q3982">
        <v>-5.8899073297561999E-2</v>
      </c>
    </row>
    <row r="3983" spans="1:17" hidden="1" x14ac:dyDescent="0.3">
      <c r="A3983" t="s">
        <v>8128</v>
      </c>
      <c r="B3983" t="s">
        <v>8129</v>
      </c>
      <c r="C3983" t="s">
        <v>10182</v>
      </c>
      <c r="E3983">
        <v>20.041195200000001</v>
      </c>
      <c r="F3983">
        <v>47.64</v>
      </c>
      <c r="G3983">
        <v>93.847915528135999</v>
      </c>
      <c r="H3983">
        <v>34.128126572975297</v>
      </c>
      <c r="I3983">
        <v>30.093140392270101</v>
      </c>
      <c r="J3983">
        <v>-4.8513568595382202</v>
      </c>
      <c r="K3983">
        <v>39.032079268137899</v>
      </c>
      <c r="L3983">
        <v>32.754360335678598</v>
      </c>
      <c r="M3983">
        <v>57.323854514710597</v>
      </c>
      <c r="N3983">
        <v>2.3303036790512701</v>
      </c>
      <c r="O3983">
        <v>17.947103274559101</v>
      </c>
      <c r="P3983">
        <v>122.82507015902701</v>
      </c>
      <c r="Q3983">
        <v>9.6325473504143999E-2</v>
      </c>
    </row>
    <row r="3984" spans="1:17" hidden="1" x14ac:dyDescent="0.3">
      <c r="A3984" t="s">
        <v>8130</v>
      </c>
      <c r="B3984" t="s">
        <v>8131</v>
      </c>
      <c r="C3984" t="s">
        <v>10182</v>
      </c>
      <c r="D3984" t="s">
        <v>711</v>
      </c>
      <c r="E3984">
        <v>20.010432867999999</v>
      </c>
      <c r="F3984">
        <v>87.14</v>
      </c>
      <c r="G3984">
        <v>32.018311255846399</v>
      </c>
      <c r="H3984">
        <v>1.4616073744186799</v>
      </c>
      <c r="I3984">
        <v>13.9980871695904</v>
      </c>
      <c r="J3984">
        <v>1.9298838711523201</v>
      </c>
      <c r="K3984">
        <v>82.4154988865494</v>
      </c>
      <c r="L3984">
        <v>72.422671943666799</v>
      </c>
      <c r="M3984">
        <v>57.664030131014698</v>
      </c>
      <c r="N3984">
        <v>1.1537421162149</v>
      </c>
      <c r="O3984">
        <v>3.28207482212532</v>
      </c>
      <c r="P3984">
        <v>66.615678776290594</v>
      </c>
      <c r="Q3984">
        <v>6.2739406014718002E-2</v>
      </c>
    </row>
    <row r="3985" spans="1:17" hidden="1" x14ac:dyDescent="0.3">
      <c r="A3985" t="s">
        <v>8132</v>
      </c>
      <c r="B3985" t="s">
        <v>8133</v>
      </c>
      <c r="C3985" t="s">
        <v>10182</v>
      </c>
      <c r="E3985">
        <v>19.982555999999999</v>
      </c>
      <c r="F3985">
        <v>45</v>
      </c>
      <c r="G3985">
        <v>-16.021438781692598</v>
      </c>
      <c r="H3985">
        <v>7.6680488362772197</v>
      </c>
      <c r="I3985">
        <v>-26.6467391838212</v>
      </c>
      <c r="J3985">
        <v>1.32429335608017</v>
      </c>
      <c r="K3985">
        <v>44.220055248252301</v>
      </c>
      <c r="L3985">
        <v>44.670092361452802</v>
      </c>
      <c r="M3985">
        <v>49.106601195238099</v>
      </c>
      <c r="N3985">
        <v>1.33537206717305</v>
      </c>
      <c r="O3985">
        <v>52.822222222222202</v>
      </c>
      <c r="P3985">
        <v>15.0895140664961</v>
      </c>
      <c r="Q3985">
        <v>1.7929243629483001E-2</v>
      </c>
    </row>
    <row r="3986" spans="1:17" hidden="1" x14ac:dyDescent="0.3">
      <c r="A3986" t="s">
        <v>8134</v>
      </c>
      <c r="B3986" t="s">
        <v>8135</v>
      </c>
      <c r="C3986" t="s">
        <v>10182</v>
      </c>
      <c r="D3986" t="s">
        <v>1649</v>
      </c>
      <c r="E3986">
        <v>19.919705400000002</v>
      </c>
      <c r="F3986">
        <v>45.27</v>
      </c>
      <c r="G3986">
        <v>60.517045239085199</v>
      </c>
      <c r="H3986">
        <v>-3.2907018137193802</v>
      </c>
      <c r="I3986">
        <v>-8.0196285110382508</v>
      </c>
      <c r="J3986">
        <v>-4.3438717598283301</v>
      </c>
      <c r="K3986">
        <v>46.224992209113303</v>
      </c>
      <c r="L3986">
        <v>46.0797550419543</v>
      </c>
      <c r="M3986">
        <v>53.537839094710797</v>
      </c>
      <c r="N3986">
        <v>1.07389008164736</v>
      </c>
      <c r="O3986">
        <v>39.916059200353402</v>
      </c>
      <c r="P3986">
        <v>94.9612403100775</v>
      </c>
    </row>
    <row r="3987" spans="1:17" hidden="1" x14ac:dyDescent="0.3">
      <c r="A3987" t="s">
        <v>8136</v>
      </c>
      <c r="B3987" t="s">
        <v>8137</v>
      </c>
      <c r="C3987" t="s">
        <v>10182</v>
      </c>
      <c r="E3987">
        <v>19.888553567999999</v>
      </c>
      <c r="F3987">
        <v>13.92</v>
      </c>
      <c r="G3987">
        <v>33.818201587765301</v>
      </c>
      <c r="H3987">
        <v>24.847879117544402</v>
      </c>
      <c r="I3987">
        <v>3.3823389206130301</v>
      </c>
      <c r="J3987">
        <v>15.257854665313101</v>
      </c>
      <c r="K3987">
        <v>12.1971013649033</v>
      </c>
      <c r="L3987">
        <v>11.222759651246999</v>
      </c>
      <c r="M3987">
        <v>78.989730691484496</v>
      </c>
      <c r="N3987">
        <v>0.91770244546780799</v>
      </c>
      <c r="O3987">
        <v>24.353448275862</v>
      </c>
      <c r="P3987">
        <v>131.61397670548999</v>
      </c>
      <c r="Q3987">
        <v>9.9455556454915994E-2</v>
      </c>
    </row>
    <row r="3988" spans="1:17" hidden="1" x14ac:dyDescent="0.3">
      <c r="A3988" t="s">
        <v>8138</v>
      </c>
      <c r="B3988" t="s">
        <v>8139</v>
      </c>
      <c r="C3988" t="s">
        <v>10182</v>
      </c>
      <c r="D3988" t="s">
        <v>637</v>
      </c>
      <c r="E3988">
        <v>19.879496</v>
      </c>
      <c r="F3988">
        <v>39.01</v>
      </c>
      <c r="G3988">
        <v>40.210702168215697</v>
      </c>
      <c r="H3988">
        <v>7.3241307221657701</v>
      </c>
      <c r="I3988">
        <v>102.484391058989</v>
      </c>
      <c r="J3988">
        <v>8.1571843498344396</v>
      </c>
      <c r="K3988">
        <v>30.186410943043299</v>
      </c>
      <c r="L3988">
        <v>22.204851264512001</v>
      </c>
      <c r="M3988">
        <v>73.953630906500194</v>
      </c>
      <c r="N3988">
        <v>1.05244811621353</v>
      </c>
      <c r="O3988">
        <v>6.5111509869264204</v>
      </c>
      <c r="P3988">
        <v>166.098226466575</v>
      </c>
    </row>
    <row r="3989" spans="1:17" hidden="1" x14ac:dyDescent="0.3">
      <c r="A3989" t="s">
        <v>8140</v>
      </c>
      <c r="B3989" t="s">
        <v>8141</v>
      </c>
      <c r="C3989" t="s">
        <v>10182</v>
      </c>
      <c r="D3989" t="s">
        <v>46</v>
      </c>
      <c r="E3989">
        <v>19.873750000000001</v>
      </c>
      <c r="F3989">
        <v>61.15</v>
      </c>
      <c r="G3989">
        <v>366.07875063326202</v>
      </c>
      <c r="H3989">
        <v>51.847940245975302</v>
      </c>
      <c r="I3989">
        <v>185.67356504633099</v>
      </c>
      <c r="J3989">
        <v>-5.9013294366149998</v>
      </c>
      <c r="K3989">
        <v>48.376711153690501</v>
      </c>
      <c r="L3989">
        <v>30.961044853429499</v>
      </c>
      <c r="M3989">
        <v>44.0817821668576</v>
      </c>
      <c r="N3989">
        <v>1.82828860058846</v>
      </c>
      <c r="O3989">
        <v>13.654946852003199</v>
      </c>
      <c r="P3989">
        <v>391.164658634538</v>
      </c>
    </row>
    <row r="3990" spans="1:17" hidden="1" x14ac:dyDescent="0.3">
      <c r="A3990" t="s">
        <v>8142</v>
      </c>
      <c r="B3990" t="s">
        <v>8143</v>
      </c>
      <c r="C3990" t="s">
        <v>10182</v>
      </c>
      <c r="D3990" t="s">
        <v>637</v>
      </c>
      <c r="E3990">
        <v>19.845239759999998</v>
      </c>
      <c r="F3990">
        <v>1.08</v>
      </c>
      <c r="G3990">
        <v>-72.229261003705403</v>
      </c>
      <c r="H3990">
        <v>32.190886218501497</v>
      </c>
      <c r="I3990">
        <v>-40.328384271406897</v>
      </c>
      <c r="J3990">
        <v>-4.6493160773758403E-2</v>
      </c>
      <c r="K3990">
        <v>1.0520166089308101</v>
      </c>
      <c r="L3990">
        <v>1.6460835833723599</v>
      </c>
      <c r="M3990">
        <v>53.6751946635843</v>
      </c>
      <c r="N3990">
        <v>0.74713341602838301</v>
      </c>
      <c r="O3990">
        <v>122.222222222222</v>
      </c>
      <c r="P3990">
        <v>66.153846153846104</v>
      </c>
      <c r="Q3990">
        <v>-2.8282826535225999E-2</v>
      </c>
    </row>
    <row r="3991" spans="1:17" hidden="1" x14ac:dyDescent="0.3">
      <c r="A3991" t="s">
        <v>8144</v>
      </c>
      <c r="B3991" t="s">
        <v>8145</v>
      </c>
      <c r="C3991" t="s">
        <v>10182</v>
      </c>
      <c r="D3991" t="s">
        <v>62</v>
      </c>
      <c r="E3991">
        <v>19.84</v>
      </c>
      <c r="F3991">
        <v>4.96</v>
      </c>
      <c r="G3991">
        <v>-82.656481140711094</v>
      </c>
      <c r="H3991">
        <v>-22.802764185005</v>
      </c>
      <c r="I3991">
        <v>-61.664441472632603</v>
      </c>
      <c r="J3991">
        <v>-1.0268853176365</v>
      </c>
      <c r="K3991">
        <v>6.0702402552658903</v>
      </c>
      <c r="L3991">
        <v>8.2713106299065302</v>
      </c>
      <c r="M3991">
        <v>18.038792255138301</v>
      </c>
      <c r="N3991">
        <v>0.73768933876384002</v>
      </c>
      <c r="O3991">
        <v>206.451612903225</v>
      </c>
      <c r="P3991">
        <v>1.63934426229508</v>
      </c>
      <c r="Q3991">
        <v>-2.4859012509964001E-2</v>
      </c>
    </row>
    <row r="3992" spans="1:17" hidden="1" x14ac:dyDescent="0.3">
      <c r="A3992" t="s">
        <v>8146</v>
      </c>
      <c r="B3992" t="s">
        <v>8147</v>
      </c>
      <c r="C3992" t="s">
        <v>10182</v>
      </c>
      <c r="E3992">
        <v>19.834859999999999</v>
      </c>
      <c r="F3992">
        <v>31.75</v>
      </c>
      <c r="G3992">
        <v>34.061961672909703</v>
      </c>
      <c r="H3992">
        <v>0.41535879234122802</v>
      </c>
      <c r="I3992">
        <v>32.055426551694403</v>
      </c>
      <c r="J3992">
        <v>-1.67149316077375</v>
      </c>
      <c r="K3992">
        <v>30.309788073197101</v>
      </c>
      <c r="L3992">
        <v>25.536237103179001</v>
      </c>
      <c r="M3992">
        <v>52.343561692298302</v>
      </c>
      <c r="N3992">
        <v>0.81825958404158505</v>
      </c>
      <c r="O3992">
        <v>10.2362204724409</v>
      </c>
      <c r="P3992">
        <v>97.819314641744498</v>
      </c>
      <c r="Q3992">
        <v>2.6788942626686001E-2</v>
      </c>
    </row>
    <row r="3993" spans="1:17" hidden="1" x14ac:dyDescent="0.3">
      <c r="A3993" t="s">
        <v>8148</v>
      </c>
      <c r="B3993" t="s">
        <v>8149</v>
      </c>
      <c r="C3993" t="s">
        <v>10182</v>
      </c>
      <c r="D3993" t="s">
        <v>416</v>
      </c>
      <c r="E3993">
        <v>19.789636104</v>
      </c>
      <c r="F3993">
        <v>12.81</v>
      </c>
      <c r="G3993">
        <v>26.3325317150362</v>
      </c>
      <c r="H3993">
        <v>-16.040608285847998</v>
      </c>
      <c r="I3993">
        <v>-2.8412047842274202</v>
      </c>
      <c r="J3993">
        <v>-6.5004453000050697</v>
      </c>
      <c r="K3993">
        <v>13.673975769856099</v>
      </c>
      <c r="L3993">
        <v>12.4668978411962</v>
      </c>
      <c r="M3993">
        <v>35.065401725146799</v>
      </c>
      <c r="N3993">
        <v>0.98564170570110698</v>
      </c>
      <c r="O3993">
        <v>30.8352849336456</v>
      </c>
      <c r="P3993">
        <v>62.357414448669203</v>
      </c>
      <c r="Q3993">
        <v>3.7428489679550002E-2</v>
      </c>
    </row>
    <row r="3994" spans="1:17" hidden="1" x14ac:dyDescent="0.3">
      <c r="A3994" t="s">
        <v>8150</v>
      </c>
      <c r="B3994" t="s">
        <v>8151</v>
      </c>
      <c r="C3994" t="s">
        <v>10182</v>
      </c>
      <c r="E3994">
        <v>19.766400000000001</v>
      </c>
      <c r="F3994">
        <v>0.87</v>
      </c>
      <c r="G3994">
        <v>68.247425332057503</v>
      </c>
      <c r="H3994">
        <v>33.943563920546303</v>
      </c>
      <c r="I3994">
        <v>10.2068269961987</v>
      </c>
      <c r="J3994">
        <v>12.4535068392262</v>
      </c>
      <c r="K3994">
        <v>0.68299014998152496</v>
      </c>
      <c r="L3994">
        <v>0.61805113950366697</v>
      </c>
      <c r="M3994">
        <v>72.430726183687199</v>
      </c>
      <c r="N3994">
        <v>3.75128929423117</v>
      </c>
      <c r="O3994">
        <v>9.1954022988505599</v>
      </c>
      <c r="P3994">
        <v>117.49999999999901</v>
      </c>
      <c r="Q3994">
        <v>4.6415866711462E-2</v>
      </c>
    </row>
    <row r="3995" spans="1:17" hidden="1" x14ac:dyDescent="0.3">
      <c r="A3995" t="s">
        <v>8152</v>
      </c>
      <c r="B3995" t="s">
        <v>8153</v>
      </c>
      <c r="C3995" t="s">
        <v>10182</v>
      </c>
      <c r="D3995" t="s">
        <v>553</v>
      </c>
      <c r="E3995">
        <v>19.695</v>
      </c>
      <c r="F3995">
        <v>26.26</v>
      </c>
      <c r="G3995">
        <v>-40.621449976187201</v>
      </c>
      <c r="H3995">
        <v>-14.602291573032501</v>
      </c>
      <c r="I3995">
        <v>-53.881911981177602</v>
      </c>
      <c r="J3995">
        <v>-0.60598588736830705</v>
      </c>
      <c r="K3995">
        <v>30.2215455025379</v>
      </c>
      <c r="L3995">
        <v>35.145192165054397</v>
      </c>
      <c r="M3995">
        <v>31.072848660515302</v>
      </c>
      <c r="N3995">
        <v>1.49415000026988</v>
      </c>
      <c r="O3995">
        <v>124.676313785224</v>
      </c>
      <c r="P3995">
        <v>9.9204688154039307</v>
      </c>
    </row>
    <row r="3996" spans="1:17" hidden="1" x14ac:dyDescent="0.3">
      <c r="A3996" t="s">
        <v>8154</v>
      </c>
      <c r="B3996" t="s">
        <v>8155</v>
      </c>
      <c r="C3996" t="s">
        <v>10182</v>
      </c>
      <c r="D3996" t="s">
        <v>711</v>
      </c>
      <c r="E3996">
        <v>19.692535094</v>
      </c>
      <c r="F3996">
        <v>62.32</v>
      </c>
      <c r="G3996">
        <v>-11.5331949077296</v>
      </c>
      <c r="H3996">
        <v>-1.5136826954985401</v>
      </c>
      <c r="I3996">
        <v>-5.1757020155609803</v>
      </c>
      <c r="J3996">
        <v>4.0923586416294402</v>
      </c>
      <c r="K3996">
        <v>59.0187291305363</v>
      </c>
      <c r="L3996">
        <v>56.357276735684103</v>
      </c>
      <c r="M3996">
        <v>43.249617568739502</v>
      </c>
      <c r="N3996">
        <v>1.2570024024458799</v>
      </c>
      <c r="O3996">
        <v>9.0340179717586597</v>
      </c>
      <c r="P3996">
        <v>19.929181741205401</v>
      </c>
    </row>
    <row r="3997" spans="1:17" hidden="1" x14ac:dyDescent="0.3">
      <c r="A3997" t="s">
        <v>8156</v>
      </c>
      <c r="B3997" t="s">
        <v>8157</v>
      </c>
      <c r="C3997" t="s">
        <v>10182</v>
      </c>
      <c r="D3997" t="s">
        <v>344</v>
      </c>
      <c r="E3997">
        <v>19.6810656</v>
      </c>
      <c r="F3997">
        <v>41.16</v>
      </c>
      <c r="G3997">
        <v>4.9204091181177896</v>
      </c>
      <c r="H3997">
        <v>-8.3866732514258597</v>
      </c>
      <c r="I3997">
        <v>-2.8894052764587799</v>
      </c>
      <c r="J3997">
        <v>-1.6071174104736301</v>
      </c>
      <c r="K3997">
        <v>41.743141977714203</v>
      </c>
      <c r="L3997">
        <v>39.381885250196603</v>
      </c>
      <c r="M3997">
        <v>43.386538288013902</v>
      </c>
      <c r="N3997">
        <v>0.70691759518091202</v>
      </c>
      <c r="O3997">
        <v>11.758989310009699</v>
      </c>
      <c r="P3997">
        <v>36.1111111111111</v>
      </c>
      <c r="Q3997">
        <v>0.12559018989172799</v>
      </c>
    </row>
    <row r="3998" spans="1:17" hidden="1" x14ac:dyDescent="0.3">
      <c r="A3998" t="s">
        <v>8158</v>
      </c>
      <c r="B3998" t="s">
        <v>8159</v>
      </c>
      <c r="C3998" t="s">
        <v>10182</v>
      </c>
      <c r="D3998" t="s">
        <v>387</v>
      </c>
      <c r="E3998">
        <v>19.636500000000002</v>
      </c>
      <c r="F3998">
        <v>28.5</v>
      </c>
      <c r="G3998">
        <v>-7.3173129599534299</v>
      </c>
      <c r="H3998">
        <v>0.527548979493484</v>
      </c>
      <c r="I3998">
        <v>1.6716157285930699</v>
      </c>
      <c r="J3998">
        <v>-6.1820863811127298</v>
      </c>
      <c r="K3998">
        <v>28.4014763861929</v>
      </c>
      <c r="L3998">
        <v>28.2161788018614</v>
      </c>
      <c r="M3998">
        <v>54.993012544133798</v>
      </c>
      <c r="N3998">
        <v>0.71542919586839504</v>
      </c>
      <c r="O3998">
        <v>45.438596491227997</v>
      </c>
      <c r="P3998">
        <v>35.714285714285701</v>
      </c>
      <c r="Q3998">
        <v>6.4467847142000002E-4</v>
      </c>
    </row>
    <row r="3999" spans="1:17" hidden="1" x14ac:dyDescent="0.3">
      <c r="A3999" t="s">
        <v>8160</v>
      </c>
      <c r="B3999" t="s">
        <v>8161</v>
      </c>
      <c r="C3999" t="s">
        <v>10182</v>
      </c>
      <c r="D3999" t="s">
        <v>553</v>
      </c>
      <c r="E3999">
        <v>19.500520000000002</v>
      </c>
      <c r="F3999">
        <v>52</v>
      </c>
      <c r="G3999">
        <v>391.81270034862399</v>
      </c>
      <c r="H3999">
        <v>-33.586314467332301</v>
      </c>
      <c r="I3999">
        <v>221.647209819794</v>
      </c>
      <c r="J3999">
        <v>-0.48685310716471503</v>
      </c>
      <c r="K3999">
        <v>60.019283262813801</v>
      </c>
      <c r="L3999">
        <v>39.813390323205397</v>
      </c>
      <c r="M3999">
        <v>30.789859996813501</v>
      </c>
      <c r="N3999">
        <v>0.63416291326890495</v>
      </c>
      <c r="O3999">
        <v>49.769230769230703</v>
      </c>
      <c r="P3999">
        <v>416.89860834989997</v>
      </c>
    </row>
    <row r="4000" spans="1:17" hidden="1" x14ac:dyDescent="0.3">
      <c r="A4000" t="s">
        <v>8162</v>
      </c>
      <c r="B4000" t="s">
        <v>8163</v>
      </c>
      <c r="C4000" t="s">
        <v>10182</v>
      </c>
      <c r="D4000" t="s">
        <v>140</v>
      </c>
      <c r="E4000">
        <v>19.5</v>
      </c>
      <c r="F4000">
        <v>6.5</v>
      </c>
      <c r="G4000">
        <v>39.471054024040697</v>
      </c>
      <c r="H4000">
        <v>-0.48070746024676803</v>
      </c>
      <c r="I4000">
        <v>8.9402724450109794</v>
      </c>
      <c r="J4000">
        <v>-2.9450438854114398</v>
      </c>
      <c r="K4000">
        <v>6.6087548260414497</v>
      </c>
      <c r="L4000">
        <v>6.3702740548135699</v>
      </c>
      <c r="M4000">
        <v>32.512801871701797</v>
      </c>
      <c r="N4000">
        <v>1.31448556762249</v>
      </c>
      <c r="O4000">
        <v>74.769230769230703</v>
      </c>
      <c r="P4000">
        <v>90.058479532163702</v>
      </c>
      <c r="Q4000">
        <v>1.3263231468990999E-2</v>
      </c>
    </row>
    <row r="4001" spans="1:17" hidden="1" x14ac:dyDescent="0.3">
      <c r="A4001" t="s">
        <v>8164</v>
      </c>
      <c r="B4001" t="s">
        <v>8165</v>
      </c>
      <c r="C4001" t="s">
        <v>10182</v>
      </c>
      <c r="E4001">
        <v>19.49644</v>
      </c>
      <c r="F4001">
        <v>60.1</v>
      </c>
      <c r="G4001">
        <v>-49.866884221551103</v>
      </c>
      <c r="H4001">
        <v>-1.44105146406902</v>
      </c>
      <c r="I4001">
        <v>-31.1121680551907</v>
      </c>
      <c r="J4001">
        <v>-1.51708139606787</v>
      </c>
      <c r="K4001">
        <v>66.7512757841953</v>
      </c>
      <c r="L4001">
        <v>68.878572869045001</v>
      </c>
      <c r="M4001">
        <v>13.732421808386899</v>
      </c>
      <c r="N4001">
        <v>1.2172949002217199</v>
      </c>
      <c r="O4001">
        <v>59.733777038269501</v>
      </c>
      <c r="P4001">
        <v>7.3214285714285596</v>
      </c>
    </row>
    <row r="4002" spans="1:17" hidden="1" x14ac:dyDescent="0.3">
      <c r="A4002" t="s">
        <v>8166</v>
      </c>
      <c r="B4002" t="s">
        <v>8167</v>
      </c>
      <c r="C4002" t="s">
        <v>10182</v>
      </c>
      <c r="D4002" t="s">
        <v>637</v>
      </c>
      <c r="E4002">
        <v>19.493500000000001</v>
      </c>
      <c r="F4002">
        <v>29.99</v>
      </c>
      <c r="G4002">
        <v>-4.0608878237132098</v>
      </c>
      <c r="H4002">
        <v>-1.9260305830236299</v>
      </c>
      <c r="I4002">
        <v>7.6316157285930597</v>
      </c>
      <c r="J4002">
        <v>-5.5321336899767202</v>
      </c>
      <c r="K4002">
        <v>29.2922583425736</v>
      </c>
      <c r="L4002">
        <v>27.658545106976302</v>
      </c>
      <c r="M4002">
        <v>52.636275042374699</v>
      </c>
      <c r="N4002">
        <v>0.175797121588912</v>
      </c>
      <c r="O4002">
        <v>20.0400133377792</v>
      </c>
      <c r="P4002">
        <v>34.424025100851601</v>
      </c>
      <c r="Q4002">
        <v>0.14558793705452999</v>
      </c>
    </row>
    <row r="4003" spans="1:17" hidden="1" x14ac:dyDescent="0.3">
      <c r="A4003" t="s">
        <v>8168</v>
      </c>
      <c r="B4003" t="s">
        <v>8169</v>
      </c>
      <c r="C4003" t="s">
        <v>10182</v>
      </c>
      <c r="E4003">
        <v>19.48937304</v>
      </c>
      <c r="F4003">
        <v>23.57</v>
      </c>
      <c r="G4003">
        <v>50.809614386783899</v>
      </c>
      <c r="H4003">
        <v>9.4090742510495797</v>
      </c>
      <c r="I4003">
        <v>11.398649849327899</v>
      </c>
      <c r="J4003">
        <v>-4.4962349168325604</v>
      </c>
      <c r="K4003">
        <v>23.8226067057454</v>
      </c>
      <c r="L4003">
        <v>21.365320916784601</v>
      </c>
      <c r="M4003">
        <v>27.0286862877266</v>
      </c>
      <c r="N4003">
        <v>0.63340174246919101</v>
      </c>
      <c r="O4003">
        <v>56.1306745863385</v>
      </c>
      <c r="P4003">
        <v>114.272727272727</v>
      </c>
      <c r="Q4003">
        <v>5.2894248192327999E-2</v>
      </c>
    </row>
    <row r="4004" spans="1:17" hidden="1" x14ac:dyDescent="0.3">
      <c r="A4004" t="s">
        <v>8170</v>
      </c>
      <c r="B4004" t="s">
        <v>8171</v>
      </c>
      <c r="C4004" t="s">
        <v>10182</v>
      </c>
      <c r="D4004" t="s">
        <v>613</v>
      </c>
      <c r="E4004">
        <v>19.433357548</v>
      </c>
      <c r="F4004">
        <v>3.56</v>
      </c>
      <c r="G4004">
        <v>-82.905813214545802</v>
      </c>
      <c r="H4004">
        <v>-5.8991900106053698</v>
      </c>
      <c r="I4004">
        <v>-21.512057740794599</v>
      </c>
      <c r="J4004">
        <v>-4.8464931607737602</v>
      </c>
      <c r="K4004">
        <v>3.6830047450594301</v>
      </c>
      <c r="L4004">
        <v>5.0799466146907601</v>
      </c>
      <c r="M4004">
        <v>40.766662498626999</v>
      </c>
      <c r="N4004">
        <v>0.81540170529524802</v>
      </c>
      <c r="O4004">
        <v>137.078651685393</v>
      </c>
      <c r="P4004">
        <v>27.1428571428571</v>
      </c>
      <c r="Q4004">
        <v>-0.145058782038957</v>
      </c>
    </row>
    <row r="4005" spans="1:17" hidden="1" x14ac:dyDescent="0.3">
      <c r="A4005" t="s">
        <v>8172</v>
      </c>
      <c r="B4005" t="s">
        <v>8173</v>
      </c>
      <c r="C4005" t="s">
        <v>10182</v>
      </c>
      <c r="D4005" t="s">
        <v>62</v>
      </c>
      <c r="E4005">
        <v>19.429818300000001</v>
      </c>
      <c r="F4005">
        <v>77.13</v>
      </c>
      <c r="G4005">
        <v>81.974494683287901</v>
      </c>
      <c r="H4005">
        <v>77.737453897018597</v>
      </c>
      <c r="I4005">
        <v>72.369891590661993</v>
      </c>
      <c r="J4005">
        <v>11.755282834642999</v>
      </c>
      <c r="K4005">
        <v>50.687860073447197</v>
      </c>
      <c r="L4005">
        <v>43.379540507518101</v>
      </c>
      <c r="M4005">
        <v>81.774670223263698</v>
      </c>
      <c r="N4005">
        <v>3.4716218725556298</v>
      </c>
      <c r="O4005">
        <v>9.4256450149099003</v>
      </c>
      <c r="P4005">
        <v>131.27436281858999</v>
      </c>
      <c r="Q4005">
        <v>9.9944208181604002E-2</v>
      </c>
    </row>
    <row r="4006" spans="1:17" hidden="1" x14ac:dyDescent="0.3">
      <c r="A4006" t="s">
        <v>8174</v>
      </c>
      <c r="B4006" t="s">
        <v>8175</v>
      </c>
      <c r="C4006" t="s">
        <v>10182</v>
      </c>
      <c r="D4006" t="s">
        <v>1224</v>
      </c>
      <c r="E4006">
        <v>19.424843750000001</v>
      </c>
      <c r="F4006">
        <v>85.15</v>
      </c>
      <c r="G4006">
        <v>-5.5931859894901201</v>
      </c>
      <c r="H4006">
        <v>-1.87035303188851</v>
      </c>
      <c r="I4006">
        <v>-12.2495918825592</v>
      </c>
      <c r="J4006">
        <v>1.0670674632677399</v>
      </c>
      <c r="K4006">
        <v>87.130260937810405</v>
      </c>
      <c r="M4006">
        <v>46.234414810174101</v>
      </c>
      <c r="N4006">
        <v>1</v>
      </c>
    </row>
    <row r="4007" spans="1:17" hidden="1" x14ac:dyDescent="0.3">
      <c r="A4007" t="s">
        <v>8176</v>
      </c>
      <c r="B4007" t="s">
        <v>8177</v>
      </c>
      <c r="C4007" t="s">
        <v>10182</v>
      </c>
      <c r="D4007" t="s">
        <v>384</v>
      </c>
      <c r="E4007">
        <v>19.3950855</v>
      </c>
      <c r="F4007">
        <v>38.85</v>
      </c>
      <c r="G4007">
        <v>23.650692305002899</v>
      </c>
      <c r="H4007">
        <v>-6.6178465000189899</v>
      </c>
      <c r="I4007">
        <v>-24.0329297259523</v>
      </c>
      <c r="J4007">
        <v>-6.4602018511042401</v>
      </c>
      <c r="K4007">
        <v>39.644473685312697</v>
      </c>
      <c r="L4007">
        <v>39.176654813649201</v>
      </c>
      <c r="M4007">
        <v>44.6075515500657</v>
      </c>
      <c r="N4007">
        <v>1.0179664894690801</v>
      </c>
      <c r="O4007">
        <v>50.321750321750301</v>
      </c>
      <c r="P4007">
        <v>61.807580174927097</v>
      </c>
      <c r="Q4007">
        <v>7.3256128226812003E-2</v>
      </c>
    </row>
    <row r="4008" spans="1:17" hidden="1" x14ac:dyDescent="0.3">
      <c r="A4008" t="s">
        <v>8178</v>
      </c>
      <c r="B4008" t="s">
        <v>8179</v>
      </c>
      <c r="C4008" t="s">
        <v>10182</v>
      </c>
      <c r="D4008" t="s">
        <v>798</v>
      </c>
      <c r="E4008">
        <v>19.289145699999999</v>
      </c>
      <c r="F4008">
        <v>18.89</v>
      </c>
      <c r="G4008">
        <v>2.5492271338593699</v>
      </c>
      <c r="H4008">
        <v>-2.8221610804727599</v>
      </c>
      <c r="I4008">
        <v>-11.5817176047402</v>
      </c>
      <c r="J4008">
        <v>6.3872284143787601</v>
      </c>
      <c r="K4008">
        <v>18.162193011929499</v>
      </c>
      <c r="L4008">
        <v>17.925613039446699</v>
      </c>
      <c r="M4008">
        <v>53.874716694649898</v>
      </c>
      <c r="N4008">
        <v>1.84427586986154</v>
      </c>
      <c r="O4008">
        <v>21.757543673901498</v>
      </c>
      <c r="P4008">
        <v>42.566037735849001</v>
      </c>
      <c r="Q4008">
        <v>1.103448884718E-3</v>
      </c>
    </row>
    <row r="4009" spans="1:17" hidden="1" x14ac:dyDescent="0.3">
      <c r="A4009" t="s">
        <v>8180</v>
      </c>
      <c r="B4009" t="s">
        <v>8181</v>
      </c>
      <c r="C4009" t="s">
        <v>10182</v>
      </c>
      <c r="E4009">
        <v>19.269043415999999</v>
      </c>
      <c r="F4009">
        <v>35.28</v>
      </c>
      <c r="G4009">
        <v>108.09320634109</v>
      </c>
      <c r="H4009">
        <v>24.838834657714301</v>
      </c>
      <c r="I4009">
        <v>119.92968024472199</v>
      </c>
      <c r="J4009">
        <v>3.99974961379271</v>
      </c>
      <c r="K4009">
        <v>26.6566556934314</v>
      </c>
      <c r="L4009">
        <v>19.191263192996601</v>
      </c>
      <c r="M4009">
        <v>74.228291253597007</v>
      </c>
      <c r="N4009">
        <v>0.54659379850080902</v>
      </c>
      <c r="O4009">
        <v>2.9761904761904598</v>
      </c>
      <c r="P4009">
        <v>300.90909090909003</v>
      </c>
      <c r="Q4009">
        <v>8.2161290502264006E-2</v>
      </c>
    </row>
    <row r="4010" spans="1:17" hidden="1" x14ac:dyDescent="0.3">
      <c r="A4010" t="s">
        <v>8182</v>
      </c>
      <c r="B4010" t="s">
        <v>8183</v>
      </c>
      <c r="C4010" t="s">
        <v>10182</v>
      </c>
      <c r="E4010">
        <v>19.2362</v>
      </c>
      <c r="F4010">
        <v>8</v>
      </c>
      <c r="G4010">
        <v>-82.845395742091</v>
      </c>
      <c r="H4010">
        <v>-5.0099794610413104</v>
      </c>
      <c r="I4010">
        <v>-39.938510102320897</v>
      </c>
      <c r="J4010">
        <v>-1.26749438177497</v>
      </c>
      <c r="K4010">
        <v>8.5387961668150307</v>
      </c>
      <c r="L4010">
        <v>10.6712083788037</v>
      </c>
      <c r="M4010">
        <v>40.285679082676701</v>
      </c>
      <c r="N4010">
        <v>0.224238096783616</v>
      </c>
      <c r="O4010">
        <v>201.444940867279</v>
      </c>
      <c r="P4010">
        <v>6.5246338215712401</v>
      </c>
    </row>
    <row r="4011" spans="1:17" hidden="1" x14ac:dyDescent="0.3">
      <c r="A4011" t="s">
        <v>8184</v>
      </c>
      <c r="B4011" t="s">
        <v>8185</v>
      </c>
      <c r="C4011" t="s">
        <v>10182</v>
      </c>
      <c r="D4011" t="s">
        <v>711</v>
      </c>
      <c r="E4011">
        <v>19.229981756999901</v>
      </c>
      <c r="F4011">
        <v>28.03</v>
      </c>
      <c r="G4011">
        <v>7.5628071565492396</v>
      </c>
      <c r="H4011">
        <v>0.94609731529532104</v>
      </c>
      <c r="I4011">
        <v>3.9931495294811401</v>
      </c>
      <c r="J4011">
        <v>0.84860171928352701</v>
      </c>
      <c r="K4011">
        <v>26.817758417826202</v>
      </c>
      <c r="L4011">
        <v>24.642467802636698</v>
      </c>
      <c r="M4011">
        <v>53.416699079583402</v>
      </c>
      <c r="N4011">
        <v>0.87473861086289095</v>
      </c>
      <c r="O4011">
        <v>8.7049589725294307</v>
      </c>
      <c r="P4011">
        <v>38.283177109028102</v>
      </c>
      <c r="Q4011">
        <v>2.8878510423630001E-3</v>
      </c>
    </row>
    <row r="4012" spans="1:17" hidden="1" x14ac:dyDescent="0.3">
      <c r="A4012" t="s">
        <v>8186</v>
      </c>
      <c r="B4012" t="s">
        <v>8187</v>
      </c>
      <c r="C4012" t="s">
        <v>10182</v>
      </c>
      <c r="D4012" t="s">
        <v>214</v>
      </c>
      <c r="E4012">
        <v>19.227599999999999</v>
      </c>
      <c r="F4012">
        <v>78.48</v>
      </c>
      <c r="G4012">
        <v>79.822708186713797</v>
      </c>
      <c r="H4012">
        <v>2.5796507888232001</v>
      </c>
      <c r="I4012">
        <v>3.0833804344754299</v>
      </c>
      <c r="J4012">
        <v>-5.5412545111811999</v>
      </c>
      <c r="K4012">
        <v>81.090443844122305</v>
      </c>
      <c r="L4012">
        <v>72.281255181041701</v>
      </c>
      <c r="M4012">
        <v>36.749366756271499</v>
      </c>
      <c r="N4012">
        <v>1.3080724788228599</v>
      </c>
      <c r="O4012">
        <v>24.8725790010193</v>
      </c>
      <c r="P4012">
        <v>104.908616187989</v>
      </c>
      <c r="Q4012">
        <v>6.6914153312804994E-2</v>
      </c>
    </row>
    <row r="4013" spans="1:17" hidden="1" x14ac:dyDescent="0.3">
      <c r="A4013" t="s">
        <v>8188</v>
      </c>
      <c r="B4013" t="s">
        <v>8189</v>
      </c>
      <c r="C4013" t="s">
        <v>10182</v>
      </c>
      <c r="D4013" t="s">
        <v>130</v>
      </c>
      <c r="E4013">
        <v>19.1914272</v>
      </c>
      <c r="F4013">
        <v>34.979999999999997</v>
      </c>
      <c r="G4013">
        <v>67.111894196526407</v>
      </c>
      <c r="H4013">
        <v>10.7761431060667</v>
      </c>
      <c r="I4013">
        <v>44.181682842687003</v>
      </c>
      <c r="J4013">
        <v>0.83585978040270303</v>
      </c>
      <c r="K4013">
        <v>31.553572122697901</v>
      </c>
      <c r="L4013">
        <v>28.937557599541499</v>
      </c>
      <c r="M4013">
        <v>70.755441826281896</v>
      </c>
      <c r="N4013">
        <v>0.92969002749919105</v>
      </c>
      <c r="O4013">
        <v>52.487135506003398</v>
      </c>
      <c r="P4013">
        <v>129.22673656618599</v>
      </c>
      <c r="Q4013">
        <v>4.0786145930795999E-2</v>
      </c>
    </row>
    <row r="4014" spans="1:17" hidden="1" x14ac:dyDescent="0.3">
      <c r="A4014" t="s">
        <v>8190</v>
      </c>
      <c r="B4014" t="s">
        <v>8191</v>
      </c>
      <c r="C4014" t="s">
        <v>10182</v>
      </c>
      <c r="D4014" t="s">
        <v>344</v>
      </c>
      <c r="E4014">
        <v>19.127439077999998</v>
      </c>
      <c r="F4014">
        <v>36.340000000000003</v>
      </c>
      <c r="G4014">
        <v>-10.3763120416797</v>
      </c>
      <c r="H4014">
        <v>2.09502143370598</v>
      </c>
      <c r="I4014">
        <v>-5.4460313302304399</v>
      </c>
      <c r="J4014">
        <v>-2.0290466897190398</v>
      </c>
      <c r="K4014">
        <v>38.372980347708499</v>
      </c>
      <c r="L4014">
        <v>38.403571118100899</v>
      </c>
      <c r="M4014">
        <v>37.728967682897803</v>
      </c>
      <c r="N4014">
        <v>0.61975223303487503</v>
      </c>
      <c r="O4014">
        <v>45.2118877270225</v>
      </c>
      <c r="P4014">
        <v>45.36</v>
      </c>
    </row>
    <row r="4015" spans="1:17" hidden="1" x14ac:dyDescent="0.3">
      <c r="A4015" t="s">
        <v>8192</v>
      </c>
      <c r="B4015" t="s">
        <v>8193</v>
      </c>
      <c r="C4015" t="s">
        <v>10182</v>
      </c>
      <c r="D4015" t="s">
        <v>114</v>
      </c>
      <c r="E4015">
        <v>19.094999999999999</v>
      </c>
      <c r="F4015">
        <v>2.0099999999999998</v>
      </c>
      <c r="G4015">
        <v>-8.2254428849966903</v>
      </c>
      <c r="H4015">
        <v>1.2111921256745499</v>
      </c>
      <c r="I4015">
        <v>-30.951866052783402</v>
      </c>
      <c r="J4015">
        <v>-1.97886031053221</v>
      </c>
      <c r="K4015">
        <v>2.0135781825463601</v>
      </c>
      <c r="L4015">
        <v>2.1368599186247601</v>
      </c>
      <c r="M4015">
        <v>47.123986053839502</v>
      </c>
      <c r="N4015">
        <v>1.3962026745213201</v>
      </c>
      <c r="O4015">
        <v>49.253731343283498</v>
      </c>
      <c r="P4015">
        <v>27.2151898734177</v>
      </c>
      <c r="Q4015">
        <v>1.7151473246948001E-2</v>
      </c>
    </row>
    <row r="4016" spans="1:17" hidden="1" x14ac:dyDescent="0.3">
      <c r="A4016" t="s">
        <v>8194</v>
      </c>
      <c r="B4016" t="s">
        <v>8195</v>
      </c>
      <c r="C4016" t="s">
        <v>10182</v>
      </c>
      <c r="D4016" t="s">
        <v>1357</v>
      </c>
      <c r="E4016">
        <v>19.029672000000001</v>
      </c>
      <c r="F4016">
        <v>14.4</v>
      </c>
      <c r="G4016">
        <v>34.559324814688701</v>
      </c>
      <c r="H4016">
        <v>-5.5246859503880801</v>
      </c>
      <c r="I4016">
        <v>13.7661866567892</v>
      </c>
      <c r="J4016">
        <v>-4.6493160773758403E-2</v>
      </c>
      <c r="K4016">
        <v>14.156832355735199</v>
      </c>
      <c r="L4016">
        <v>11.6635505038165</v>
      </c>
      <c r="M4016">
        <v>5.7856889910797502</v>
      </c>
      <c r="N4016">
        <v>0.43356643356643298</v>
      </c>
      <c r="O4016">
        <v>11.1111111111111</v>
      </c>
      <c r="P4016">
        <v>190.322580645161</v>
      </c>
    </row>
    <row r="4017" spans="1:17" hidden="1" x14ac:dyDescent="0.3">
      <c r="A4017" t="s">
        <v>8196</v>
      </c>
      <c r="B4017" t="s">
        <v>8197</v>
      </c>
      <c r="C4017" t="s">
        <v>10182</v>
      </c>
      <c r="D4017" t="s">
        <v>1474</v>
      </c>
      <c r="E4017">
        <v>19</v>
      </c>
      <c r="F4017">
        <v>1.9</v>
      </c>
      <c r="G4017">
        <v>-7.8019573839918097</v>
      </c>
      <c r="H4017">
        <v>6.0375810145634397</v>
      </c>
      <c r="I4017">
        <v>-28.627943742772501</v>
      </c>
      <c r="J4017">
        <v>0.96873526562218104</v>
      </c>
      <c r="K4017">
        <v>1.83718308484905</v>
      </c>
      <c r="L4017">
        <v>1.7725799644143501</v>
      </c>
      <c r="M4017">
        <v>46.107764370801597</v>
      </c>
      <c r="N4017">
        <v>2.2278013413564999</v>
      </c>
      <c r="O4017">
        <v>37.894736842105203</v>
      </c>
      <c r="P4017">
        <v>40.740740740740698</v>
      </c>
      <c r="Q4017">
        <v>0.15398207817887999</v>
      </c>
    </row>
    <row r="4018" spans="1:17" hidden="1" x14ac:dyDescent="0.3">
      <c r="A4018" t="s">
        <v>8198</v>
      </c>
      <c r="B4018" t="s">
        <v>8199</v>
      </c>
      <c r="C4018" t="s">
        <v>10182</v>
      </c>
      <c r="D4018" t="s">
        <v>413</v>
      </c>
      <c r="E4018">
        <v>18.910197499999999</v>
      </c>
      <c r="F4018">
        <v>19.010000000000002</v>
      </c>
      <c r="G4018">
        <v>40.506426493497699</v>
      </c>
      <c r="H4018">
        <v>-2.0934055754748502</v>
      </c>
      <c r="I4018">
        <v>-12.7995884598886</v>
      </c>
      <c r="J4018">
        <v>-4.9964931607737499</v>
      </c>
      <c r="K4018">
        <v>19.221204821277698</v>
      </c>
      <c r="L4018">
        <v>17.867664712553999</v>
      </c>
      <c r="M4018">
        <v>32.308293520832002</v>
      </c>
      <c r="N4018">
        <v>0.35756708274855697</v>
      </c>
      <c r="O4018">
        <v>18.779589689637</v>
      </c>
      <c r="P4018">
        <v>65.592334494773496</v>
      </c>
      <c r="Q4018">
        <v>4.7612955112350003E-2</v>
      </c>
    </row>
    <row r="4019" spans="1:17" hidden="1" x14ac:dyDescent="0.3">
      <c r="A4019" t="s">
        <v>8200</v>
      </c>
      <c r="B4019" t="s">
        <v>8201</v>
      </c>
      <c r="C4019" t="s">
        <v>10182</v>
      </c>
      <c r="D4019" t="s">
        <v>637</v>
      </c>
      <c r="E4019">
        <v>18.826499999999999</v>
      </c>
      <c r="F4019">
        <v>11.55</v>
      </c>
      <c r="G4019">
        <v>11.6004825312686</v>
      </c>
      <c r="H4019">
        <v>2.5729345499169698</v>
      </c>
      <c r="I4019">
        <v>24.1964384236285</v>
      </c>
      <c r="J4019">
        <v>10.253132307391001</v>
      </c>
      <c r="K4019">
        <v>10.578644807836501</v>
      </c>
      <c r="L4019">
        <v>9.6000141161022707</v>
      </c>
      <c r="M4019">
        <v>67.700774977225606</v>
      </c>
      <c r="N4019">
        <v>0.18563707885106501</v>
      </c>
      <c r="O4019">
        <v>24.415584415584402</v>
      </c>
      <c r="P4019">
        <v>86.893203883495104</v>
      </c>
      <c r="Q4019">
        <v>8.3755626327875005E-2</v>
      </c>
    </row>
    <row r="4020" spans="1:17" hidden="1" x14ac:dyDescent="0.3">
      <c r="A4020" t="s">
        <v>8202</v>
      </c>
      <c r="B4020" t="s">
        <v>8203</v>
      </c>
      <c r="C4020" t="s">
        <v>10182</v>
      </c>
      <c r="E4020">
        <v>18.768000000000001</v>
      </c>
      <c r="F4020">
        <v>69</v>
      </c>
      <c r="G4020">
        <v>-81.852825294508804</v>
      </c>
      <c r="H4020">
        <v>2.8750215679573099</v>
      </c>
      <c r="I4020">
        <v>-46.268068330765402</v>
      </c>
      <c r="J4020">
        <v>6.1073529930723902</v>
      </c>
      <c r="K4020">
        <v>70.041860281805</v>
      </c>
      <c r="L4020">
        <v>89.079248507462694</v>
      </c>
      <c r="M4020">
        <v>67.6554333935659</v>
      </c>
      <c r="N4020">
        <v>1.4712430426716101</v>
      </c>
      <c r="O4020">
        <v>154.99999999999901</v>
      </c>
      <c r="P4020">
        <v>8.2352941176470509</v>
      </c>
    </row>
    <row r="4021" spans="1:17" hidden="1" x14ac:dyDescent="0.3">
      <c r="A4021" t="s">
        <v>8204</v>
      </c>
      <c r="B4021" t="s">
        <v>8205</v>
      </c>
      <c r="C4021" t="s">
        <v>10182</v>
      </c>
      <c r="E4021">
        <v>18.73</v>
      </c>
      <c r="F4021">
        <v>37.46</v>
      </c>
      <c r="G4021">
        <v>10.934426058273999</v>
      </c>
      <c r="H4021">
        <v>-0.52019552933192403</v>
      </c>
      <c r="I4021">
        <v>-13.2802615849976</v>
      </c>
      <c r="J4021">
        <v>-7.3181177854083998E-2</v>
      </c>
      <c r="K4021">
        <v>37.318919386566499</v>
      </c>
      <c r="L4021">
        <v>35.258234701249997</v>
      </c>
      <c r="M4021">
        <v>79.114349648108899</v>
      </c>
      <c r="N4021">
        <v>0.50868658790826904</v>
      </c>
      <c r="O4021">
        <v>15.990389749065599</v>
      </c>
      <c r="P4021">
        <v>111.042253521126</v>
      </c>
    </row>
    <row r="4022" spans="1:17" hidden="1" x14ac:dyDescent="0.3">
      <c r="A4022" t="s">
        <v>8206</v>
      </c>
      <c r="B4022" t="s">
        <v>8207</v>
      </c>
      <c r="C4022" t="s">
        <v>10182</v>
      </c>
      <c r="E4022">
        <v>18.706914149999999</v>
      </c>
      <c r="F4022">
        <v>10.02</v>
      </c>
      <c r="G4022">
        <v>0.98462096597864601</v>
      </c>
      <c r="H4022">
        <v>19.989414621569399</v>
      </c>
      <c r="I4022">
        <v>22.349035083431701</v>
      </c>
      <c r="J4022">
        <v>21.467929916149298</v>
      </c>
      <c r="K4022">
        <v>8.0717181346208502</v>
      </c>
      <c r="L4022">
        <v>7.57725890142979</v>
      </c>
      <c r="M4022">
        <v>78.796830595736296</v>
      </c>
      <c r="N4022">
        <v>1.9919615823791601</v>
      </c>
      <c r="O4022">
        <v>7.2854291417165697</v>
      </c>
      <c r="P4022">
        <v>83.853211009174203</v>
      </c>
      <c r="Q4022">
        <v>6.0571787221091002E-2</v>
      </c>
    </row>
    <row r="4023" spans="1:17" hidden="1" x14ac:dyDescent="0.3">
      <c r="A4023" t="s">
        <v>8208</v>
      </c>
      <c r="B4023" t="s">
        <v>8209</v>
      </c>
      <c r="C4023" t="s">
        <v>10182</v>
      </c>
      <c r="D4023" t="s">
        <v>637</v>
      </c>
      <c r="E4023">
        <v>18.702000000000002</v>
      </c>
      <c r="F4023">
        <v>31.17</v>
      </c>
      <c r="G4023">
        <v>206.50983667957499</v>
      </c>
      <c r="H4023">
        <v>54.980981617671702</v>
      </c>
      <c r="I4023">
        <v>193.25985102271</v>
      </c>
      <c r="J4023">
        <v>8.0922187995942405</v>
      </c>
      <c r="K4023">
        <v>18.309878230219802</v>
      </c>
      <c r="L4023">
        <v>12.450533947291801</v>
      </c>
      <c r="M4023">
        <v>99.990480400448604</v>
      </c>
      <c r="N4023">
        <v>1.8250049086982101</v>
      </c>
      <c r="O4023">
        <v>0</v>
      </c>
      <c r="P4023">
        <v>246.333333333333</v>
      </c>
    </row>
    <row r="4024" spans="1:17" hidden="1" x14ac:dyDescent="0.3">
      <c r="A4024" t="s">
        <v>8210</v>
      </c>
      <c r="B4024" t="s">
        <v>8211</v>
      </c>
      <c r="C4024" t="s">
        <v>10182</v>
      </c>
      <c r="D4024" t="s">
        <v>413</v>
      </c>
      <c r="E4024">
        <v>18.629859799999998</v>
      </c>
      <c r="F4024">
        <v>28.66</v>
      </c>
      <c r="G4024">
        <v>33.695255433627203</v>
      </c>
      <c r="H4024">
        <v>-27.079444413999301</v>
      </c>
      <c r="I4024">
        <v>-42.408891712246103</v>
      </c>
      <c r="J4024">
        <v>-4.6493160773758403E-2</v>
      </c>
      <c r="K4024">
        <v>34.930001451336103</v>
      </c>
      <c r="L4024">
        <v>35.568346443358003</v>
      </c>
      <c r="M4024">
        <v>1.4773565718E-4</v>
      </c>
      <c r="N4024">
        <v>0</v>
      </c>
      <c r="O4024">
        <v>52.930914166085103</v>
      </c>
      <c r="P4024">
        <v>67.113702623906704</v>
      </c>
    </row>
    <row r="4025" spans="1:17" hidden="1" x14ac:dyDescent="0.3">
      <c r="A4025" t="s">
        <v>8212</v>
      </c>
      <c r="B4025" t="s">
        <v>8213</v>
      </c>
      <c r="C4025" t="s">
        <v>10182</v>
      </c>
      <c r="D4025" t="s">
        <v>938</v>
      </c>
      <c r="E4025">
        <v>18.620159999999998</v>
      </c>
      <c r="F4025">
        <v>1.2</v>
      </c>
      <c r="G4025">
        <v>130.23324093489401</v>
      </c>
      <c r="H4025">
        <v>63.482025459007801</v>
      </c>
      <c r="I4025">
        <v>3.0562311132084501</v>
      </c>
      <c r="J4025">
        <v>27.226234111953499</v>
      </c>
      <c r="K4025">
        <v>0.85602530105928798</v>
      </c>
      <c r="L4025">
        <v>0.76148890521493096</v>
      </c>
      <c r="M4025">
        <v>76.919880060057594</v>
      </c>
      <c r="N4025">
        <v>3.2423452768729599</v>
      </c>
      <c r="O4025">
        <v>10</v>
      </c>
      <c r="P4025">
        <v>160.869565217391</v>
      </c>
      <c r="Q4025">
        <v>1.3162868858864999E-2</v>
      </c>
    </row>
    <row r="4026" spans="1:17" hidden="1" x14ac:dyDescent="0.3">
      <c r="A4026" t="s">
        <v>8214</v>
      </c>
      <c r="B4026" t="s">
        <v>8215</v>
      </c>
      <c r="C4026" t="s">
        <v>10182</v>
      </c>
      <c r="D4026" t="s">
        <v>553</v>
      </c>
      <c r="E4026">
        <v>18.61608</v>
      </c>
      <c r="F4026">
        <v>0.98</v>
      </c>
      <c r="G4026">
        <v>-70.337304649320401</v>
      </c>
      <c r="H4026">
        <v>-4.5179745409920997</v>
      </c>
      <c r="I4026">
        <v>-8.0730651224707497</v>
      </c>
      <c r="J4026">
        <v>-2.04649316077376</v>
      </c>
      <c r="K4026">
        <v>0.97895157310826997</v>
      </c>
      <c r="L4026">
        <v>1.1532340778171699</v>
      </c>
      <c r="M4026">
        <v>42.090371397716197</v>
      </c>
      <c r="N4026">
        <v>1.2342878053267199</v>
      </c>
      <c r="O4026">
        <v>206.12244897959101</v>
      </c>
      <c r="P4026">
        <v>30.6666666666666</v>
      </c>
      <c r="Q4026">
        <v>-1.3016028937602999E-2</v>
      </c>
    </row>
    <row r="4027" spans="1:17" hidden="1" x14ac:dyDescent="0.3">
      <c r="A4027" t="s">
        <v>8216</v>
      </c>
      <c r="B4027" t="s">
        <v>8217</v>
      </c>
      <c r="C4027" t="s">
        <v>10182</v>
      </c>
      <c r="E4027">
        <v>18.5704545</v>
      </c>
      <c r="F4027">
        <v>145</v>
      </c>
      <c r="G4027">
        <v>-10.7776699248074</v>
      </c>
      <c r="H4027">
        <v>-5.0853504275169303</v>
      </c>
      <c r="I4027">
        <v>-4.4414795095021598</v>
      </c>
      <c r="J4027">
        <v>-0.71953602297709995</v>
      </c>
      <c r="K4027">
        <v>139.23121256355401</v>
      </c>
      <c r="L4027">
        <v>124.695804283371</v>
      </c>
      <c r="M4027">
        <v>46.7378249781653</v>
      </c>
      <c r="N4027">
        <v>0.52152444380532204</v>
      </c>
      <c r="O4027">
        <v>15.793103448275801</v>
      </c>
      <c r="P4027">
        <v>67.630057803468205</v>
      </c>
      <c r="Q4027">
        <v>0.218059363080157</v>
      </c>
    </row>
    <row r="4028" spans="1:17" hidden="1" x14ac:dyDescent="0.3">
      <c r="A4028" t="s">
        <v>8218</v>
      </c>
      <c r="B4028" t="s">
        <v>8219</v>
      </c>
      <c r="C4028" t="s">
        <v>10182</v>
      </c>
      <c r="E4028">
        <v>18.534099999999999</v>
      </c>
      <c r="F4028">
        <v>34.450000000000003</v>
      </c>
      <c r="G4028">
        <v>6.2522544081790699</v>
      </c>
      <c r="H4028">
        <v>-8.2591841049864705</v>
      </c>
      <c r="I4028">
        <v>-5.5066788450503203</v>
      </c>
      <c r="J4028">
        <v>2.0722773554900402</v>
      </c>
      <c r="K4028">
        <v>35.012598009721103</v>
      </c>
      <c r="L4028">
        <v>33.976134339326698</v>
      </c>
      <c r="M4028">
        <v>47.663634471186903</v>
      </c>
      <c r="N4028">
        <v>0.48057530074182703</v>
      </c>
      <c r="O4028">
        <v>36.0812772133526</v>
      </c>
      <c r="P4028">
        <v>42.120462046204601</v>
      </c>
      <c r="Q4028">
        <v>3.2602473747823997E-2</v>
      </c>
    </row>
    <row r="4029" spans="1:17" hidden="1" x14ac:dyDescent="0.3">
      <c r="A4029" t="s">
        <v>8220</v>
      </c>
      <c r="B4029" t="s">
        <v>8221</v>
      </c>
      <c r="C4029" t="s">
        <v>10182</v>
      </c>
      <c r="D4029" t="s">
        <v>122</v>
      </c>
      <c r="E4029">
        <v>18.417571200000001</v>
      </c>
      <c r="F4029">
        <v>34.72</v>
      </c>
      <c r="G4029">
        <v>-39.610772599995599</v>
      </c>
      <c r="H4029">
        <v>-4.5179745409920997</v>
      </c>
      <c r="I4029">
        <v>-17.646082662462199</v>
      </c>
      <c r="J4029">
        <v>-4.6493160773758403E-2</v>
      </c>
      <c r="K4029">
        <v>33.162959505461203</v>
      </c>
      <c r="L4029">
        <v>34.572369844066202</v>
      </c>
      <c r="M4029">
        <v>98.303099160311604</v>
      </c>
      <c r="N4029">
        <v>0.53679653679653605</v>
      </c>
      <c r="O4029">
        <v>16.993087557603602</v>
      </c>
      <c r="P4029">
        <v>22.598870056497098</v>
      </c>
    </row>
    <row r="4030" spans="1:17" hidden="1" x14ac:dyDescent="0.3">
      <c r="A4030" t="s">
        <v>8222</v>
      </c>
      <c r="B4030" t="s">
        <v>8223</v>
      </c>
      <c r="C4030" t="s">
        <v>10182</v>
      </c>
      <c r="E4030">
        <v>18.398255142</v>
      </c>
      <c r="F4030">
        <v>40.090000000000003</v>
      </c>
      <c r="G4030">
        <v>92.557957362459305</v>
      </c>
      <c r="H4030">
        <v>5.6799363990848599</v>
      </c>
      <c r="I4030">
        <v>42.578880025347303</v>
      </c>
      <c r="J4030">
        <v>4.9286312173357096</v>
      </c>
      <c r="K4030">
        <v>33.493350339956599</v>
      </c>
      <c r="L4030">
        <v>25.9360202151965</v>
      </c>
      <c r="M4030">
        <v>100</v>
      </c>
      <c r="N4030">
        <v>8.7458925540326597E-4</v>
      </c>
      <c r="O4030">
        <v>0</v>
      </c>
      <c r="P4030">
        <v>117.643865363735</v>
      </c>
    </row>
    <row r="4031" spans="1:17" hidden="1" x14ac:dyDescent="0.3">
      <c r="A4031" t="s">
        <v>8224</v>
      </c>
      <c r="B4031" t="s">
        <v>8225</v>
      </c>
      <c r="C4031" t="s">
        <v>10182</v>
      </c>
      <c r="E4031">
        <v>18.326577</v>
      </c>
      <c r="F4031">
        <v>48.91</v>
      </c>
      <c r="G4031">
        <v>-29.089833418351301</v>
      </c>
      <c r="H4031">
        <v>0.91000040681582905</v>
      </c>
      <c r="I4031">
        <v>-5.6544475211343004</v>
      </c>
      <c r="J4031">
        <v>3.9699846971047199</v>
      </c>
      <c r="K4031">
        <v>49.104385616567498</v>
      </c>
      <c r="L4031">
        <v>48.525269656045701</v>
      </c>
      <c r="M4031">
        <v>44.890293739816997</v>
      </c>
      <c r="N4031">
        <v>0.71926564000148296</v>
      </c>
      <c r="O4031">
        <v>40.686976078511499</v>
      </c>
      <c r="P4031">
        <v>27.038961038960998</v>
      </c>
      <c r="Q4031">
        <v>7.4557354768279996E-3</v>
      </c>
    </row>
    <row r="4032" spans="1:17" hidden="1" x14ac:dyDescent="0.3">
      <c r="A4032" t="s">
        <v>8226</v>
      </c>
      <c r="B4032" t="s">
        <v>8227</v>
      </c>
      <c r="C4032" t="s">
        <v>10182</v>
      </c>
      <c r="E4032">
        <v>18.322299999999998</v>
      </c>
      <c r="F4032">
        <v>42.61</v>
      </c>
      <c r="G4032">
        <v>102.288691785277</v>
      </c>
      <c r="H4032">
        <v>-6.1476391607370404</v>
      </c>
      <c r="I4032">
        <v>50.928320709435901</v>
      </c>
      <c r="K4032">
        <v>39.8802253579357</v>
      </c>
      <c r="L4032">
        <v>31.289271249133101</v>
      </c>
      <c r="M4032">
        <v>71.317511481491906</v>
      </c>
      <c r="N4032">
        <v>1.9401994957164801</v>
      </c>
      <c r="O4032">
        <v>19.690213564890801</v>
      </c>
      <c r="P4032">
        <v>174.548969072164</v>
      </c>
      <c r="Q4032">
        <v>0.14449662030345001</v>
      </c>
    </row>
    <row r="4033" spans="1:17" hidden="1" x14ac:dyDescent="0.3">
      <c r="A4033" t="s">
        <v>8228</v>
      </c>
      <c r="B4033" t="s">
        <v>8229</v>
      </c>
      <c r="C4033" t="s">
        <v>10182</v>
      </c>
      <c r="D4033" t="s">
        <v>637</v>
      </c>
      <c r="E4033">
        <v>18.303842</v>
      </c>
      <c r="F4033">
        <v>33.94</v>
      </c>
      <c r="G4033">
        <v>111.75987008665101</v>
      </c>
      <c r="H4033">
        <v>-43.420585691309597</v>
      </c>
      <c r="I4033">
        <v>74.155132212109507</v>
      </c>
      <c r="J4033">
        <v>-1.4136250320354899</v>
      </c>
      <c r="K4033">
        <v>43.210520976320602</v>
      </c>
      <c r="L4033">
        <v>32.205411527317303</v>
      </c>
      <c r="M4033">
        <v>30.881788781264401</v>
      </c>
      <c r="N4033">
        <v>0.98811394332548597</v>
      </c>
      <c r="O4033">
        <v>96.081319976428901</v>
      </c>
      <c r="P4033">
        <v>173.04907481898601</v>
      </c>
      <c r="Q4033">
        <v>0.160678481477492</v>
      </c>
    </row>
    <row r="4034" spans="1:17" hidden="1" x14ac:dyDescent="0.3">
      <c r="A4034" t="s">
        <v>8230</v>
      </c>
      <c r="B4034" t="s">
        <v>8231</v>
      </c>
      <c r="C4034" t="s">
        <v>10182</v>
      </c>
      <c r="D4034" t="s">
        <v>243</v>
      </c>
      <c r="E4034">
        <v>18.297799863999899</v>
      </c>
      <c r="F4034">
        <v>28.13</v>
      </c>
      <c r="G4034">
        <v>2.7196349337537602</v>
      </c>
      <c r="H4034">
        <v>6.7710879590078799</v>
      </c>
      <c r="I4034">
        <v>-8.1817719056164808</v>
      </c>
      <c r="J4034">
        <v>8.4042110645783499</v>
      </c>
      <c r="K4034">
        <v>27.5295673682627</v>
      </c>
      <c r="L4034">
        <v>27.3036968083848</v>
      </c>
      <c r="M4034">
        <v>56.240353413385499</v>
      </c>
      <c r="N4034">
        <v>2.40634840105173</v>
      </c>
      <c r="O4034">
        <v>42.196942765730498</v>
      </c>
      <c r="P4034">
        <v>39.602977667493803</v>
      </c>
      <c r="Q4034">
        <v>6.8834645236040002E-3</v>
      </c>
    </row>
    <row r="4035" spans="1:17" hidden="1" x14ac:dyDescent="0.3">
      <c r="A4035" t="s">
        <v>8232</v>
      </c>
      <c r="B4035" t="s">
        <v>8233</v>
      </c>
      <c r="C4035" t="s">
        <v>10182</v>
      </c>
      <c r="D4035" t="s">
        <v>49</v>
      </c>
      <c r="E4035">
        <v>18.27636</v>
      </c>
      <c r="F4035">
        <v>34</v>
      </c>
      <c r="G4035">
        <v>67.767183320335107</v>
      </c>
      <c r="H4035">
        <v>26.251256228238599</v>
      </c>
      <c r="I4035">
        <v>1.0049490619264001</v>
      </c>
      <c r="J4035">
        <v>-8.1546012688818603</v>
      </c>
      <c r="K4035">
        <v>27.808841939080299</v>
      </c>
      <c r="L4035">
        <v>26.124458480241199</v>
      </c>
      <c r="M4035">
        <v>71.854283447180407</v>
      </c>
      <c r="N4035">
        <v>5.3110047846889898</v>
      </c>
      <c r="O4035">
        <v>8.8235294117646905</v>
      </c>
      <c r="P4035">
        <v>193.10344827586201</v>
      </c>
    </row>
    <row r="4036" spans="1:17" hidden="1" x14ac:dyDescent="0.3">
      <c r="A4036" t="s">
        <v>8234</v>
      </c>
      <c r="B4036" t="s">
        <v>8235</v>
      </c>
      <c r="C4036" t="s">
        <v>10182</v>
      </c>
      <c r="E4036">
        <v>18.265393880000001</v>
      </c>
      <c r="F4036">
        <v>43.7</v>
      </c>
      <c r="G4036">
        <v>-9.7893918412949397</v>
      </c>
      <c r="H4036">
        <v>-4.06445980176309</v>
      </c>
      <c r="I4036">
        <v>-33.496762619061698</v>
      </c>
      <c r="J4036">
        <v>-7.7548264941070899</v>
      </c>
      <c r="K4036">
        <v>46.4906145803984</v>
      </c>
      <c r="L4036">
        <v>44.406047303998903</v>
      </c>
      <c r="M4036">
        <v>34.962038869047397</v>
      </c>
      <c r="N4036">
        <v>1.5978428351309699</v>
      </c>
      <c r="O4036">
        <v>60.480549199084599</v>
      </c>
      <c r="P4036">
        <v>43.736323479442703</v>
      </c>
    </row>
    <row r="4037" spans="1:17" hidden="1" x14ac:dyDescent="0.3">
      <c r="A4037" t="s">
        <v>8236</v>
      </c>
      <c r="B4037" t="s">
        <v>8237</v>
      </c>
      <c r="C4037" t="s">
        <v>10182</v>
      </c>
      <c r="D4037" t="s">
        <v>613</v>
      </c>
      <c r="E4037">
        <v>18.196911719999999</v>
      </c>
      <c r="F4037">
        <v>4.91</v>
      </c>
      <c r="G4037">
        <v>4.1246183145137199</v>
      </c>
      <c r="H4037">
        <v>-7.8710317402031498</v>
      </c>
      <c r="I4037">
        <v>-24.177576371945499</v>
      </c>
      <c r="J4037">
        <v>-1.8501003752026099</v>
      </c>
      <c r="K4037">
        <v>4.8511257025034897</v>
      </c>
      <c r="L4037">
        <v>4.7589827525180599</v>
      </c>
      <c r="M4037">
        <v>51.4302266937299</v>
      </c>
      <c r="N4037">
        <v>0.96375401257527804</v>
      </c>
      <c r="O4037">
        <v>39.5112016293278</v>
      </c>
      <c r="P4037">
        <v>59.415584415584398</v>
      </c>
      <c r="Q4037">
        <v>-4.2672222176976998E-2</v>
      </c>
    </row>
    <row r="4038" spans="1:17" hidden="1" x14ac:dyDescent="0.3">
      <c r="A4038" t="s">
        <v>8238</v>
      </c>
      <c r="B4038" t="s">
        <v>8239</v>
      </c>
      <c r="C4038" t="s">
        <v>10182</v>
      </c>
      <c r="D4038" t="s">
        <v>416</v>
      </c>
      <c r="E4038">
        <v>18.135866759999999</v>
      </c>
      <c r="F4038">
        <v>10.23</v>
      </c>
      <c r="G4038">
        <v>63.659479452598802</v>
      </c>
      <c r="H4038">
        <v>9.0269990039814498</v>
      </c>
      <c r="I4038">
        <v>-41.336017859193099</v>
      </c>
      <c r="J4038">
        <v>1.1799219335658699</v>
      </c>
      <c r="K4038">
        <v>9.9916082332015694</v>
      </c>
      <c r="L4038">
        <v>9.6008591589095893</v>
      </c>
      <c r="M4038">
        <v>46.921673570300698</v>
      </c>
      <c r="N4038">
        <v>0.97647290202572301</v>
      </c>
      <c r="O4038">
        <v>81.524926686217</v>
      </c>
      <c r="P4038">
        <v>134.09610983981599</v>
      </c>
      <c r="Q4038">
        <v>6.0694133886237997E-2</v>
      </c>
    </row>
    <row r="4039" spans="1:17" hidden="1" x14ac:dyDescent="0.3">
      <c r="A4039" t="s">
        <v>8240</v>
      </c>
      <c r="B4039" t="s">
        <v>8241</v>
      </c>
      <c r="C4039" t="s">
        <v>10182</v>
      </c>
      <c r="D4039" t="s">
        <v>553</v>
      </c>
      <c r="E4039">
        <v>18.100020271999998</v>
      </c>
      <c r="F4039">
        <v>28.96</v>
      </c>
      <c r="G4039">
        <v>88.641029268096901</v>
      </c>
      <c r="H4039">
        <v>-4.4514188005594901</v>
      </c>
      <c r="I4039">
        <v>-20.245713365206601</v>
      </c>
      <c r="J4039">
        <v>-1.3592598165006899</v>
      </c>
      <c r="K4039">
        <v>29.146926776314299</v>
      </c>
      <c r="L4039">
        <v>26.385848695890498</v>
      </c>
      <c r="M4039">
        <v>40.445242348105999</v>
      </c>
      <c r="N4039">
        <v>1.0195698602551</v>
      </c>
      <c r="O4039">
        <v>27.209944751381201</v>
      </c>
      <c r="P4039">
        <v>120.22813688212899</v>
      </c>
      <c r="Q4039">
        <v>9.3187074892569E-2</v>
      </c>
    </row>
    <row r="4040" spans="1:17" hidden="1" x14ac:dyDescent="0.3">
      <c r="A4040" t="s">
        <v>8242</v>
      </c>
      <c r="B4040" t="s">
        <v>8243</v>
      </c>
      <c r="C4040" t="s">
        <v>10182</v>
      </c>
      <c r="D4040" t="s">
        <v>711</v>
      </c>
      <c r="E4040">
        <v>18.095091273000001</v>
      </c>
      <c r="F4040">
        <v>944.47</v>
      </c>
      <c r="G4040">
        <v>29.986746132210801</v>
      </c>
      <c r="H4040">
        <v>-0.63101801925297696</v>
      </c>
      <c r="I4040">
        <v>9.2218975746202005</v>
      </c>
      <c r="J4040">
        <v>0.97987965250249898</v>
      </c>
      <c r="K4040">
        <v>915.83558034013299</v>
      </c>
      <c r="L4040">
        <v>814.33598710433796</v>
      </c>
      <c r="M4040">
        <v>55.6599041266266</v>
      </c>
      <c r="N4040">
        <v>0.736522414396799</v>
      </c>
      <c r="O4040">
        <v>10.628183002106899</v>
      </c>
      <c r="P4040">
        <v>59.323549257759801</v>
      </c>
      <c r="Q4040">
        <v>1.8114824755041999E-2</v>
      </c>
    </row>
    <row r="4041" spans="1:17" hidden="1" x14ac:dyDescent="0.3">
      <c r="A4041" t="s">
        <v>8244</v>
      </c>
      <c r="B4041" t="s">
        <v>8245</v>
      </c>
      <c r="C4041" t="s">
        <v>10182</v>
      </c>
      <c r="E4041">
        <v>18.066873900000001</v>
      </c>
      <c r="F4041">
        <v>51.11</v>
      </c>
      <c r="G4041">
        <v>-19.704464702306598</v>
      </c>
      <c r="H4041">
        <v>-8.8545569957364805</v>
      </c>
      <c r="I4041">
        <v>1.2860582634050999E-3</v>
      </c>
      <c r="J4041">
        <v>-3.86649316077375</v>
      </c>
      <c r="K4041">
        <v>51.5449772009772</v>
      </c>
      <c r="L4041">
        <v>48.849179477809599</v>
      </c>
      <c r="M4041">
        <v>57.126600191049697</v>
      </c>
      <c r="N4041">
        <v>0.65396086717903701</v>
      </c>
      <c r="O4041">
        <v>33.0463705732733</v>
      </c>
      <c r="P4041">
        <v>46.867816091953998</v>
      </c>
      <c r="Q4041">
        <v>4.5142713126540002E-2</v>
      </c>
    </row>
    <row r="4042" spans="1:17" hidden="1" x14ac:dyDescent="0.3">
      <c r="A4042" t="s">
        <v>8246</v>
      </c>
      <c r="B4042" t="s">
        <v>8247</v>
      </c>
      <c r="C4042" t="s">
        <v>10182</v>
      </c>
      <c r="D4042" t="s">
        <v>637</v>
      </c>
      <c r="E4042">
        <v>18.0620616</v>
      </c>
      <c r="F4042">
        <v>36.520000000000003</v>
      </c>
      <c r="G4042">
        <v>449.12792847671102</v>
      </c>
      <c r="H4042">
        <v>19.477870334354101</v>
      </c>
      <c r="I4042">
        <v>202.499201935489</v>
      </c>
      <c r="J4042">
        <v>8.1408180174739702</v>
      </c>
      <c r="K4042">
        <v>26.617653240583898</v>
      </c>
      <c r="L4042">
        <v>15.9432798653554</v>
      </c>
      <c r="M4042">
        <v>88.365233435841304</v>
      </c>
      <c r="N4042">
        <v>0.89397472598782701</v>
      </c>
      <c r="O4042">
        <v>0</v>
      </c>
      <c r="P4042">
        <v>513.78151260504205</v>
      </c>
      <c r="Q4042">
        <v>0.17626156552369801</v>
      </c>
    </row>
    <row r="4043" spans="1:17" hidden="1" x14ac:dyDescent="0.3">
      <c r="A4043" t="s">
        <v>8248</v>
      </c>
      <c r="B4043" t="s">
        <v>8249</v>
      </c>
      <c r="C4043" t="s">
        <v>10182</v>
      </c>
      <c r="E4043">
        <v>17.944150906000001</v>
      </c>
      <c r="F4043">
        <v>8.02</v>
      </c>
      <c r="G4043">
        <v>-47.672780588148299</v>
      </c>
      <c r="H4043">
        <v>-3.77263292608529</v>
      </c>
      <c r="I4043">
        <v>-35.874618780463102</v>
      </c>
      <c r="J4043">
        <v>-2.3356497872797899</v>
      </c>
      <c r="K4043">
        <v>8.8619720470022205</v>
      </c>
      <c r="L4043">
        <v>9.9432627013887007</v>
      </c>
      <c r="M4043">
        <v>33.7738860954926</v>
      </c>
      <c r="N4043">
        <v>0.156773542595463</v>
      </c>
      <c r="O4043">
        <v>77.057356608478798</v>
      </c>
      <c r="P4043">
        <v>10.1648351648351</v>
      </c>
      <c r="Q4043">
        <v>3.4470642383916998E-2</v>
      </c>
    </row>
    <row r="4044" spans="1:17" hidden="1" x14ac:dyDescent="0.3">
      <c r="A4044" t="s">
        <v>8250</v>
      </c>
      <c r="B4044" t="s">
        <v>8251</v>
      </c>
      <c r="C4044" t="s">
        <v>10182</v>
      </c>
      <c r="D4044" t="s">
        <v>98</v>
      </c>
      <c r="E4044">
        <v>17.896788000000001</v>
      </c>
      <c r="F4044">
        <v>6.07</v>
      </c>
      <c r="G4044">
        <v>11.3185863807467</v>
      </c>
      <c r="H4044">
        <v>-2.62142281685417</v>
      </c>
      <c r="I4044">
        <v>-24.990254775004001</v>
      </c>
      <c r="J4044">
        <v>-1.7103866715890601</v>
      </c>
      <c r="K4044">
        <v>5.9482240383971501</v>
      </c>
      <c r="L4044">
        <v>6.0265740875001397</v>
      </c>
      <c r="M4044">
        <v>56.447781656126502</v>
      </c>
      <c r="N4044">
        <v>1.3414163532897201</v>
      </c>
      <c r="O4044">
        <v>44.9752883031301</v>
      </c>
      <c r="P4044">
        <v>39.540229885057499</v>
      </c>
      <c r="Q4044">
        <v>1.6354882052802999E-2</v>
      </c>
    </row>
    <row r="4045" spans="1:17" hidden="1" x14ac:dyDescent="0.3">
      <c r="A4045" t="s">
        <v>8252</v>
      </c>
      <c r="B4045" t="s">
        <v>8253</v>
      </c>
      <c r="C4045" t="s">
        <v>10182</v>
      </c>
      <c r="D4045" t="s">
        <v>56</v>
      </c>
      <c r="E4045">
        <v>17.795752419134399</v>
      </c>
      <c r="F4045">
        <v>64.599999999999994</v>
      </c>
      <c r="G4045">
        <v>147.718146052778</v>
      </c>
      <c r="H4045">
        <v>-4.5179745409920997</v>
      </c>
      <c r="I4045">
        <v>147.526804787321</v>
      </c>
      <c r="J4045">
        <v>-4.6493160773758403E-2</v>
      </c>
      <c r="K4045">
        <v>61.650987065614501</v>
      </c>
      <c r="L4045">
        <v>43.344436587708699</v>
      </c>
      <c r="M4045">
        <v>100</v>
      </c>
      <c r="N4045">
        <v>0</v>
      </c>
      <c r="O4045">
        <v>0</v>
      </c>
      <c r="P4045">
        <v>172.80405405405401</v>
      </c>
    </row>
    <row r="4046" spans="1:17" hidden="1" x14ac:dyDescent="0.3">
      <c r="A4046" t="s">
        <v>8254</v>
      </c>
      <c r="B4046" t="s">
        <v>8255</v>
      </c>
      <c r="C4046" t="s">
        <v>10182</v>
      </c>
      <c r="D4046" t="s">
        <v>553</v>
      </c>
      <c r="E4046">
        <v>17.7872734</v>
      </c>
      <c r="F4046">
        <v>18.190000000000001</v>
      </c>
      <c r="G4046">
        <v>13.6631385280911</v>
      </c>
      <c r="H4046">
        <v>-4.5179745409920997</v>
      </c>
      <c r="I4046">
        <v>-2.1527331508739098</v>
      </c>
      <c r="J4046">
        <v>-4.6493160773758403E-2</v>
      </c>
      <c r="K4046">
        <v>18.1345190825126</v>
      </c>
      <c r="L4046">
        <v>16.814301484552502</v>
      </c>
      <c r="M4046">
        <v>100</v>
      </c>
      <c r="O4046">
        <v>0</v>
      </c>
      <c r="P4046">
        <v>38.7490465293669</v>
      </c>
    </row>
    <row r="4047" spans="1:17" hidden="1" x14ac:dyDescent="0.3">
      <c r="A4047" t="s">
        <v>8256</v>
      </c>
      <c r="B4047" t="s">
        <v>8257</v>
      </c>
      <c r="C4047" t="s">
        <v>10182</v>
      </c>
      <c r="D4047" t="s">
        <v>98</v>
      </c>
      <c r="E4047">
        <v>17.776433751999999</v>
      </c>
      <c r="F4047">
        <v>17.71</v>
      </c>
      <c r="G4047">
        <v>-11.390817561999199</v>
      </c>
      <c r="H4047">
        <v>-6.9405097522597101</v>
      </c>
      <c r="I4047">
        <v>-32.804360921608897</v>
      </c>
      <c r="J4047">
        <v>1.24005654682857</v>
      </c>
      <c r="K4047">
        <v>17.802981218727499</v>
      </c>
      <c r="L4047">
        <v>19.122655071884601</v>
      </c>
      <c r="M4047">
        <v>56.623207835059098</v>
      </c>
      <c r="N4047">
        <v>0.95999123311967105</v>
      </c>
      <c r="O4047">
        <v>34.839073969508703</v>
      </c>
      <c r="P4047">
        <v>31.575037147102499</v>
      </c>
      <c r="Q4047">
        <v>-9.7399001481080993E-2</v>
      </c>
    </row>
    <row r="4048" spans="1:17" hidden="1" x14ac:dyDescent="0.3">
      <c r="A4048" t="s">
        <v>8258</v>
      </c>
      <c r="B4048" t="s">
        <v>8259</v>
      </c>
      <c r="C4048" t="s">
        <v>10182</v>
      </c>
      <c r="D4048" t="s">
        <v>553</v>
      </c>
      <c r="E4048">
        <v>17.698179799999998</v>
      </c>
      <c r="F4048">
        <v>58.99</v>
      </c>
      <c r="G4048">
        <v>85.592663427295605</v>
      </c>
      <c r="H4048">
        <v>15.869780561048699</v>
      </c>
      <c r="I4048">
        <v>2.2153050489814201</v>
      </c>
      <c r="J4048">
        <v>3.4447349094016801</v>
      </c>
      <c r="K4048">
        <v>56.711254496509099</v>
      </c>
      <c r="L4048">
        <v>51.744689855640502</v>
      </c>
      <c r="M4048">
        <v>62.488540379321798</v>
      </c>
      <c r="N4048">
        <v>8.2181779242334996E-2</v>
      </c>
      <c r="O4048">
        <v>6.7977623325987402</v>
      </c>
      <c r="P4048">
        <v>117.675276752767</v>
      </c>
    </row>
    <row r="4049" spans="1:17" hidden="1" x14ac:dyDescent="0.3">
      <c r="A4049" t="s">
        <v>8260</v>
      </c>
      <c r="B4049" t="s">
        <v>8261</v>
      </c>
      <c r="C4049" t="s">
        <v>10182</v>
      </c>
      <c r="D4049" t="s">
        <v>193</v>
      </c>
      <c r="E4049">
        <v>17.63775</v>
      </c>
      <c r="F4049">
        <v>4.05</v>
      </c>
      <c r="G4049">
        <v>24.914091998724199</v>
      </c>
      <c r="I4049">
        <v>-28.823229632231602</v>
      </c>
      <c r="K4049">
        <v>4.4249445457001002</v>
      </c>
      <c r="L4049">
        <v>4.0278917604158799</v>
      </c>
      <c r="M4049">
        <v>29.723467083117001</v>
      </c>
      <c r="N4049">
        <v>2.3273529273748199</v>
      </c>
      <c r="O4049">
        <v>33.3333333333333</v>
      </c>
      <c r="P4049">
        <v>65.306122448979494</v>
      </c>
      <c r="Q4049">
        <v>-2.0192540060606001E-2</v>
      </c>
    </row>
    <row r="4050" spans="1:17" hidden="1" x14ac:dyDescent="0.3">
      <c r="A4050" t="s">
        <v>8262</v>
      </c>
      <c r="B4050" t="s">
        <v>8263</v>
      </c>
      <c r="C4050" t="s">
        <v>10182</v>
      </c>
      <c r="D4050" t="s">
        <v>243</v>
      </c>
      <c r="E4050">
        <v>17.620911</v>
      </c>
      <c r="F4050">
        <v>14.1</v>
      </c>
      <c r="G4050">
        <v>-21.561678926385799</v>
      </c>
      <c r="H4050">
        <v>-2.1308777667985601</v>
      </c>
      <c r="I4050">
        <v>-52.226082481125601</v>
      </c>
      <c r="J4050">
        <v>-3.57232902703515</v>
      </c>
      <c r="K4050">
        <v>16.081268491080699</v>
      </c>
      <c r="L4050">
        <v>16.539986410188401</v>
      </c>
      <c r="M4050">
        <v>18.117457503649501</v>
      </c>
      <c r="N4050">
        <v>2.2875284151544402</v>
      </c>
      <c r="O4050">
        <v>72.695035460992898</v>
      </c>
      <c r="P4050">
        <v>11.4624505928853</v>
      </c>
      <c r="Q4050">
        <v>6.2393728305174E-2</v>
      </c>
    </row>
    <row r="4051" spans="1:17" hidden="1" x14ac:dyDescent="0.3">
      <c r="A4051" t="s">
        <v>8264</v>
      </c>
      <c r="B4051" t="s">
        <v>8265</v>
      </c>
      <c r="C4051" t="s">
        <v>10182</v>
      </c>
      <c r="D4051" t="s">
        <v>246</v>
      </c>
      <c r="E4051">
        <v>17.6160906</v>
      </c>
      <c r="F4051">
        <v>5.8</v>
      </c>
      <c r="G4051">
        <v>106.914091998724</v>
      </c>
      <c r="H4051">
        <v>46.988874774076301</v>
      </c>
      <c r="I4051">
        <v>22.555336658825599</v>
      </c>
      <c r="J4051">
        <v>19.9101228912869</v>
      </c>
      <c r="K4051">
        <v>3.9840371748015899</v>
      </c>
      <c r="L4051">
        <v>3.4005976517149401</v>
      </c>
      <c r="M4051">
        <v>93.2329769174181</v>
      </c>
      <c r="N4051">
        <v>2.1962091021705601</v>
      </c>
      <c r="O4051">
        <v>0</v>
      </c>
      <c r="P4051">
        <v>213.513513513513</v>
      </c>
      <c r="Q4051">
        <v>6.3717683389951998E-2</v>
      </c>
    </row>
    <row r="4052" spans="1:17" hidden="1" x14ac:dyDescent="0.3">
      <c r="A4052" t="s">
        <v>8266</v>
      </c>
      <c r="B4052" t="s">
        <v>8267</v>
      </c>
      <c r="C4052" t="s">
        <v>10182</v>
      </c>
      <c r="D4052" t="s">
        <v>18</v>
      </c>
      <c r="E4052">
        <v>17.581499999999998</v>
      </c>
      <c r="F4052">
        <v>288</v>
      </c>
      <c r="G4052">
        <v>-56.021159799836902</v>
      </c>
      <c r="H4052">
        <v>-4.5179745409920997</v>
      </c>
      <c r="I4052">
        <v>39.690618103890003</v>
      </c>
      <c r="J4052">
        <v>-4.6493160773758403E-2</v>
      </c>
      <c r="K4052">
        <v>230.543435015054</v>
      </c>
      <c r="L4052">
        <v>206.689804153789</v>
      </c>
      <c r="M4052">
        <v>56.3110846240535</v>
      </c>
      <c r="N4052">
        <v>0</v>
      </c>
      <c r="O4052">
        <v>44.7916666666666</v>
      </c>
      <c r="P4052">
        <v>165.927977839335</v>
      </c>
    </row>
    <row r="4053" spans="1:17" hidden="1" x14ac:dyDescent="0.3">
      <c r="A4053" t="s">
        <v>8268</v>
      </c>
      <c r="B4053" t="s">
        <v>8269</v>
      </c>
      <c r="C4053" t="s">
        <v>10182</v>
      </c>
      <c r="D4053" t="s">
        <v>75</v>
      </c>
      <c r="E4053">
        <v>17.576600118000002</v>
      </c>
      <c r="F4053">
        <v>54.46</v>
      </c>
      <c r="G4053">
        <v>312.34381087422599</v>
      </c>
      <c r="H4053">
        <v>18.970914347896699</v>
      </c>
      <c r="I4053">
        <v>82.519558483512498</v>
      </c>
      <c r="J4053">
        <v>-7.7835012962544097</v>
      </c>
      <c r="K4053">
        <v>51.899130153915202</v>
      </c>
      <c r="L4053">
        <v>39.736579197238001</v>
      </c>
      <c r="M4053">
        <v>42.777959087903596</v>
      </c>
      <c r="N4053">
        <v>0.62883544000891101</v>
      </c>
      <c r="O4053">
        <v>21.722365038560401</v>
      </c>
      <c r="P4053">
        <v>433.92156862745099</v>
      </c>
      <c r="Q4053">
        <v>0.12457368281599</v>
      </c>
    </row>
    <row r="4054" spans="1:17" hidden="1" x14ac:dyDescent="0.3">
      <c r="A4054" t="s">
        <v>8270</v>
      </c>
      <c r="B4054" t="s">
        <v>8271</v>
      </c>
      <c r="C4054" t="s">
        <v>10182</v>
      </c>
      <c r="D4054" t="s">
        <v>46</v>
      </c>
      <c r="E4054">
        <v>17.5556205</v>
      </c>
      <c r="F4054">
        <v>41.5</v>
      </c>
      <c r="G4054">
        <v>-68.197628357684195</v>
      </c>
      <c r="H4054">
        <v>-21.703904189233299</v>
      </c>
      <c r="I4054">
        <v>-46.819307712606602</v>
      </c>
      <c r="J4054">
        <v>-3.3328781372995699</v>
      </c>
      <c r="K4054">
        <v>44.863994639830899</v>
      </c>
      <c r="L4054">
        <v>56.167471523548599</v>
      </c>
      <c r="M4054">
        <v>38.771776555583202</v>
      </c>
      <c r="N4054">
        <v>1.3785310734463201</v>
      </c>
      <c r="O4054">
        <v>85.301204819277103</v>
      </c>
      <c r="P4054">
        <v>8.9238845144356809</v>
      </c>
    </row>
    <row r="4055" spans="1:17" hidden="1" x14ac:dyDescent="0.3">
      <c r="A4055" t="s">
        <v>8272</v>
      </c>
      <c r="B4055" t="s">
        <v>8273</v>
      </c>
      <c r="C4055" t="s">
        <v>10182</v>
      </c>
      <c r="D4055" t="s">
        <v>637</v>
      </c>
      <c r="E4055">
        <v>17.554500000000001</v>
      </c>
      <c r="F4055">
        <v>47</v>
      </c>
      <c r="G4055">
        <v>-22.9119949577974</v>
      </c>
      <c r="H4055">
        <v>-14.9941650171825</v>
      </c>
      <c r="I4055">
        <v>-5.7524205525860603</v>
      </c>
      <c r="J4055">
        <v>-8.7843572384436595</v>
      </c>
      <c r="K4055">
        <v>50.872124692921098</v>
      </c>
      <c r="L4055">
        <v>49.129007830576199</v>
      </c>
      <c r="M4055">
        <v>24.766067634421599</v>
      </c>
      <c r="N4055">
        <v>1.6052631578947301</v>
      </c>
      <c r="O4055">
        <v>29.1914893617021</v>
      </c>
      <c r="P4055">
        <v>28.415300546448002</v>
      </c>
      <c r="Q4055">
        <v>0.15519329467891199</v>
      </c>
    </row>
    <row r="4056" spans="1:17" hidden="1" x14ac:dyDescent="0.3">
      <c r="A4056" t="s">
        <v>8274</v>
      </c>
      <c r="B4056" t="s">
        <v>8275</v>
      </c>
      <c r="C4056" t="s">
        <v>10182</v>
      </c>
      <c r="E4056">
        <v>17.532</v>
      </c>
      <c r="F4056">
        <v>48.7</v>
      </c>
      <c r="G4056">
        <v>-9.1335270488947895</v>
      </c>
      <c r="H4056">
        <v>-21.301307874325399</v>
      </c>
      <c r="I4056">
        <v>-34.1582398091276</v>
      </c>
      <c r="J4056">
        <v>-4.0272623915429797</v>
      </c>
      <c r="K4056">
        <v>52.132990616822902</v>
      </c>
      <c r="L4056">
        <v>54.756992852427899</v>
      </c>
      <c r="M4056">
        <v>34.421067086284403</v>
      </c>
      <c r="N4056">
        <v>1.10481368622186</v>
      </c>
      <c r="O4056">
        <v>70.225872689938399</v>
      </c>
      <c r="P4056">
        <v>31.6216216216216</v>
      </c>
      <c r="Q4056">
        <v>0.121565351430552</v>
      </c>
    </row>
    <row r="4057" spans="1:17" hidden="1" x14ac:dyDescent="0.3">
      <c r="A4057" t="s">
        <v>8276</v>
      </c>
      <c r="B4057" t="s">
        <v>3405</v>
      </c>
      <c r="C4057" t="s">
        <v>10182</v>
      </c>
      <c r="D4057" t="s">
        <v>246</v>
      </c>
      <c r="E4057">
        <v>17.499300000000002</v>
      </c>
      <c r="F4057">
        <v>7</v>
      </c>
      <c r="G4057">
        <v>13.5279533848628</v>
      </c>
      <c r="H4057">
        <v>-24.285416401457201</v>
      </c>
      <c r="I4057">
        <v>-13.037604129562901</v>
      </c>
      <c r="J4057">
        <v>-7.42904349634422</v>
      </c>
      <c r="K4057">
        <v>8.2599069782118999</v>
      </c>
      <c r="L4057">
        <v>7.8920237119112802</v>
      </c>
      <c r="M4057">
        <v>19.7720091941775</v>
      </c>
      <c r="N4057">
        <v>1.11403968237339</v>
      </c>
      <c r="O4057">
        <v>78.571428571428498</v>
      </c>
      <c r="P4057">
        <v>50.537634408602102</v>
      </c>
      <c r="Q4057">
        <v>2.7767905500567E-2</v>
      </c>
    </row>
    <row r="4058" spans="1:17" hidden="1" x14ac:dyDescent="0.3">
      <c r="A4058" t="s">
        <v>8277</v>
      </c>
      <c r="B4058" t="s">
        <v>8278</v>
      </c>
      <c r="C4058" t="s">
        <v>10182</v>
      </c>
      <c r="D4058" t="s">
        <v>416</v>
      </c>
      <c r="E4058">
        <v>17.480844000000001</v>
      </c>
      <c r="F4058">
        <v>15.74</v>
      </c>
      <c r="G4058">
        <v>-29.6919686073363</v>
      </c>
      <c r="H4058">
        <v>-5.5804745409920997</v>
      </c>
      <c r="I4058">
        <v>-35.920617281115597</v>
      </c>
      <c r="J4058">
        <v>-1.10899316077375</v>
      </c>
      <c r="K4058">
        <v>15.895973437506999</v>
      </c>
      <c r="L4058">
        <v>17.480390146270601</v>
      </c>
      <c r="M4058">
        <v>46.770448058714102</v>
      </c>
      <c r="N4058">
        <v>1.0813577270392301</v>
      </c>
      <c r="O4058">
        <v>118.551461245235</v>
      </c>
      <c r="P4058">
        <v>16.592592592592599</v>
      </c>
      <c r="Q4058">
        <v>7.6271363988600002E-4</v>
      </c>
    </row>
    <row r="4059" spans="1:17" hidden="1" x14ac:dyDescent="0.3">
      <c r="A4059" t="s">
        <v>8279</v>
      </c>
      <c r="B4059" t="s">
        <v>8280</v>
      </c>
      <c r="C4059" t="s">
        <v>10182</v>
      </c>
      <c r="D4059" t="s">
        <v>49</v>
      </c>
      <c r="E4059">
        <v>17.466075367999998</v>
      </c>
      <c r="F4059">
        <v>12.14</v>
      </c>
      <c r="G4059">
        <v>104.25988639124699</v>
      </c>
      <c r="H4059">
        <v>8.3378564966570892</v>
      </c>
      <c r="I4059">
        <v>-10.225777038438</v>
      </c>
      <c r="J4059">
        <v>-0.53232312028793205</v>
      </c>
      <c r="K4059">
        <v>11.318917638631699</v>
      </c>
      <c r="L4059">
        <v>10.2392830442483</v>
      </c>
      <c r="M4059">
        <v>57.718990784916798</v>
      </c>
      <c r="N4059">
        <v>1.4867508521029</v>
      </c>
      <c r="O4059">
        <v>41.598023064250398</v>
      </c>
      <c r="P4059">
        <v>175.90909090909</v>
      </c>
      <c r="Q4059">
        <v>8.2083454381031998E-2</v>
      </c>
    </row>
    <row r="4060" spans="1:17" hidden="1" x14ac:dyDescent="0.3">
      <c r="A4060" t="s">
        <v>8281</v>
      </c>
      <c r="B4060" t="s">
        <v>8282</v>
      </c>
      <c r="C4060" t="s">
        <v>10182</v>
      </c>
      <c r="D4060" t="s">
        <v>413</v>
      </c>
      <c r="E4060">
        <v>17.465</v>
      </c>
      <c r="F4060">
        <v>34.93</v>
      </c>
      <c r="G4060">
        <v>37.379208277794</v>
      </c>
      <c r="H4060">
        <v>7.9615000074479596</v>
      </c>
      <c r="I4060">
        <v>46.444343001320298</v>
      </c>
      <c r="J4060">
        <v>-0.192265755525936</v>
      </c>
      <c r="K4060">
        <v>32.298925546153299</v>
      </c>
      <c r="L4060">
        <v>28.014909113655101</v>
      </c>
      <c r="M4060">
        <v>69.984994764565201</v>
      </c>
      <c r="N4060">
        <v>1.2886988441112099</v>
      </c>
      <c r="O4060">
        <v>8.5599770970512505</v>
      </c>
      <c r="P4060">
        <v>93.5180055401662</v>
      </c>
      <c r="Q4060">
        <v>0.13139305414229999</v>
      </c>
    </row>
    <row r="4061" spans="1:17" hidden="1" x14ac:dyDescent="0.3">
      <c r="A4061" t="s">
        <v>8283</v>
      </c>
      <c r="B4061" t="s">
        <v>8284</v>
      </c>
      <c r="C4061" t="s">
        <v>10182</v>
      </c>
      <c r="D4061" t="s">
        <v>344</v>
      </c>
      <c r="E4061">
        <v>17.414885250000001</v>
      </c>
      <c r="F4061">
        <v>31.5</v>
      </c>
      <c r="G4061">
        <v>98.160016874698698</v>
      </c>
      <c r="H4061">
        <v>-10.959692332403099</v>
      </c>
      <c r="I4061">
        <v>87.671615728592997</v>
      </c>
      <c r="J4061">
        <v>-4.7339931607737498</v>
      </c>
      <c r="K4061">
        <v>29.553912791278101</v>
      </c>
      <c r="L4061">
        <v>23.1070545058584</v>
      </c>
      <c r="M4061">
        <v>52.1221862998974</v>
      </c>
      <c r="N4061">
        <v>0.93839853111599503</v>
      </c>
      <c r="O4061">
        <v>3.7777777777777599</v>
      </c>
      <c r="P4061">
        <v>155.06072874493901</v>
      </c>
      <c r="Q4061">
        <v>0.126567354440657</v>
      </c>
    </row>
    <row r="4062" spans="1:17" hidden="1" x14ac:dyDescent="0.3">
      <c r="A4062" t="s">
        <v>8285</v>
      </c>
      <c r="B4062" t="s">
        <v>8286</v>
      </c>
      <c r="C4062" t="s">
        <v>10182</v>
      </c>
      <c r="D4062" t="s">
        <v>1440</v>
      </c>
      <c r="E4062">
        <v>17.3584</v>
      </c>
      <c r="F4062">
        <v>38</v>
      </c>
      <c r="G4062">
        <v>-35.674143295393399</v>
      </c>
      <c r="H4062">
        <v>1.33160763170984</v>
      </c>
      <c r="I4062">
        <v>-20.429956218202499</v>
      </c>
      <c r="J4062">
        <v>8.9922442854242295</v>
      </c>
      <c r="K4062">
        <v>36.293934385283897</v>
      </c>
      <c r="L4062">
        <v>37.152266819864103</v>
      </c>
      <c r="M4062">
        <v>69.820304478770694</v>
      </c>
      <c r="N4062">
        <v>0.91016548463356906</v>
      </c>
      <c r="O4062">
        <v>32.894736842105203</v>
      </c>
      <c r="P4062">
        <v>26.4559068219633</v>
      </c>
    </row>
    <row r="4063" spans="1:17" hidden="1" x14ac:dyDescent="0.3">
      <c r="A4063" t="s">
        <v>8287</v>
      </c>
      <c r="B4063" t="s">
        <v>8288</v>
      </c>
      <c r="C4063" t="s">
        <v>10182</v>
      </c>
      <c r="D4063" t="s">
        <v>700</v>
      </c>
      <c r="E4063">
        <v>17.317665000000002</v>
      </c>
      <c r="F4063">
        <v>19.98</v>
      </c>
      <c r="G4063">
        <v>-82.809141179439095</v>
      </c>
      <c r="H4063">
        <v>24.3472736859582</v>
      </c>
      <c r="I4063">
        <v>-7.7210544284749902</v>
      </c>
      <c r="J4063">
        <v>27.462278769050801</v>
      </c>
      <c r="K4063">
        <v>15.351420274280899</v>
      </c>
      <c r="L4063">
        <v>17.287465087371299</v>
      </c>
      <c r="M4063">
        <v>88.089995978439305</v>
      </c>
      <c r="N4063">
        <v>1.6778953619494299</v>
      </c>
      <c r="O4063">
        <v>136.536536536536</v>
      </c>
      <c r="P4063">
        <v>66.5</v>
      </c>
      <c r="Q4063">
        <v>0.104830730383577</v>
      </c>
    </row>
    <row r="4064" spans="1:17" hidden="1" x14ac:dyDescent="0.3">
      <c r="A4064" t="s">
        <v>8289</v>
      </c>
      <c r="B4064" t="s">
        <v>8290</v>
      </c>
      <c r="C4064" t="s">
        <v>10182</v>
      </c>
      <c r="D4064" t="s">
        <v>180</v>
      </c>
      <c r="E4064">
        <v>17.3125</v>
      </c>
      <c r="F4064">
        <v>277</v>
      </c>
      <c r="G4064">
        <v>11.3672939691675</v>
      </c>
      <c r="H4064">
        <v>-14.3863955936236</v>
      </c>
      <c r="I4064">
        <v>22.137635146068799</v>
      </c>
      <c r="J4064">
        <v>-10.003772161759599</v>
      </c>
      <c r="K4064">
        <v>276.450147390182</v>
      </c>
      <c r="L4064">
        <v>230.54167982005799</v>
      </c>
      <c r="M4064">
        <v>33.374806605000998</v>
      </c>
      <c r="N4064">
        <v>0.47297065216857898</v>
      </c>
      <c r="O4064">
        <v>23.465703971119101</v>
      </c>
      <c r="P4064">
        <v>66.616541353383397</v>
      </c>
      <c r="Q4064">
        <v>4.6096428977995998E-2</v>
      </c>
    </row>
    <row r="4065" spans="1:17" hidden="1" x14ac:dyDescent="0.3">
      <c r="A4065" t="s">
        <v>8291</v>
      </c>
      <c r="B4065" t="s">
        <v>8292</v>
      </c>
      <c r="C4065" t="s">
        <v>10182</v>
      </c>
      <c r="D4065" t="s">
        <v>481</v>
      </c>
      <c r="E4065">
        <v>17.308202399999999</v>
      </c>
      <c r="F4065">
        <v>6.18</v>
      </c>
      <c r="G4065">
        <v>-37.943050858418601</v>
      </c>
      <c r="H4065">
        <v>15.3639152227874</v>
      </c>
      <c r="I4065">
        <v>-51.561422619489498</v>
      </c>
      <c r="J4065">
        <v>0.94853171484812504</v>
      </c>
      <c r="K4065">
        <v>5.4348542880053401</v>
      </c>
      <c r="L4065">
        <v>5.9796719056943797</v>
      </c>
      <c r="M4065">
        <v>82.657315591564597</v>
      </c>
      <c r="N4065">
        <v>2.18060178387499</v>
      </c>
      <c r="O4065">
        <v>73.139158576051699</v>
      </c>
      <c r="P4065">
        <v>40.454545454545404</v>
      </c>
      <c r="Q4065">
        <v>4.5234172354339998E-2</v>
      </c>
    </row>
    <row r="4066" spans="1:17" hidden="1" x14ac:dyDescent="0.3">
      <c r="A4066" t="s">
        <v>8293</v>
      </c>
      <c r="B4066" t="s">
        <v>8294</v>
      </c>
      <c r="C4066" t="s">
        <v>10182</v>
      </c>
      <c r="E4066">
        <v>17.283200000000001</v>
      </c>
      <c r="F4066">
        <v>19.64</v>
      </c>
      <c r="G4066">
        <v>138.184869478617</v>
      </c>
      <c r="H4066">
        <v>74.183076079829206</v>
      </c>
      <c r="I4066">
        <v>115.249831255823</v>
      </c>
      <c r="J4066">
        <v>21.3681726406538</v>
      </c>
      <c r="K4066">
        <v>10.634358863405501</v>
      </c>
      <c r="L4066">
        <v>6.4415566644134996</v>
      </c>
      <c r="M4066">
        <v>100</v>
      </c>
      <c r="N4066">
        <v>1.1080636840274001</v>
      </c>
      <c r="O4066">
        <v>0</v>
      </c>
      <c r="P4066">
        <v>163.27077747989199</v>
      </c>
      <c r="Q4066">
        <v>0.166681113888868</v>
      </c>
    </row>
    <row r="4067" spans="1:17" hidden="1" x14ac:dyDescent="0.3">
      <c r="A4067" t="s">
        <v>8295</v>
      </c>
      <c r="B4067" t="s">
        <v>8296</v>
      </c>
      <c r="C4067" t="s">
        <v>10182</v>
      </c>
      <c r="D4067" t="s">
        <v>114</v>
      </c>
      <c r="E4067">
        <v>17.274670434000001</v>
      </c>
      <c r="F4067">
        <v>12.06</v>
      </c>
      <c r="G4067">
        <v>-35.620032630355801</v>
      </c>
      <c r="H4067">
        <v>-11.406335586122699</v>
      </c>
      <c r="I4067">
        <v>-71.585141028163605</v>
      </c>
      <c r="J4067">
        <v>-3.6530505378229301</v>
      </c>
      <c r="K4067">
        <v>12.388625868093399</v>
      </c>
      <c r="L4067">
        <v>14.808516289914101</v>
      </c>
      <c r="M4067">
        <v>54.497681562961297</v>
      </c>
      <c r="N4067">
        <v>1.0713944802072399</v>
      </c>
      <c r="O4067">
        <v>150.414593698175</v>
      </c>
      <c r="P4067">
        <v>21.818181818181799</v>
      </c>
      <c r="Q4067">
        <v>2.2584463785167999E-2</v>
      </c>
    </row>
    <row r="4068" spans="1:17" hidden="1" x14ac:dyDescent="0.3">
      <c r="A4068" t="s">
        <v>8297</v>
      </c>
      <c r="B4068" t="s">
        <v>8298</v>
      </c>
      <c r="C4068" t="s">
        <v>10182</v>
      </c>
      <c r="E4068">
        <v>17.250800000000002</v>
      </c>
      <c r="F4068">
        <v>17.079999999999998</v>
      </c>
      <c r="G4068">
        <v>-26.186081712914401</v>
      </c>
      <c r="H4068">
        <v>-10.726765749783301</v>
      </c>
      <c r="I4068">
        <v>-32.477986889452701</v>
      </c>
      <c r="J4068">
        <v>-2.2241435905731701</v>
      </c>
      <c r="K4068">
        <v>17.3810379592821</v>
      </c>
      <c r="L4068">
        <v>17.940215200554999</v>
      </c>
      <c r="M4068">
        <v>30.328729518875399</v>
      </c>
      <c r="N4068">
        <v>0.36089820987438398</v>
      </c>
      <c r="O4068">
        <v>50.761124121779801</v>
      </c>
      <c r="P4068">
        <v>18.282548476454199</v>
      </c>
      <c r="Q4068">
        <v>-2.9917564223922E-2</v>
      </c>
    </row>
    <row r="4069" spans="1:17" hidden="1" x14ac:dyDescent="0.3">
      <c r="A4069" t="s">
        <v>8299</v>
      </c>
      <c r="B4069" t="s">
        <v>8300</v>
      </c>
      <c r="C4069" t="s">
        <v>10182</v>
      </c>
      <c r="D4069" t="s">
        <v>711</v>
      </c>
      <c r="E4069">
        <v>17.228399594999999</v>
      </c>
      <c r="F4069">
        <v>93.3</v>
      </c>
      <c r="G4069">
        <v>2.7736928246017301</v>
      </c>
      <c r="H4069">
        <v>-1.18020563436093</v>
      </c>
      <c r="I4069">
        <v>15.4623293294696</v>
      </c>
      <c r="J4069">
        <v>2.0236054153489098</v>
      </c>
      <c r="K4069">
        <v>89.009132490100995</v>
      </c>
      <c r="L4069">
        <v>80.719073619186403</v>
      </c>
      <c r="M4069">
        <v>59.689646094536798</v>
      </c>
      <c r="N4069">
        <v>0.55076166321638198</v>
      </c>
      <c r="O4069">
        <v>3.8370846730975301</v>
      </c>
      <c r="P4069">
        <v>35.807860262008703</v>
      </c>
    </row>
    <row r="4070" spans="1:17" hidden="1" x14ac:dyDescent="0.3">
      <c r="A4070" t="s">
        <v>8301</v>
      </c>
      <c r="B4070" t="s">
        <v>8302</v>
      </c>
      <c r="C4070" t="s">
        <v>10182</v>
      </c>
      <c r="D4070" t="s">
        <v>711</v>
      </c>
      <c r="E4070">
        <v>17.1837348</v>
      </c>
      <c r="F4070">
        <v>132.75</v>
      </c>
      <c r="G4070">
        <v>20.075382321304801</v>
      </c>
      <c r="H4070">
        <v>-0.31452114619562999</v>
      </c>
      <c r="I4070">
        <v>6.7299116927186304</v>
      </c>
      <c r="J4070">
        <v>3.7433901077087302</v>
      </c>
      <c r="K4070">
        <v>125.749546795285</v>
      </c>
      <c r="L4070">
        <v>114.929630716649</v>
      </c>
      <c r="M4070">
        <v>42.376869448986099</v>
      </c>
      <c r="N4070">
        <v>0.992576241456815</v>
      </c>
      <c r="O4070">
        <v>4.1883239171374802</v>
      </c>
      <c r="P4070">
        <v>46.766169154228798</v>
      </c>
    </row>
    <row r="4071" spans="1:17" hidden="1" x14ac:dyDescent="0.3">
      <c r="A4071" t="s">
        <v>8303</v>
      </c>
      <c r="B4071" t="s">
        <v>8304</v>
      </c>
      <c r="C4071" t="s">
        <v>10182</v>
      </c>
      <c r="D4071" t="s">
        <v>75</v>
      </c>
      <c r="E4071">
        <v>17.172000000000001</v>
      </c>
      <c r="F4071">
        <v>3</v>
      </c>
      <c r="G4071">
        <v>-9.2557921711599107</v>
      </c>
      <c r="H4071">
        <v>30.880255547503399</v>
      </c>
      <c r="I4071">
        <v>-38.070958528832598</v>
      </c>
      <c r="J4071">
        <v>12.868635990517699</v>
      </c>
      <c r="K4071">
        <v>2.3912912878339299</v>
      </c>
      <c r="L4071">
        <v>2.4347558564880001</v>
      </c>
      <c r="M4071">
        <v>78.153334966573496</v>
      </c>
      <c r="N4071">
        <v>1.61074020565911</v>
      </c>
      <c r="O4071">
        <v>56.6666666666666</v>
      </c>
      <c r="P4071">
        <v>134.375</v>
      </c>
      <c r="Q4071">
        <v>-6.1068004291081002E-2</v>
      </c>
    </row>
    <row r="4072" spans="1:17" hidden="1" x14ac:dyDescent="0.3">
      <c r="A4072" t="s">
        <v>8305</v>
      </c>
      <c r="B4072" t="s">
        <v>8306</v>
      </c>
      <c r="C4072" t="s">
        <v>10182</v>
      </c>
      <c r="D4072" t="s">
        <v>98</v>
      </c>
      <c r="E4072">
        <v>17.104865400000001</v>
      </c>
      <c r="F4072">
        <v>4.1399999999999997</v>
      </c>
      <c r="G4072">
        <v>-53.583317327700598</v>
      </c>
      <c r="H4072">
        <v>3.88538680354571</v>
      </c>
      <c r="I4072">
        <v>-32.712999656022298</v>
      </c>
      <c r="J4072">
        <v>-9.8367029509835398</v>
      </c>
      <c r="K4072">
        <v>3.9109950618709499</v>
      </c>
      <c r="L4072">
        <v>4.2084278309201997</v>
      </c>
      <c r="M4072">
        <v>60.311605395255597</v>
      </c>
      <c r="N4072">
        <v>2.10186105137754</v>
      </c>
      <c r="O4072">
        <v>49.516908212560402</v>
      </c>
      <c r="P4072">
        <v>26.605504587155899</v>
      </c>
      <c r="Q4072">
        <v>2.6008794243694001E-2</v>
      </c>
    </row>
    <row r="4073" spans="1:17" hidden="1" x14ac:dyDescent="0.3">
      <c r="A4073" t="s">
        <v>8307</v>
      </c>
      <c r="B4073" t="s">
        <v>8308</v>
      </c>
      <c r="C4073" t="s">
        <v>10182</v>
      </c>
      <c r="D4073" t="s">
        <v>413</v>
      </c>
      <c r="E4073">
        <v>17.095680000000002</v>
      </c>
      <c r="F4073">
        <v>12.72</v>
      </c>
      <c r="G4073">
        <v>-20.1354129517707</v>
      </c>
      <c r="H4073">
        <v>-4.5179745409920997</v>
      </c>
      <c r="I4073">
        <v>-12.3283842714069</v>
      </c>
      <c r="J4073">
        <v>-4.6493160773758403E-2</v>
      </c>
      <c r="K4073">
        <v>12.715796110044099</v>
      </c>
      <c r="L4073">
        <v>12.5855715216929</v>
      </c>
      <c r="M4073">
        <v>100</v>
      </c>
      <c r="O4073">
        <v>0</v>
      </c>
      <c r="P4073">
        <v>4.9504950495049496</v>
      </c>
    </row>
    <row r="4074" spans="1:17" hidden="1" x14ac:dyDescent="0.3">
      <c r="A4074" t="s">
        <v>8309</v>
      </c>
      <c r="B4074" t="s">
        <v>8310</v>
      </c>
      <c r="C4074" t="s">
        <v>10182</v>
      </c>
      <c r="D4074" t="s">
        <v>62</v>
      </c>
      <c r="E4074">
        <v>17.046860639999998</v>
      </c>
      <c r="F4074">
        <v>42.4</v>
      </c>
      <c r="G4074">
        <v>-62.961365876733602</v>
      </c>
      <c r="H4074">
        <v>-6.4830400431755102</v>
      </c>
      <c r="I4074">
        <v>-32.328384271406897</v>
      </c>
      <c r="J4074">
        <v>1.3079086450953099</v>
      </c>
      <c r="K4074">
        <v>43.5572663917116</v>
      </c>
      <c r="M4074">
        <v>40.495621963628899</v>
      </c>
      <c r="N4074">
        <v>0.932539682539682</v>
      </c>
      <c r="O4074">
        <v>95.518867924528294</v>
      </c>
      <c r="P4074">
        <v>28.096676737160099</v>
      </c>
    </row>
    <row r="4075" spans="1:17" hidden="1" x14ac:dyDescent="0.3">
      <c r="A4075" t="s">
        <v>8311</v>
      </c>
      <c r="B4075" t="s">
        <v>8312</v>
      </c>
      <c r="C4075" t="s">
        <v>10182</v>
      </c>
      <c r="D4075" t="s">
        <v>711</v>
      </c>
      <c r="E4075">
        <v>17.035611191999902</v>
      </c>
      <c r="F4075">
        <v>25.75</v>
      </c>
      <c r="G4075">
        <v>37.795994712368298</v>
      </c>
      <c r="H4075">
        <v>-3.8944359595423701</v>
      </c>
      <c r="I4075">
        <v>22.8280297533673</v>
      </c>
      <c r="J4075">
        <v>0.38135592518500999</v>
      </c>
      <c r="K4075">
        <v>24.6771437933462</v>
      </c>
      <c r="L4075">
        <v>21.064188462611401</v>
      </c>
      <c r="M4075">
        <v>32.576819102165203</v>
      </c>
      <c r="N4075">
        <v>1.64697989479371</v>
      </c>
      <c r="O4075">
        <v>4.4660194174757297</v>
      </c>
      <c r="P4075">
        <v>68.686537831641004</v>
      </c>
    </row>
    <row r="4076" spans="1:17" hidden="1" x14ac:dyDescent="0.3">
      <c r="A4076" t="s">
        <v>8313</v>
      </c>
      <c r="B4076" t="s">
        <v>8314</v>
      </c>
      <c r="C4076" t="s">
        <v>10182</v>
      </c>
      <c r="D4076" t="s">
        <v>108</v>
      </c>
      <c r="E4076">
        <v>17.019200000000001</v>
      </c>
      <c r="F4076">
        <v>19.34</v>
      </c>
      <c r="G4076">
        <v>7.3798454233817798</v>
      </c>
      <c r="H4076">
        <v>-7.3651273881449502</v>
      </c>
      <c r="I4076">
        <v>-47.904666749754597</v>
      </c>
      <c r="J4076">
        <v>-3.4245358830787702</v>
      </c>
      <c r="K4076">
        <v>21.617789889620799</v>
      </c>
      <c r="L4076">
        <v>22.519827320020099</v>
      </c>
      <c r="M4076">
        <v>22.819373243155098</v>
      </c>
      <c r="N4076">
        <v>0.214611674095572</v>
      </c>
      <c r="O4076">
        <v>90.692864529472601</v>
      </c>
      <c r="P4076">
        <v>39.638989169675099</v>
      </c>
      <c r="Q4076">
        <v>1.3062278267530999E-2</v>
      </c>
    </row>
    <row r="4077" spans="1:17" hidden="1" x14ac:dyDescent="0.3">
      <c r="A4077" t="s">
        <v>8315</v>
      </c>
      <c r="B4077" t="s">
        <v>8316</v>
      </c>
      <c r="C4077" t="s">
        <v>10182</v>
      </c>
      <c r="D4077" t="s">
        <v>637</v>
      </c>
      <c r="E4077">
        <v>17.002469999999999</v>
      </c>
      <c r="F4077">
        <v>43.9</v>
      </c>
      <c r="G4077">
        <v>142.10824902854699</v>
      </c>
      <c r="H4077">
        <v>14.0445608296926</v>
      </c>
      <c r="I4077">
        <v>-24.5283842714069</v>
      </c>
      <c r="J4077">
        <v>-4.6493160773758403E-2</v>
      </c>
      <c r="K4077">
        <v>38.382688635739797</v>
      </c>
      <c r="L4077">
        <v>37.387124950037801</v>
      </c>
      <c r="M4077">
        <v>97.428619267596204</v>
      </c>
      <c r="N4077">
        <v>1.28649932157394</v>
      </c>
      <c r="O4077">
        <v>29.817767653758501</v>
      </c>
      <c r="P4077">
        <v>222.08363903154799</v>
      </c>
      <c r="Q4077">
        <v>0.142882354284698</v>
      </c>
    </row>
    <row r="4078" spans="1:17" hidden="1" x14ac:dyDescent="0.3">
      <c r="A4078" t="s">
        <v>8317</v>
      </c>
      <c r="B4078" t="s">
        <v>8318</v>
      </c>
      <c r="C4078" t="s">
        <v>10182</v>
      </c>
      <c r="E4078">
        <v>16.87</v>
      </c>
      <c r="F4078">
        <v>16.87</v>
      </c>
      <c r="G4078">
        <v>-60.425118426726101</v>
      </c>
      <c r="H4078">
        <v>-19.7078479587136</v>
      </c>
      <c r="I4078">
        <v>-33.385941594757398</v>
      </c>
      <c r="J4078">
        <v>-2.94504388541143</v>
      </c>
      <c r="K4078">
        <v>18.989648105300098</v>
      </c>
      <c r="L4078">
        <v>21.2310040984087</v>
      </c>
      <c r="M4078">
        <v>38.863108735188803</v>
      </c>
      <c r="N4078">
        <v>1.4133719459973799</v>
      </c>
      <c r="O4078">
        <v>68.346176644931802</v>
      </c>
      <c r="P4078">
        <v>5.4375</v>
      </c>
      <c r="Q4078">
        <v>5.9425445614220002E-2</v>
      </c>
    </row>
    <row r="4079" spans="1:17" hidden="1" x14ac:dyDescent="0.3">
      <c r="A4079" t="s">
        <v>8319</v>
      </c>
      <c r="B4079" t="s">
        <v>8320</v>
      </c>
      <c r="C4079" t="s">
        <v>10182</v>
      </c>
      <c r="D4079" t="s">
        <v>938</v>
      </c>
      <c r="E4079">
        <v>16.864380000000001</v>
      </c>
      <c r="F4079">
        <v>18</v>
      </c>
      <c r="G4079">
        <v>177.435100402085</v>
      </c>
      <c r="H4079">
        <v>0.45629647101476001</v>
      </c>
      <c r="I4079">
        <v>37.546719808526397</v>
      </c>
      <c r="J4079">
        <v>-4.27184527344982</v>
      </c>
      <c r="K4079">
        <v>16.904850168399701</v>
      </c>
      <c r="L4079">
        <v>13.071995989126</v>
      </c>
      <c r="M4079">
        <v>33.9969514697096</v>
      </c>
      <c r="N4079">
        <v>0.31559278713000899</v>
      </c>
      <c r="O4079">
        <v>17.7777777777777</v>
      </c>
      <c r="P4079">
        <v>223.15978456014301</v>
      </c>
      <c r="Q4079">
        <v>0.168484951384582</v>
      </c>
    </row>
    <row r="4080" spans="1:17" hidden="1" x14ac:dyDescent="0.3">
      <c r="A4080" t="s">
        <v>8321</v>
      </c>
      <c r="B4080" t="s">
        <v>8322</v>
      </c>
      <c r="C4080" t="s">
        <v>10182</v>
      </c>
      <c r="D4080" t="s">
        <v>413</v>
      </c>
      <c r="E4080">
        <v>16.86</v>
      </c>
      <c r="F4080">
        <v>56.2</v>
      </c>
      <c r="G4080">
        <v>159.90395001089399</v>
      </c>
      <c r="H4080">
        <v>30.522770511394299</v>
      </c>
      <c r="I4080">
        <v>23.453205484572699</v>
      </c>
      <c r="J4080">
        <v>2.24627579866186</v>
      </c>
      <c r="K4080">
        <v>46.989590270841603</v>
      </c>
      <c r="L4080">
        <v>38.343887410626202</v>
      </c>
      <c r="M4080">
        <v>54.674199550736702</v>
      </c>
      <c r="N4080">
        <v>1.13602678800819</v>
      </c>
      <c r="O4080">
        <v>11.6548042704626</v>
      </c>
      <c r="P4080">
        <v>203.78378378378301</v>
      </c>
      <c r="Q4080">
        <v>0.123623106802351</v>
      </c>
    </row>
    <row r="4081" spans="1:17" hidden="1" x14ac:dyDescent="0.3">
      <c r="A4081" t="s">
        <v>8323</v>
      </c>
      <c r="B4081" t="s">
        <v>8324</v>
      </c>
      <c r="C4081" t="s">
        <v>10182</v>
      </c>
      <c r="D4081" t="s">
        <v>413</v>
      </c>
      <c r="E4081">
        <v>16.829999999999998</v>
      </c>
      <c r="F4081">
        <v>28.05</v>
      </c>
      <c r="G4081">
        <v>48.169187736834097</v>
      </c>
      <c r="H4081">
        <v>17.681195583489199</v>
      </c>
      <c r="I4081">
        <v>-8.3624836042460604</v>
      </c>
      <c r="J4081">
        <v>-5.6554675197481101</v>
      </c>
      <c r="K4081">
        <v>28.4730261520724</v>
      </c>
      <c r="L4081">
        <v>25.6649177914387</v>
      </c>
      <c r="M4081">
        <v>27.0538602593615</v>
      </c>
      <c r="N4081">
        <v>0.15786753492865699</v>
      </c>
      <c r="O4081">
        <v>49.1622103386809</v>
      </c>
      <c r="P4081">
        <v>83.3333333333333</v>
      </c>
      <c r="Q4081">
        <v>0.120859872587221</v>
      </c>
    </row>
    <row r="4082" spans="1:17" hidden="1" x14ac:dyDescent="0.3">
      <c r="A4082" t="s">
        <v>8325</v>
      </c>
      <c r="B4082" t="s">
        <v>8326</v>
      </c>
      <c r="C4082" t="s">
        <v>10182</v>
      </c>
      <c r="D4082" t="s">
        <v>938</v>
      </c>
      <c r="E4082">
        <v>16.820136000000002</v>
      </c>
      <c r="F4082">
        <v>5.14</v>
      </c>
      <c r="G4082">
        <v>-64.401138225596895</v>
      </c>
      <c r="H4082">
        <v>-21.049579079079599</v>
      </c>
      <c r="I4082">
        <v>-54.640393250082496</v>
      </c>
      <c r="J4082">
        <v>-7.25370036798095</v>
      </c>
      <c r="K4082">
        <v>5.9085716190894404</v>
      </c>
      <c r="L4082">
        <v>11.8157124346095</v>
      </c>
      <c r="M4082">
        <v>22.433699821490301</v>
      </c>
      <c r="N4082">
        <v>2.1080778409519501</v>
      </c>
      <c r="O4082">
        <v>76.848249027237301</v>
      </c>
      <c r="P4082">
        <v>2.8</v>
      </c>
      <c r="Q4082">
        <v>-0.10208734838719399</v>
      </c>
    </row>
    <row r="4083" spans="1:17" hidden="1" x14ac:dyDescent="0.3">
      <c r="A4083" t="s">
        <v>8327</v>
      </c>
      <c r="B4083" t="s">
        <v>8328</v>
      </c>
      <c r="C4083" t="s">
        <v>10182</v>
      </c>
      <c r="D4083" t="s">
        <v>1175</v>
      </c>
      <c r="E4083">
        <v>16.725468299999999</v>
      </c>
      <c r="F4083">
        <v>6.69</v>
      </c>
      <c r="G4083">
        <v>-84.042963215999606</v>
      </c>
      <c r="H4083">
        <v>18.328467406573399</v>
      </c>
      <c r="I4083">
        <v>-65.315032198321802</v>
      </c>
      <c r="J4083">
        <v>4.4121055653408803</v>
      </c>
      <c r="K4083">
        <v>6.83941564428366</v>
      </c>
      <c r="L4083">
        <v>11.754662763287699</v>
      </c>
      <c r="M4083">
        <v>82.646783244328802</v>
      </c>
      <c r="N4083">
        <v>0.609390309095869</v>
      </c>
      <c r="O4083">
        <v>202.69058295964101</v>
      </c>
      <c r="P4083">
        <v>42.340425531914903</v>
      </c>
      <c r="Q4083">
        <v>8.3778551718539998E-3</v>
      </c>
    </row>
    <row r="4084" spans="1:17" hidden="1" x14ac:dyDescent="0.3">
      <c r="A4084" t="s">
        <v>8329</v>
      </c>
      <c r="B4084" t="s">
        <v>8330</v>
      </c>
      <c r="C4084" t="s">
        <v>10182</v>
      </c>
      <c r="E4084">
        <v>16.718571000000001</v>
      </c>
      <c r="F4084">
        <v>30.01</v>
      </c>
      <c r="G4084">
        <v>-69.5735143645758</v>
      </c>
      <c r="H4084">
        <v>6.5327500966890399</v>
      </c>
      <c r="I4084">
        <v>-52.487905707099799</v>
      </c>
      <c r="J4084">
        <v>10.5234924092118</v>
      </c>
      <c r="K4084">
        <v>28.981214222675</v>
      </c>
      <c r="L4084">
        <v>39.675130664477997</v>
      </c>
      <c r="M4084">
        <v>57.502600380211497</v>
      </c>
      <c r="N4084">
        <v>2.1050293511026399</v>
      </c>
      <c r="O4084">
        <v>231.32289236921</v>
      </c>
      <c r="P4084">
        <v>29.520932239965401</v>
      </c>
    </row>
    <row r="4085" spans="1:17" hidden="1" x14ac:dyDescent="0.3">
      <c r="A4085" t="s">
        <v>8331</v>
      </c>
      <c r="B4085" t="s">
        <v>8332</v>
      </c>
      <c r="C4085" t="s">
        <v>10182</v>
      </c>
      <c r="D4085" t="s">
        <v>62</v>
      </c>
      <c r="E4085">
        <v>16.665606199999999</v>
      </c>
      <c r="F4085">
        <v>32.86</v>
      </c>
      <c r="G4085">
        <v>60.563809512848501</v>
      </c>
      <c r="H4085">
        <v>-19.791823859582902</v>
      </c>
      <c r="I4085">
        <v>27.680137245423001</v>
      </c>
      <c r="J4085">
        <v>2.1240494748851599</v>
      </c>
      <c r="K4085">
        <v>33.812055532117597</v>
      </c>
      <c r="L4085">
        <v>29.6303698344365</v>
      </c>
      <c r="M4085">
        <v>46.803564052934099</v>
      </c>
      <c r="N4085">
        <v>0.51511060461118596</v>
      </c>
      <c r="O4085">
        <v>36.883749239196597</v>
      </c>
      <c r="P4085">
        <v>130.59649122806999</v>
      </c>
      <c r="Q4085">
        <v>9.9801802051755997E-2</v>
      </c>
    </row>
    <row r="4086" spans="1:17" hidden="1" x14ac:dyDescent="0.3">
      <c r="A4086" t="s">
        <v>8333</v>
      </c>
      <c r="B4086" t="s">
        <v>8334</v>
      </c>
      <c r="C4086" t="s">
        <v>10182</v>
      </c>
      <c r="D4086" t="s">
        <v>140</v>
      </c>
      <c r="E4086">
        <v>16.616276599999999</v>
      </c>
      <c r="F4086">
        <v>8.4700000000000006</v>
      </c>
      <c r="G4086">
        <v>-41.801738876398602</v>
      </c>
      <c r="H4086">
        <v>0.29215204128636102</v>
      </c>
      <c r="I4086">
        <v>-25.8115303388226</v>
      </c>
      <c r="J4086">
        <v>1.2998960681124001</v>
      </c>
      <c r="K4086">
        <v>8.0472884648052894</v>
      </c>
      <c r="L4086">
        <v>8.2443635041458005</v>
      </c>
      <c r="M4086">
        <v>60.665107070084602</v>
      </c>
      <c r="N4086">
        <v>2.3780020455851898</v>
      </c>
      <c r="O4086">
        <v>87.721369539551304</v>
      </c>
      <c r="P4086">
        <v>35.520000000000003</v>
      </c>
      <c r="Q4086">
        <v>8.1952905794270003E-2</v>
      </c>
    </row>
    <row r="4087" spans="1:17" hidden="1" x14ac:dyDescent="0.3">
      <c r="A4087" t="s">
        <v>8335</v>
      </c>
      <c r="B4087" t="s">
        <v>8336</v>
      </c>
      <c r="C4087" t="s">
        <v>10182</v>
      </c>
      <c r="D4087" t="s">
        <v>553</v>
      </c>
      <c r="E4087">
        <v>16.5806875</v>
      </c>
      <c r="F4087">
        <v>16.25</v>
      </c>
      <c r="G4087">
        <v>10.8973555970506</v>
      </c>
      <c r="H4087">
        <v>-7.3986329772061099</v>
      </c>
      <c r="I4087">
        <v>-19.893799516003</v>
      </c>
      <c r="J4087">
        <v>1.6150453007647001</v>
      </c>
      <c r="K4087">
        <v>17.145683610675398</v>
      </c>
      <c r="L4087">
        <v>18.213438573122801</v>
      </c>
      <c r="M4087">
        <v>46.234032515997797</v>
      </c>
      <c r="N4087">
        <v>0.36497731864434502</v>
      </c>
      <c r="O4087">
        <v>63.076923076923002</v>
      </c>
      <c r="P4087">
        <v>39.965546942291098</v>
      </c>
      <c r="Q4087">
        <v>-6.3963467636763999E-2</v>
      </c>
    </row>
    <row r="4088" spans="1:17" hidden="1" x14ac:dyDescent="0.3">
      <c r="A4088" t="s">
        <v>8337</v>
      </c>
      <c r="B4088" t="s">
        <v>8338</v>
      </c>
      <c r="C4088" t="s">
        <v>10182</v>
      </c>
      <c r="D4088" t="s">
        <v>236</v>
      </c>
      <c r="E4088">
        <v>16.567553736000001</v>
      </c>
      <c r="F4088">
        <v>2.93</v>
      </c>
      <c r="G4088">
        <v>-41.371622286989997</v>
      </c>
      <c r="H4088">
        <v>25.7042476812301</v>
      </c>
      <c r="I4088">
        <v>-28.614098557121199</v>
      </c>
      <c r="J4088">
        <v>-0.38662921519551902</v>
      </c>
      <c r="K4088">
        <v>2.9131284672250901</v>
      </c>
      <c r="L4088">
        <v>2.3225574801662701</v>
      </c>
      <c r="M4088">
        <v>44.9398061071794</v>
      </c>
      <c r="N4088">
        <v>1.3735392816685501</v>
      </c>
      <c r="O4088">
        <v>53.583617747440201</v>
      </c>
      <c r="P4088">
        <v>37.558685446009399</v>
      </c>
    </row>
    <row r="4089" spans="1:17" hidden="1" x14ac:dyDescent="0.3">
      <c r="A4089" t="s">
        <v>8339</v>
      </c>
      <c r="B4089" t="s">
        <v>8340</v>
      </c>
      <c r="C4089" t="s">
        <v>10182</v>
      </c>
      <c r="E4089">
        <v>16.560892259999999</v>
      </c>
      <c r="F4089">
        <v>4.95</v>
      </c>
      <c r="G4089">
        <v>34.078079136987903</v>
      </c>
      <c r="H4089">
        <v>4.1486921256745504</v>
      </c>
      <c r="I4089">
        <v>-17.318787342424098</v>
      </c>
      <c r="J4089">
        <v>6.72206579119129</v>
      </c>
      <c r="K4089">
        <v>4.3258110456391901</v>
      </c>
      <c r="L4089">
        <v>4.0505107069136201</v>
      </c>
      <c r="M4089">
        <v>70.197370806953899</v>
      </c>
      <c r="N4089">
        <v>1.62979474798353</v>
      </c>
      <c r="O4089">
        <v>41.616161616161598</v>
      </c>
      <c r="P4089">
        <v>89.655172413793096</v>
      </c>
      <c r="Q4089">
        <v>8.2070471024747002E-2</v>
      </c>
    </row>
    <row r="4090" spans="1:17" hidden="1" x14ac:dyDescent="0.3">
      <c r="A4090" t="s">
        <v>8341</v>
      </c>
      <c r="B4090" t="s">
        <v>8342</v>
      </c>
      <c r="C4090" t="s">
        <v>10182</v>
      </c>
      <c r="D4090" t="s">
        <v>130</v>
      </c>
      <c r="E4090">
        <v>16.540240000000001</v>
      </c>
      <c r="F4090">
        <v>24.91</v>
      </c>
      <c r="G4090">
        <v>-19.130995198213199</v>
      </c>
      <c r="H4090">
        <v>-6.3734818445846804</v>
      </c>
      <c r="I4090">
        <v>-36.957733741906097</v>
      </c>
      <c r="J4090">
        <v>-2.5180506342927802</v>
      </c>
      <c r="K4090">
        <v>25.3178584779346</v>
      </c>
      <c r="L4090">
        <v>26.609496370155401</v>
      </c>
      <c r="M4090">
        <v>51.568279926980701</v>
      </c>
      <c r="N4090">
        <v>2.51226674280398</v>
      </c>
      <c r="O4090">
        <v>64.592533119229202</v>
      </c>
      <c r="P4090">
        <v>21.9882468168462</v>
      </c>
      <c r="Q4090">
        <v>7.6191670003414994E-2</v>
      </c>
    </row>
    <row r="4091" spans="1:17" hidden="1" x14ac:dyDescent="0.3">
      <c r="A4091" t="s">
        <v>8343</v>
      </c>
      <c r="B4091" t="s">
        <v>8344</v>
      </c>
      <c r="C4091" t="s">
        <v>10182</v>
      </c>
      <c r="D4091" t="s">
        <v>637</v>
      </c>
      <c r="E4091">
        <v>16.508657299999999</v>
      </c>
      <c r="F4091">
        <v>37.630000000000003</v>
      </c>
      <c r="G4091">
        <v>150.59174767637899</v>
      </c>
      <c r="H4091">
        <v>66.148692125674501</v>
      </c>
      <c r="I4091">
        <v>53.442540838725201</v>
      </c>
      <c r="J4091">
        <v>15.6410471878382</v>
      </c>
      <c r="K4091">
        <v>25.419263684340201</v>
      </c>
      <c r="L4091">
        <v>21.382792881883301</v>
      </c>
      <c r="M4091">
        <v>99.7768869647782</v>
      </c>
      <c r="N4091">
        <v>3.28671328671328</v>
      </c>
      <c r="O4091">
        <v>0</v>
      </c>
      <c r="P4091">
        <v>189.461538461538</v>
      </c>
    </row>
    <row r="4092" spans="1:17" hidden="1" x14ac:dyDescent="0.3">
      <c r="A4092" t="s">
        <v>8345</v>
      </c>
      <c r="B4092" t="s">
        <v>8346</v>
      </c>
      <c r="C4092" t="s">
        <v>10182</v>
      </c>
      <c r="D4092" t="s">
        <v>553</v>
      </c>
      <c r="E4092">
        <v>16.486363799999999</v>
      </c>
      <c r="F4092">
        <v>54.02</v>
      </c>
      <c r="G4092">
        <v>192.11902447083199</v>
      </c>
      <c r="H4092">
        <v>3.7978149326920998</v>
      </c>
      <c r="I4092">
        <v>335.22753950655402</v>
      </c>
      <c r="J4092">
        <v>8.8423957281151306</v>
      </c>
      <c r="K4092">
        <v>42.796461702962297</v>
      </c>
      <c r="L4092">
        <v>27.934838931391798</v>
      </c>
      <c r="M4092">
        <v>83.064580757617804</v>
      </c>
      <c r="N4092">
        <v>0.15752999268958001</v>
      </c>
      <c r="O4092">
        <v>0</v>
      </c>
      <c r="P4092">
        <v>579.49685534591197</v>
      </c>
      <c r="Q4092">
        <v>0.158772980249657</v>
      </c>
    </row>
    <row r="4093" spans="1:17" hidden="1" x14ac:dyDescent="0.3">
      <c r="A4093" t="s">
        <v>8347</v>
      </c>
      <c r="B4093" t="s">
        <v>8348</v>
      </c>
      <c r="C4093" t="s">
        <v>10182</v>
      </c>
      <c r="D4093" t="s">
        <v>637</v>
      </c>
      <c r="E4093">
        <v>16.485250000000001</v>
      </c>
      <c r="F4093">
        <v>10.81</v>
      </c>
      <c r="G4093">
        <v>62.262445551583802</v>
      </c>
      <c r="H4093">
        <v>-38.5095963243553</v>
      </c>
      <c r="I4093">
        <v>14.9978819241172</v>
      </c>
      <c r="J4093">
        <v>-7.5904998665574999</v>
      </c>
      <c r="K4093">
        <v>11.8419089442262</v>
      </c>
      <c r="L4093">
        <v>8.9194900959066796</v>
      </c>
      <c r="M4093">
        <v>8.6524104910999</v>
      </c>
      <c r="N4093">
        <v>0.16347560636005201</v>
      </c>
      <c r="O4093">
        <v>57.724329324699298</v>
      </c>
      <c r="P4093">
        <v>138.63134657836599</v>
      </c>
      <c r="Q4093">
        <v>9.7430462477408997E-2</v>
      </c>
    </row>
    <row r="4094" spans="1:17" hidden="1" x14ac:dyDescent="0.3">
      <c r="A4094" t="s">
        <v>8349</v>
      </c>
      <c r="B4094" t="s">
        <v>8350</v>
      </c>
      <c r="C4094" t="s">
        <v>10182</v>
      </c>
      <c r="D4094" t="s">
        <v>711</v>
      </c>
      <c r="E4094">
        <v>16.390346701999999</v>
      </c>
      <c r="F4094">
        <v>115.44</v>
      </c>
      <c r="G4094">
        <v>9.8684992935570506</v>
      </c>
      <c r="H4094">
        <v>-3.3287384298810001</v>
      </c>
      <c r="I4094">
        <v>6.5104051047511904</v>
      </c>
      <c r="J4094">
        <v>1.82364578880238</v>
      </c>
      <c r="K4094">
        <v>110.821648135553</v>
      </c>
      <c r="L4094">
        <v>100.55701702686601</v>
      </c>
      <c r="M4094">
        <v>36.790095614213499</v>
      </c>
      <c r="N4094">
        <v>1.09549045568224</v>
      </c>
      <c r="O4094">
        <v>15.2113652113652</v>
      </c>
      <c r="P4094">
        <v>41.211009174311897</v>
      </c>
    </row>
    <row r="4095" spans="1:17" hidden="1" x14ac:dyDescent="0.3">
      <c r="A4095" t="s">
        <v>8351</v>
      </c>
      <c r="B4095" t="s">
        <v>8352</v>
      </c>
      <c r="C4095" t="s">
        <v>10182</v>
      </c>
      <c r="D4095" t="s">
        <v>98</v>
      </c>
      <c r="E4095">
        <v>16.374257658000001</v>
      </c>
      <c r="F4095">
        <v>28.29</v>
      </c>
      <c r="G4095">
        <v>-10.2259810828835</v>
      </c>
      <c r="H4095">
        <v>-1.5572047408440599</v>
      </c>
      <c r="I4095">
        <v>1.5146740786936601</v>
      </c>
      <c r="J4095">
        <v>-1.4639276044307299</v>
      </c>
      <c r="K4095">
        <v>28.4227108252487</v>
      </c>
      <c r="L4095">
        <v>27.1681165866244</v>
      </c>
      <c r="M4095">
        <v>54.457814218953203</v>
      </c>
      <c r="N4095">
        <v>1.3055565631019901</v>
      </c>
      <c r="O4095">
        <v>33.580770590314501</v>
      </c>
      <c r="P4095">
        <v>28.883826879270998</v>
      </c>
      <c r="Q4095">
        <v>0.10112387503617</v>
      </c>
    </row>
    <row r="4096" spans="1:17" hidden="1" x14ac:dyDescent="0.3">
      <c r="A4096" t="s">
        <v>8353</v>
      </c>
      <c r="B4096" t="s">
        <v>8354</v>
      </c>
      <c r="C4096" t="s">
        <v>10182</v>
      </c>
      <c r="E4096">
        <v>16.35179832</v>
      </c>
      <c r="F4096">
        <v>36.74</v>
      </c>
      <c r="G4096">
        <v>1356.65683058793</v>
      </c>
      <c r="H4096">
        <v>8.5684452120943195</v>
      </c>
      <c r="I4096">
        <v>32.717016439212898</v>
      </c>
      <c r="J4096">
        <v>-4.8776619919425803</v>
      </c>
      <c r="K4096">
        <v>36.852325829260998</v>
      </c>
      <c r="L4096">
        <v>29.312438237158499</v>
      </c>
      <c r="M4096">
        <v>50.357445670412901</v>
      </c>
      <c r="N4096">
        <v>1.6653397194631601</v>
      </c>
      <c r="O4096">
        <v>88.051170386499706</v>
      </c>
      <c r="P4096">
        <v>1424.4813278008201</v>
      </c>
    </row>
    <row r="4097" spans="1:17" hidden="1" x14ac:dyDescent="0.3">
      <c r="A4097" t="s">
        <v>8355</v>
      </c>
      <c r="B4097" t="s">
        <v>8356</v>
      </c>
      <c r="C4097" t="s">
        <v>10182</v>
      </c>
      <c r="D4097" t="s">
        <v>553</v>
      </c>
      <c r="E4097">
        <v>16.305</v>
      </c>
      <c r="F4097">
        <v>108.7</v>
      </c>
      <c r="G4097">
        <v>177.194403455898</v>
      </c>
      <c r="H4097">
        <v>17.269857657558301</v>
      </c>
      <c r="I4097">
        <v>71.566049834497306</v>
      </c>
      <c r="J4097">
        <v>-7.7835979860649296</v>
      </c>
      <c r="K4097">
        <v>98.682566538875903</v>
      </c>
      <c r="L4097">
        <v>68.038732217704506</v>
      </c>
      <c r="M4097">
        <v>27.103249652244902</v>
      </c>
      <c r="N4097">
        <v>0.43684932143520999</v>
      </c>
      <c r="O4097">
        <v>29.926402943882199</v>
      </c>
      <c r="P4097">
        <v>230.69668390629701</v>
      </c>
      <c r="Q4097">
        <v>8.9517667131963005E-2</v>
      </c>
    </row>
    <row r="4098" spans="1:17" hidden="1" x14ac:dyDescent="0.3">
      <c r="A4098" t="s">
        <v>8357</v>
      </c>
      <c r="B4098" t="s">
        <v>8358</v>
      </c>
      <c r="C4098" t="s">
        <v>10182</v>
      </c>
      <c r="E4098">
        <v>16.300934999999999</v>
      </c>
      <c r="F4098">
        <v>31.5</v>
      </c>
      <c r="G4098">
        <v>-28.162831078198799</v>
      </c>
      <c r="H4098">
        <v>10.027480004462401</v>
      </c>
      <c r="I4098">
        <v>-38.953122216899501</v>
      </c>
      <c r="J4098">
        <v>3.2321953638164</v>
      </c>
      <c r="K4098">
        <v>30.761610496212601</v>
      </c>
      <c r="L4098">
        <v>31.764708097371699</v>
      </c>
      <c r="M4098">
        <v>69.402383068192407</v>
      </c>
      <c r="N4098">
        <v>0.49732620320855597</v>
      </c>
      <c r="O4098">
        <v>36.285714285714199</v>
      </c>
      <c r="P4098">
        <v>25</v>
      </c>
    </row>
    <row r="4099" spans="1:17" hidden="1" x14ac:dyDescent="0.3">
      <c r="A4099" t="s">
        <v>8359</v>
      </c>
      <c r="B4099" t="s">
        <v>8360</v>
      </c>
      <c r="C4099" t="s">
        <v>10182</v>
      </c>
      <c r="D4099" t="s">
        <v>553</v>
      </c>
      <c r="E4099">
        <v>16.276537125000001</v>
      </c>
      <c r="F4099">
        <v>55.53</v>
      </c>
      <c r="G4099">
        <v>191.32434840898</v>
      </c>
      <c r="H4099">
        <v>15.990389569370601</v>
      </c>
      <c r="I4099">
        <v>80.0832581402355</v>
      </c>
      <c r="J4099">
        <v>5.2096738221484298</v>
      </c>
      <c r="K4099">
        <v>48.424808049080099</v>
      </c>
      <c r="L4099">
        <v>37.069689677673303</v>
      </c>
      <c r="M4099">
        <v>57.476920385125503</v>
      </c>
      <c r="N4099">
        <v>1.68613260713089</v>
      </c>
      <c r="O4099">
        <v>24.887448226183999</v>
      </c>
      <c r="P4099">
        <v>226.64705882352899</v>
      </c>
      <c r="Q4099">
        <v>0.14656831062888301</v>
      </c>
    </row>
    <row r="4100" spans="1:17" hidden="1" x14ac:dyDescent="0.3">
      <c r="A4100" t="s">
        <v>8361</v>
      </c>
      <c r="B4100" t="s">
        <v>8362</v>
      </c>
      <c r="C4100" t="s">
        <v>10182</v>
      </c>
      <c r="E4100">
        <v>16.260515796</v>
      </c>
      <c r="F4100">
        <v>30.52</v>
      </c>
      <c r="G4100">
        <v>111.686784008033</v>
      </c>
      <c r="H4100">
        <v>35.037581014563401</v>
      </c>
      <c r="I4100">
        <v>11.3846274837612</v>
      </c>
      <c r="J4100">
        <v>2.1670485058928999</v>
      </c>
      <c r="K4100">
        <v>27.8357246285412</v>
      </c>
      <c r="L4100">
        <v>22.5858451875261</v>
      </c>
      <c r="M4100">
        <v>37.477044520225398</v>
      </c>
      <c r="N4100">
        <v>0.37147709870527601</v>
      </c>
      <c r="O4100">
        <v>28.440366972477001</v>
      </c>
      <c r="P4100">
        <v>157.55274261603299</v>
      </c>
      <c r="Q4100">
        <v>6.0383152025097003E-2</v>
      </c>
    </row>
    <row r="4101" spans="1:17" hidden="1" x14ac:dyDescent="0.3">
      <c r="A4101" t="s">
        <v>8363</v>
      </c>
      <c r="B4101" t="s">
        <v>8364</v>
      </c>
      <c r="C4101" t="s">
        <v>10182</v>
      </c>
      <c r="D4101" t="s">
        <v>246</v>
      </c>
      <c r="E4101">
        <v>16.246320000000001</v>
      </c>
      <c r="F4101">
        <v>48.7</v>
      </c>
      <c r="G4101">
        <v>-11.698247931427</v>
      </c>
      <c r="H4101">
        <v>-7.6748372860901402</v>
      </c>
      <c r="I4101">
        <v>-9.06290505172921</v>
      </c>
      <c r="J4101">
        <v>-1.16761428189488</v>
      </c>
      <c r="K4101">
        <v>50.555138128899998</v>
      </c>
      <c r="L4101">
        <v>50.344418994160101</v>
      </c>
      <c r="M4101">
        <v>40.5906110708573</v>
      </c>
      <c r="N4101">
        <v>0.72727585659265503</v>
      </c>
      <c r="O4101">
        <v>38.9117043121149</v>
      </c>
      <c r="P4101">
        <v>25.839793281653701</v>
      </c>
      <c r="Q4101">
        <v>4.2380124361986002E-2</v>
      </c>
    </row>
    <row r="4102" spans="1:17" hidden="1" x14ac:dyDescent="0.3">
      <c r="A4102" t="s">
        <v>8365</v>
      </c>
      <c r="B4102" t="s">
        <v>8366</v>
      </c>
      <c r="C4102" t="s">
        <v>10182</v>
      </c>
      <c r="D4102" t="s">
        <v>75</v>
      </c>
      <c r="E4102">
        <v>16.239999999999998</v>
      </c>
      <c r="F4102">
        <v>11.6</v>
      </c>
      <c r="G4102">
        <v>38.987642210888303</v>
      </c>
      <c r="H4102">
        <v>-8.5376628100651093</v>
      </c>
      <c r="I4102">
        <v>23.185634420181799</v>
      </c>
      <c r="J4102">
        <v>-1.7271654296813299</v>
      </c>
      <c r="K4102">
        <v>11.645851480754301</v>
      </c>
      <c r="L4102">
        <v>9.7623032645568593</v>
      </c>
      <c r="M4102">
        <v>38.296961264957901</v>
      </c>
      <c r="N4102">
        <v>0.46287024508527802</v>
      </c>
      <c r="O4102">
        <v>58.534482758620697</v>
      </c>
      <c r="P4102">
        <v>85.303514376996802</v>
      </c>
      <c r="Q4102">
        <v>3.1890408333990002E-3</v>
      </c>
    </row>
    <row r="4103" spans="1:17" hidden="1" x14ac:dyDescent="0.3">
      <c r="A4103" t="s">
        <v>8367</v>
      </c>
      <c r="B4103" t="s">
        <v>8368</v>
      </c>
      <c r="C4103" t="s">
        <v>10182</v>
      </c>
      <c r="D4103" t="s">
        <v>630</v>
      </c>
      <c r="E4103">
        <v>16.2288</v>
      </c>
      <c r="F4103">
        <v>14.4</v>
      </c>
      <c r="G4103">
        <v>94.761420242998994</v>
      </c>
      <c r="H4103">
        <v>-9.4479254552648897E-2</v>
      </c>
      <c r="I4103">
        <v>29.543536910859</v>
      </c>
      <c r="J4103">
        <v>-1.0093542336760799</v>
      </c>
      <c r="K4103">
        <v>15.025405224902499</v>
      </c>
      <c r="L4103">
        <v>12.229045767282001</v>
      </c>
      <c r="M4103">
        <v>30.9834325794878</v>
      </c>
      <c r="N4103">
        <v>0.46981695476441498</v>
      </c>
      <c r="O4103">
        <v>37.8472222222222</v>
      </c>
      <c r="Q4103">
        <v>4.2235243500703998E-2</v>
      </c>
    </row>
    <row r="4104" spans="1:17" hidden="1" x14ac:dyDescent="0.3">
      <c r="A4104" t="s">
        <v>8369</v>
      </c>
      <c r="B4104" t="s">
        <v>8370</v>
      </c>
      <c r="C4104" t="s">
        <v>10182</v>
      </c>
      <c r="D4104" t="s">
        <v>29</v>
      </c>
      <c r="E4104">
        <v>16.210674999999998</v>
      </c>
      <c r="F4104">
        <v>80.45</v>
      </c>
      <c r="G4104">
        <v>-61.211354607071698</v>
      </c>
      <c r="H4104">
        <v>-1.7064729435480099</v>
      </c>
      <c r="I4104">
        <v>-21.884314569327099</v>
      </c>
      <c r="J4104">
        <v>-4.6493160773758403E-2</v>
      </c>
      <c r="K4104">
        <v>82.999517952671795</v>
      </c>
      <c r="L4104">
        <v>105.782173116175</v>
      </c>
      <c r="M4104">
        <v>73.757362187565505</v>
      </c>
      <c r="N4104">
        <v>0.75</v>
      </c>
      <c r="O4104">
        <v>57.862026103169597</v>
      </c>
      <c r="P4104">
        <v>15.5890804597701</v>
      </c>
      <c r="Q4104">
        <v>-0.12617518821777299</v>
      </c>
    </row>
    <row r="4105" spans="1:17" hidden="1" x14ac:dyDescent="0.3">
      <c r="A4105" t="s">
        <v>8371</v>
      </c>
      <c r="B4105" t="s">
        <v>8372</v>
      </c>
      <c r="C4105" t="s">
        <v>10182</v>
      </c>
      <c r="D4105" t="s">
        <v>711</v>
      </c>
      <c r="E4105">
        <v>16.197496464</v>
      </c>
      <c r="F4105">
        <v>253.34</v>
      </c>
      <c r="G4105">
        <v>19.5558276538769</v>
      </c>
      <c r="H4105">
        <v>1.1847664404292</v>
      </c>
      <c r="I4105">
        <v>8.8927267865384199</v>
      </c>
      <c r="J4105">
        <v>-0.10557153808766299</v>
      </c>
      <c r="K4105">
        <v>239.416590910146</v>
      </c>
      <c r="L4105">
        <v>214.77693316074499</v>
      </c>
      <c r="M4105">
        <v>41.917729329093497</v>
      </c>
      <c r="N4105">
        <v>0.956710556699362</v>
      </c>
      <c r="O4105">
        <v>3.4183310965500899</v>
      </c>
      <c r="P4105">
        <v>46.439306358381501</v>
      </c>
    </row>
    <row r="4106" spans="1:17" hidden="1" x14ac:dyDescent="0.3">
      <c r="A4106" t="s">
        <v>8373</v>
      </c>
      <c r="B4106" t="s">
        <v>8374</v>
      </c>
      <c r="C4106" t="s">
        <v>10182</v>
      </c>
      <c r="D4106" t="s">
        <v>62</v>
      </c>
      <c r="E4106">
        <v>16.067630592</v>
      </c>
      <c r="F4106">
        <v>19.760000000000002</v>
      </c>
      <c r="G4106">
        <v>-32.749459403144897</v>
      </c>
      <c r="H4106">
        <v>5.2622452392276697</v>
      </c>
      <c r="I4106">
        <v>-23.519395507361899</v>
      </c>
      <c r="J4106">
        <v>-0.64350808614689703</v>
      </c>
      <c r="K4106">
        <v>19.393106321198999</v>
      </c>
      <c r="L4106">
        <v>19.841508999304299</v>
      </c>
      <c r="M4106">
        <v>45.941669276688501</v>
      </c>
      <c r="N4106">
        <v>0.63453945886817398</v>
      </c>
      <c r="O4106">
        <v>33.350202429149697</v>
      </c>
      <c r="P4106">
        <v>21.9753086419753</v>
      </c>
      <c r="Q4106">
        <v>-7.7099276756521007E-2</v>
      </c>
    </row>
    <row r="4107" spans="1:17" hidden="1" x14ac:dyDescent="0.3">
      <c r="A4107" t="s">
        <v>8375</v>
      </c>
      <c r="B4107" t="s">
        <v>8376</v>
      </c>
      <c r="C4107" t="s">
        <v>10182</v>
      </c>
      <c r="D4107" t="s">
        <v>553</v>
      </c>
      <c r="E4107">
        <v>16.018976859999999</v>
      </c>
      <c r="F4107">
        <v>11.35</v>
      </c>
      <c r="G4107">
        <v>16.259048412173801</v>
      </c>
      <c r="H4107">
        <v>11.469149922527199</v>
      </c>
      <c r="I4107">
        <v>103.041634703925</v>
      </c>
      <c r="J4107">
        <v>-3.2694116925553098</v>
      </c>
      <c r="K4107">
        <v>9.0050189129986506</v>
      </c>
      <c r="L4107">
        <v>8.6193116039276507</v>
      </c>
      <c r="M4107">
        <v>67.910860968956996</v>
      </c>
      <c r="N4107">
        <v>0.85435850868808005</v>
      </c>
      <c r="O4107">
        <v>5.72687224669603</v>
      </c>
      <c r="P4107">
        <v>163.95348837209301</v>
      </c>
      <c r="Q4107">
        <v>4.4910257628429998E-3</v>
      </c>
    </row>
    <row r="4108" spans="1:17" hidden="1" x14ac:dyDescent="0.3">
      <c r="A4108" t="s">
        <v>8377</v>
      </c>
      <c r="B4108" t="s">
        <v>8378</v>
      </c>
      <c r="C4108" t="s">
        <v>10182</v>
      </c>
      <c r="D4108" t="s">
        <v>553</v>
      </c>
      <c r="E4108">
        <v>16.011240000000001</v>
      </c>
      <c r="F4108">
        <v>93.36</v>
      </c>
      <c r="G4108">
        <v>-0.489618130729923</v>
      </c>
      <c r="H4108">
        <v>-6.0417011409050199</v>
      </c>
      <c r="I4108">
        <v>-14.054700060880601</v>
      </c>
      <c r="J4108">
        <v>-2.7561705801285901</v>
      </c>
      <c r="K4108">
        <v>93.324721669204393</v>
      </c>
      <c r="L4108">
        <v>93.191191109628605</v>
      </c>
      <c r="M4108">
        <v>53.306334500519903</v>
      </c>
      <c r="N4108">
        <v>0.70056513292462697</v>
      </c>
      <c r="O4108">
        <v>20.490574121679501</v>
      </c>
      <c r="P4108">
        <v>43.630769230769197</v>
      </c>
      <c r="Q4108">
        <v>0.10337627688696401</v>
      </c>
    </row>
    <row r="4109" spans="1:17" hidden="1" x14ac:dyDescent="0.3">
      <c r="A4109" t="s">
        <v>8379</v>
      </c>
      <c r="B4109" t="s">
        <v>8380</v>
      </c>
      <c r="C4109" t="s">
        <v>10182</v>
      </c>
      <c r="D4109" t="s">
        <v>711</v>
      </c>
      <c r="E4109">
        <v>15.966448</v>
      </c>
      <c r="F4109">
        <v>138.66999999999999</v>
      </c>
      <c r="G4109">
        <v>12.2111217016945</v>
      </c>
      <c r="H4109">
        <v>1.59041492624611</v>
      </c>
      <c r="I4109">
        <v>6.1018830443330803</v>
      </c>
      <c r="J4109">
        <v>1.1359885910510601</v>
      </c>
      <c r="K4109">
        <v>131.56888637493901</v>
      </c>
      <c r="L4109">
        <v>121.24460207796599</v>
      </c>
      <c r="M4109">
        <v>48.680230268627398</v>
      </c>
      <c r="N4109">
        <v>0.95596600519279695</v>
      </c>
      <c r="O4109">
        <v>6.0070671378091998</v>
      </c>
      <c r="P4109">
        <v>39.717884130982299</v>
      </c>
    </row>
    <row r="4110" spans="1:17" hidden="1" x14ac:dyDescent="0.3">
      <c r="A4110" t="s">
        <v>8381</v>
      </c>
      <c r="B4110" t="s">
        <v>8382</v>
      </c>
      <c r="C4110" t="s">
        <v>10182</v>
      </c>
      <c r="D4110" t="s">
        <v>938</v>
      </c>
      <c r="E4110">
        <v>15.952879068</v>
      </c>
      <c r="F4110">
        <v>26.31</v>
      </c>
      <c r="G4110">
        <v>-19.845908001275699</v>
      </c>
      <c r="H4110">
        <v>0.27272313342650201</v>
      </c>
      <c r="I4110">
        <v>-38.423889889384398</v>
      </c>
      <c r="J4110">
        <v>-5.9362174715506999</v>
      </c>
      <c r="K4110">
        <v>23.634257623440298</v>
      </c>
      <c r="L4110">
        <v>25.659006252901801</v>
      </c>
      <c r="M4110">
        <v>74.027333225007794</v>
      </c>
      <c r="N4110">
        <v>2.4456799250356398</v>
      </c>
      <c r="O4110">
        <v>48.992778411250399</v>
      </c>
      <c r="P4110">
        <v>38.037775445960101</v>
      </c>
      <c r="Q4110">
        <v>9.9020950419478004E-2</v>
      </c>
    </row>
    <row r="4111" spans="1:17" hidden="1" x14ac:dyDescent="0.3">
      <c r="A4111" t="s">
        <v>8383</v>
      </c>
      <c r="B4111" t="s">
        <v>8384</v>
      </c>
      <c r="C4111" t="s">
        <v>10182</v>
      </c>
      <c r="D4111" t="s">
        <v>413</v>
      </c>
      <c r="E4111">
        <v>15.95</v>
      </c>
      <c r="F4111">
        <v>29</v>
      </c>
      <c r="G4111">
        <v>63.225780310412503</v>
      </c>
      <c r="H4111">
        <v>18.492334737358298</v>
      </c>
      <c r="I4111">
        <v>41.763007864618501</v>
      </c>
      <c r="J4111">
        <v>-10.4938062799571</v>
      </c>
      <c r="K4111">
        <v>26.4377860832587</v>
      </c>
      <c r="L4111">
        <v>21.664037167938702</v>
      </c>
      <c r="M4111">
        <v>37.5388760040981</v>
      </c>
      <c r="N4111">
        <v>1.16377445089987</v>
      </c>
      <c r="O4111">
        <v>35.2068965517241</v>
      </c>
      <c r="P4111">
        <v>141.46544546211399</v>
      </c>
      <c r="Q4111">
        <v>0.10323052351637201</v>
      </c>
    </row>
    <row r="4112" spans="1:17" hidden="1" x14ac:dyDescent="0.3">
      <c r="A4112" t="s">
        <v>8385</v>
      </c>
      <c r="B4112" t="s">
        <v>8386</v>
      </c>
      <c r="C4112" t="s">
        <v>10182</v>
      </c>
      <c r="D4112" t="s">
        <v>46</v>
      </c>
      <c r="E4112">
        <v>15.940491</v>
      </c>
      <c r="F4112">
        <v>569.1</v>
      </c>
      <c r="G4112">
        <v>15.2074483403981</v>
      </c>
      <c r="H4112">
        <v>10.941550717681</v>
      </c>
      <c r="I4112">
        <v>71.133898127045697</v>
      </c>
      <c r="J4112">
        <v>-5.0222821071754797</v>
      </c>
      <c r="K4112">
        <v>515.190061837965</v>
      </c>
      <c r="L4112">
        <v>447.34819086245301</v>
      </c>
      <c r="M4112">
        <v>54.616621999623703</v>
      </c>
      <c r="N4112">
        <v>1.8595041322314001</v>
      </c>
      <c r="O4112">
        <v>10.516605166051599</v>
      </c>
      <c r="P4112">
        <v>93.111638954869306</v>
      </c>
    </row>
    <row r="4113" spans="1:17" hidden="1" x14ac:dyDescent="0.3">
      <c r="A4113" t="s">
        <v>8387</v>
      </c>
      <c r="B4113" t="s">
        <v>8388</v>
      </c>
      <c r="C4113" t="s">
        <v>10182</v>
      </c>
      <c r="E4113">
        <v>15.902240900000001</v>
      </c>
      <c r="F4113">
        <v>23.66</v>
      </c>
      <c r="G4113">
        <v>-56.306838233833801</v>
      </c>
      <c r="H4113">
        <v>-24.551988146434201</v>
      </c>
      <c r="I4113">
        <v>-31.467140252268099</v>
      </c>
      <c r="J4113">
        <v>4.4423957281151303</v>
      </c>
      <c r="K4113">
        <v>24.922081863013499</v>
      </c>
      <c r="L4113">
        <v>29.4396599928317</v>
      </c>
      <c r="M4113">
        <v>51.5485529582796</v>
      </c>
      <c r="N4113">
        <v>2.6104866039876802</v>
      </c>
      <c r="O4113">
        <v>128.191039729501</v>
      </c>
      <c r="P4113">
        <v>20.714285714285701</v>
      </c>
      <c r="Q4113">
        <v>0.109999350043675</v>
      </c>
    </row>
    <row r="4114" spans="1:17" hidden="1" x14ac:dyDescent="0.3">
      <c r="A4114" t="s">
        <v>8389</v>
      </c>
      <c r="B4114" t="s">
        <v>8390</v>
      </c>
      <c r="C4114" t="s">
        <v>10182</v>
      </c>
      <c r="D4114" t="s">
        <v>1783</v>
      </c>
      <c r="E4114">
        <v>15.9003</v>
      </c>
      <c r="F4114">
        <v>19.63</v>
      </c>
      <c r="G4114">
        <v>-5.3907860500562297</v>
      </c>
      <c r="H4114">
        <v>-3.8574054353010498</v>
      </c>
      <c r="I4114">
        <v>-19.8213154683909</v>
      </c>
      <c r="J4114">
        <v>-7.3030474678898596</v>
      </c>
      <c r="K4114">
        <v>19.605680160167399</v>
      </c>
      <c r="L4114">
        <v>19.177388341986301</v>
      </c>
      <c r="M4114">
        <v>41.067772699317104</v>
      </c>
      <c r="N4114">
        <v>1.0205485628275199</v>
      </c>
      <c r="O4114">
        <v>17.575140091696301</v>
      </c>
      <c r="P4114">
        <v>28.721311475409799</v>
      </c>
      <c r="Q4114">
        <v>-1.6886532736684001E-2</v>
      </c>
    </row>
    <row r="4115" spans="1:17" hidden="1" x14ac:dyDescent="0.3">
      <c r="A4115" t="s">
        <v>8391</v>
      </c>
      <c r="B4115" t="s">
        <v>8392</v>
      </c>
      <c r="C4115" t="s">
        <v>10182</v>
      </c>
      <c r="D4115" t="s">
        <v>180</v>
      </c>
      <c r="E4115">
        <v>15.885678566999999</v>
      </c>
      <c r="F4115">
        <v>33.99</v>
      </c>
      <c r="G4115">
        <v>-52.782142844926</v>
      </c>
      <c r="H4115">
        <v>-10.6199528079188</v>
      </c>
      <c r="I4115">
        <v>-26.990699109468601</v>
      </c>
      <c r="J4115">
        <v>-6.9525705088400498</v>
      </c>
      <c r="K4115">
        <v>34.754136556930902</v>
      </c>
      <c r="L4115">
        <v>37.932623526318203</v>
      </c>
      <c r="M4115">
        <v>50.107472251953503</v>
      </c>
      <c r="N4115">
        <v>1.5343052889388999</v>
      </c>
      <c r="O4115">
        <v>54.751397469844001</v>
      </c>
      <c r="P4115">
        <v>16.884456671251701</v>
      </c>
      <c r="Q4115">
        <v>-7.2499952942441007E-2</v>
      </c>
    </row>
    <row r="4116" spans="1:17" hidden="1" x14ac:dyDescent="0.3">
      <c r="A4116" t="s">
        <v>8393</v>
      </c>
      <c r="B4116" t="s">
        <v>8394</v>
      </c>
      <c r="C4116" t="s">
        <v>10182</v>
      </c>
      <c r="D4116" t="s">
        <v>304</v>
      </c>
      <c r="E4116">
        <v>15.878971999999999</v>
      </c>
      <c r="F4116">
        <v>40</v>
      </c>
      <c r="G4116">
        <v>-27.524932391519599</v>
      </c>
      <c r="H4116">
        <v>6.1627116792624497</v>
      </c>
      <c r="I4116">
        <v>-27.510742201856399</v>
      </c>
      <c r="J4116">
        <v>-1.0365921706747401</v>
      </c>
      <c r="K4116">
        <v>42.870188977042098</v>
      </c>
      <c r="L4116">
        <v>43.635700100380198</v>
      </c>
      <c r="M4116">
        <v>35.384202268684199</v>
      </c>
      <c r="N4116">
        <v>0.26570166346053498</v>
      </c>
      <c r="O4116">
        <v>80.025000000000006</v>
      </c>
      <c r="P4116">
        <v>34.816312773845603</v>
      </c>
      <c r="Q4116">
        <v>3.2905942300763998E-2</v>
      </c>
    </row>
    <row r="4117" spans="1:17" hidden="1" x14ac:dyDescent="0.3">
      <c r="A4117" t="s">
        <v>8395</v>
      </c>
      <c r="B4117" t="s">
        <v>8396</v>
      </c>
      <c r="C4117" t="s">
        <v>10182</v>
      </c>
      <c r="D4117" t="s">
        <v>214</v>
      </c>
      <c r="E4117">
        <v>15.809459328000001</v>
      </c>
      <c r="F4117">
        <v>56.94</v>
      </c>
      <c r="G4117">
        <v>44.782827082256397</v>
      </c>
      <c r="H4117">
        <v>0.12899952240846599</v>
      </c>
      <c r="I4117">
        <v>16.378668169822699</v>
      </c>
      <c r="J4117">
        <v>0.22965457826663399</v>
      </c>
      <c r="K4117">
        <v>60.112453065574101</v>
      </c>
      <c r="L4117">
        <v>56.037586974850797</v>
      </c>
      <c r="M4117">
        <v>55.097065683045003</v>
      </c>
      <c r="N4117">
        <v>0.85835213922863296</v>
      </c>
      <c r="O4117">
        <v>95.328415876361007</v>
      </c>
      <c r="P4117">
        <v>102.489331436699</v>
      </c>
      <c r="Q4117">
        <v>0.12721440315686999</v>
      </c>
    </row>
    <row r="4118" spans="1:17" hidden="1" x14ac:dyDescent="0.3">
      <c r="A4118" t="s">
        <v>8397</v>
      </c>
      <c r="B4118" t="s">
        <v>8398</v>
      </c>
      <c r="C4118" t="s">
        <v>10182</v>
      </c>
      <c r="E4118">
        <v>15.801743999999999</v>
      </c>
      <c r="F4118">
        <v>28.72</v>
      </c>
      <c r="G4118">
        <v>88.763682467823202</v>
      </c>
      <c r="H4118">
        <v>21.642944999237699</v>
      </c>
      <c r="I4118">
        <v>56.414271427770501</v>
      </c>
      <c r="J4118">
        <v>11.9535068392262</v>
      </c>
      <c r="K4118">
        <v>23.977170253473599</v>
      </c>
      <c r="L4118">
        <v>20.285964936052199</v>
      </c>
      <c r="M4118">
        <v>91.288102269104201</v>
      </c>
      <c r="N4118">
        <v>0.93969512372846697</v>
      </c>
      <c r="O4118">
        <v>0.27855153203342198</v>
      </c>
      <c r="P4118">
        <v>163.728191000918</v>
      </c>
      <c r="Q4118">
        <v>8.8063404402525997E-2</v>
      </c>
    </row>
    <row r="4119" spans="1:17" hidden="1" x14ac:dyDescent="0.3">
      <c r="A4119" t="s">
        <v>8399</v>
      </c>
      <c r="B4119" t="s">
        <v>8400</v>
      </c>
      <c r="C4119" t="s">
        <v>10182</v>
      </c>
      <c r="D4119" t="s">
        <v>553</v>
      </c>
      <c r="E4119">
        <v>15.738</v>
      </c>
      <c r="F4119">
        <v>52.46</v>
      </c>
      <c r="G4119">
        <v>-49.949843836280003</v>
      </c>
      <c r="H4119">
        <v>6.9330558392925701</v>
      </c>
      <c r="I4119">
        <v>8.7424673325626099</v>
      </c>
      <c r="J4119">
        <v>-4.6493160773758403E-2</v>
      </c>
      <c r="K4119">
        <v>53.854608780104797</v>
      </c>
      <c r="L4119">
        <v>54.841644456745698</v>
      </c>
      <c r="M4119">
        <v>55.659094569694801</v>
      </c>
      <c r="N4119">
        <v>2.08240035826242E-3</v>
      </c>
      <c r="O4119">
        <v>95.386961494471905</v>
      </c>
      <c r="P4119">
        <v>57.490243170219102</v>
      </c>
    </row>
    <row r="4120" spans="1:17" hidden="1" x14ac:dyDescent="0.3">
      <c r="A4120" t="s">
        <v>8401</v>
      </c>
      <c r="B4120" t="s">
        <v>8402</v>
      </c>
      <c r="C4120" t="s">
        <v>10182</v>
      </c>
      <c r="E4120">
        <v>15.736000000000001</v>
      </c>
      <c r="F4120">
        <v>112.4</v>
      </c>
      <c r="G4120">
        <v>11.156516241148401</v>
      </c>
      <c r="H4120">
        <v>39.732726593015897</v>
      </c>
      <c r="I4120">
        <v>17.598791777604699</v>
      </c>
      <c r="J4120">
        <v>9.0863481676395104</v>
      </c>
      <c r="K4120">
        <v>105.736491353497</v>
      </c>
      <c r="L4120">
        <v>109.529117818985</v>
      </c>
      <c r="M4120">
        <v>62.399446037964601</v>
      </c>
      <c r="N4120">
        <v>1.6529720279720199</v>
      </c>
      <c r="O4120">
        <v>50.284697508896699</v>
      </c>
      <c r="P4120">
        <v>40.5</v>
      </c>
      <c r="Q4120">
        <v>4.6941437441790001E-3</v>
      </c>
    </row>
    <row r="4121" spans="1:17" hidden="1" x14ac:dyDescent="0.3">
      <c r="A4121" t="s">
        <v>8403</v>
      </c>
      <c r="B4121" t="s">
        <v>8404</v>
      </c>
      <c r="C4121" t="s">
        <v>10182</v>
      </c>
      <c r="D4121" t="s">
        <v>21</v>
      </c>
      <c r="E4121">
        <v>15.722519999999999</v>
      </c>
      <c r="F4121">
        <v>37.840000000000003</v>
      </c>
      <c r="G4121">
        <v>-53.743524894186699</v>
      </c>
      <c r="H4121">
        <v>19.148692125674501</v>
      </c>
      <c r="I4121">
        <v>-46.4280011296444</v>
      </c>
      <c r="J4121">
        <v>6.5933458734314696</v>
      </c>
      <c r="K4121">
        <v>36.401288021880298</v>
      </c>
      <c r="L4121">
        <v>45.841636582238401</v>
      </c>
      <c r="M4121">
        <v>82.3820588187656</v>
      </c>
      <c r="N4121">
        <v>0.37513886032807803</v>
      </c>
      <c r="O4121">
        <v>84.725158562367795</v>
      </c>
      <c r="P4121">
        <v>33.710247349823298</v>
      </c>
      <c r="Q4121">
        <v>5.1157881566404002E-2</v>
      </c>
    </row>
    <row r="4122" spans="1:17" hidden="1" x14ac:dyDescent="0.3">
      <c r="A4122" t="s">
        <v>8405</v>
      </c>
      <c r="B4122" t="s">
        <v>8406</v>
      </c>
      <c r="C4122" t="s">
        <v>10182</v>
      </c>
      <c r="D4122" t="s">
        <v>700</v>
      </c>
      <c r="E4122">
        <v>15.685584</v>
      </c>
      <c r="F4122">
        <v>54.96</v>
      </c>
      <c r="G4122">
        <v>180.24742533205699</v>
      </c>
      <c r="H4122">
        <v>-13.991315483434599</v>
      </c>
      <c r="I4122">
        <v>217.56357251130601</v>
      </c>
      <c r="J4122">
        <v>0.170113337421195</v>
      </c>
      <c r="K4122">
        <v>53.717153748482502</v>
      </c>
      <c r="L4122">
        <v>37.527143748354902</v>
      </c>
      <c r="M4122">
        <v>47.466886628074697</v>
      </c>
      <c r="N4122">
        <v>2.79870180819572</v>
      </c>
      <c r="O4122">
        <v>13.1368267831149</v>
      </c>
      <c r="P4122">
        <v>229.89195678271301</v>
      </c>
    </row>
    <row r="4123" spans="1:17" hidden="1" x14ac:dyDescent="0.3">
      <c r="A4123" t="s">
        <v>8407</v>
      </c>
      <c r="B4123" t="s">
        <v>8408</v>
      </c>
      <c r="C4123" t="s">
        <v>10182</v>
      </c>
      <c r="E4123">
        <v>15.68</v>
      </c>
      <c r="F4123">
        <v>28</v>
      </c>
      <c r="G4123">
        <v>1.9558342854756099</v>
      </c>
      <c r="H4123">
        <v>-38.971358355473797</v>
      </c>
      <c r="I4123">
        <v>-9.7642817073043595</v>
      </c>
      <c r="J4123">
        <v>-9.7890803227157601</v>
      </c>
      <c r="K4123">
        <v>31.613402917752001</v>
      </c>
      <c r="L4123">
        <v>27.652315147811098</v>
      </c>
      <c r="M4123">
        <v>20.767378321408899</v>
      </c>
      <c r="N4123">
        <v>0.14359689141625601</v>
      </c>
      <c r="O4123">
        <v>50.928571428571402</v>
      </c>
      <c r="P4123">
        <v>38.4767556874381</v>
      </c>
      <c r="Q4123">
        <v>0.10560382846345</v>
      </c>
    </row>
    <row r="4124" spans="1:17" hidden="1" x14ac:dyDescent="0.3">
      <c r="A4124" t="s">
        <v>8409</v>
      </c>
      <c r="B4124" t="s">
        <v>8410</v>
      </c>
      <c r="C4124" t="s">
        <v>10182</v>
      </c>
      <c r="D4124" t="s">
        <v>553</v>
      </c>
      <c r="E4124">
        <v>15.646280000000001</v>
      </c>
      <c r="F4124">
        <v>52</v>
      </c>
      <c r="G4124">
        <v>26.783250877228902</v>
      </c>
      <c r="H4124">
        <v>-18.4687942131232</v>
      </c>
      <c r="I4124">
        <v>8.7426285341809606</v>
      </c>
      <c r="J4124">
        <v>0.89581453153393698</v>
      </c>
      <c r="K4124">
        <v>49.699023361728798</v>
      </c>
      <c r="L4124">
        <v>41.939782969392098</v>
      </c>
      <c r="M4124">
        <v>51.136980688071802</v>
      </c>
      <c r="N4124">
        <v>0.28203636363636297</v>
      </c>
      <c r="O4124">
        <v>21.1538461538461</v>
      </c>
      <c r="P4124">
        <v>85.581727337616002</v>
      </c>
      <c r="Q4124">
        <v>0.14296646448417599</v>
      </c>
    </row>
    <row r="4125" spans="1:17" hidden="1" x14ac:dyDescent="0.3">
      <c r="A4125" t="s">
        <v>8411</v>
      </c>
      <c r="B4125" t="s">
        <v>8412</v>
      </c>
      <c r="C4125" t="s">
        <v>10182</v>
      </c>
      <c r="D4125" t="s">
        <v>413</v>
      </c>
      <c r="E4125">
        <v>15.6416</v>
      </c>
      <c r="F4125">
        <v>15.04</v>
      </c>
      <c r="G4125">
        <v>99.391703939022705</v>
      </c>
      <c r="H4125">
        <v>7.9183890953715297</v>
      </c>
      <c r="I4125">
        <v>32.009427628784998</v>
      </c>
      <c r="J4125">
        <v>10.7778795990828</v>
      </c>
      <c r="K4125">
        <v>14.0424123188398</v>
      </c>
      <c r="L4125">
        <v>11.771679394237401</v>
      </c>
      <c r="M4125">
        <v>57.0836403417198</v>
      </c>
      <c r="N4125">
        <v>1.2360808111031201</v>
      </c>
      <c r="O4125">
        <v>18.018617021276601</v>
      </c>
      <c r="P4125">
        <v>144.55284552845501</v>
      </c>
      <c r="Q4125">
        <v>9.9103333870684998E-2</v>
      </c>
    </row>
    <row r="4126" spans="1:17" hidden="1" x14ac:dyDescent="0.3">
      <c r="A4126" t="s">
        <v>8413</v>
      </c>
      <c r="B4126" t="s">
        <v>8414</v>
      </c>
      <c r="C4126" t="s">
        <v>10182</v>
      </c>
      <c r="D4126" t="s">
        <v>413</v>
      </c>
      <c r="E4126">
        <v>15.60375</v>
      </c>
      <c r="F4126">
        <v>1.9</v>
      </c>
      <c r="G4126">
        <v>68.791643019132394</v>
      </c>
      <c r="H4126">
        <v>40.282025459007897</v>
      </c>
      <c r="I4126">
        <v>4.9555663458770098</v>
      </c>
      <c r="J4126">
        <v>42.473191878596303</v>
      </c>
      <c r="K4126">
        <v>1.3430665299670901</v>
      </c>
      <c r="L4126">
        <v>1.28961768401919</v>
      </c>
      <c r="M4126">
        <v>96.353709672949094</v>
      </c>
      <c r="N4126">
        <v>2.2950692331368301</v>
      </c>
      <c r="O4126">
        <v>6.3157894736842</v>
      </c>
      <c r="P4126">
        <v>128.915662650602</v>
      </c>
      <c r="Q4126">
        <v>0.11875580488904799</v>
      </c>
    </row>
    <row r="4127" spans="1:17" hidden="1" x14ac:dyDescent="0.3">
      <c r="A4127" t="s">
        <v>8415</v>
      </c>
      <c r="B4127" t="s">
        <v>8416</v>
      </c>
      <c r="C4127" t="s">
        <v>10182</v>
      </c>
      <c r="D4127" t="s">
        <v>637</v>
      </c>
      <c r="E4127">
        <v>15.540038129999999</v>
      </c>
      <c r="F4127">
        <v>13.35</v>
      </c>
      <c r="G4127">
        <v>-7.0487727227611696</v>
      </c>
      <c r="H4127">
        <v>3.1045066851031099E-2</v>
      </c>
      <c r="I4127">
        <v>-11.421354792948801</v>
      </c>
      <c r="J4127">
        <v>-1.30575242003301</v>
      </c>
      <c r="K4127">
        <v>12.945914356666499</v>
      </c>
      <c r="L4127">
        <v>12.439328465135301</v>
      </c>
      <c r="M4127">
        <v>48.190682760798303</v>
      </c>
      <c r="N4127">
        <v>2.3174390049929499</v>
      </c>
      <c r="O4127">
        <v>18.277153558052401</v>
      </c>
      <c r="P4127">
        <v>33.366633366633302</v>
      </c>
      <c r="Q4127">
        <v>3.1175536412877E-2</v>
      </c>
    </row>
    <row r="4128" spans="1:17" hidden="1" x14ac:dyDescent="0.3">
      <c r="A4128" t="s">
        <v>8417</v>
      </c>
      <c r="B4128" t="s">
        <v>8418</v>
      </c>
      <c r="C4128" t="s">
        <v>10182</v>
      </c>
      <c r="D4128" t="s">
        <v>140</v>
      </c>
      <c r="E4128">
        <v>15.525840000000001</v>
      </c>
      <c r="F4128">
        <v>26.4</v>
      </c>
      <c r="G4128">
        <v>-33.831155149564701</v>
      </c>
      <c r="H4128">
        <v>15.974951063754499</v>
      </c>
      <c r="I4128">
        <v>45.4719743657717</v>
      </c>
      <c r="J4128">
        <v>18.711941387134399</v>
      </c>
      <c r="K4128">
        <v>22.844552917090599</v>
      </c>
      <c r="L4128">
        <v>20.435968297746602</v>
      </c>
      <c r="M4128">
        <v>69.1799117377588</v>
      </c>
      <c r="N4128">
        <v>0.80178329133552995</v>
      </c>
      <c r="O4128">
        <v>10.8712121212121</v>
      </c>
      <c r="P4128">
        <v>102.764976958525</v>
      </c>
      <c r="Q4128">
        <v>8.7009939483431997E-2</v>
      </c>
    </row>
    <row r="4129" spans="1:17" hidden="1" x14ac:dyDescent="0.3">
      <c r="A4129" t="s">
        <v>8419</v>
      </c>
      <c r="B4129" t="s">
        <v>8420</v>
      </c>
      <c r="C4129" t="s">
        <v>10182</v>
      </c>
      <c r="D4129" t="s">
        <v>711</v>
      </c>
      <c r="E4129">
        <v>15.501888424000001</v>
      </c>
      <c r="F4129">
        <v>87.67</v>
      </c>
      <c r="G4129">
        <v>20.9577368429687</v>
      </c>
      <c r="H4129">
        <v>2.9829446893057101</v>
      </c>
      <c r="I4129">
        <v>3.2702444205761898</v>
      </c>
      <c r="J4129">
        <v>-0.477870161568411</v>
      </c>
      <c r="K4129">
        <v>82.708874092539801</v>
      </c>
      <c r="L4129">
        <v>76.021797376768404</v>
      </c>
      <c r="M4129">
        <v>40.888200527429397</v>
      </c>
      <c r="N4129">
        <v>1.0886051600208599</v>
      </c>
      <c r="O4129">
        <v>1.5284589939545901</v>
      </c>
      <c r="P4129">
        <v>46.850921273031801</v>
      </c>
    </row>
    <row r="4130" spans="1:17" hidden="1" x14ac:dyDescent="0.3">
      <c r="A4130" t="s">
        <v>8421</v>
      </c>
      <c r="B4130" t="s">
        <v>8422</v>
      </c>
      <c r="C4130" t="s">
        <v>10182</v>
      </c>
      <c r="E4130">
        <v>15.450435000000001</v>
      </c>
      <c r="F4130">
        <v>42.9</v>
      </c>
      <c r="G4130">
        <v>-70.526579500703406</v>
      </c>
      <c r="H4130">
        <v>-11.6774746469018</v>
      </c>
      <c r="I4130">
        <v>-57.769055770834598</v>
      </c>
      <c r="J4130">
        <v>-5.3812663789163002</v>
      </c>
      <c r="K4130">
        <v>49.071694465057597</v>
      </c>
      <c r="M4130">
        <v>35.576705102686802</v>
      </c>
      <c r="N4130">
        <v>0.25585629323947001</v>
      </c>
      <c r="O4130">
        <v>83.566433566433503</v>
      </c>
      <c r="P4130">
        <v>2.1428571428571299</v>
      </c>
    </row>
    <row r="4131" spans="1:17" hidden="1" x14ac:dyDescent="0.3">
      <c r="A4131" t="s">
        <v>8423</v>
      </c>
      <c r="B4131" t="s">
        <v>8424</v>
      </c>
      <c r="C4131" t="s">
        <v>10182</v>
      </c>
      <c r="D4131" t="s">
        <v>891</v>
      </c>
      <c r="E4131">
        <v>15.417327200000001</v>
      </c>
      <c r="F4131">
        <v>28.27</v>
      </c>
      <c r="G4131">
        <v>112.477117208808</v>
      </c>
      <c r="H4131">
        <v>48.832540922925403</v>
      </c>
      <c r="I4131">
        <v>-20.363517648114701</v>
      </c>
      <c r="J4131">
        <v>-17.977527643532301</v>
      </c>
      <c r="K4131">
        <v>24.868498845611001</v>
      </c>
      <c r="L4131">
        <v>21.233046601384501</v>
      </c>
      <c r="M4131">
        <v>44.5760647956048</v>
      </c>
      <c r="N4131">
        <v>4.4301210196788796</v>
      </c>
      <c r="O4131">
        <v>45.6667845772904</v>
      </c>
      <c r="P4131">
        <v>151.96078431372499</v>
      </c>
      <c r="Q4131">
        <v>7.2276087717884005E-2</v>
      </c>
    </row>
    <row r="4132" spans="1:17" hidden="1" x14ac:dyDescent="0.3">
      <c r="A4132" t="s">
        <v>8425</v>
      </c>
      <c r="B4132" t="s">
        <v>8426</v>
      </c>
      <c r="C4132" t="s">
        <v>10182</v>
      </c>
      <c r="D4132" t="s">
        <v>46</v>
      </c>
      <c r="E4132">
        <v>15.3847</v>
      </c>
      <c r="F4132">
        <v>23</v>
      </c>
      <c r="G4132">
        <v>126.280212217303</v>
      </c>
      <c r="H4132">
        <v>-4.5179745409920997</v>
      </c>
      <c r="I4132">
        <v>-19.399091342113898</v>
      </c>
      <c r="J4132">
        <v>5.9168095915198204</v>
      </c>
      <c r="K4132">
        <v>24.3379133483831</v>
      </c>
      <c r="L4132">
        <v>19.217960689435401</v>
      </c>
      <c r="M4132">
        <v>62.884260924912397</v>
      </c>
      <c r="N4132">
        <v>0.62921348314606695</v>
      </c>
      <c r="O4132">
        <v>73.478260869565204</v>
      </c>
      <c r="P4132">
        <v>182.20858895705501</v>
      </c>
      <c r="Q4132">
        <v>0.19545793478219201</v>
      </c>
    </row>
    <row r="4133" spans="1:17" hidden="1" x14ac:dyDescent="0.3">
      <c r="A4133" t="s">
        <v>8427</v>
      </c>
      <c r="B4133" t="s">
        <v>8428</v>
      </c>
      <c r="C4133" t="s">
        <v>10182</v>
      </c>
      <c r="E4133">
        <v>15.377140118</v>
      </c>
      <c r="F4133">
        <v>11.39</v>
      </c>
      <c r="G4133">
        <v>12.4744784721542</v>
      </c>
      <c r="H4133">
        <v>3.03434575018168</v>
      </c>
      <c r="I4133">
        <v>-23.827995771018401</v>
      </c>
      <c r="J4133">
        <v>-1.29962599285396</v>
      </c>
      <c r="K4133">
        <v>11.445774657754299</v>
      </c>
      <c r="L4133">
        <v>11.471479690507801</v>
      </c>
      <c r="M4133">
        <v>48.634968842818303</v>
      </c>
      <c r="N4133">
        <v>1.4206632145362701</v>
      </c>
      <c r="O4133">
        <v>40.474100087796302</v>
      </c>
      <c r="P4133">
        <v>51.866666666666603</v>
      </c>
      <c r="Q4133">
        <v>-1.0319411163787999E-2</v>
      </c>
    </row>
    <row r="4134" spans="1:17" hidden="1" x14ac:dyDescent="0.3">
      <c r="A4134" t="s">
        <v>8429</v>
      </c>
      <c r="B4134" t="s">
        <v>8430</v>
      </c>
      <c r="C4134" t="s">
        <v>10182</v>
      </c>
      <c r="E4134">
        <v>15.347596004</v>
      </c>
      <c r="F4134">
        <v>15.88</v>
      </c>
      <c r="G4134">
        <v>-71.053924333361493</v>
      </c>
      <c r="H4134">
        <v>-8.4554745409921104</v>
      </c>
      <c r="I4134">
        <v>-36.1653147270424</v>
      </c>
      <c r="J4134">
        <v>1.0719278918578199</v>
      </c>
      <c r="K4134">
        <v>16.979113633324499</v>
      </c>
      <c r="L4134">
        <v>19.941631642395201</v>
      </c>
      <c r="M4134">
        <v>53.351803315455797</v>
      </c>
      <c r="N4134">
        <v>1.0991215187227701</v>
      </c>
      <c r="O4134">
        <v>85.768261964735501</v>
      </c>
      <c r="P4134">
        <v>12.864250177682999</v>
      </c>
      <c r="Q4134">
        <v>-4.1629485627607002E-2</v>
      </c>
    </row>
    <row r="4135" spans="1:17" hidden="1" x14ac:dyDescent="0.3">
      <c r="A4135" t="s">
        <v>8431</v>
      </c>
      <c r="B4135" t="s">
        <v>8432</v>
      </c>
      <c r="C4135" t="s">
        <v>10182</v>
      </c>
      <c r="D4135" t="s">
        <v>413</v>
      </c>
      <c r="E4135">
        <v>15.3201532</v>
      </c>
      <c r="F4135">
        <v>15.32</v>
      </c>
      <c r="G4135">
        <v>181.314091998724</v>
      </c>
      <c r="H4135">
        <v>-19.357398682741799</v>
      </c>
      <c r="I4135">
        <v>194.071615728593</v>
      </c>
      <c r="J4135">
        <v>-0.11147041873347099</v>
      </c>
      <c r="K4135">
        <v>14.503536612467199</v>
      </c>
      <c r="M4135">
        <v>10.6463900976978</v>
      </c>
      <c r="O4135">
        <v>27.6109660574412</v>
      </c>
      <c r="P4135">
        <v>206.4</v>
      </c>
    </row>
    <row r="4136" spans="1:17" hidden="1" x14ac:dyDescent="0.3">
      <c r="A4136" t="s">
        <v>8433</v>
      </c>
      <c r="B4136" t="s">
        <v>8434</v>
      </c>
      <c r="C4136" t="s">
        <v>10182</v>
      </c>
      <c r="D4136" t="s">
        <v>62</v>
      </c>
      <c r="E4136">
        <v>15.311999999999999</v>
      </c>
      <c r="F4136">
        <v>34.799999999999997</v>
      </c>
      <c r="G4136">
        <v>18.241933843864199</v>
      </c>
      <c r="H4136">
        <v>1.0603425091181899</v>
      </c>
      <c r="I4136">
        <v>-6.8738388168614701</v>
      </c>
      <c r="J4136">
        <v>9.2163900747122103</v>
      </c>
      <c r="K4136">
        <v>30.296929890594299</v>
      </c>
      <c r="L4136">
        <v>29.614733712168601</v>
      </c>
      <c r="M4136">
        <v>85.705061940872795</v>
      </c>
      <c r="N4136">
        <v>1.40578862673103</v>
      </c>
      <c r="O4136">
        <v>19.1666666666666</v>
      </c>
      <c r="P4136">
        <v>73.134328358208904</v>
      </c>
      <c r="Q4136">
        <v>0.11206530106035099</v>
      </c>
    </row>
    <row r="4137" spans="1:17" hidden="1" x14ac:dyDescent="0.3">
      <c r="A4137" t="s">
        <v>8435</v>
      </c>
      <c r="B4137" t="s">
        <v>8436</v>
      </c>
      <c r="C4137" t="s">
        <v>10182</v>
      </c>
      <c r="D4137" t="s">
        <v>299</v>
      </c>
      <c r="E4137">
        <v>15.297698</v>
      </c>
      <c r="F4137">
        <v>68.02</v>
      </c>
      <c r="G4137">
        <v>-17.066216084489898</v>
      </c>
      <c r="H4137">
        <v>-12.304641207658699</v>
      </c>
      <c r="I4137">
        <v>-23.3319169156565</v>
      </c>
      <c r="J4137">
        <v>-5.5785243040601902</v>
      </c>
      <c r="K4137">
        <v>73.743730794266597</v>
      </c>
      <c r="L4137">
        <v>73.375328835598296</v>
      </c>
      <c r="M4137">
        <v>23.019935627969801</v>
      </c>
      <c r="N4137">
        <v>0.59033165122643105</v>
      </c>
      <c r="O4137">
        <v>28.079976477506602</v>
      </c>
      <c r="P4137">
        <v>21.032028469750799</v>
      </c>
      <c r="Q4137">
        <v>8.1183045285579999E-2</v>
      </c>
    </row>
    <row r="4138" spans="1:17" hidden="1" x14ac:dyDescent="0.3">
      <c r="A4138" t="s">
        <v>8437</v>
      </c>
      <c r="B4138" t="s">
        <v>8438</v>
      </c>
      <c r="C4138" t="s">
        <v>10182</v>
      </c>
      <c r="D4138" t="s">
        <v>101</v>
      </c>
      <c r="E4138">
        <v>15.282494700000001</v>
      </c>
      <c r="F4138">
        <v>28.83</v>
      </c>
      <c r="G4138">
        <v>5.0721055427422996</v>
      </c>
      <c r="H4138">
        <v>-8.5311324357289404</v>
      </c>
      <c r="I4138">
        <v>-15.5834178284539</v>
      </c>
      <c r="J4138">
        <v>4.91753561620465</v>
      </c>
      <c r="K4138">
        <v>31.741616379542801</v>
      </c>
      <c r="L4138">
        <v>30.584585832297702</v>
      </c>
      <c r="M4138">
        <v>31.9846327004099</v>
      </c>
      <c r="N4138">
        <v>0.83408402802392101</v>
      </c>
      <c r="O4138">
        <v>54.526534859521298</v>
      </c>
      <c r="P4138">
        <v>52.863202545068901</v>
      </c>
      <c r="Q4138">
        <v>0.11055848804995</v>
      </c>
    </row>
    <row r="4139" spans="1:17" hidden="1" x14ac:dyDescent="0.3">
      <c r="A4139" t="s">
        <v>8439</v>
      </c>
      <c r="B4139" t="s">
        <v>8440</v>
      </c>
      <c r="C4139" t="s">
        <v>10182</v>
      </c>
      <c r="D4139" t="s">
        <v>1175</v>
      </c>
      <c r="E4139">
        <v>15.273554280000001</v>
      </c>
      <c r="F4139">
        <v>2.82</v>
      </c>
      <c r="G4139">
        <v>45.823182907815102</v>
      </c>
      <c r="H4139">
        <v>29.982025459007801</v>
      </c>
      <c r="I4139">
        <v>15.8534339104112</v>
      </c>
      <c r="J4139">
        <v>19.509062394781701</v>
      </c>
      <c r="K4139">
        <v>2.1148930263289398</v>
      </c>
      <c r="L4139">
        <v>1.8852370480501299</v>
      </c>
      <c r="M4139">
        <v>91.188347738885298</v>
      </c>
      <c r="N4139">
        <v>2.4191908103497202</v>
      </c>
      <c r="O4139">
        <v>0</v>
      </c>
      <c r="P4139">
        <v>101.428571428571</v>
      </c>
      <c r="Q4139">
        <v>0.12789524020378901</v>
      </c>
    </row>
    <row r="4140" spans="1:17" hidden="1" x14ac:dyDescent="0.3">
      <c r="A4140" t="s">
        <v>8441</v>
      </c>
      <c r="B4140" t="s">
        <v>8442</v>
      </c>
      <c r="C4140" t="s">
        <v>10182</v>
      </c>
      <c r="D4140" t="s">
        <v>384</v>
      </c>
      <c r="E4140">
        <v>15.271492104</v>
      </c>
      <c r="F4140">
        <v>3.48</v>
      </c>
      <c r="G4140">
        <v>-90.968260942452204</v>
      </c>
      <c r="H4140">
        <v>-23.542364784894499</v>
      </c>
      <c r="I4140">
        <v>-83.920221006100803</v>
      </c>
      <c r="J4140">
        <v>4.35602256249667</v>
      </c>
      <c r="K4140">
        <v>4.4018802865666702</v>
      </c>
      <c r="L4140">
        <v>8.9170375384658893</v>
      </c>
      <c r="M4140">
        <v>56.638245420963798</v>
      </c>
      <c r="N4140">
        <v>1.6545938963703</v>
      </c>
      <c r="O4140">
        <v>302.29885057471199</v>
      </c>
      <c r="P4140">
        <v>19.178082191780799</v>
      </c>
      <c r="Q4140">
        <v>-0.215571697992162</v>
      </c>
    </row>
    <row r="4141" spans="1:17" hidden="1" x14ac:dyDescent="0.3">
      <c r="A4141" t="s">
        <v>8443</v>
      </c>
      <c r="B4141" t="s">
        <v>8444</v>
      </c>
      <c r="C4141" t="s">
        <v>10182</v>
      </c>
      <c r="D4141" t="s">
        <v>637</v>
      </c>
      <c r="E4141">
        <v>15.249000000000001</v>
      </c>
      <c r="F4141">
        <v>11.05</v>
      </c>
      <c r="G4141">
        <v>37.893443031172602</v>
      </c>
      <c r="H4141">
        <v>31.075245797990899</v>
      </c>
      <c r="I4141">
        <v>34.808766194638302</v>
      </c>
      <c r="J4141">
        <v>4.1395533508541398</v>
      </c>
      <c r="K4141">
        <v>9.0345965257631207</v>
      </c>
      <c r="L4141">
        <v>7.86569730851856</v>
      </c>
      <c r="M4141">
        <v>77.3318348414833</v>
      </c>
      <c r="N4141">
        <v>2.5348188164594299</v>
      </c>
      <c r="O4141">
        <v>13.9366515837104</v>
      </c>
      <c r="P4141">
        <v>100.90909090909</v>
      </c>
      <c r="Q4141">
        <v>9.5823076915090996E-2</v>
      </c>
    </row>
    <row r="4142" spans="1:17" hidden="1" x14ac:dyDescent="0.3">
      <c r="A4142" t="s">
        <v>8445</v>
      </c>
      <c r="B4142" t="s">
        <v>8446</v>
      </c>
      <c r="C4142" t="s">
        <v>10182</v>
      </c>
      <c r="D4142" t="s">
        <v>711</v>
      </c>
      <c r="E4142">
        <v>15.224317124999899</v>
      </c>
      <c r="F4142">
        <v>25.86</v>
      </c>
      <c r="G4142">
        <v>8.3826756835035194</v>
      </c>
      <c r="H4142">
        <v>-1.18464120765877</v>
      </c>
      <c r="I4142">
        <v>4.1581022150795599</v>
      </c>
      <c r="J4142">
        <v>0.805559511573255</v>
      </c>
      <c r="K4142">
        <v>24.743686540575101</v>
      </c>
      <c r="L4142">
        <v>22.744602493548101</v>
      </c>
      <c r="M4142">
        <v>59.890528015670299</v>
      </c>
      <c r="N4142">
        <v>0.82786236402744895</v>
      </c>
      <c r="O4142">
        <v>2.4748646558391201</v>
      </c>
      <c r="P4142">
        <v>36.7530407191961</v>
      </c>
    </row>
    <row r="4143" spans="1:17" hidden="1" x14ac:dyDescent="0.3">
      <c r="A4143" t="s">
        <v>8447</v>
      </c>
      <c r="B4143" t="s">
        <v>8448</v>
      </c>
      <c r="C4143" t="s">
        <v>10182</v>
      </c>
      <c r="D4143" t="s">
        <v>637</v>
      </c>
      <c r="E4143">
        <v>15.2153849</v>
      </c>
      <c r="F4143">
        <v>3.82</v>
      </c>
      <c r="G4143">
        <v>99.619974351665405</v>
      </c>
      <c r="H4143">
        <v>16.236742440139899</v>
      </c>
      <c r="I4143">
        <v>40.471615728593001</v>
      </c>
      <c r="J4143">
        <v>-9.6935519843031699</v>
      </c>
      <c r="K4143">
        <v>3.4622583806320799</v>
      </c>
      <c r="L4143">
        <v>2.7342461868048402</v>
      </c>
      <c r="M4143">
        <v>52.214632910284699</v>
      </c>
      <c r="N4143">
        <v>1.04002077038551</v>
      </c>
      <c r="O4143">
        <v>13.8743455497382</v>
      </c>
      <c r="P4143">
        <v>131.51515151515099</v>
      </c>
      <c r="Q4143">
        <v>4.1974356380705E-2</v>
      </c>
    </row>
    <row r="4144" spans="1:17" hidden="1" x14ac:dyDescent="0.3">
      <c r="A4144" t="s">
        <v>8449</v>
      </c>
      <c r="B4144" t="s">
        <v>8450</v>
      </c>
      <c r="C4144" t="s">
        <v>10182</v>
      </c>
      <c r="D4144" t="s">
        <v>711</v>
      </c>
      <c r="E4144">
        <v>15.1879762019999</v>
      </c>
      <c r="F4144">
        <v>161.83000000000001</v>
      </c>
      <c r="G4144">
        <v>31.211175251573302</v>
      </c>
      <c r="H4144">
        <v>2.17281493269209</v>
      </c>
      <c r="I4144">
        <v>8.3412153110253993</v>
      </c>
      <c r="J4144">
        <v>0.28760323222258599</v>
      </c>
      <c r="K4144">
        <v>153.49246804175499</v>
      </c>
      <c r="L4144">
        <v>136.68384421059301</v>
      </c>
      <c r="M4144">
        <v>55.3773054855941</v>
      </c>
      <c r="N4144">
        <v>0.899146869154833</v>
      </c>
      <c r="O4144">
        <v>2.2554532534140499</v>
      </c>
      <c r="P4144">
        <v>57.944563732188101</v>
      </c>
    </row>
    <row r="4145" spans="1:17" hidden="1" x14ac:dyDescent="0.3">
      <c r="A4145" t="s">
        <v>8451</v>
      </c>
      <c r="B4145" t="s">
        <v>8452</v>
      </c>
      <c r="C4145" t="s">
        <v>10182</v>
      </c>
      <c r="E4145">
        <v>15.1529974</v>
      </c>
      <c r="F4145">
        <v>21.74</v>
      </c>
      <c r="G4145">
        <v>20.2349476136974</v>
      </c>
      <c r="H4145">
        <v>-4.8253965875445797</v>
      </c>
      <c r="I4145">
        <v>9.4643328154277899</v>
      </c>
      <c r="J4145">
        <v>-0.48508965200183402</v>
      </c>
      <c r="K4145">
        <v>22.384404959166201</v>
      </c>
      <c r="L4145">
        <v>19.617726635163098</v>
      </c>
      <c r="M4145">
        <v>38.422956518237399</v>
      </c>
      <c r="N4145">
        <v>0.81848006270070806</v>
      </c>
      <c r="O4145">
        <v>34.728610855565698</v>
      </c>
      <c r="P4145">
        <v>86.449399656946795</v>
      </c>
      <c r="Q4145">
        <v>7.2443086961602995E-2</v>
      </c>
    </row>
    <row r="4146" spans="1:17" hidden="1" x14ac:dyDescent="0.3">
      <c r="A4146" t="s">
        <v>8453</v>
      </c>
      <c r="B4146" t="s">
        <v>8454</v>
      </c>
      <c r="C4146" t="s">
        <v>10182</v>
      </c>
      <c r="D4146" t="s">
        <v>637</v>
      </c>
      <c r="E4146">
        <v>15.093</v>
      </c>
      <c r="F4146">
        <v>35.1</v>
      </c>
      <c r="G4146">
        <v>-29.809035037106302</v>
      </c>
      <c r="H4146">
        <v>-13.796857973403499</v>
      </c>
      <c r="I4146">
        <v>-11.1756465192455</v>
      </c>
      <c r="J4146">
        <v>-6.57112698234498</v>
      </c>
      <c r="K4146">
        <v>37.330407933302403</v>
      </c>
      <c r="L4146">
        <v>36.113734538193299</v>
      </c>
      <c r="M4146">
        <v>42.581055751174702</v>
      </c>
      <c r="N4146">
        <v>0.21484919014975101</v>
      </c>
      <c r="O4146">
        <v>56.695156695156598</v>
      </c>
      <c r="P4146">
        <v>25.4915981408652</v>
      </c>
      <c r="Q4146">
        <v>-3.4808661247154003E-2</v>
      </c>
    </row>
    <row r="4147" spans="1:17" hidden="1" x14ac:dyDescent="0.3">
      <c r="A4147" t="s">
        <v>8455</v>
      </c>
      <c r="B4147" t="s">
        <v>8456</v>
      </c>
      <c r="C4147" t="s">
        <v>10182</v>
      </c>
      <c r="D4147" t="s">
        <v>637</v>
      </c>
      <c r="E4147">
        <v>15.08735925</v>
      </c>
      <c r="F4147">
        <v>45.27</v>
      </c>
      <c r="G4147">
        <v>13.9497185343507</v>
      </c>
      <c r="H4147">
        <v>-6.4955026308797503</v>
      </c>
      <c r="I4147">
        <v>-8.0916815313654702</v>
      </c>
      <c r="J4147">
        <v>-3.07005919012013</v>
      </c>
      <c r="K4147">
        <v>44.5213835127214</v>
      </c>
      <c r="L4147">
        <v>42.406891077093697</v>
      </c>
      <c r="M4147">
        <v>54.707522503467104</v>
      </c>
      <c r="N4147">
        <v>0.62585427479870304</v>
      </c>
      <c r="O4147">
        <v>28.120167881599201</v>
      </c>
      <c r="P4147">
        <v>60.817051509769101</v>
      </c>
      <c r="Q4147">
        <v>0.14000282959264501</v>
      </c>
    </row>
    <row r="4148" spans="1:17" hidden="1" x14ac:dyDescent="0.3">
      <c r="A4148" t="s">
        <v>8457</v>
      </c>
      <c r="B4148" t="s">
        <v>8458</v>
      </c>
      <c r="C4148" t="s">
        <v>10182</v>
      </c>
      <c r="D4148" t="s">
        <v>75</v>
      </c>
      <c r="E4148">
        <v>15.059749999999999</v>
      </c>
      <c r="F4148">
        <v>10.210000000000001</v>
      </c>
      <c r="G4148">
        <v>52.479309390028597</v>
      </c>
      <c r="H4148">
        <v>-14.9891787294737</v>
      </c>
      <c r="I4148">
        <v>34.367018027443599</v>
      </c>
      <c r="J4148">
        <v>-1.9585390498751001</v>
      </c>
      <c r="K4148">
        <v>11.0139407560715</v>
      </c>
      <c r="L4148">
        <v>10.361253194545</v>
      </c>
      <c r="M4148">
        <v>27.7424372014634</v>
      </c>
      <c r="N4148">
        <v>0.92556486198563803</v>
      </c>
      <c r="O4148">
        <v>105.19098922624801</v>
      </c>
      <c r="P4148">
        <v>103.386454183266</v>
      </c>
      <c r="Q4148">
        <v>5.1026870474029998E-2</v>
      </c>
    </row>
    <row r="4149" spans="1:17" hidden="1" x14ac:dyDescent="0.3">
      <c r="A4149" t="s">
        <v>8459</v>
      </c>
      <c r="B4149" t="s">
        <v>5866</v>
      </c>
      <c r="C4149" t="s">
        <v>10182</v>
      </c>
      <c r="D4149" t="s">
        <v>481</v>
      </c>
      <c r="E4149">
        <v>15.053088600000001</v>
      </c>
      <c r="F4149">
        <v>1.87</v>
      </c>
      <c r="G4149">
        <v>-14.435020427311199</v>
      </c>
      <c r="H4149">
        <v>-18.069376410150898</v>
      </c>
      <c r="I4149">
        <v>-22.8547000608805</v>
      </c>
      <c r="J4149">
        <v>-4.6856684185057098</v>
      </c>
      <c r="K4149">
        <v>2.0139374046159402</v>
      </c>
      <c r="L4149">
        <v>1.8062396273532</v>
      </c>
      <c r="M4149">
        <v>26.527888466301501</v>
      </c>
      <c r="N4149">
        <v>1.17891747710489</v>
      </c>
      <c r="O4149">
        <v>42.245989304812802</v>
      </c>
      <c r="P4149">
        <v>32.624113475177303</v>
      </c>
      <c r="Q4149">
        <v>5.3802639533120998E-2</v>
      </c>
    </row>
    <row r="4150" spans="1:17" hidden="1" x14ac:dyDescent="0.3">
      <c r="A4150" t="s">
        <v>8460</v>
      </c>
      <c r="B4150" t="s">
        <v>8461</v>
      </c>
      <c r="C4150" t="s">
        <v>10182</v>
      </c>
      <c r="D4150" t="s">
        <v>344</v>
      </c>
      <c r="E4150">
        <v>15.0381474</v>
      </c>
      <c r="F4150">
        <v>27.78</v>
      </c>
      <c r="G4150">
        <v>-25.87162228699</v>
      </c>
      <c r="H4150">
        <v>18.322630979933901</v>
      </c>
      <c r="I4150">
        <v>-9.4394953825180306</v>
      </c>
      <c r="J4150">
        <v>-2.2096137281496402</v>
      </c>
      <c r="K4150">
        <v>25.888425068220599</v>
      </c>
      <c r="L4150">
        <v>26.931769422915099</v>
      </c>
      <c r="M4150">
        <v>53.106077168395899</v>
      </c>
      <c r="N4150">
        <v>1.3427390208358601</v>
      </c>
      <c r="O4150">
        <v>34.269258459323197</v>
      </c>
      <c r="P4150">
        <v>45.445026178010401</v>
      </c>
    </row>
    <row r="4151" spans="1:17" hidden="1" x14ac:dyDescent="0.3">
      <c r="A4151" t="s">
        <v>8462</v>
      </c>
      <c r="B4151" t="s">
        <v>8463</v>
      </c>
      <c r="C4151" t="s">
        <v>10182</v>
      </c>
      <c r="D4151" t="s">
        <v>21</v>
      </c>
      <c r="E4151">
        <v>14.979457500000001</v>
      </c>
      <c r="F4151">
        <v>14.25</v>
      </c>
      <c r="G4151">
        <v>-39.705440655559698</v>
      </c>
      <c r="H4151">
        <v>-0.92343823617542797</v>
      </c>
      <c r="I4151">
        <v>-43.719814218445897</v>
      </c>
      <c r="J4151">
        <v>-3.97982649410709</v>
      </c>
      <c r="K4151">
        <v>15.143221153481999</v>
      </c>
      <c r="L4151">
        <v>16.784461904220599</v>
      </c>
      <c r="M4151">
        <v>50.028802677669098</v>
      </c>
      <c r="N4151">
        <v>0.920319524628045</v>
      </c>
      <c r="O4151">
        <v>91.228070175438503</v>
      </c>
      <c r="P4151">
        <v>16.231647634584</v>
      </c>
      <c r="Q4151">
        <v>9.2746934513547E-2</v>
      </c>
    </row>
    <row r="4152" spans="1:17" hidden="1" x14ac:dyDescent="0.3">
      <c r="A4152" t="s">
        <v>8464</v>
      </c>
      <c r="B4152" t="s">
        <v>8465</v>
      </c>
      <c r="C4152" t="s">
        <v>10182</v>
      </c>
      <c r="E4152">
        <v>14.9625</v>
      </c>
      <c r="F4152">
        <v>38</v>
      </c>
      <c r="G4152">
        <v>-35.758216416884501</v>
      </c>
      <c r="H4152">
        <v>-1.8152718382894</v>
      </c>
      <c r="I4152">
        <v>13.291450439336799</v>
      </c>
      <c r="J4152">
        <v>-2.6105957248763199</v>
      </c>
      <c r="K4152">
        <v>36.159136339894097</v>
      </c>
      <c r="M4152">
        <v>43.509159634069199</v>
      </c>
      <c r="N4152">
        <v>0.48246047430830002</v>
      </c>
      <c r="O4152">
        <v>15.7631578947368</v>
      </c>
      <c r="P4152">
        <v>68.5144124168514</v>
      </c>
    </row>
    <row r="4153" spans="1:17" hidden="1" x14ac:dyDescent="0.3">
      <c r="A4153" t="s">
        <v>8466</v>
      </c>
      <c r="B4153" t="s">
        <v>8467</v>
      </c>
      <c r="C4153" t="s">
        <v>10182</v>
      </c>
      <c r="E4153">
        <v>14.923359</v>
      </c>
      <c r="F4153">
        <v>48.6</v>
      </c>
      <c r="G4153">
        <v>-65.204192870669502</v>
      </c>
      <c r="H4153">
        <v>-1.3332611651959201</v>
      </c>
      <c r="I4153">
        <v>-50.692366516175397</v>
      </c>
      <c r="J4153">
        <v>0.15969240623655301</v>
      </c>
      <c r="K4153">
        <v>50.716686362811203</v>
      </c>
      <c r="M4153">
        <v>47.728776551522202</v>
      </c>
      <c r="N4153">
        <v>0.92843326885880095</v>
      </c>
      <c r="O4153">
        <v>85.185185185185105</v>
      </c>
      <c r="P4153">
        <v>3.4042553191489402</v>
      </c>
    </row>
    <row r="4154" spans="1:17" hidden="1" x14ac:dyDescent="0.3">
      <c r="A4154" t="s">
        <v>8468</v>
      </c>
      <c r="B4154" t="s">
        <v>8469</v>
      </c>
      <c r="C4154" t="s">
        <v>10182</v>
      </c>
      <c r="D4154" t="s">
        <v>111</v>
      </c>
      <c r="E4154">
        <v>14.894640000000001</v>
      </c>
      <c r="F4154">
        <v>16.440000000000001</v>
      </c>
      <c r="G4154">
        <v>357.02552894886998</v>
      </c>
      <c r="H4154">
        <v>14.5871390953715</v>
      </c>
      <c r="I4154">
        <v>-24.648384271406901</v>
      </c>
      <c r="J4154">
        <v>3.8568525641332898</v>
      </c>
      <c r="K4154">
        <v>19.043143241928298</v>
      </c>
      <c r="L4154">
        <v>18.579946556612999</v>
      </c>
      <c r="M4154">
        <v>47.745903600865503</v>
      </c>
      <c r="N4154">
        <v>0.68619352604112605</v>
      </c>
      <c r="O4154">
        <v>140.51094890510899</v>
      </c>
      <c r="P4154">
        <v>382.11143695014601</v>
      </c>
      <c r="Q4154">
        <v>0.162686268264639</v>
      </c>
    </row>
    <row r="4155" spans="1:17" hidden="1" x14ac:dyDescent="0.3">
      <c r="A4155" t="s">
        <v>8470</v>
      </c>
      <c r="B4155" t="s">
        <v>8471</v>
      </c>
      <c r="C4155" t="s">
        <v>10182</v>
      </c>
      <c r="D4155" t="s">
        <v>256</v>
      </c>
      <c r="E4155">
        <v>14.86375</v>
      </c>
      <c r="F4155">
        <v>12.65</v>
      </c>
      <c r="G4155">
        <v>31.086931504896999</v>
      </c>
      <c r="H4155">
        <v>2.9820254590078901</v>
      </c>
      <c r="I4155">
        <v>-25.087004961062</v>
      </c>
      <c r="J4155">
        <v>2.5788051685818498</v>
      </c>
      <c r="K4155">
        <v>12.583614781104</v>
      </c>
      <c r="L4155">
        <v>11.838590499350801</v>
      </c>
      <c r="M4155">
        <v>44.205730716046801</v>
      </c>
      <c r="N4155">
        <v>1.7964462196037501</v>
      </c>
      <c r="O4155">
        <v>26.086956521739101</v>
      </c>
      <c r="Q4155">
        <v>5.7743442078766E-2</v>
      </c>
    </row>
    <row r="4156" spans="1:17" hidden="1" x14ac:dyDescent="0.3">
      <c r="A4156" t="s">
        <v>8472</v>
      </c>
      <c r="B4156" t="s">
        <v>8473</v>
      </c>
      <c r="C4156" t="s">
        <v>10182</v>
      </c>
      <c r="D4156" t="s">
        <v>896</v>
      </c>
      <c r="E4156">
        <v>14.8446801</v>
      </c>
      <c r="F4156">
        <v>8.49</v>
      </c>
      <c r="G4156">
        <v>-99.735057000977093</v>
      </c>
      <c r="H4156">
        <v>-21.602468505708899</v>
      </c>
      <c r="I4156">
        <v>-86.9775332711083</v>
      </c>
      <c r="J4156">
        <v>-12.0661975942713</v>
      </c>
      <c r="K4156">
        <v>13.0486023056019</v>
      </c>
      <c r="M4156">
        <v>22.590045967485199</v>
      </c>
      <c r="N4156">
        <v>2.0220900594732298</v>
      </c>
      <c r="O4156">
        <v>315.19434628975199</v>
      </c>
      <c r="P4156">
        <v>0</v>
      </c>
    </row>
    <row r="4157" spans="1:17" hidden="1" x14ac:dyDescent="0.3">
      <c r="A4157" t="s">
        <v>8474</v>
      </c>
      <c r="B4157" t="s">
        <v>8475</v>
      </c>
      <c r="C4157" t="s">
        <v>10182</v>
      </c>
      <c r="D4157" t="s">
        <v>49</v>
      </c>
      <c r="E4157">
        <v>14.838372</v>
      </c>
      <c r="F4157">
        <v>34.799999999999997</v>
      </c>
      <c r="G4157">
        <v>21.749535036698902</v>
      </c>
      <c r="H4157">
        <v>-15.057820299346799</v>
      </c>
      <c r="I4157">
        <v>28.61936785496</v>
      </c>
      <c r="J4157">
        <v>-5.6095867835688802</v>
      </c>
      <c r="K4157">
        <v>36.973762542818399</v>
      </c>
      <c r="L4157">
        <v>32.726275471808101</v>
      </c>
      <c r="M4157">
        <v>30.392459509344398</v>
      </c>
      <c r="N4157">
        <v>2.73064069017332</v>
      </c>
      <c r="O4157">
        <v>25.632183908045899</v>
      </c>
      <c r="P4157">
        <v>70.588235294117595</v>
      </c>
    </row>
    <row r="4158" spans="1:17" hidden="1" x14ac:dyDescent="0.3">
      <c r="A4158" t="s">
        <v>8476</v>
      </c>
      <c r="B4158" t="s">
        <v>8477</v>
      </c>
      <c r="C4158" t="s">
        <v>10182</v>
      </c>
      <c r="D4158" t="s">
        <v>938</v>
      </c>
      <c r="E4158">
        <v>14.8360208</v>
      </c>
      <c r="F4158">
        <v>40.659999999999997</v>
      </c>
      <c r="G4158">
        <v>-11.430961149272401</v>
      </c>
      <c r="H4158">
        <v>-15.598772022628999</v>
      </c>
      <c r="I4158">
        <v>-10.064802782473301</v>
      </c>
      <c r="J4158">
        <v>-4.5109801957230298</v>
      </c>
      <c r="K4158">
        <v>44.476101166557697</v>
      </c>
      <c r="L4158">
        <v>43.699711977045702</v>
      </c>
      <c r="M4158">
        <v>32.835376601690697</v>
      </c>
      <c r="N4158">
        <v>0.26580730168065297</v>
      </c>
      <c r="O4158">
        <v>47.540580423020103</v>
      </c>
      <c r="P4158">
        <v>23.100211928549701</v>
      </c>
      <c r="Q4158">
        <v>3.9143138312368E-2</v>
      </c>
    </row>
    <row r="4159" spans="1:17" hidden="1" x14ac:dyDescent="0.3">
      <c r="A4159" t="s">
        <v>8478</v>
      </c>
      <c r="B4159" t="s">
        <v>8479</v>
      </c>
      <c r="C4159" t="s">
        <v>10182</v>
      </c>
      <c r="D4159" t="s">
        <v>481</v>
      </c>
      <c r="E4159">
        <v>14.809718650000001</v>
      </c>
      <c r="F4159">
        <v>11.95</v>
      </c>
      <c r="G4159">
        <v>-16.4495443649121</v>
      </c>
      <c r="H4159">
        <v>-9.7519158574076492</v>
      </c>
      <c r="I4159">
        <v>-20.405307348329998</v>
      </c>
      <c r="J4159">
        <v>-4.9788718401691501</v>
      </c>
      <c r="K4159">
        <v>12.361414150351001</v>
      </c>
      <c r="L4159">
        <v>12.387131925336901</v>
      </c>
      <c r="M4159">
        <v>24.739865509057999</v>
      </c>
      <c r="N4159">
        <v>0.87272727272727202</v>
      </c>
      <c r="O4159">
        <v>26.359832635983199</v>
      </c>
      <c r="P4159">
        <v>35.795454545454497</v>
      </c>
    </row>
    <row r="4160" spans="1:17" hidden="1" x14ac:dyDescent="0.3">
      <c r="A4160" t="s">
        <v>8480</v>
      </c>
      <c r="B4160" t="s">
        <v>8481</v>
      </c>
      <c r="C4160" t="s">
        <v>10182</v>
      </c>
      <c r="D4160" t="s">
        <v>21</v>
      </c>
      <c r="E4160">
        <v>14.807297</v>
      </c>
      <c r="F4160">
        <v>80.87</v>
      </c>
      <c r="G4160">
        <v>62.940132454432202</v>
      </c>
      <c r="H4160">
        <v>-30.310228062118799</v>
      </c>
      <c r="I4160">
        <v>26.100236064094599</v>
      </c>
      <c r="J4160">
        <v>-3.8575383456208598</v>
      </c>
      <c r="K4160">
        <v>90.700411770541393</v>
      </c>
      <c r="L4160">
        <v>70.887530887642697</v>
      </c>
      <c r="M4160">
        <v>3.5865359719390399</v>
      </c>
      <c r="N4160">
        <v>2.10348241467217</v>
      </c>
      <c r="O4160">
        <v>53.938419685915598</v>
      </c>
      <c r="P4160">
        <v>88.0260404557079</v>
      </c>
      <c r="Q4160">
        <v>6.9725489543984998E-2</v>
      </c>
    </row>
    <row r="4161" spans="1:17" hidden="1" x14ac:dyDescent="0.3">
      <c r="A4161" t="s">
        <v>8482</v>
      </c>
      <c r="B4161" t="s">
        <v>8483</v>
      </c>
      <c r="C4161" t="s">
        <v>10182</v>
      </c>
      <c r="D4161" t="s">
        <v>938</v>
      </c>
      <c r="E4161">
        <v>14.753515999999999</v>
      </c>
      <c r="F4161">
        <v>28.4</v>
      </c>
      <c r="G4161">
        <v>-9.16754065433698</v>
      </c>
      <c r="H4161">
        <v>0.69115093429306795</v>
      </c>
      <c r="I4161">
        <v>-13.75150124468</v>
      </c>
      <c r="J4161">
        <v>2.3970462690670402</v>
      </c>
      <c r="K4161">
        <v>26.852925765093701</v>
      </c>
      <c r="L4161">
        <v>27.017839571522899</v>
      </c>
      <c r="M4161">
        <v>59.806010547808803</v>
      </c>
      <c r="N4161">
        <v>2.20905742051113</v>
      </c>
      <c r="O4161">
        <v>18.309859154929502</v>
      </c>
      <c r="P4161">
        <v>28.739800543970901</v>
      </c>
      <c r="Q4161">
        <v>-7.4196433638737E-2</v>
      </c>
    </row>
    <row r="4162" spans="1:17" hidden="1" x14ac:dyDescent="0.3">
      <c r="A4162" t="s">
        <v>8484</v>
      </c>
      <c r="B4162" t="s">
        <v>8485</v>
      </c>
      <c r="C4162" t="s">
        <v>10182</v>
      </c>
      <c r="D4162" t="s">
        <v>371</v>
      </c>
      <c r="E4162">
        <v>14.726312112</v>
      </c>
      <c r="F4162">
        <v>14.36</v>
      </c>
      <c r="G4162">
        <v>40.733953430594802</v>
      </c>
      <c r="H4162">
        <v>154.93219728031301</v>
      </c>
      <c r="I4162">
        <v>78.8833334383134</v>
      </c>
      <c r="J4162">
        <v>11.557350150386601</v>
      </c>
      <c r="K4162">
        <v>8.6350173995306907</v>
      </c>
      <c r="L4162">
        <v>7.4328719980522697</v>
      </c>
      <c r="M4162">
        <v>74.920067073137801</v>
      </c>
      <c r="N4162">
        <v>5.1330523780854902</v>
      </c>
      <c r="O4162">
        <v>14.4150417827298</v>
      </c>
      <c r="P4162">
        <v>147.586206896551</v>
      </c>
    </row>
    <row r="4163" spans="1:17" hidden="1" x14ac:dyDescent="0.3">
      <c r="A4163" t="s">
        <v>8486</v>
      </c>
      <c r="B4163" t="s">
        <v>8487</v>
      </c>
      <c r="C4163" t="s">
        <v>10182</v>
      </c>
      <c r="D4163" t="s">
        <v>62</v>
      </c>
      <c r="E4163">
        <v>14.701029</v>
      </c>
      <c r="F4163">
        <v>14.7</v>
      </c>
      <c r="G4163">
        <v>8.6720537821637205</v>
      </c>
      <c r="H4163">
        <v>22.975520688843101</v>
      </c>
      <c r="I4163">
        <v>-21.475479450640499</v>
      </c>
      <c r="J4163">
        <v>8.2009295196385992</v>
      </c>
      <c r="K4163">
        <v>12.9614883323177</v>
      </c>
      <c r="L4163">
        <v>13.9108035141873</v>
      </c>
      <c r="M4163">
        <v>76.479637493826104</v>
      </c>
      <c r="N4163">
        <v>2.8108636757084802</v>
      </c>
      <c r="O4163">
        <v>87.142857142857096</v>
      </c>
      <c r="P4163">
        <v>46.268656716417802</v>
      </c>
      <c r="Q4163">
        <v>7.4787012773094005E-2</v>
      </c>
    </row>
    <row r="4164" spans="1:17" hidden="1" x14ac:dyDescent="0.3">
      <c r="A4164" t="s">
        <v>8488</v>
      </c>
      <c r="B4164" t="s">
        <v>8489</v>
      </c>
      <c r="C4164" t="s">
        <v>10182</v>
      </c>
      <c r="D4164" t="s">
        <v>613</v>
      </c>
      <c r="E4164">
        <v>14.58944</v>
      </c>
      <c r="F4164">
        <v>4.0999999999999996</v>
      </c>
      <c r="G4164">
        <v>-31.049210753569302</v>
      </c>
      <c r="H4164">
        <v>-1.45675005119618</v>
      </c>
      <c r="I4164">
        <v>-22.020014227354</v>
      </c>
      <c r="J4164">
        <v>-2.6970955704123201</v>
      </c>
      <c r="K4164">
        <v>4.1927212594027798</v>
      </c>
      <c r="L4164">
        <v>4.1841463408697201</v>
      </c>
      <c r="M4164">
        <v>48.647492350423001</v>
      </c>
      <c r="N4164">
        <v>0.88805810839889798</v>
      </c>
      <c r="O4164">
        <v>60.243902439024403</v>
      </c>
      <c r="P4164">
        <v>24.2424242424242</v>
      </c>
      <c r="Q4164">
        <v>2.9736771458276998E-2</v>
      </c>
    </row>
    <row r="4165" spans="1:17" hidden="1" x14ac:dyDescent="0.3">
      <c r="A4165" t="s">
        <v>8490</v>
      </c>
      <c r="B4165" t="s">
        <v>8491</v>
      </c>
      <c r="C4165" t="s">
        <v>10182</v>
      </c>
      <c r="E4165">
        <v>14.583225965999899</v>
      </c>
      <c r="F4165">
        <v>37.409999999999997</v>
      </c>
      <c r="G4165">
        <v>27.296984055750698</v>
      </c>
      <c r="H4165">
        <v>-4.5179745409920997</v>
      </c>
      <c r="I4165">
        <v>12.371615728593</v>
      </c>
      <c r="J4165">
        <v>-4.6493160773758403E-2</v>
      </c>
      <c r="K4165">
        <v>36.017360462617297</v>
      </c>
      <c r="L4165">
        <v>29.551857485016601</v>
      </c>
      <c r="M4165">
        <v>29.299329386395598</v>
      </c>
      <c r="N4165">
        <v>0</v>
      </c>
      <c r="O4165">
        <v>22.7211975407644</v>
      </c>
      <c r="P4165">
        <v>87.049999999999898</v>
      </c>
      <c r="Q4165">
        <v>4.3444217239633001E-2</v>
      </c>
    </row>
    <row r="4166" spans="1:17" hidden="1" x14ac:dyDescent="0.3">
      <c r="A4166" t="s">
        <v>8492</v>
      </c>
      <c r="B4166" t="s">
        <v>8493</v>
      </c>
      <c r="C4166" t="s">
        <v>10182</v>
      </c>
      <c r="D4166" t="s">
        <v>98</v>
      </c>
      <c r="E4166">
        <v>14.463745866673699</v>
      </c>
      <c r="F4166">
        <v>43</v>
      </c>
      <c r="M4166" s="1">
        <v>9.8126000000000006E-11</v>
      </c>
      <c r="N4166">
        <v>1</v>
      </c>
    </row>
    <row r="4167" spans="1:17" hidden="1" x14ac:dyDescent="0.3">
      <c r="A4167" t="s">
        <v>8494</v>
      </c>
      <c r="B4167" t="s">
        <v>8495</v>
      </c>
      <c r="C4167" t="s">
        <v>10182</v>
      </c>
      <c r="D4167" t="s">
        <v>246</v>
      </c>
      <c r="E4167">
        <v>14.407821066</v>
      </c>
      <c r="F4167">
        <v>65.989999999999995</v>
      </c>
      <c r="G4167">
        <v>6.89409199872423</v>
      </c>
      <c r="H4167">
        <v>4.4153587923412196</v>
      </c>
      <c r="I4167">
        <v>71.641507002638207</v>
      </c>
      <c r="J4167">
        <v>-1.0161901304707199</v>
      </c>
      <c r="K4167">
        <v>61.145173454321501</v>
      </c>
      <c r="L4167">
        <v>51.199306394444498</v>
      </c>
      <c r="M4167">
        <v>57.666069869762701</v>
      </c>
      <c r="N4167">
        <v>1.24168624057361</v>
      </c>
      <c r="O4167">
        <v>10.744052129110401</v>
      </c>
      <c r="P4167">
        <v>98.466165413533801</v>
      </c>
      <c r="Q4167">
        <v>0.24478499470765799</v>
      </c>
    </row>
    <row r="4168" spans="1:17" hidden="1" x14ac:dyDescent="0.3">
      <c r="A4168" t="s">
        <v>8496</v>
      </c>
      <c r="B4168" t="s">
        <v>8497</v>
      </c>
      <c r="C4168" t="s">
        <v>10182</v>
      </c>
      <c r="D4168" t="s">
        <v>413</v>
      </c>
      <c r="E4168">
        <v>14.40476</v>
      </c>
      <c r="F4168">
        <v>109.96</v>
      </c>
      <c r="G4168">
        <v>-10.972167860138301</v>
      </c>
      <c r="H4168">
        <v>-4.5179745409920997</v>
      </c>
      <c r="I4168">
        <v>-7.6045747475974004</v>
      </c>
      <c r="J4168">
        <v>-4.6493160773758403E-2</v>
      </c>
      <c r="K4168">
        <v>106.96337873178</v>
      </c>
      <c r="L4168">
        <v>96.526010184747804</v>
      </c>
      <c r="M4168">
        <v>97.628116521938296</v>
      </c>
      <c r="N4168">
        <v>0</v>
      </c>
      <c r="O4168">
        <v>3.6376864314302503E-2</v>
      </c>
      <c r="P4168">
        <v>14.1374299356445</v>
      </c>
    </row>
    <row r="4169" spans="1:17" hidden="1" x14ac:dyDescent="0.3">
      <c r="A4169" t="s">
        <v>8498</v>
      </c>
      <c r="B4169" t="s">
        <v>8499</v>
      </c>
      <c r="C4169" t="s">
        <v>10182</v>
      </c>
      <c r="D4169" t="s">
        <v>384</v>
      </c>
      <c r="E4169">
        <v>14.370203999999999</v>
      </c>
      <c r="F4169">
        <v>82.2</v>
      </c>
      <c r="G4169">
        <v>-14.004826920194599</v>
      </c>
      <c r="H4169">
        <v>-0.46734162959969699</v>
      </c>
      <c r="I4169">
        <v>-12.1455689149169</v>
      </c>
      <c r="J4169">
        <v>1.4349883207077201</v>
      </c>
      <c r="K4169">
        <v>78.443633823998894</v>
      </c>
      <c r="L4169">
        <v>81.953369229792102</v>
      </c>
      <c r="M4169">
        <v>61.471066327197697</v>
      </c>
      <c r="N4169">
        <v>2.7857142857142798</v>
      </c>
      <c r="O4169">
        <v>18.004866180048602</v>
      </c>
      <c r="P4169">
        <v>35.867768595041298</v>
      </c>
    </row>
    <row r="4170" spans="1:17" hidden="1" x14ac:dyDescent="0.3">
      <c r="A4170" t="s">
        <v>8500</v>
      </c>
      <c r="B4170" t="s">
        <v>8501</v>
      </c>
      <c r="C4170" t="s">
        <v>10182</v>
      </c>
      <c r="D4170" t="s">
        <v>711</v>
      </c>
      <c r="E4170">
        <v>14.354740187999999</v>
      </c>
      <c r="F4170">
        <v>13.9</v>
      </c>
      <c r="G4170">
        <v>-26.434382096378599</v>
      </c>
      <c r="H4170">
        <v>-6.2081153860625102</v>
      </c>
      <c r="I4170">
        <v>-4.4091296130218298</v>
      </c>
      <c r="J4170">
        <v>-0.68706255579155096</v>
      </c>
      <c r="K4170">
        <v>13.869267841443801</v>
      </c>
      <c r="L4170">
        <v>13.6286379201449</v>
      </c>
      <c r="M4170">
        <v>58.520367008885003</v>
      </c>
      <c r="N4170">
        <v>0.615072229502301</v>
      </c>
      <c r="O4170">
        <v>17.841726618705</v>
      </c>
      <c r="P4170">
        <v>19.313304721030001</v>
      </c>
    </row>
    <row r="4171" spans="1:17" hidden="1" x14ac:dyDescent="0.3">
      <c r="A4171" t="s">
        <v>8502</v>
      </c>
      <c r="B4171" t="s">
        <v>8503</v>
      </c>
      <c r="C4171" t="s">
        <v>10182</v>
      </c>
      <c r="D4171" t="s">
        <v>49</v>
      </c>
      <c r="E4171">
        <v>14.352</v>
      </c>
      <c r="F4171">
        <v>1.92</v>
      </c>
      <c r="G4171">
        <v>111.951129035761</v>
      </c>
      <c r="H4171">
        <v>17.633924193185099</v>
      </c>
      <c r="I4171">
        <v>56.092668360171999</v>
      </c>
      <c r="J4171">
        <v>3.7169476994412798</v>
      </c>
      <c r="K4171">
        <v>1.7353213343387099</v>
      </c>
      <c r="L4171">
        <v>1.39991991626469</v>
      </c>
      <c r="M4171">
        <v>68.418701342170493</v>
      </c>
      <c r="N4171">
        <v>0.99196916236600396</v>
      </c>
      <c r="O4171">
        <v>20.3125</v>
      </c>
      <c r="P4171">
        <v>152.63157894736801</v>
      </c>
      <c r="Q4171">
        <v>1.6411883895239999E-2</v>
      </c>
    </row>
    <row r="4172" spans="1:17" hidden="1" x14ac:dyDescent="0.3">
      <c r="A4172" t="s">
        <v>8504</v>
      </c>
      <c r="B4172" t="s">
        <v>8505</v>
      </c>
      <c r="C4172" t="s">
        <v>10182</v>
      </c>
      <c r="D4172" t="s">
        <v>413</v>
      </c>
      <c r="E4172">
        <v>14.340479999999999</v>
      </c>
      <c r="F4172">
        <v>15.4</v>
      </c>
      <c r="G4172">
        <v>-14.453724093229701</v>
      </c>
      <c r="H4172">
        <v>-6.0723786860698201</v>
      </c>
      <c r="I4172">
        <v>-23.259558360475701</v>
      </c>
      <c r="J4172">
        <v>-2.29729701929466</v>
      </c>
      <c r="K4172">
        <v>15.0689724138473</v>
      </c>
      <c r="L4172">
        <v>15.569410304143</v>
      </c>
      <c r="M4172">
        <v>55.179527079169503</v>
      </c>
      <c r="N4172">
        <v>1.3847516572591301</v>
      </c>
      <c r="O4172">
        <v>47.727272727272698</v>
      </c>
      <c r="P4172">
        <v>20.4065676309616</v>
      </c>
      <c r="Q4172">
        <v>-5.4214133317296999E-2</v>
      </c>
    </row>
    <row r="4173" spans="1:17" hidden="1" x14ac:dyDescent="0.3">
      <c r="A4173" t="s">
        <v>8506</v>
      </c>
      <c r="B4173" t="s">
        <v>8507</v>
      </c>
      <c r="C4173" t="s">
        <v>10182</v>
      </c>
      <c r="D4173" t="s">
        <v>140</v>
      </c>
      <c r="E4173">
        <v>14.335594</v>
      </c>
      <c r="F4173">
        <v>11.62</v>
      </c>
      <c r="G4173">
        <v>109.66156674619801</v>
      </c>
      <c r="H4173">
        <v>1.56976046348416</v>
      </c>
      <c r="I4173">
        <v>12.483645803781</v>
      </c>
      <c r="J4173">
        <v>-8.1147631374999101</v>
      </c>
      <c r="K4173">
        <v>11.7803194639358</v>
      </c>
      <c r="L4173">
        <v>10.087860352339099</v>
      </c>
      <c r="M4173">
        <v>26.4719665664283</v>
      </c>
      <c r="N4173">
        <v>2.2019340803312502</v>
      </c>
      <c r="O4173">
        <v>16.265060240963798</v>
      </c>
      <c r="P4173">
        <v>144.63157894736801</v>
      </c>
      <c r="Q4173">
        <v>7.6745034384039998E-2</v>
      </c>
    </row>
    <row r="4174" spans="1:17" hidden="1" x14ac:dyDescent="0.3">
      <c r="A4174" t="s">
        <v>8508</v>
      </c>
      <c r="B4174" t="s">
        <v>8509</v>
      </c>
      <c r="C4174" t="s">
        <v>10182</v>
      </c>
      <c r="E4174">
        <v>14.3203172</v>
      </c>
      <c r="F4174">
        <v>44.03</v>
      </c>
      <c r="G4174">
        <v>64.6985747573449</v>
      </c>
      <c r="H4174">
        <v>5.8136581120691098</v>
      </c>
      <c r="I4174">
        <v>-6.7408542953877397</v>
      </c>
      <c r="J4174">
        <v>3.9198529930723902</v>
      </c>
      <c r="K4174">
        <v>37.5312554668226</v>
      </c>
      <c r="L4174">
        <v>29.906168531780001</v>
      </c>
      <c r="M4174">
        <v>71.579442468708194</v>
      </c>
      <c r="N4174">
        <v>0.183276329755867</v>
      </c>
      <c r="O4174">
        <v>7.2223483988189896</v>
      </c>
      <c r="P4174">
        <v>114.153696498054</v>
      </c>
      <c r="Q4174">
        <v>7.5456416344204996E-2</v>
      </c>
    </row>
    <row r="4175" spans="1:17" hidden="1" x14ac:dyDescent="0.3">
      <c r="A4175" t="s">
        <v>8510</v>
      </c>
      <c r="B4175" t="s">
        <v>8511</v>
      </c>
      <c r="C4175" t="s">
        <v>10182</v>
      </c>
      <c r="E4175">
        <v>14.193691994999901</v>
      </c>
      <c r="F4175">
        <v>34.229999999999997</v>
      </c>
      <c r="G4175">
        <v>-41.2710206359476</v>
      </c>
      <c r="H4175">
        <v>35.768910704909501</v>
      </c>
      <c r="I4175">
        <v>-31.8250917032037</v>
      </c>
      <c r="J4175">
        <v>15.6735879751288</v>
      </c>
      <c r="K4175">
        <v>30.104106136328699</v>
      </c>
      <c r="L4175">
        <v>33.68122403476</v>
      </c>
      <c r="M4175">
        <v>95.127296510746305</v>
      </c>
      <c r="N4175">
        <v>0.823327615780446</v>
      </c>
      <c r="O4175">
        <v>61.933976044405497</v>
      </c>
      <c r="P4175">
        <v>62.999999999999901</v>
      </c>
      <c r="Q4175">
        <v>6.0807291999781E-2</v>
      </c>
    </row>
    <row r="4176" spans="1:17" hidden="1" x14ac:dyDescent="0.3">
      <c r="A4176" t="s">
        <v>8512</v>
      </c>
      <c r="B4176" t="s">
        <v>8513</v>
      </c>
      <c r="C4176" t="s">
        <v>10182</v>
      </c>
      <c r="D4176" t="s">
        <v>553</v>
      </c>
      <c r="E4176">
        <v>14.1756428</v>
      </c>
      <c r="F4176">
        <v>10.09</v>
      </c>
      <c r="G4176">
        <v>-33.275170967608702</v>
      </c>
      <c r="H4176">
        <v>-3.7179745409920999</v>
      </c>
      <c r="I4176">
        <v>-33.929005872028497</v>
      </c>
      <c r="J4176">
        <v>1.7716886574080499</v>
      </c>
      <c r="K4176">
        <v>10.1331798317324</v>
      </c>
      <c r="L4176">
        <v>11.3764441808909</v>
      </c>
      <c r="M4176">
        <v>57.200040429907297</v>
      </c>
      <c r="N4176">
        <v>0.81042683670898896</v>
      </c>
      <c r="O4176">
        <v>66.600594648166506</v>
      </c>
      <c r="P4176">
        <v>17.189314750290301</v>
      </c>
      <c r="Q4176">
        <v>2.0697011649308001E-2</v>
      </c>
    </row>
    <row r="4177" spans="1:17" hidden="1" x14ac:dyDescent="0.3">
      <c r="A4177" t="s">
        <v>8514</v>
      </c>
      <c r="B4177" t="s">
        <v>8515</v>
      </c>
      <c r="C4177" t="s">
        <v>10182</v>
      </c>
      <c r="D4177" t="s">
        <v>344</v>
      </c>
      <c r="E4177">
        <v>14.1050535</v>
      </c>
      <c r="F4177">
        <v>28.85</v>
      </c>
      <c r="G4177">
        <v>26.7561972618821</v>
      </c>
      <c r="H4177">
        <v>75.416665981883696</v>
      </c>
      <c r="I4177">
        <v>62.520100577077898</v>
      </c>
      <c r="J4177">
        <v>11.6370768189422</v>
      </c>
      <c r="K4177">
        <v>18.1654862607006</v>
      </c>
      <c r="L4177">
        <v>15.85781907726</v>
      </c>
      <c r="M4177">
        <v>87.538706714701604</v>
      </c>
      <c r="N4177">
        <v>3.2684354673857801</v>
      </c>
      <c r="O4177">
        <v>0</v>
      </c>
      <c r="P4177">
        <v>150.869565217391</v>
      </c>
    </row>
    <row r="4178" spans="1:17" hidden="1" x14ac:dyDescent="0.3">
      <c r="A4178" t="s">
        <v>8516</v>
      </c>
      <c r="B4178" t="s">
        <v>8517</v>
      </c>
      <c r="C4178" t="s">
        <v>10182</v>
      </c>
      <c r="D4178" t="s">
        <v>49</v>
      </c>
      <c r="E4178">
        <v>14.1040116</v>
      </c>
      <c r="F4178">
        <v>46.17</v>
      </c>
      <c r="G4178">
        <v>84.777728362360605</v>
      </c>
      <c r="H4178">
        <v>12.1398503926948</v>
      </c>
      <c r="I4178">
        <v>71.982992974102004</v>
      </c>
      <c r="J4178">
        <v>19.888058243644</v>
      </c>
      <c r="K4178">
        <v>36.049300128258501</v>
      </c>
      <c r="L4178">
        <v>30.949508355102498</v>
      </c>
      <c r="M4178">
        <v>85.492283873712495</v>
      </c>
      <c r="N4178">
        <v>0.76904005927086205</v>
      </c>
      <c r="O4178">
        <v>0</v>
      </c>
      <c r="P4178">
        <v>127.43842364532</v>
      </c>
      <c r="Q4178">
        <v>9.1131749367417997E-2</v>
      </c>
    </row>
    <row r="4179" spans="1:17" hidden="1" x14ac:dyDescent="0.3">
      <c r="A4179" t="s">
        <v>8518</v>
      </c>
      <c r="B4179" t="s">
        <v>8519</v>
      </c>
      <c r="C4179" t="s">
        <v>10182</v>
      </c>
      <c r="D4179" t="s">
        <v>6362</v>
      </c>
      <c r="E4179">
        <v>14.093999999999999</v>
      </c>
      <c r="F4179">
        <v>58</v>
      </c>
      <c r="G4179">
        <v>-62.954145815951698</v>
      </c>
      <c r="H4179">
        <v>-10.9695874442179</v>
      </c>
      <c r="I4179">
        <v>-49.353357126998603</v>
      </c>
      <c r="J4179">
        <v>-9.4214931607737498</v>
      </c>
      <c r="K4179">
        <v>71.343282394648995</v>
      </c>
      <c r="L4179">
        <v>82.240012368482496</v>
      </c>
      <c r="M4179">
        <v>11.158904520632801</v>
      </c>
      <c r="N4179">
        <v>0.74307036247334701</v>
      </c>
      <c r="O4179">
        <v>98.275862068965495</v>
      </c>
      <c r="P4179">
        <v>15.999999999999901</v>
      </c>
      <c r="Q4179">
        <v>-7.2252785506659997E-3</v>
      </c>
    </row>
    <row r="4180" spans="1:17" hidden="1" x14ac:dyDescent="0.3">
      <c r="A4180" t="s">
        <v>8520</v>
      </c>
      <c r="B4180" t="s">
        <v>8521</v>
      </c>
      <c r="C4180" t="s">
        <v>10182</v>
      </c>
      <c r="D4180" t="s">
        <v>413</v>
      </c>
      <c r="E4180">
        <v>14.0786791</v>
      </c>
      <c r="F4180">
        <v>29.03</v>
      </c>
      <c r="G4180">
        <v>-30.123526581583199</v>
      </c>
      <c r="H4180">
        <v>28.3081124155296</v>
      </c>
      <c r="I4180">
        <v>-0.80322099826055604</v>
      </c>
      <c r="J4180">
        <v>3.2327495708016301</v>
      </c>
      <c r="K4180">
        <v>27.154305328672599</v>
      </c>
      <c r="L4180">
        <v>25.206289055905099</v>
      </c>
      <c r="M4180">
        <v>51.7430946558773</v>
      </c>
      <c r="N4180">
        <v>0.53803302609429804</v>
      </c>
      <c r="O4180">
        <v>31.588012400964502</v>
      </c>
      <c r="P4180">
        <v>106.61921708185</v>
      </c>
      <c r="Q4180">
        <v>9.4288891594424995E-2</v>
      </c>
    </row>
    <row r="4181" spans="1:17" hidden="1" x14ac:dyDescent="0.3">
      <c r="A4181" t="s">
        <v>8522</v>
      </c>
      <c r="B4181" t="s">
        <v>8523</v>
      </c>
      <c r="C4181" t="s">
        <v>10182</v>
      </c>
      <c r="E4181">
        <v>14.07672</v>
      </c>
      <c r="F4181">
        <v>2.16</v>
      </c>
      <c r="G4181">
        <v>23.879609240103498</v>
      </c>
      <c r="H4181">
        <v>-4.0735300965476702</v>
      </c>
      <c r="I4181">
        <v>21.0049490619264</v>
      </c>
      <c r="J4181">
        <v>-16.342789457070001</v>
      </c>
      <c r="K4181">
        <v>2.04857299294309</v>
      </c>
      <c r="L4181">
        <v>1.7748138083980201</v>
      </c>
      <c r="M4181">
        <v>41.561915441606097</v>
      </c>
      <c r="N4181">
        <v>2.1891726677360501</v>
      </c>
      <c r="O4181">
        <v>31.9444444444444</v>
      </c>
      <c r="P4181">
        <v>81.512605042016801</v>
      </c>
      <c r="Q4181">
        <v>5.4746150022899003E-2</v>
      </c>
    </row>
    <row r="4182" spans="1:17" hidden="1" x14ac:dyDescent="0.3">
      <c r="A4182" t="s">
        <v>8524</v>
      </c>
      <c r="B4182" t="s">
        <v>8525</v>
      </c>
      <c r="C4182" t="s">
        <v>10182</v>
      </c>
      <c r="D4182" t="s">
        <v>101</v>
      </c>
      <c r="E4182">
        <v>14.074382399999999</v>
      </c>
      <c r="F4182">
        <v>45.28</v>
      </c>
      <c r="G4182">
        <v>8.8785890401443801</v>
      </c>
      <c r="H4182">
        <v>-1.04070181371937</v>
      </c>
      <c r="I4182">
        <v>-13.8936016627112</v>
      </c>
      <c r="J4182">
        <v>-4.7954471356691402</v>
      </c>
      <c r="K4182">
        <v>44.757088930993703</v>
      </c>
      <c r="L4182">
        <v>42.716498475179598</v>
      </c>
      <c r="M4182">
        <v>45.820301531852202</v>
      </c>
      <c r="N4182">
        <v>1.90926911783841</v>
      </c>
      <c r="O4182">
        <v>42.226148409894002</v>
      </c>
      <c r="P4182">
        <v>49.192751235584801</v>
      </c>
      <c r="Q4182">
        <v>8.2561008981901995E-2</v>
      </c>
    </row>
    <row r="4183" spans="1:17" hidden="1" x14ac:dyDescent="0.3">
      <c r="A4183" t="s">
        <v>8526</v>
      </c>
      <c r="B4183" t="s">
        <v>8527</v>
      </c>
      <c r="C4183" t="s">
        <v>10182</v>
      </c>
      <c r="D4183" t="s">
        <v>130</v>
      </c>
      <c r="E4183">
        <v>14.071785</v>
      </c>
      <c r="F4183">
        <v>4.2699999999999996</v>
      </c>
      <c r="G4183">
        <v>120.316390849298</v>
      </c>
      <c r="H4183">
        <v>10.561390538372899</v>
      </c>
      <c r="I4183">
        <v>68.603819118423502</v>
      </c>
      <c r="J4183">
        <v>-7.4933016714120599</v>
      </c>
      <c r="K4183">
        <v>3.6391397313596801</v>
      </c>
      <c r="L4183">
        <v>2.8187654184518598</v>
      </c>
      <c r="M4183">
        <v>48.602059751077398</v>
      </c>
      <c r="N4183">
        <v>1.1905572644056099</v>
      </c>
      <c r="O4183">
        <v>16.861826697892202</v>
      </c>
      <c r="P4183">
        <v>165.21739130434699</v>
      </c>
      <c r="Q4183">
        <v>-3.0956528986071999E-2</v>
      </c>
    </row>
    <row r="4184" spans="1:17" hidden="1" x14ac:dyDescent="0.3">
      <c r="A4184" t="s">
        <v>8528</v>
      </c>
      <c r="B4184" t="s">
        <v>8529</v>
      </c>
      <c r="C4184" t="s">
        <v>10182</v>
      </c>
      <c r="D4184" t="s">
        <v>140</v>
      </c>
      <c r="E4184">
        <v>14.012</v>
      </c>
      <c r="F4184">
        <v>113</v>
      </c>
      <c r="G4184">
        <v>208.64120363487299</v>
      </c>
      <c r="H4184">
        <v>-20.5031046525162</v>
      </c>
      <c r="I4184">
        <v>2.0209377281882999</v>
      </c>
      <c r="J4184">
        <v>-4.8885984239316498</v>
      </c>
      <c r="K4184">
        <v>124.795523096528</v>
      </c>
      <c r="L4184">
        <v>100.429729384897</v>
      </c>
      <c r="M4184">
        <v>5.8672616662865797</v>
      </c>
      <c r="N4184">
        <v>0.46499958183490803</v>
      </c>
      <c r="O4184">
        <v>26.681415929203499</v>
      </c>
      <c r="P4184">
        <v>233.72711163614801</v>
      </c>
    </row>
    <row r="4185" spans="1:17" hidden="1" x14ac:dyDescent="0.3">
      <c r="A4185" t="s">
        <v>8530</v>
      </c>
      <c r="B4185" t="s">
        <v>8531</v>
      </c>
      <c r="C4185" t="s">
        <v>10182</v>
      </c>
      <c r="D4185" t="s">
        <v>127</v>
      </c>
      <c r="E4185">
        <v>13.981864</v>
      </c>
      <c r="F4185">
        <v>23.3</v>
      </c>
      <c r="G4185">
        <v>-21.988562868532298</v>
      </c>
      <c r="H4185">
        <v>-22.241267010344099</v>
      </c>
      <c r="I4185">
        <v>-32.451798738324896</v>
      </c>
      <c r="J4185">
        <v>-7.0167901904767298</v>
      </c>
      <c r="K4185">
        <v>24.8137694675452</v>
      </c>
      <c r="L4185">
        <v>24.0865336570754</v>
      </c>
      <c r="M4185">
        <v>26.100997865248299</v>
      </c>
      <c r="N4185">
        <v>0.49633248257654899</v>
      </c>
      <c r="O4185">
        <v>55.364806866952797</v>
      </c>
      <c r="P4185">
        <v>36.978248089359099</v>
      </c>
      <c r="Q4185">
        <v>6.8001122883218995E-2</v>
      </c>
    </row>
    <row r="4186" spans="1:17" hidden="1" x14ac:dyDescent="0.3">
      <c r="A4186" t="s">
        <v>8532</v>
      </c>
      <c r="B4186" t="s">
        <v>8533</v>
      </c>
      <c r="C4186" t="s">
        <v>10182</v>
      </c>
      <c r="D4186" t="s">
        <v>21</v>
      </c>
      <c r="E4186">
        <v>13.968613400000001</v>
      </c>
      <c r="F4186">
        <v>14</v>
      </c>
      <c r="G4186">
        <v>-29.847812763180499</v>
      </c>
      <c r="H4186">
        <v>8.35254027960071</v>
      </c>
      <c r="I4186">
        <v>-33.764972374661603</v>
      </c>
      <c r="J4186">
        <v>-7.2900829043634898</v>
      </c>
      <c r="K4186">
        <v>14.235639749002701</v>
      </c>
      <c r="L4186">
        <v>14.3529978859333</v>
      </c>
      <c r="M4186">
        <v>35.505355440208099</v>
      </c>
      <c r="N4186">
        <v>0.71809864623880604</v>
      </c>
      <c r="O4186">
        <v>46.285714285714199</v>
      </c>
      <c r="P4186">
        <v>51.351351351351298</v>
      </c>
      <c r="Q4186">
        <v>2.0865448593337999E-2</v>
      </c>
    </row>
    <row r="4187" spans="1:17" hidden="1" x14ac:dyDescent="0.3">
      <c r="A4187" t="s">
        <v>8534</v>
      </c>
      <c r="B4187" t="s">
        <v>8535</v>
      </c>
      <c r="C4187" t="s">
        <v>10182</v>
      </c>
      <c r="D4187" t="s">
        <v>637</v>
      </c>
      <c r="E4187">
        <v>13.953295744999901</v>
      </c>
      <c r="F4187">
        <v>26</v>
      </c>
      <c r="M4187">
        <v>50</v>
      </c>
      <c r="N4187">
        <v>1</v>
      </c>
    </row>
    <row r="4188" spans="1:17" hidden="1" x14ac:dyDescent="0.3">
      <c r="A4188" t="s">
        <v>8536</v>
      </c>
      <c r="B4188" t="s">
        <v>8537</v>
      </c>
      <c r="C4188" t="s">
        <v>10182</v>
      </c>
      <c r="D4188" t="s">
        <v>637</v>
      </c>
      <c r="E4188">
        <v>13.931711999999999</v>
      </c>
      <c r="F4188">
        <v>24.12</v>
      </c>
      <c r="G4188">
        <v>-49.450912704944599</v>
      </c>
      <c r="H4188">
        <v>-9.1511791741967308</v>
      </c>
      <c r="I4188">
        <v>-13.313605946283699</v>
      </c>
      <c r="J4188">
        <v>0.23771309176379801</v>
      </c>
      <c r="K4188">
        <v>25.252925450534999</v>
      </c>
      <c r="L4188">
        <v>26.099843318233098</v>
      </c>
      <c r="M4188">
        <v>39.833059847418397</v>
      </c>
      <c r="N4188">
        <v>0.32215992264286802</v>
      </c>
      <c r="O4188">
        <v>57.545605306799303</v>
      </c>
      <c r="P4188">
        <v>26.947368421052602</v>
      </c>
      <c r="Q4188">
        <v>0.18124448720265299</v>
      </c>
    </row>
    <row r="4189" spans="1:17" hidden="1" x14ac:dyDescent="0.3">
      <c r="A4189" t="s">
        <v>8538</v>
      </c>
      <c r="B4189" t="s">
        <v>8539</v>
      </c>
      <c r="C4189" t="s">
        <v>10182</v>
      </c>
      <c r="E4189">
        <v>13.928331200000001</v>
      </c>
      <c r="F4189">
        <v>30.56</v>
      </c>
      <c r="G4189">
        <v>27.7140919987242</v>
      </c>
      <c r="H4189">
        <v>-23.668553691571201</v>
      </c>
      <c r="I4189">
        <v>-21.914183087974902</v>
      </c>
      <c r="J4189">
        <v>-7.1174990779335099</v>
      </c>
      <c r="K4189">
        <v>35.596212525994098</v>
      </c>
      <c r="L4189">
        <v>31.772992428741802</v>
      </c>
      <c r="M4189">
        <v>19.7485963091899</v>
      </c>
      <c r="N4189">
        <v>0.77939468092477104</v>
      </c>
      <c r="O4189">
        <v>37.434554973821903</v>
      </c>
      <c r="P4189">
        <v>81.364985163204693</v>
      </c>
      <c r="Q4189">
        <v>5.6536906107473001E-2</v>
      </c>
    </row>
    <row r="4190" spans="1:17" hidden="1" x14ac:dyDescent="0.3">
      <c r="A4190" t="s">
        <v>8540</v>
      </c>
      <c r="B4190" t="s">
        <v>8541</v>
      </c>
      <c r="C4190" t="s">
        <v>10182</v>
      </c>
      <c r="D4190" t="s">
        <v>553</v>
      </c>
      <c r="E4190">
        <v>13.9199693199999</v>
      </c>
      <c r="F4190">
        <v>441.8</v>
      </c>
      <c r="G4190">
        <v>54.6537177106851</v>
      </c>
      <c r="H4190">
        <v>-10.6013078743254</v>
      </c>
      <c r="I4190">
        <v>-16.493243273576098</v>
      </c>
      <c r="J4190">
        <v>-2.4390448550467898</v>
      </c>
      <c r="K4190">
        <v>466.76607540416899</v>
      </c>
      <c r="L4190">
        <v>426.83978866164398</v>
      </c>
      <c r="M4190">
        <v>27.689352010765202</v>
      </c>
      <c r="N4190">
        <v>0.33569765553088898</v>
      </c>
      <c r="O4190">
        <v>39.146672702580297</v>
      </c>
      <c r="P4190">
        <v>79.812779812779794</v>
      </c>
      <c r="Q4190">
        <v>2.391527146156E-2</v>
      </c>
    </row>
    <row r="4191" spans="1:17" hidden="1" x14ac:dyDescent="0.3">
      <c r="A4191" t="s">
        <v>8542</v>
      </c>
      <c r="B4191" t="s">
        <v>8543</v>
      </c>
      <c r="C4191" t="s">
        <v>10182</v>
      </c>
      <c r="E4191">
        <v>13.896000000000001</v>
      </c>
      <c r="F4191">
        <v>1.93</v>
      </c>
      <c r="G4191">
        <v>2.7286615351480799</v>
      </c>
      <c r="H4191">
        <v>10.7761431060667</v>
      </c>
      <c r="I4191">
        <v>-5.1061620491847002</v>
      </c>
      <c r="J4191">
        <v>-3.4947690228427102</v>
      </c>
      <c r="K4191">
        <v>1.8633975049737701</v>
      </c>
      <c r="L4191">
        <v>1.89155692027188</v>
      </c>
      <c r="M4191">
        <v>58.312551992037598</v>
      </c>
      <c r="N4191">
        <v>2.3320723496301698</v>
      </c>
      <c r="O4191">
        <v>59.067357512953301</v>
      </c>
      <c r="P4191">
        <v>37.857142857142797</v>
      </c>
      <c r="Q4191">
        <v>5.9286056373427001E-2</v>
      </c>
    </row>
    <row r="4192" spans="1:17" hidden="1" x14ac:dyDescent="0.3">
      <c r="A4192" t="s">
        <v>8544</v>
      </c>
      <c r="B4192" t="s">
        <v>8545</v>
      </c>
      <c r="C4192" t="s">
        <v>10182</v>
      </c>
      <c r="D4192" t="s">
        <v>299</v>
      </c>
      <c r="E4192">
        <v>13.8611752</v>
      </c>
      <c r="F4192">
        <v>13.84</v>
      </c>
      <c r="G4192">
        <v>61.1859627928023</v>
      </c>
      <c r="H4192">
        <v>-0.53600609621374895</v>
      </c>
      <c r="I4192">
        <v>36.649010777032203</v>
      </c>
      <c r="J4192">
        <v>-4.6493160773758403E-2</v>
      </c>
      <c r="K4192">
        <v>13.2036441200423</v>
      </c>
      <c r="L4192">
        <v>11.702703708095999</v>
      </c>
      <c r="M4192">
        <v>83.097573888004504</v>
      </c>
      <c r="N4192">
        <v>1.36363636363636</v>
      </c>
      <c r="O4192">
        <v>6.2861271676300596</v>
      </c>
      <c r="P4192">
        <v>86.271870794077998</v>
      </c>
    </row>
    <row r="4193" spans="1:17" hidden="1" x14ac:dyDescent="0.3">
      <c r="A4193" t="s">
        <v>8546</v>
      </c>
      <c r="B4193" t="s">
        <v>8547</v>
      </c>
      <c r="C4193" t="s">
        <v>10182</v>
      </c>
      <c r="D4193" t="s">
        <v>130</v>
      </c>
      <c r="E4193">
        <v>13.841940419999901</v>
      </c>
      <c r="F4193">
        <v>25</v>
      </c>
      <c r="G4193">
        <v>-42.167168366118197</v>
      </c>
      <c r="H4193">
        <v>-4.5179745409920997</v>
      </c>
      <c r="I4193">
        <v>21.504592173989199</v>
      </c>
      <c r="J4193">
        <v>-4.6493160773758403E-2</v>
      </c>
      <c r="K4193">
        <v>25.6754971886512</v>
      </c>
      <c r="L4193">
        <v>27.7301461969342</v>
      </c>
      <c r="M4193">
        <v>5.7435922009098999</v>
      </c>
      <c r="N4193">
        <v>0</v>
      </c>
      <c r="O4193">
        <v>40.559999999999903</v>
      </c>
      <c r="P4193">
        <v>40.924464487034903</v>
      </c>
    </row>
    <row r="4194" spans="1:17" hidden="1" x14ac:dyDescent="0.3">
      <c r="A4194" t="s">
        <v>8548</v>
      </c>
      <c r="B4194" t="s">
        <v>8549</v>
      </c>
      <c r="C4194" t="s">
        <v>10182</v>
      </c>
      <c r="D4194" t="s">
        <v>413</v>
      </c>
      <c r="E4194">
        <v>13.8224556</v>
      </c>
      <c r="F4194">
        <v>40.89</v>
      </c>
      <c r="G4194">
        <v>37.627979782249902</v>
      </c>
      <c r="H4194">
        <v>4.4574242154285404</v>
      </c>
      <c r="I4194">
        <v>6.3998387251087596</v>
      </c>
      <c r="J4194">
        <v>-0.51562896324288798</v>
      </c>
      <c r="K4194">
        <v>36.750747733443497</v>
      </c>
      <c r="L4194">
        <v>34.116749869101902</v>
      </c>
      <c r="M4194">
        <v>73.494143357677402</v>
      </c>
      <c r="N4194">
        <v>2.4181354514880802</v>
      </c>
      <c r="O4194">
        <v>30.105160185864499</v>
      </c>
      <c r="P4194">
        <v>75.493562231759597</v>
      </c>
      <c r="Q4194">
        <v>3.8575111902932002E-2</v>
      </c>
    </row>
    <row r="4195" spans="1:17" hidden="1" x14ac:dyDescent="0.3">
      <c r="A4195" t="s">
        <v>8550</v>
      </c>
      <c r="B4195" t="s">
        <v>8551</v>
      </c>
      <c r="C4195" t="s">
        <v>10182</v>
      </c>
      <c r="D4195" t="s">
        <v>637</v>
      </c>
      <c r="E4195">
        <v>13.817022</v>
      </c>
      <c r="F4195">
        <v>34</v>
      </c>
      <c r="G4195">
        <v>-19.166904886010901</v>
      </c>
      <c r="I4195">
        <v>-12.3283842714069</v>
      </c>
      <c r="K4195">
        <v>71.000791228306696</v>
      </c>
      <c r="M4195">
        <v>99.985344065864695</v>
      </c>
      <c r="N4195">
        <v>1</v>
      </c>
      <c r="O4195">
        <v>9.1176470588235397</v>
      </c>
      <c r="P4195">
        <v>5.91900311526478</v>
      </c>
    </row>
    <row r="4196" spans="1:17" hidden="1" x14ac:dyDescent="0.3">
      <c r="A4196" t="s">
        <v>8552</v>
      </c>
      <c r="B4196" t="s">
        <v>8553</v>
      </c>
      <c r="C4196" t="s">
        <v>10182</v>
      </c>
      <c r="D4196" t="s">
        <v>548</v>
      </c>
      <c r="E4196">
        <v>13.807838</v>
      </c>
      <c r="F4196">
        <v>6.71</v>
      </c>
      <c r="G4196">
        <v>-63.242590028925498</v>
      </c>
      <c r="H4196">
        <v>-11.41452626513</v>
      </c>
      <c r="I4196">
        <v>-40.945405548002597</v>
      </c>
      <c r="J4196">
        <v>-4.7075101099263001</v>
      </c>
      <c r="K4196">
        <v>6.9375279156269096</v>
      </c>
      <c r="L4196">
        <v>8.2253110749471894</v>
      </c>
      <c r="M4196">
        <v>39.445496917848899</v>
      </c>
      <c r="N4196">
        <v>1.03163598139303</v>
      </c>
      <c r="O4196">
        <v>85.543964232488804</v>
      </c>
      <c r="P4196">
        <v>18.761061946902601</v>
      </c>
      <c r="Q4196">
        <v>9.9724352983279994E-3</v>
      </c>
    </row>
    <row r="4197" spans="1:17" hidden="1" x14ac:dyDescent="0.3">
      <c r="A4197" t="s">
        <v>8554</v>
      </c>
      <c r="B4197" t="s">
        <v>8555</v>
      </c>
      <c r="C4197" t="s">
        <v>10182</v>
      </c>
      <c r="D4197" t="s">
        <v>711</v>
      </c>
      <c r="E4197">
        <v>13.801773789</v>
      </c>
      <c r="F4197">
        <v>14.99</v>
      </c>
      <c r="G4197">
        <v>12.0344725329357</v>
      </c>
      <c r="H4197">
        <v>1.76733619347117</v>
      </c>
      <c r="I4197">
        <v>5.8240552335981803</v>
      </c>
      <c r="J4197">
        <v>1.8492414363826399</v>
      </c>
      <c r="K4197">
        <v>14.2431947779098</v>
      </c>
      <c r="L4197">
        <v>13.1426468038526</v>
      </c>
      <c r="M4197">
        <v>59.192142314001003</v>
      </c>
      <c r="N4197">
        <v>1.1084347039554501</v>
      </c>
      <c r="O4197">
        <v>8.7391594396264196</v>
      </c>
      <c r="P4197">
        <v>39.701770736253401</v>
      </c>
      <c r="Q4197">
        <v>3.6626942849021002E-2</v>
      </c>
    </row>
    <row r="4198" spans="1:17" hidden="1" x14ac:dyDescent="0.3">
      <c r="A4198" t="s">
        <v>8556</v>
      </c>
      <c r="B4198" t="s">
        <v>8557</v>
      </c>
      <c r="C4198" t="s">
        <v>10182</v>
      </c>
      <c r="D4198" t="s">
        <v>500</v>
      </c>
      <c r="E4198">
        <v>13.7910675</v>
      </c>
      <c r="F4198">
        <v>45.15</v>
      </c>
      <c r="G4198">
        <v>93.030034027709704</v>
      </c>
      <c r="H4198">
        <v>9.32899395252125</v>
      </c>
      <c r="I4198">
        <v>-4.80278293775606</v>
      </c>
      <c r="J4198">
        <v>-14.286620803374401</v>
      </c>
      <c r="K4198">
        <v>43.587515317229297</v>
      </c>
      <c r="L4198">
        <v>35.1774654753604</v>
      </c>
      <c r="M4198">
        <v>37.667062361657898</v>
      </c>
      <c r="N4198">
        <v>0.52113565522997296</v>
      </c>
      <c r="O4198">
        <v>42.192691029900303</v>
      </c>
      <c r="P4198">
        <v>118.64406779661</v>
      </c>
    </row>
    <row r="4199" spans="1:17" hidden="1" x14ac:dyDescent="0.3">
      <c r="A4199" t="s">
        <v>8558</v>
      </c>
      <c r="B4199" t="s">
        <v>8559</v>
      </c>
      <c r="C4199" t="s">
        <v>10182</v>
      </c>
      <c r="D4199" t="s">
        <v>114</v>
      </c>
      <c r="E4199">
        <v>13.788872958000001</v>
      </c>
      <c r="F4199">
        <v>9.3800000000000008</v>
      </c>
      <c r="G4199">
        <v>43.014450421663298</v>
      </c>
      <c r="H4199">
        <v>1.8950689372687599</v>
      </c>
      <c r="I4199">
        <v>-30.406986891494199</v>
      </c>
      <c r="J4199">
        <v>-1.15760427188488</v>
      </c>
      <c r="K4199">
        <v>9.6310881529015404</v>
      </c>
      <c r="L4199">
        <v>9.2553998359355294</v>
      </c>
      <c r="M4199">
        <v>42.791153059938203</v>
      </c>
      <c r="N4199">
        <v>0.85742107538106405</v>
      </c>
      <c r="O4199">
        <v>52.452025586353898</v>
      </c>
      <c r="P4199">
        <v>80.038387715930895</v>
      </c>
      <c r="Q4199">
        <v>1.9756891121758002E-2</v>
      </c>
    </row>
    <row r="4200" spans="1:17" hidden="1" x14ac:dyDescent="0.3">
      <c r="A4200" t="s">
        <v>8560</v>
      </c>
      <c r="B4200" t="s">
        <v>8561</v>
      </c>
      <c r="C4200" t="s">
        <v>10182</v>
      </c>
      <c r="D4200" t="s">
        <v>413</v>
      </c>
      <c r="E4200">
        <v>13.78032</v>
      </c>
      <c r="F4200">
        <v>19</v>
      </c>
      <c r="G4200">
        <v>51.987717348211604</v>
      </c>
      <c r="H4200">
        <v>-3.98887401189157</v>
      </c>
      <c r="I4200">
        <v>-12.903999132736001</v>
      </c>
      <c r="J4200">
        <v>-4.2803641285156901</v>
      </c>
      <c r="K4200">
        <v>18.479246445725099</v>
      </c>
      <c r="L4200">
        <v>14.858328692418301</v>
      </c>
      <c r="M4200">
        <v>24.0631220491458</v>
      </c>
      <c r="N4200">
        <v>3.226401179941</v>
      </c>
      <c r="O4200">
        <v>12.736842105263101</v>
      </c>
      <c r="P4200">
        <v>111.111111111111</v>
      </c>
      <c r="Q4200">
        <v>0.11457841513365</v>
      </c>
    </row>
    <row r="4201" spans="1:17" hidden="1" x14ac:dyDescent="0.3">
      <c r="A4201" t="s">
        <v>8562</v>
      </c>
      <c r="B4201" t="s">
        <v>8563</v>
      </c>
      <c r="C4201" t="s">
        <v>10182</v>
      </c>
      <c r="E4201">
        <v>13.753</v>
      </c>
      <c r="F4201">
        <v>8.09</v>
      </c>
      <c r="G4201">
        <v>-56.5265859673774</v>
      </c>
      <c r="H4201">
        <v>-13.3055162540065</v>
      </c>
      <c r="I4201">
        <v>-41.611601054623698</v>
      </c>
      <c r="J4201">
        <v>-1.2513124378822</v>
      </c>
      <c r="K4201">
        <v>8.7536413076824005</v>
      </c>
      <c r="L4201">
        <v>9.8809763844911895</v>
      </c>
      <c r="M4201">
        <v>37.309458256653201</v>
      </c>
      <c r="N4201">
        <v>1.9534222602397</v>
      </c>
      <c r="O4201">
        <v>65.018541409147005</v>
      </c>
      <c r="P4201">
        <v>3.18877551020408</v>
      </c>
      <c r="Q4201">
        <v>9.2940086299054994E-2</v>
      </c>
    </row>
    <row r="4202" spans="1:17" hidden="1" x14ac:dyDescent="0.3">
      <c r="A4202" t="s">
        <v>8564</v>
      </c>
      <c r="B4202" t="s">
        <v>8565</v>
      </c>
      <c r="C4202" t="s">
        <v>10182</v>
      </c>
      <c r="D4202" t="s">
        <v>637</v>
      </c>
      <c r="E4202">
        <v>13.73728805</v>
      </c>
      <c r="F4202">
        <v>15.7</v>
      </c>
      <c r="G4202">
        <v>-8.3572834659597603</v>
      </c>
      <c r="H4202">
        <v>18.609597475468799</v>
      </c>
      <c r="I4202">
        <v>-0.18552712854978601</v>
      </c>
      <c r="J4202">
        <v>7.1168306214611903</v>
      </c>
      <c r="K4202">
        <v>13.9896639739879</v>
      </c>
      <c r="L4202">
        <v>13.4826799479057</v>
      </c>
      <c r="M4202">
        <v>77.4167191955124</v>
      </c>
      <c r="N4202">
        <v>2.74331526578333</v>
      </c>
      <c r="O4202">
        <v>40.4458598726114</v>
      </c>
      <c r="Q4202">
        <v>0.106063781112889</v>
      </c>
    </row>
    <row r="4203" spans="1:17" hidden="1" x14ac:dyDescent="0.3">
      <c r="A4203" t="s">
        <v>8566</v>
      </c>
      <c r="B4203" t="s">
        <v>8567</v>
      </c>
      <c r="C4203" t="s">
        <v>10182</v>
      </c>
      <c r="D4203" t="s">
        <v>101</v>
      </c>
      <c r="E4203">
        <v>13.734</v>
      </c>
      <c r="F4203">
        <v>42</v>
      </c>
      <c r="G4203">
        <v>2.2640010345035102</v>
      </c>
      <c r="H4203">
        <v>139.24270921969099</v>
      </c>
      <c r="I4203">
        <v>77.373512747563197</v>
      </c>
      <c r="J4203">
        <v>19.184276069995398</v>
      </c>
      <c r="K4203">
        <v>25.4687714586879</v>
      </c>
      <c r="L4203">
        <v>22.843663919981001</v>
      </c>
      <c r="M4203">
        <v>92.125869160109104</v>
      </c>
      <c r="N4203">
        <v>3.5235223825719202</v>
      </c>
      <c r="O4203">
        <v>1.8571428571428601</v>
      </c>
      <c r="P4203">
        <v>176.31578947368399</v>
      </c>
    </row>
    <row r="4204" spans="1:17" hidden="1" x14ac:dyDescent="0.3">
      <c r="A4204" t="s">
        <v>8568</v>
      </c>
      <c r="B4204" t="s">
        <v>8569</v>
      </c>
      <c r="C4204" t="s">
        <v>10182</v>
      </c>
      <c r="D4204" t="s">
        <v>75</v>
      </c>
      <c r="E4204">
        <v>13.7142</v>
      </c>
      <c r="F4204">
        <v>1.1399999999999999</v>
      </c>
      <c r="G4204">
        <v>33.247425332057503</v>
      </c>
      <c r="H4204">
        <v>10.333510607522699</v>
      </c>
      <c r="I4204">
        <v>-14.8924868355094</v>
      </c>
      <c r="J4204">
        <v>-31.407439906335799</v>
      </c>
      <c r="K4204">
        <v>1.0911931520148801</v>
      </c>
      <c r="L4204">
        <v>1.01046827165585</v>
      </c>
      <c r="M4204">
        <v>44.751218007621098</v>
      </c>
      <c r="N4204">
        <v>3.5236452140482299</v>
      </c>
      <c r="O4204">
        <v>48.245614035087698</v>
      </c>
      <c r="P4204">
        <v>72.727272727272705</v>
      </c>
      <c r="Q4204">
        <v>7.3029642785662E-2</v>
      </c>
    </row>
    <row r="4205" spans="1:17" hidden="1" x14ac:dyDescent="0.3">
      <c r="A4205" t="s">
        <v>8570</v>
      </c>
      <c r="B4205" t="s">
        <v>8571</v>
      </c>
      <c r="C4205" t="s">
        <v>10182</v>
      </c>
      <c r="D4205" t="s">
        <v>1402</v>
      </c>
      <c r="E4205">
        <v>13.702680000000001</v>
      </c>
      <c r="F4205">
        <v>2</v>
      </c>
      <c r="G4205">
        <v>-25.085908001275701</v>
      </c>
      <c r="K4205">
        <v>1.8164878752898299</v>
      </c>
      <c r="L4205">
        <v>1.8009664774797101</v>
      </c>
      <c r="M4205">
        <v>73.414657253377001</v>
      </c>
      <c r="N4205">
        <v>1</v>
      </c>
      <c r="O4205">
        <v>5</v>
      </c>
      <c r="P4205">
        <v>66.6666666666666</v>
      </c>
      <c r="Q4205">
        <v>-2.1676028175539999E-2</v>
      </c>
    </row>
    <row r="4206" spans="1:17" hidden="1" x14ac:dyDescent="0.3">
      <c r="A4206" t="s">
        <v>8572</v>
      </c>
      <c r="B4206" t="s">
        <v>8573</v>
      </c>
      <c r="C4206" t="s">
        <v>10182</v>
      </c>
      <c r="D4206" t="s">
        <v>413</v>
      </c>
      <c r="E4206">
        <v>13.653359999999999</v>
      </c>
      <c r="F4206">
        <v>1.05</v>
      </c>
      <c r="G4206">
        <v>84.914091998724203</v>
      </c>
      <c r="H4206">
        <v>12.503302054752499</v>
      </c>
      <c r="I4206">
        <v>0.57484153504468605</v>
      </c>
      <c r="J4206">
        <v>-17.339726243480499</v>
      </c>
      <c r="K4206">
        <v>0.92460640984420495</v>
      </c>
      <c r="L4206">
        <v>0.77654250018094695</v>
      </c>
      <c r="M4206">
        <v>42.480164358407201</v>
      </c>
      <c r="N4206">
        <v>2.0931930237535501</v>
      </c>
      <c r="O4206">
        <v>32.380952380952301</v>
      </c>
      <c r="P4206">
        <v>128.26086956521701</v>
      </c>
      <c r="Q4206">
        <v>8.7114319781169999E-2</v>
      </c>
    </row>
    <row r="4207" spans="1:17" hidden="1" x14ac:dyDescent="0.3">
      <c r="A4207" t="s">
        <v>8574</v>
      </c>
      <c r="B4207" t="s">
        <v>8575</v>
      </c>
      <c r="C4207" t="s">
        <v>10182</v>
      </c>
      <c r="E4207">
        <v>13.563774</v>
      </c>
      <c r="F4207">
        <v>17.010000000000002</v>
      </c>
      <c r="G4207">
        <v>-25.085908001275701</v>
      </c>
      <c r="H4207">
        <v>-4.5179745409920997</v>
      </c>
      <c r="I4207">
        <v>-12.3283842714069</v>
      </c>
      <c r="J4207">
        <v>-4.6493160773758403E-2</v>
      </c>
      <c r="K4207">
        <v>17.009995343335301</v>
      </c>
      <c r="L4207">
        <v>16.924746249273898</v>
      </c>
      <c r="M4207">
        <v>100</v>
      </c>
      <c r="O4207">
        <v>0</v>
      </c>
      <c r="P4207">
        <v>0</v>
      </c>
    </row>
    <row r="4208" spans="1:17" hidden="1" x14ac:dyDescent="0.3">
      <c r="A4208" t="s">
        <v>8576</v>
      </c>
      <c r="B4208" t="s">
        <v>8577</v>
      </c>
      <c r="C4208" t="s">
        <v>10182</v>
      </c>
      <c r="D4208" t="s">
        <v>49</v>
      </c>
      <c r="E4208">
        <v>13.4983497</v>
      </c>
      <c r="F4208">
        <v>44.99</v>
      </c>
      <c r="G4208">
        <v>100.994494008774</v>
      </c>
      <c r="H4208">
        <v>9.4560514330338705</v>
      </c>
      <c r="I4208">
        <v>-1.5155763896335199</v>
      </c>
      <c r="J4208">
        <v>1.15276883184617</v>
      </c>
      <c r="K4208">
        <v>40.933272781903703</v>
      </c>
      <c r="L4208">
        <v>36.669735270245098</v>
      </c>
      <c r="M4208">
        <v>63.026347705449702</v>
      </c>
      <c r="N4208">
        <v>2.1123199168275599</v>
      </c>
      <c r="O4208">
        <v>14.6254723271838</v>
      </c>
      <c r="P4208">
        <v>131.31105398457501</v>
      </c>
      <c r="Q4208">
        <v>6.0005955985501999E-2</v>
      </c>
    </row>
    <row r="4209" spans="1:17" hidden="1" x14ac:dyDescent="0.3">
      <c r="A4209" t="s">
        <v>8578</v>
      </c>
      <c r="B4209" t="s">
        <v>8579</v>
      </c>
      <c r="C4209" t="s">
        <v>10182</v>
      </c>
      <c r="D4209" t="s">
        <v>413</v>
      </c>
      <c r="E4209">
        <v>13.4815735</v>
      </c>
      <c r="F4209">
        <v>43.51</v>
      </c>
      <c r="G4209">
        <v>-54.738292803215899</v>
      </c>
      <c r="H4209">
        <v>-10.958432721238401</v>
      </c>
      <c r="I4209">
        <v>-33.319849679069897</v>
      </c>
      <c r="J4209">
        <v>-5.7327676705776698</v>
      </c>
      <c r="K4209">
        <v>46.188690470854397</v>
      </c>
      <c r="L4209">
        <v>50.8313896120262</v>
      </c>
      <c r="M4209">
        <v>35.927111355426597</v>
      </c>
      <c r="N4209">
        <v>1.3129790360304701</v>
      </c>
      <c r="O4209">
        <v>48.816364054240402</v>
      </c>
      <c r="P4209">
        <v>7.2996300863131998</v>
      </c>
      <c r="Q4209">
        <v>2.2152039153004999E-2</v>
      </c>
    </row>
    <row r="4210" spans="1:17" hidden="1" x14ac:dyDescent="0.3">
      <c r="A4210" t="s">
        <v>8580</v>
      </c>
      <c r="B4210" t="s">
        <v>8581</v>
      </c>
      <c r="C4210" t="s">
        <v>10182</v>
      </c>
      <c r="E4210">
        <v>13.44877425</v>
      </c>
      <c r="F4210">
        <v>29.43</v>
      </c>
      <c r="G4210">
        <v>-59.099360916073898</v>
      </c>
      <c r="H4210">
        <v>-6.7821254843883301</v>
      </c>
      <c r="I4210">
        <v>-14.9103107858061</v>
      </c>
      <c r="J4210">
        <v>-4.2495866375726798</v>
      </c>
      <c r="K4210">
        <v>29.2914784402587</v>
      </c>
      <c r="L4210">
        <v>31.374199113183401</v>
      </c>
      <c r="M4210">
        <v>52.011212676484703</v>
      </c>
      <c r="N4210">
        <v>0.74690152807181898</v>
      </c>
      <c r="O4210">
        <v>61.365953109072301</v>
      </c>
      <c r="P4210">
        <v>30.5099778270509</v>
      </c>
      <c r="Q4210">
        <v>-3.3279276028123E-2</v>
      </c>
    </row>
    <row r="4211" spans="1:17" hidden="1" x14ac:dyDescent="0.3">
      <c r="A4211" t="s">
        <v>8582</v>
      </c>
      <c r="B4211" t="s">
        <v>8087</v>
      </c>
      <c r="C4211" t="s">
        <v>10182</v>
      </c>
      <c r="E4211">
        <v>13.416627</v>
      </c>
      <c r="F4211">
        <v>18.34</v>
      </c>
      <c r="G4211">
        <v>75.570547140956094</v>
      </c>
      <c r="H4211">
        <v>-6.8322910103139503</v>
      </c>
      <c r="I4211">
        <v>-10.721736071960899</v>
      </c>
      <c r="J4211">
        <v>-4.6493160773758403E-2</v>
      </c>
      <c r="K4211">
        <v>17.510009799499901</v>
      </c>
      <c r="L4211">
        <v>16.206248307229401</v>
      </c>
      <c r="M4211">
        <v>51.416423612758003</v>
      </c>
      <c r="N4211">
        <v>1.04238113795791</v>
      </c>
      <c r="O4211">
        <v>23.009814612867999</v>
      </c>
      <c r="P4211">
        <v>159.03954802259801</v>
      </c>
      <c r="Q4211">
        <v>7.2235956095754006E-2</v>
      </c>
    </row>
    <row r="4212" spans="1:17" hidden="1" x14ac:dyDescent="0.3">
      <c r="A4212" t="s">
        <v>8583</v>
      </c>
      <c r="B4212" t="s">
        <v>8584</v>
      </c>
      <c r="C4212" t="s">
        <v>10182</v>
      </c>
      <c r="D4212" t="s">
        <v>299</v>
      </c>
      <c r="E4212">
        <v>13.362159999999999</v>
      </c>
      <c r="F4212">
        <v>2.8</v>
      </c>
      <c r="G4212">
        <v>12.845126481482801</v>
      </c>
      <c r="H4212">
        <v>13.0258851081307</v>
      </c>
      <c r="I4212">
        <v>32.749335935846901</v>
      </c>
      <c r="J4212">
        <v>2.2435831751041002</v>
      </c>
      <c r="K4212">
        <v>2.3555176643621398</v>
      </c>
      <c r="L4212">
        <v>2.1293592822877101</v>
      </c>
      <c r="M4212">
        <v>84.737235611630197</v>
      </c>
      <c r="N4212">
        <v>2.4303991224592498</v>
      </c>
      <c r="O4212">
        <v>0.35714285714285499</v>
      </c>
      <c r="P4212">
        <v>98.581560283687907</v>
      </c>
    </row>
    <row r="4213" spans="1:17" hidden="1" x14ac:dyDescent="0.3">
      <c r="A4213" t="s">
        <v>8585</v>
      </c>
      <c r="B4213" t="s">
        <v>8586</v>
      </c>
      <c r="C4213" t="s">
        <v>10182</v>
      </c>
      <c r="E4213">
        <v>13.3263198</v>
      </c>
      <c r="F4213">
        <v>30.99</v>
      </c>
      <c r="G4213">
        <v>-34.841295304711899</v>
      </c>
      <c r="H4213">
        <v>-11.453883232827</v>
      </c>
      <c r="I4213">
        <v>-48.602289268322401</v>
      </c>
      <c r="J4213">
        <v>-1.59448077687281</v>
      </c>
      <c r="K4213">
        <v>32.821442129540401</v>
      </c>
      <c r="L4213">
        <v>36.604923260962799</v>
      </c>
      <c r="M4213">
        <v>43.2551191429204</v>
      </c>
      <c r="N4213">
        <v>1.1803672972049399</v>
      </c>
      <c r="O4213">
        <v>79.412713778638206</v>
      </c>
      <c r="P4213">
        <v>10.9957020057306</v>
      </c>
      <c r="Q4213">
        <v>3.9882043373203002E-2</v>
      </c>
    </row>
    <row r="4214" spans="1:17" hidden="1" x14ac:dyDescent="0.3">
      <c r="A4214" t="s">
        <v>8587</v>
      </c>
      <c r="B4214" t="s">
        <v>8588</v>
      </c>
      <c r="C4214" t="s">
        <v>10182</v>
      </c>
      <c r="D4214" t="s">
        <v>49</v>
      </c>
      <c r="E4214">
        <v>13.319282508000001</v>
      </c>
      <c r="F4214">
        <v>6.02</v>
      </c>
      <c r="G4214">
        <v>11.732273816906</v>
      </c>
      <c r="H4214">
        <v>4.5255037198774497</v>
      </c>
      <c r="I4214">
        <v>3.4408464978238298</v>
      </c>
      <c r="J4214">
        <v>-2.53482908612368</v>
      </c>
      <c r="K4214">
        <v>5.7836045046625699</v>
      </c>
      <c r="L4214">
        <v>5.3170707890326403</v>
      </c>
      <c r="M4214">
        <v>46.674790371740201</v>
      </c>
      <c r="N4214">
        <v>1.11595604438369</v>
      </c>
      <c r="O4214">
        <v>23.754152823920201</v>
      </c>
      <c r="Q4214">
        <v>5.1417898203070002E-2</v>
      </c>
    </row>
    <row r="4215" spans="1:17" hidden="1" x14ac:dyDescent="0.3">
      <c r="A4215" t="s">
        <v>8589</v>
      </c>
      <c r="B4215" t="s">
        <v>8590</v>
      </c>
      <c r="C4215" t="s">
        <v>10182</v>
      </c>
      <c r="E4215">
        <v>13.316041200000001</v>
      </c>
      <c r="F4215">
        <v>29.54</v>
      </c>
      <c r="G4215">
        <v>-3.27147501158503</v>
      </c>
      <c r="H4215">
        <v>-2.61455543630405</v>
      </c>
      <c r="I4215">
        <v>-29.513694055539201</v>
      </c>
      <c r="J4215">
        <v>-3.35752995007141</v>
      </c>
      <c r="K4215">
        <v>30.059697315097601</v>
      </c>
      <c r="L4215">
        <v>31.550242133087501</v>
      </c>
      <c r="M4215">
        <v>65.611767534585397</v>
      </c>
      <c r="N4215">
        <v>1.6273711271534801</v>
      </c>
      <c r="O4215">
        <v>73.222748815165801</v>
      </c>
      <c r="P4215">
        <v>40.332541567695898</v>
      </c>
      <c r="Q4215">
        <v>7.6928707880288993E-2</v>
      </c>
    </row>
    <row r="4216" spans="1:17" hidden="1" x14ac:dyDescent="0.3">
      <c r="A4216" t="s">
        <v>8591</v>
      </c>
      <c r="B4216" t="s">
        <v>8592</v>
      </c>
      <c r="C4216" t="s">
        <v>10182</v>
      </c>
      <c r="D4216" t="s">
        <v>214</v>
      </c>
      <c r="E4216">
        <v>13.283583</v>
      </c>
      <c r="F4216">
        <v>18.420000000000002</v>
      </c>
      <c r="G4216">
        <v>151.49066857529999</v>
      </c>
      <c r="H4216">
        <v>45.982025459007801</v>
      </c>
      <c r="I4216">
        <v>75.0571701538219</v>
      </c>
      <c r="J4216">
        <v>8.0972194140765303</v>
      </c>
      <c r="K4216">
        <v>12.982356254814899</v>
      </c>
      <c r="L4216">
        <v>9.8713669027260398</v>
      </c>
      <c r="M4216">
        <v>99.929023802679097</v>
      </c>
      <c r="N4216">
        <v>2.1426125292762999</v>
      </c>
      <c r="O4216">
        <v>0</v>
      </c>
      <c r="P4216">
        <v>220.34782608695599</v>
      </c>
      <c r="Q4216">
        <v>0.12018083070670001</v>
      </c>
    </row>
    <row r="4217" spans="1:17" hidden="1" x14ac:dyDescent="0.3">
      <c r="A4217" t="s">
        <v>8593</v>
      </c>
      <c r="B4217" t="s">
        <v>8594</v>
      </c>
      <c r="C4217" t="s">
        <v>10182</v>
      </c>
      <c r="D4217" t="s">
        <v>413</v>
      </c>
      <c r="E4217">
        <v>13.267182500000001</v>
      </c>
      <c r="F4217">
        <v>6.49</v>
      </c>
      <c r="G4217">
        <v>18.8165310231145</v>
      </c>
      <c r="H4217">
        <v>-10.129485332359</v>
      </c>
      <c r="I4217">
        <v>-44.441354982703899</v>
      </c>
      <c r="J4217">
        <v>-5.52199748354034</v>
      </c>
      <c r="K4217">
        <v>7.0921468279612103</v>
      </c>
      <c r="L4217">
        <v>7.3003512774820498</v>
      </c>
      <c r="M4217">
        <v>23.7990623535281</v>
      </c>
      <c r="N4217">
        <v>1.59249801497843</v>
      </c>
      <c r="O4217">
        <v>66.8721109399075</v>
      </c>
      <c r="P4217">
        <v>51.282051282051199</v>
      </c>
      <c r="Q4217">
        <v>5.4873041504456002E-2</v>
      </c>
    </row>
    <row r="4218" spans="1:17" hidden="1" x14ac:dyDescent="0.3">
      <c r="A4218" t="s">
        <v>8595</v>
      </c>
      <c r="B4218" t="s">
        <v>8596</v>
      </c>
      <c r="C4218" t="s">
        <v>10182</v>
      </c>
      <c r="D4218" t="s">
        <v>637</v>
      </c>
      <c r="E4218">
        <v>13.249432000000001</v>
      </c>
      <c r="F4218">
        <v>39.4</v>
      </c>
      <c r="G4218">
        <v>-12.5144794298471</v>
      </c>
      <c r="H4218">
        <v>-3.4923335153510799</v>
      </c>
      <c r="I4218">
        <v>-20.700477294662701</v>
      </c>
      <c r="J4218">
        <v>-0.29965771773578698</v>
      </c>
      <c r="K4218">
        <v>40.456715061408502</v>
      </c>
      <c r="L4218">
        <v>41.402297109972899</v>
      </c>
      <c r="M4218">
        <v>39.348278165966299</v>
      </c>
      <c r="N4218">
        <v>0.99840756295453104</v>
      </c>
      <c r="O4218">
        <v>29.1878172588832</v>
      </c>
      <c r="P4218">
        <v>19.393939393939299</v>
      </c>
      <c r="Q4218">
        <v>8.3188879966832996E-2</v>
      </c>
    </row>
    <row r="4219" spans="1:17" hidden="1" x14ac:dyDescent="0.3">
      <c r="A4219" t="s">
        <v>8597</v>
      </c>
      <c r="B4219" t="s">
        <v>8598</v>
      </c>
      <c r="C4219" t="s">
        <v>10182</v>
      </c>
      <c r="D4219" t="s">
        <v>46</v>
      </c>
      <c r="E4219">
        <v>13.22766</v>
      </c>
      <c r="F4219">
        <v>19.350000000000001</v>
      </c>
      <c r="G4219">
        <v>-25.343639960038601</v>
      </c>
      <c r="H4219">
        <v>-4.5179745409920997</v>
      </c>
      <c r="I4219">
        <v>24.4207323363669</v>
      </c>
      <c r="J4219">
        <v>-4.6493160773758403E-2</v>
      </c>
      <c r="K4219">
        <v>18.628239292260201</v>
      </c>
      <c r="L4219">
        <v>11.3588457103859</v>
      </c>
      <c r="M4219">
        <v>0.380418701988887</v>
      </c>
      <c r="N4219">
        <v>0.92857142857142805</v>
      </c>
      <c r="O4219">
        <v>21.447028423772501</v>
      </c>
      <c r="P4219">
        <v>54.8</v>
      </c>
    </row>
    <row r="4220" spans="1:17" hidden="1" x14ac:dyDescent="0.3">
      <c r="A4220" t="s">
        <v>8599</v>
      </c>
      <c r="B4220" t="s">
        <v>8600</v>
      </c>
      <c r="C4220" t="s">
        <v>10182</v>
      </c>
      <c r="D4220" t="s">
        <v>140</v>
      </c>
      <c r="E4220">
        <v>13.187099999999999</v>
      </c>
      <c r="F4220">
        <v>50</v>
      </c>
      <c r="G4220">
        <v>31.164091998724199</v>
      </c>
      <c r="H4220">
        <v>-8.7102822332997896</v>
      </c>
      <c r="I4220">
        <v>38.729017541281799</v>
      </c>
      <c r="J4220">
        <v>2.5482350105606599</v>
      </c>
      <c r="K4220">
        <v>50.767667794714697</v>
      </c>
      <c r="L4220">
        <v>43.498821661755699</v>
      </c>
      <c r="M4220">
        <v>44.811575784827198</v>
      </c>
      <c r="N4220">
        <v>1.8618744215846701</v>
      </c>
      <c r="O4220">
        <v>17.999999999999901</v>
      </c>
      <c r="P4220">
        <v>78.890876565295102</v>
      </c>
      <c r="Q4220">
        <v>4.2922436701590003E-2</v>
      </c>
    </row>
    <row r="4221" spans="1:17" hidden="1" x14ac:dyDescent="0.3">
      <c r="A4221" t="s">
        <v>8601</v>
      </c>
      <c r="B4221" t="s">
        <v>8602</v>
      </c>
      <c r="C4221" t="s">
        <v>10182</v>
      </c>
      <c r="E4221">
        <v>13.171041576</v>
      </c>
      <c r="F4221">
        <v>0.84</v>
      </c>
      <c r="G4221">
        <v>28.617795702427902</v>
      </c>
      <c r="H4221">
        <v>-9.9527571496877592</v>
      </c>
      <c r="I4221">
        <v>-12.3283842714069</v>
      </c>
      <c r="J4221">
        <v>-17.189350303630899</v>
      </c>
      <c r="K4221">
        <v>0.990728718118151</v>
      </c>
      <c r="L4221">
        <v>0.86069589093972598</v>
      </c>
      <c r="M4221">
        <v>18.3594816334342</v>
      </c>
      <c r="N4221">
        <v>0.26788096673464301</v>
      </c>
      <c r="O4221">
        <v>72.619047619047606</v>
      </c>
      <c r="P4221">
        <v>95.348837209302303</v>
      </c>
      <c r="Q4221">
        <v>3.5148926442548002E-2</v>
      </c>
    </row>
    <row r="4222" spans="1:17" hidden="1" x14ac:dyDescent="0.3">
      <c r="A4222" t="s">
        <v>8603</v>
      </c>
      <c r="B4222" t="s">
        <v>8604</v>
      </c>
      <c r="C4222" t="s">
        <v>10182</v>
      </c>
      <c r="D4222" t="s">
        <v>481</v>
      </c>
      <c r="E4222">
        <v>13.16085743</v>
      </c>
      <c r="F4222">
        <v>17.95</v>
      </c>
      <c r="G4222">
        <v>-25.363685779053501</v>
      </c>
      <c r="H4222">
        <v>0.45278569292600801</v>
      </c>
      <c r="I4222">
        <v>-12.049054662468301</v>
      </c>
      <c r="J4222">
        <v>4.9242670731443496</v>
      </c>
      <c r="K4222">
        <v>17.348711044407501</v>
      </c>
      <c r="L4222">
        <v>17.2410529503356</v>
      </c>
      <c r="M4222">
        <v>99.8052603467236</v>
      </c>
      <c r="N4222">
        <v>2.63636363636363</v>
      </c>
      <c r="O4222">
        <v>0.27855153203342198</v>
      </c>
      <c r="P4222">
        <v>4.9707602339181101</v>
      </c>
    </row>
    <row r="4223" spans="1:17" hidden="1" x14ac:dyDescent="0.3">
      <c r="A4223" t="s">
        <v>8605</v>
      </c>
      <c r="B4223" t="s">
        <v>8606</v>
      </c>
      <c r="C4223" t="s">
        <v>10182</v>
      </c>
      <c r="D4223" t="s">
        <v>75</v>
      </c>
      <c r="E4223">
        <v>13.1449038</v>
      </c>
      <c r="F4223">
        <v>13.79</v>
      </c>
      <c r="G4223">
        <v>81.351217747227196</v>
      </c>
      <c r="H4223">
        <v>59.732025459007801</v>
      </c>
      <c r="I4223">
        <v>42.441537165181103</v>
      </c>
      <c r="J4223">
        <v>27.032810514274601</v>
      </c>
      <c r="K4223">
        <v>9.0905022465966994</v>
      </c>
      <c r="L4223">
        <v>7.87521867727905</v>
      </c>
      <c r="M4223">
        <v>87.679362103755096</v>
      </c>
      <c r="N4223">
        <v>2.8724215335980898</v>
      </c>
      <c r="O4223">
        <v>0</v>
      </c>
      <c r="P4223">
        <v>141.929824561403</v>
      </c>
      <c r="Q4223">
        <v>6.172279670216E-2</v>
      </c>
    </row>
    <row r="4224" spans="1:17" hidden="1" x14ac:dyDescent="0.3">
      <c r="A4224" t="s">
        <v>8607</v>
      </c>
      <c r="B4224" t="s">
        <v>8608</v>
      </c>
      <c r="C4224" t="s">
        <v>10182</v>
      </c>
      <c r="D4224" t="s">
        <v>140</v>
      </c>
      <c r="E4224">
        <v>13.106199999999999</v>
      </c>
      <c r="F4224">
        <v>34.49</v>
      </c>
      <c r="G4224">
        <v>228.657681742314</v>
      </c>
      <c r="H4224">
        <v>8.2086761603421401</v>
      </c>
      <c r="I4224">
        <v>-8.7548106978333298</v>
      </c>
      <c r="J4224">
        <v>15.365065508228</v>
      </c>
      <c r="K4224">
        <v>29.7618907597545</v>
      </c>
      <c r="L4224">
        <v>26.309367118246101</v>
      </c>
      <c r="M4224">
        <v>72.092959489974305</v>
      </c>
      <c r="N4224">
        <v>1.8909283513096999</v>
      </c>
      <c r="O4224">
        <v>23.253116845462401</v>
      </c>
      <c r="P4224">
        <v>262.67087276551001</v>
      </c>
    </row>
    <row r="4225" spans="1:17" hidden="1" x14ac:dyDescent="0.3">
      <c r="A4225" t="s">
        <v>8609</v>
      </c>
      <c r="B4225" t="s">
        <v>8610</v>
      </c>
      <c r="C4225" t="s">
        <v>10182</v>
      </c>
      <c r="D4225" t="s">
        <v>1402</v>
      </c>
      <c r="E4225">
        <v>13.105847968000001</v>
      </c>
      <c r="F4225">
        <v>14.44</v>
      </c>
      <c r="G4225">
        <v>26.914091998724199</v>
      </c>
      <c r="H4225">
        <v>19.563658112069099</v>
      </c>
      <c r="I4225">
        <v>3.65555147156496</v>
      </c>
      <c r="J4225">
        <v>19.169193113736</v>
      </c>
      <c r="K4225">
        <v>12.806049506967399</v>
      </c>
      <c r="L4225">
        <v>11.997656001883801</v>
      </c>
      <c r="M4225">
        <v>58.645535514334199</v>
      </c>
      <c r="N4225">
        <v>1.96369491675017</v>
      </c>
      <c r="O4225">
        <v>13.019390581717399</v>
      </c>
      <c r="P4225">
        <v>95.135135135135101</v>
      </c>
      <c r="Q4225">
        <v>6.4625740194974995E-2</v>
      </c>
    </row>
    <row r="4226" spans="1:17" hidden="1" x14ac:dyDescent="0.3">
      <c r="A4226" t="s">
        <v>8611</v>
      </c>
      <c r="B4226" t="s">
        <v>8612</v>
      </c>
      <c r="C4226" t="s">
        <v>10182</v>
      </c>
      <c r="D4226" t="s">
        <v>711</v>
      </c>
      <c r="E4226">
        <v>13.10207943</v>
      </c>
      <c r="F4226">
        <v>116.13</v>
      </c>
      <c r="G4226">
        <v>10.675139461899301</v>
      </c>
      <c r="H4226">
        <v>-3.9281063938720502</v>
      </c>
      <c r="I4226">
        <v>6.7670931155277296</v>
      </c>
      <c r="J4226">
        <v>1.2994253849350199</v>
      </c>
      <c r="K4226">
        <v>111.16027739397801</v>
      </c>
      <c r="L4226">
        <v>100.802154809808</v>
      </c>
      <c r="M4226">
        <v>34.201172078942697</v>
      </c>
      <c r="N4226">
        <v>3.2857816484220099</v>
      </c>
      <c r="O4226">
        <v>1.61026435890812</v>
      </c>
      <c r="P4226">
        <v>40.712468193384197</v>
      </c>
    </row>
    <row r="4227" spans="1:17" hidden="1" x14ac:dyDescent="0.3">
      <c r="A4227" t="s">
        <v>8613</v>
      </c>
      <c r="B4227" t="s">
        <v>8614</v>
      </c>
      <c r="C4227" t="s">
        <v>10182</v>
      </c>
      <c r="D4227" t="s">
        <v>75</v>
      </c>
      <c r="E4227">
        <v>13.085417423999999</v>
      </c>
      <c r="F4227">
        <v>7.08</v>
      </c>
      <c r="G4227">
        <v>-33.018287715189899</v>
      </c>
      <c r="H4227">
        <v>-6.4463491966394804</v>
      </c>
      <c r="I4227">
        <v>-30.949073926579299</v>
      </c>
      <c r="J4227">
        <v>-2.5122465854312801</v>
      </c>
      <c r="K4227">
        <v>7.4187803707952904</v>
      </c>
      <c r="L4227">
        <v>7.9093096936019904</v>
      </c>
      <c r="M4227">
        <v>33.7462352450992</v>
      </c>
      <c r="N4227">
        <v>0.94199312848578098</v>
      </c>
      <c r="O4227">
        <v>60.169491525423702</v>
      </c>
      <c r="P4227">
        <v>12.2028526148969</v>
      </c>
      <c r="Q4227">
        <v>2.8427028872313E-2</v>
      </c>
    </row>
    <row r="4228" spans="1:17" hidden="1" x14ac:dyDescent="0.3">
      <c r="A4228" t="s">
        <v>8615</v>
      </c>
      <c r="B4228" t="s">
        <v>8616</v>
      </c>
      <c r="C4228" t="s">
        <v>10182</v>
      </c>
      <c r="D4228" t="s">
        <v>304</v>
      </c>
      <c r="E4228">
        <v>13.0725</v>
      </c>
      <c r="F4228">
        <v>17.5</v>
      </c>
      <c r="G4228">
        <v>46.482719449704597</v>
      </c>
      <c r="H4228">
        <v>-25.7619517639443</v>
      </c>
      <c r="I4228">
        <v>-21.513646336793499</v>
      </c>
      <c r="J4228">
        <v>-0.98313227923104796</v>
      </c>
      <c r="K4228">
        <v>19.7939063718966</v>
      </c>
      <c r="L4228">
        <v>17.323642308476298</v>
      </c>
      <c r="M4228">
        <v>35.424401512578001</v>
      </c>
      <c r="N4228">
        <v>2.62609639963244</v>
      </c>
      <c r="O4228">
        <v>30.8</v>
      </c>
      <c r="P4228">
        <v>94.4444444444444</v>
      </c>
      <c r="Q4228">
        <v>0.100084644238712</v>
      </c>
    </row>
    <row r="4229" spans="1:17" hidden="1" x14ac:dyDescent="0.3">
      <c r="A4229" t="s">
        <v>8617</v>
      </c>
      <c r="B4229" t="s">
        <v>8618</v>
      </c>
      <c r="C4229" t="s">
        <v>10182</v>
      </c>
      <c r="D4229" t="s">
        <v>122</v>
      </c>
      <c r="E4229">
        <v>13.060374884345199</v>
      </c>
      <c r="F4229">
        <v>99.6</v>
      </c>
      <c r="G4229">
        <v>-5.5931859894901201</v>
      </c>
      <c r="H4229">
        <v>-1.87035303188851</v>
      </c>
      <c r="I4229">
        <v>-12.2495918825592</v>
      </c>
      <c r="J4229">
        <v>1.0670674632677399</v>
      </c>
      <c r="K4229">
        <v>88.622837348358701</v>
      </c>
      <c r="L4229">
        <v>75.642478964540601</v>
      </c>
      <c r="M4229">
        <v>75.835066412166697</v>
      </c>
      <c r="N4229">
        <v>1</v>
      </c>
      <c r="Q4229">
        <v>-4.6725400847372998E-2</v>
      </c>
    </row>
    <row r="4230" spans="1:17" hidden="1" x14ac:dyDescent="0.3">
      <c r="A4230" t="s">
        <v>8619</v>
      </c>
      <c r="B4230" t="s">
        <v>8620</v>
      </c>
      <c r="C4230" t="s">
        <v>10182</v>
      </c>
      <c r="D4230" t="s">
        <v>21</v>
      </c>
      <c r="E4230">
        <v>13.052</v>
      </c>
      <c r="F4230">
        <v>26</v>
      </c>
      <c r="G4230">
        <v>47.786432424256098</v>
      </c>
      <c r="H4230">
        <v>-2.2077435178897802</v>
      </c>
      <c r="I4230">
        <v>27.456561965152201</v>
      </c>
      <c r="J4230">
        <v>28.450916165651101</v>
      </c>
      <c r="K4230">
        <v>20.641072781557899</v>
      </c>
      <c r="L4230">
        <v>18.2014908390938</v>
      </c>
      <c r="M4230">
        <v>79.451305264720801</v>
      </c>
      <c r="N4230">
        <v>0.940916757097923</v>
      </c>
      <c r="O4230">
        <v>2.57692307692307</v>
      </c>
      <c r="P4230">
        <v>90.197512801755593</v>
      </c>
      <c r="Q4230">
        <v>2.1536765680043E-2</v>
      </c>
    </row>
    <row r="4231" spans="1:17" hidden="1" x14ac:dyDescent="0.3">
      <c r="A4231" t="s">
        <v>8621</v>
      </c>
      <c r="B4231" t="s">
        <v>8622</v>
      </c>
      <c r="C4231" t="s">
        <v>10182</v>
      </c>
      <c r="D4231" t="s">
        <v>553</v>
      </c>
      <c r="E4231">
        <v>13.0477056</v>
      </c>
      <c r="F4231">
        <v>30.72</v>
      </c>
      <c r="G4231">
        <v>79.7140919987242</v>
      </c>
      <c r="H4231">
        <v>-29.970203840355101</v>
      </c>
      <c r="I4231">
        <v>-18.954524089036099</v>
      </c>
      <c r="J4231">
        <v>-7.1576042718848596</v>
      </c>
      <c r="K4231">
        <v>36.145856829202501</v>
      </c>
      <c r="L4231">
        <v>33.281113268573201</v>
      </c>
      <c r="M4231">
        <v>42.552307577978098</v>
      </c>
      <c r="N4231">
        <v>2.0572537195259102</v>
      </c>
      <c r="O4231">
        <v>69.2057291666666</v>
      </c>
      <c r="P4231">
        <v>126.548672566371</v>
      </c>
      <c r="Q4231">
        <v>0.14233446036865599</v>
      </c>
    </row>
    <row r="4232" spans="1:17" hidden="1" x14ac:dyDescent="0.3">
      <c r="A4232" t="s">
        <v>8623</v>
      </c>
      <c r="B4232" t="s">
        <v>8624</v>
      </c>
      <c r="C4232" t="s">
        <v>10182</v>
      </c>
      <c r="D4232" t="s">
        <v>1402</v>
      </c>
      <c r="E4232">
        <v>13.039140400000001</v>
      </c>
      <c r="F4232">
        <v>13</v>
      </c>
      <c r="G4232">
        <v>-6.9040898194575702</v>
      </c>
      <c r="H4232">
        <v>-2.1557698165826502</v>
      </c>
      <c r="I4232">
        <v>-9.9661795469974699</v>
      </c>
      <c r="J4232">
        <v>-4.6493160773758403E-2</v>
      </c>
      <c r="K4232">
        <v>12.5626080344797</v>
      </c>
      <c r="L4232">
        <v>11.531104014587299</v>
      </c>
      <c r="M4232">
        <v>56.3950494210439</v>
      </c>
      <c r="N4232">
        <v>1.07407407407407</v>
      </c>
      <c r="O4232">
        <v>27.692307692307701</v>
      </c>
      <c r="P4232">
        <v>71.052631578947299</v>
      </c>
      <c r="Q4232">
        <v>0.15066800356320101</v>
      </c>
    </row>
    <row r="4233" spans="1:17" hidden="1" x14ac:dyDescent="0.3">
      <c r="A4233" t="s">
        <v>8625</v>
      </c>
      <c r="B4233" t="s">
        <v>8626</v>
      </c>
      <c r="C4233" t="s">
        <v>10182</v>
      </c>
      <c r="D4233" t="s">
        <v>413</v>
      </c>
      <c r="E4233">
        <v>13.034140499999999</v>
      </c>
      <c r="F4233">
        <v>12.85</v>
      </c>
      <c r="G4233">
        <v>18.4895109931376</v>
      </c>
      <c r="H4233">
        <v>5.31535879234122</v>
      </c>
      <c r="I4233">
        <v>2.5062895445001301</v>
      </c>
      <c r="J4233">
        <v>-0.64981141115083196</v>
      </c>
      <c r="K4233">
        <v>12.361810653382401</v>
      </c>
      <c r="L4233">
        <v>11.241187812154701</v>
      </c>
      <c r="M4233">
        <v>47.5337184894858</v>
      </c>
      <c r="N4233">
        <v>1.0745646988406701</v>
      </c>
      <c r="O4233">
        <v>56.809338521400697</v>
      </c>
      <c r="P4233">
        <v>77.241379310344797</v>
      </c>
      <c r="Q4233">
        <v>6.6615723433071997E-2</v>
      </c>
    </row>
    <row r="4234" spans="1:17" hidden="1" x14ac:dyDescent="0.3">
      <c r="A4234" t="s">
        <v>8627</v>
      </c>
      <c r="B4234" t="s">
        <v>5221</v>
      </c>
      <c r="C4234" t="s">
        <v>10182</v>
      </c>
      <c r="D4234" t="s">
        <v>246</v>
      </c>
      <c r="E4234">
        <v>13.030048000000001</v>
      </c>
      <c r="F4234">
        <v>18.559999999999999</v>
      </c>
      <c r="G4234">
        <v>17.245380342282498</v>
      </c>
      <c r="H4234">
        <v>-15.7452472682648</v>
      </c>
      <c r="I4234">
        <v>23.245026977679998</v>
      </c>
      <c r="J4234">
        <v>-3.2195224121371702</v>
      </c>
      <c r="K4234">
        <v>19.5821243204708</v>
      </c>
      <c r="L4234">
        <v>16.6263194872421</v>
      </c>
      <c r="M4234">
        <v>26.780468941789898</v>
      </c>
      <c r="N4234">
        <v>0.48670022829713699</v>
      </c>
      <c r="O4234">
        <v>26.346982758620602</v>
      </c>
      <c r="P4234">
        <v>75.094339622641499</v>
      </c>
    </row>
    <row r="4235" spans="1:17" hidden="1" x14ac:dyDescent="0.3">
      <c r="A4235" t="s">
        <v>8628</v>
      </c>
      <c r="B4235" t="s">
        <v>8629</v>
      </c>
      <c r="C4235" t="s">
        <v>10182</v>
      </c>
      <c r="D4235" t="s">
        <v>413</v>
      </c>
      <c r="E4235">
        <v>13.00234</v>
      </c>
      <c r="F4235">
        <v>26</v>
      </c>
      <c r="G4235">
        <v>-1.2763841917519401</v>
      </c>
      <c r="H4235">
        <v>32.324130722165698</v>
      </c>
      <c r="I4235">
        <v>32.923012376637701</v>
      </c>
      <c r="J4235">
        <v>6.8614015760683396</v>
      </c>
      <c r="K4235">
        <v>21.401837617620998</v>
      </c>
      <c r="L4235">
        <v>19.831927310305399</v>
      </c>
      <c r="M4235">
        <v>70.412093148852307</v>
      </c>
      <c r="N4235">
        <v>1.7535945656579099</v>
      </c>
      <c r="O4235">
        <v>5</v>
      </c>
      <c r="P4235">
        <v>72.872340425531902</v>
      </c>
      <c r="Q4235">
        <v>0.14084481135512</v>
      </c>
    </row>
    <row r="4236" spans="1:17" hidden="1" x14ac:dyDescent="0.3">
      <c r="A4236" t="s">
        <v>8630</v>
      </c>
      <c r="B4236" t="s">
        <v>8631</v>
      </c>
      <c r="C4236" t="s">
        <v>10182</v>
      </c>
      <c r="D4236" t="s">
        <v>256</v>
      </c>
      <c r="E4236">
        <v>12.938886999999999</v>
      </c>
      <c r="F4236">
        <v>43.18</v>
      </c>
      <c r="G4236">
        <v>65.302099053397896</v>
      </c>
      <c r="H4236">
        <v>-9.9908291819728401</v>
      </c>
      <c r="I4236">
        <v>30.936380161240699</v>
      </c>
      <c r="J4236">
        <v>5.3991722848916703</v>
      </c>
      <c r="K4236">
        <v>43.450320643744597</v>
      </c>
      <c r="L4236">
        <v>38.1703814692207</v>
      </c>
      <c r="M4236">
        <v>53.070568843841002</v>
      </c>
      <c r="N4236">
        <v>0.91763304930731904</v>
      </c>
      <c r="O4236">
        <v>50.393700787401499</v>
      </c>
      <c r="P4236">
        <v>105.619047619047</v>
      </c>
      <c r="Q4236">
        <v>8.8413236141584001E-2</v>
      </c>
    </row>
    <row r="4237" spans="1:17" hidden="1" x14ac:dyDescent="0.3">
      <c r="A4237" t="s">
        <v>8632</v>
      </c>
      <c r="B4237" t="s">
        <v>8633</v>
      </c>
      <c r="C4237" t="s">
        <v>10182</v>
      </c>
      <c r="D4237" t="s">
        <v>130</v>
      </c>
      <c r="E4237">
        <v>12.92474547</v>
      </c>
      <c r="F4237">
        <v>39.03</v>
      </c>
      <c r="G4237">
        <v>-5.3619816209076498</v>
      </c>
      <c r="H4237">
        <v>-4.6965459695635303</v>
      </c>
      <c r="I4237">
        <v>-25.710541395241801</v>
      </c>
      <c r="J4237">
        <v>-1.9025252651128399</v>
      </c>
      <c r="K4237">
        <v>39.278828760345</v>
      </c>
      <c r="L4237">
        <v>37.929911332435601</v>
      </c>
      <c r="M4237">
        <v>44.987382468092697</v>
      </c>
      <c r="N4237">
        <v>0.37493375378948601</v>
      </c>
      <c r="O4237">
        <v>30.156290033307702</v>
      </c>
      <c r="P4237">
        <v>32.305084745762699</v>
      </c>
      <c r="Q4237">
        <v>2.7835809069786999E-2</v>
      </c>
    </row>
    <row r="4238" spans="1:17" hidden="1" x14ac:dyDescent="0.3">
      <c r="A4238" t="s">
        <v>8634</v>
      </c>
      <c r="B4238" t="s">
        <v>8635</v>
      </c>
      <c r="C4238" t="s">
        <v>10182</v>
      </c>
      <c r="E4238">
        <v>12.858848099999999</v>
      </c>
      <c r="F4238">
        <v>34.369999999999997</v>
      </c>
      <c r="G4238">
        <v>-4.9950624387320897</v>
      </c>
      <c r="H4238">
        <v>10.482025459007801</v>
      </c>
      <c r="I4238">
        <v>-8.2399530176213496</v>
      </c>
      <c r="J4238">
        <v>18.428781564500898</v>
      </c>
      <c r="K4238">
        <v>30.843423201562199</v>
      </c>
      <c r="L4238">
        <v>31.073620391414199</v>
      </c>
      <c r="M4238">
        <v>69.907067286203699</v>
      </c>
      <c r="N4238">
        <v>0.91187391126317696</v>
      </c>
      <c r="O4238">
        <v>10.270584812336301</v>
      </c>
      <c r="P4238">
        <v>42.142266335814703</v>
      </c>
      <c r="Q4238">
        <v>-4.6434208964180997E-2</v>
      </c>
    </row>
    <row r="4239" spans="1:17" hidden="1" x14ac:dyDescent="0.3">
      <c r="A4239" t="s">
        <v>8636</v>
      </c>
      <c r="B4239" t="s">
        <v>8637</v>
      </c>
      <c r="C4239" t="s">
        <v>10182</v>
      </c>
      <c r="D4239" t="s">
        <v>1357</v>
      </c>
      <c r="E4239">
        <v>12.849902999999999</v>
      </c>
      <c r="F4239">
        <v>4.95</v>
      </c>
      <c r="G4239">
        <v>39.914091998724203</v>
      </c>
      <c r="H4239">
        <v>84.250141401036899</v>
      </c>
      <c r="I4239">
        <v>16.243044300021602</v>
      </c>
      <c r="J4239">
        <v>20.835177372868898</v>
      </c>
      <c r="K4239">
        <v>3.5669414010019</v>
      </c>
      <c r="L4239">
        <v>3.4846509628214202</v>
      </c>
      <c r="M4239">
        <v>78.049003113483707</v>
      </c>
      <c r="N4239">
        <v>3.6120507016981298</v>
      </c>
      <c r="O4239">
        <v>9.8989898989898908</v>
      </c>
      <c r="P4239">
        <v>102.868852459016</v>
      </c>
      <c r="Q4239">
        <v>6.2905913453244006E-2</v>
      </c>
    </row>
    <row r="4240" spans="1:17" hidden="1" x14ac:dyDescent="0.3">
      <c r="A4240" t="s">
        <v>8638</v>
      </c>
      <c r="B4240" t="s">
        <v>8639</v>
      </c>
      <c r="C4240" t="s">
        <v>10182</v>
      </c>
      <c r="D4240" t="s">
        <v>371</v>
      </c>
      <c r="E4240">
        <v>12.8498655959999</v>
      </c>
      <c r="F4240">
        <v>22.14</v>
      </c>
      <c r="G4240">
        <v>223.575509321558</v>
      </c>
      <c r="H4240">
        <v>120.93112725541501</v>
      </c>
      <c r="I4240">
        <v>112.44318933265301</v>
      </c>
      <c r="J4240">
        <v>-4.0005747934268099</v>
      </c>
      <c r="K4240">
        <v>15.5919919463859</v>
      </c>
      <c r="L4240">
        <v>11.157539739091</v>
      </c>
      <c r="M4240">
        <v>67.5522606766732</v>
      </c>
      <c r="N4240">
        <v>2.0919778177983801</v>
      </c>
      <c r="O4240">
        <v>8.3559168925022504</v>
      </c>
      <c r="P4240">
        <v>307.734806629834</v>
      </c>
      <c r="Q4240">
        <v>0.12150125921284</v>
      </c>
    </row>
    <row r="4241" spans="1:17" hidden="1" x14ac:dyDescent="0.3">
      <c r="A4241" t="s">
        <v>8640</v>
      </c>
      <c r="B4241" t="s">
        <v>8641</v>
      </c>
      <c r="C4241" t="s">
        <v>10182</v>
      </c>
      <c r="D4241" t="s">
        <v>711</v>
      </c>
      <c r="E4241">
        <v>12.801381996</v>
      </c>
      <c r="F4241">
        <v>250.23</v>
      </c>
      <c r="G4241">
        <v>1.29287987751212</v>
      </c>
      <c r="H4241">
        <v>0.26505261722859302</v>
      </c>
      <c r="I4241">
        <v>1.2421689896106201</v>
      </c>
      <c r="J4241">
        <v>-0.20996351682016601</v>
      </c>
      <c r="K4241">
        <v>240.172216476237</v>
      </c>
      <c r="L4241">
        <v>223.72540623638699</v>
      </c>
      <c r="M4241">
        <v>61.795021026026802</v>
      </c>
      <c r="N4241">
        <v>0.12035829809172199</v>
      </c>
      <c r="O4241">
        <v>3.9044079446908899</v>
      </c>
      <c r="P4241">
        <v>29.814276820917101</v>
      </c>
    </row>
    <row r="4242" spans="1:17" hidden="1" x14ac:dyDescent="0.3">
      <c r="A4242" t="s">
        <v>8642</v>
      </c>
      <c r="B4242" t="s">
        <v>8643</v>
      </c>
      <c r="C4242" t="s">
        <v>10182</v>
      </c>
      <c r="D4242" t="s">
        <v>711</v>
      </c>
      <c r="E4242">
        <v>12.781170502</v>
      </c>
      <c r="F4242">
        <v>26.4</v>
      </c>
      <c r="G4242">
        <v>-10.5423467378255</v>
      </c>
      <c r="H4242">
        <v>0.32714062977834102</v>
      </c>
      <c r="I4242">
        <v>-5.7564482145685698</v>
      </c>
      <c r="J4242">
        <v>-1.35490437572703</v>
      </c>
      <c r="K4242">
        <v>25.414302872459601</v>
      </c>
      <c r="L4242">
        <v>24.147393227107798</v>
      </c>
      <c r="N4242">
        <v>0.32022682353806797</v>
      </c>
      <c r="O4242">
        <v>7.8409090909090802</v>
      </c>
      <c r="P4242">
        <v>19.727891156462501</v>
      </c>
    </row>
    <row r="4243" spans="1:17" hidden="1" x14ac:dyDescent="0.3">
      <c r="A4243" t="s">
        <v>8644</v>
      </c>
      <c r="B4243" t="s">
        <v>8645</v>
      </c>
      <c r="C4243" t="s">
        <v>10182</v>
      </c>
      <c r="D4243" t="s">
        <v>140</v>
      </c>
      <c r="E4243">
        <v>12.749143399999999</v>
      </c>
      <c r="F4243">
        <v>18.25</v>
      </c>
      <c r="G4243">
        <v>-25.085908001275701</v>
      </c>
      <c r="H4243">
        <v>-4.5179745409920997</v>
      </c>
      <c r="I4243">
        <v>-12.3283842714069</v>
      </c>
      <c r="J4243">
        <v>-4.6493160773758403E-2</v>
      </c>
      <c r="K4243">
        <v>18.249999177448299</v>
      </c>
      <c r="L4243">
        <v>18.232143876214099</v>
      </c>
      <c r="M4243">
        <v>100</v>
      </c>
      <c r="O4243">
        <v>0</v>
      </c>
      <c r="P4243">
        <v>0</v>
      </c>
    </row>
    <row r="4244" spans="1:17" hidden="1" x14ac:dyDescent="0.3">
      <c r="A4244" t="s">
        <v>8646</v>
      </c>
      <c r="B4244" t="s">
        <v>8647</v>
      </c>
      <c r="C4244" t="s">
        <v>10182</v>
      </c>
      <c r="D4244" t="s">
        <v>344</v>
      </c>
      <c r="E4244">
        <v>12.697285000000001</v>
      </c>
      <c r="F4244">
        <v>2.35</v>
      </c>
      <c r="G4244">
        <v>-37.399340837096602</v>
      </c>
      <c r="H4244">
        <v>5.2598032367856797</v>
      </c>
      <c r="I4244">
        <v>-28.0989935904033</v>
      </c>
      <c r="J4244">
        <v>-18.258413690575001</v>
      </c>
      <c r="K4244">
        <v>2.5974303144872501</v>
      </c>
      <c r="L4244">
        <v>2.3151250997188302</v>
      </c>
      <c r="M4244">
        <v>25.5704252516691</v>
      </c>
      <c r="N4244">
        <v>0.69804418718814898</v>
      </c>
      <c r="O4244">
        <v>54.468085106382901</v>
      </c>
      <c r="P4244">
        <v>64.335664335664305</v>
      </c>
    </row>
    <row r="4245" spans="1:17" hidden="1" x14ac:dyDescent="0.3">
      <c r="A4245" t="s">
        <v>8648</v>
      </c>
      <c r="B4245" t="s">
        <v>8649</v>
      </c>
      <c r="C4245" t="s">
        <v>10182</v>
      </c>
      <c r="D4245" t="s">
        <v>637</v>
      </c>
      <c r="E4245">
        <v>12.688668959999999</v>
      </c>
      <c r="F4245">
        <v>25.85</v>
      </c>
      <c r="G4245">
        <v>-8.9061327203768705</v>
      </c>
      <c r="H4245">
        <v>3.86776969380873</v>
      </c>
      <c r="I4245">
        <v>-25.902439771239699</v>
      </c>
      <c r="J4245">
        <v>-3.3748402063982699</v>
      </c>
      <c r="K4245">
        <v>24.859510781545499</v>
      </c>
      <c r="L4245">
        <v>24.6834117757946</v>
      </c>
      <c r="M4245">
        <v>51.9731654000419</v>
      </c>
      <c r="N4245">
        <v>1.65965449024659</v>
      </c>
      <c r="O4245">
        <v>46.615087040618903</v>
      </c>
      <c r="P4245">
        <v>33.247422680412299</v>
      </c>
      <c r="Q4245">
        <v>3.3946247847310998E-2</v>
      </c>
    </row>
    <row r="4246" spans="1:17" hidden="1" x14ac:dyDescent="0.3">
      <c r="A4246" t="s">
        <v>8650</v>
      </c>
      <c r="B4246" t="s">
        <v>8651</v>
      </c>
      <c r="C4246" t="s">
        <v>10182</v>
      </c>
      <c r="D4246" t="s">
        <v>1175</v>
      </c>
      <c r="E4246">
        <v>12.676814</v>
      </c>
      <c r="F4246">
        <v>6.2</v>
      </c>
      <c r="G4246">
        <v>47.136314220946403</v>
      </c>
      <c r="H4246">
        <v>-14.8078296134558</v>
      </c>
      <c r="I4246">
        <v>12.924140981118301</v>
      </c>
      <c r="J4246">
        <v>-11.491414476939701</v>
      </c>
      <c r="K4246">
        <v>6.5391801464124599</v>
      </c>
      <c r="L4246">
        <v>5.3229139674717203</v>
      </c>
      <c r="M4246">
        <v>18.748280140125001</v>
      </c>
      <c r="N4246">
        <v>0.26548759783817999</v>
      </c>
      <c r="O4246">
        <v>30.645161290322498</v>
      </c>
      <c r="Q4246">
        <v>6.7050420507747996E-2</v>
      </c>
    </row>
    <row r="4247" spans="1:17" hidden="1" x14ac:dyDescent="0.3">
      <c r="A4247" t="s">
        <v>8652</v>
      </c>
      <c r="B4247" t="s">
        <v>8653</v>
      </c>
      <c r="C4247" t="s">
        <v>10182</v>
      </c>
      <c r="D4247" t="s">
        <v>711</v>
      </c>
      <c r="E4247">
        <v>12.67263724</v>
      </c>
      <c r="F4247">
        <v>78.959999999999994</v>
      </c>
      <c r="G4247">
        <v>-1.1882146072697899</v>
      </c>
      <c r="H4247">
        <v>-2.2691581285775899</v>
      </c>
      <c r="I4247">
        <v>6.2294716575035302E-3</v>
      </c>
      <c r="J4247">
        <v>-1.87730124158184</v>
      </c>
      <c r="K4247">
        <v>75.617220948443105</v>
      </c>
      <c r="L4247">
        <v>70.817801730984499</v>
      </c>
      <c r="M4247">
        <v>56.470560257846202</v>
      </c>
      <c r="N4247">
        <v>0.55914401107663403</v>
      </c>
      <c r="O4247">
        <v>2.2036474164133901</v>
      </c>
      <c r="P4247">
        <v>28.181818181818102</v>
      </c>
    </row>
    <row r="4248" spans="1:17" hidden="1" x14ac:dyDescent="0.3">
      <c r="A4248" t="s">
        <v>8654</v>
      </c>
      <c r="B4248" t="s">
        <v>8655</v>
      </c>
      <c r="C4248" t="s">
        <v>10182</v>
      </c>
      <c r="E4248">
        <v>12.633540699999999</v>
      </c>
      <c r="F4248">
        <v>25.19</v>
      </c>
      <c r="G4248">
        <v>252.57526141401601</v>
      </c>
      <c r="H4248">
        <v>32.111477877934</v>
      </c>
      <c r="I4248">
        <v>26.078209135186398</v>
      </c>
      <c r="J4248">
        <v>-4.0793535043137199</v>
      </c>
      <c r="K4248">
        <v>24.2761561995124</v>
      </c>
      <c r="L4248">
        <v>20.066635475556399</v>
      </c>
      <c r="M4248">
        <v>41.9084460938993</v>
      </c>
      <c r="N4248">
        <v>0.40423700210095498</v>
      </c>
      <c r="O4248">
        <v>49.662564509726003</v>
      </c>
      <c r="P4248">
        <v>341.155866900175</v>
      </c>
    </row>
    <row r="4249" spans="1:17" hidden="1" x14ac:dyDescent="0.3">
      <c r="A4249" t="s">
        <v>8656</v>
      </c>
      <c r="B4249" t="s">
        <v>8657</v>
      </c>
      <c r="C4249" t="s">
        <v>10182</v>
      </c>
      <c r="E4249">
        <v>12.612918499999999</v>
      </c>
      <c r="F4249">
        <v>13.93</v>
      </c>
      <c r="G4249">
        <v>-86.816677232044896</v>
      </c>
      <c r="H4249">
        <v>-13.4282309512485</v>
      </c>
      <c r="I4249">
        <v>-22.7463907022751</v>
      </c>
      <c r="J4249">
        <v>-2.1140327886166101</v>
      </c>
      <c r="K4249">
        <v>15.485471473456</v>
      </c>
      <c r="L4249">
        <v>15.7807352812515</v>
      </c>
      <c r="M4249">
        <v>21.179736168268501</v>
      </c>
      <c r="N4249">
        <v>0.16244845796641399</v>
      </c>
      <c r="O4249">
        <v>172.79253409906599</v>
      </c>
      <c r="P4249">
        <v>34.459459459459403</v>
      </c>
      <c r="Q4249">
        <v>3.2462445023034997E-2</v>
      </c>
    </row>
    <row r="4250" spans="1:17" hidden="1" x14ac:dyDescent="0.3">
      <c r="A4250" t="s">
        <v>8658</v>
      </c>
      <c r="B4250" t="s">
        <v>8659</v>
      </c>
      <c r="C4250" t="s">
        <v>10182</v>
      </c>
      <c r="E4250">
        <v>12.611621700000001</v>
      </c>
      <c r="F4250">
        <v>15.93</v>
      </c>
      <c r="G4250">
        <v>-56.658072949729302</v>
      </c>
      <c r="H4250">
        <v>-22.617522052304299</v>
      </c>
      <c r="I4250">
        <v>-34.621067198236098</v>
      </c>
      <c r="J4250">
        <v>-9.4961874353707501</v>
      </c>
      <c r="K4250">
        <v>19.927190959431599</v>
      </c>
      <c r="L4250">
        <v>19.548260569663899</v>
      </c>
      <c r="M4250">
        <v>25.339286829056</v>
      </c>
      <c r="N4250">
        <v>3.36527911743429</v>
      </c>
      <c r="O4250">
        <v>61.268047708725597</v>
      </c>
      <c r="P4250">
        <v>20.681818181818102</v>
      </c>
      <c r="Q4250">
        <v>4.7594890988615003E-2</v>
      </c>
    </row>
    <row r="4251" spans="1:17" hidden="1" x14ac:dyDescent="0.3">
      <c r="A4251" t="s">
        <v>8660</v>
      </c>
      <c r="B4251" t="s">
        <v>8661</v>
      </c>
      <c r="C4251" t="s">
        <v>10182</v>
      </c>
      <c r="D4251" t="s">
        <v>413</v>
      </c>
      <c r="E4251">
        <v>12.5928</v>
      </c>
      <c r="F4251">
        <v>1.08</v>
      </c>
      <c r="G4251">
        <v>-30.2583217943791</v>
      </c>
      <c r="H4251">
        <v>-5.4108316838492501</v>
      </c>
      <c r="I4251">
        <v>-30.510202453225101</v>
      </c>
      <c r="J4251">
        <v>-7.54649316077374</v>
      </c>
      <c r="K4251">
        <v>1.0959631499262601</v>
      </c>
      <c r="L4251">
        <v>1.1336531839603099</v>
      </c>
      <c r="M4251">
        <v>41.193483441417399</v>
      </c>
      <c r="N4251">
        <v>1.5409667864051</v>
      </c>
      <c r="O4251">
        <v>49.074074074073998</v>
      </c>
      <c r="P4251">
        <v>18.681318681318601</v>
      </c>
      <c r="Q4251">
        <v>8.6450696372809999E-2</v>
      </c>
    </row>
    <row r="4252" spans="1:17" hidden="1" x14ac:dyDescent="0.3">
      <c r="A4252" t="s">
        <v>8662</v>
      </c>
      <c r="B4252" t="s">
        <v>8663</v>
      </c>
      <c r="C4252" t="s">
        <v>10182</v>
      </c>
      <c r="D4252" t="s">
        <v>1315</v>
      </c>
      <c r="E4252">
        <v>12.591982437999899</v>
      </c>
      <c r="F4252">
        <v>26.05</v>
      </c>
      <c r="G4252">
        <v>-17.396780262540702</v>
      </c>
      <c r="H4252">
        <v>-3.5877419828525698</v>
      </c>
      <c r="I4252">
        <v>-7.7099103758245802</v>
      </c>
      <c r="J4252">
        <v>0.22304861820198299</v>
      </c>
      <c r="K4252">
        <v>25.812832408781698</v>
      </c>
      <c r="L4252">
        <v>25.1912420364058</v>
      </c>
      <c r="M4252">
        <v>62.670828158080603</v>
      </c>
      <c r="N4252">
        <v>1.19562605805972</v>
      </c>
      <c r="O4252">
        <v>2.8790786948176401</v>
      </c>
      <c r="P4252">
        <v>8.9046822742474703</v>
      </c>
      <c r="Q4252">
        <v>-7.1457502660915995E-2</v>
      </c>
    </row>
    <row r="4253" spans="1:17" hidden="1" x14ac:dyDescent="0.3">
      <c r="A4253" t="s">
        <v>8664</v>
      </c>
      <c r="B4253" t="s">
        <v>8665</v>
      </c>
      <c r="C4253" t="s">
        <v>10182</v>
      </c>
      <c r="D4253" t="s">
        <v>553</v>
      </c>
      <c r="E4253">
        <v>12.5685</v>
      </c>
      <c r="F4253">
        <v>7.35</v>
      </c>
      <c r="G4253">
        <v>-25.085908001275701</v>
      </c>
      <c r="H4253">
        <v>-4.5179745409920997</v>
      </c>
      <c r="I4253">
        <v>-12.3283842714069</v>
      </c>
      <c r="J4253">
        <v>-4.6493160773758403E-2</v>
      </c>
      <c r="K4253">
        <v>7.35</v>
      </c>
      <c r="L4253">
        <v>7.3499999999999801</v>
      </c>
      <c r="M4253">
        <v>50</v>
      </c>
      <c r="O4253">
        <v>0</v>
      </c>
      <c r="P4253">
        <v>0</v>
      </c>
    </row>
    <row r="4254" spans="1:17" hidden="1" x14ac:dyDescent="0.3">
      <c r="A4254" t="s">
        <v>8666</v>
      </c>
      <c r="B4254" t="s">
        <v>8667</v>
      </c>
      <c r="C4254" t="s">
        <v>10182</v>
      </c>
      <c r="D4254" t="s">
        <v>416</v>
      </c>
      <c r="E4254">
        <v>12.55945</v>
      </c>
      <c r="F4254">
        <v>210.2</v>
      </c>
      <c r="G4254">
        <v>43.613931485080499</v>
      </c>
      <c r="H4254">
        <v>-14.252668418543101</v>
      </c>
      <c r="I4254">
        <v>12.3453998329821</v>
      </c>
      <c r="J4254">
        <v>-9.7443290121416606</v>
      </c>
      <c r="K4254">
        <v>239.65995300820299</v>
      </c>
      <c r="L4254">
        <v>202.95811111322001</v>
      </c>
      <c r="M4254">
        <v>0.40416107583125399</v>
      </c>
      <c r="N4254">
        <v>4.8703052123394102</v>
      </c>
      <c r="O4254">
        <v>27.378686964795399</v>
      </c>
      <c r="P4254">
        <v>68.699839486356296</v>
      </c>
    </row>
    <row r="4255" spans="1:17" hidden="1" x14ac:dyDescent="0.3">
      <c r="A4255" t="s">
        <v>8668</v>
      </c>
      <c r="B4255" t="s">
        <v>8669</v>
      </c>
      <c r="C4255" t="s">
        <v>10182</v>
      </c>
      <c r="D4255" t="s">
        <v>243</v>
      </c>
      <c r="E4255">
        <v>12.533265</v>
      </c>
      <c r="F4255">
        <v>22.5</v>
      </c>
      <c r="G4255">
        <v>-27.259821044753998</v>
      </c>
      <c r="H4255">
        <v>-8.2836649175611292</v>
      </c>
      <c r="I4255">
        <v>-23.954464397094199</v>
      </c>
      <c r="J4255">
        <v>0.30254697884228998</v>
      </c>
      <c r="K4255">
        <v>23.267310765439898</v>
      </c>
      <c r="L4255">
        <v>23.925552554954098</v>
      </c>
      <c r="M4255">
        <v>47.834321487686999</v>
      </c>
      <c r="N4255">
        <v>0.69304130081999804</v>
      </c>
      <c r="O4255">
        <v>95.5555555555555</v>
      </c>
      <c r="P4255">
        <v>40.625</v>
      </c>
      <c r="Q4255">
        <v>7.3315642496529998E-2</v>
      </c>
    </row>
    <row r="4256" spans="1:17" hidden="1" x14ac:dyDescent="0.3">
      <c r="A4256" t="s">
        <v>8670</v>
      </c>
      <c r="B4256" t="s">
        <v>8671</v>
      </c>
      <c r="C4256" t="s">
        <v>10182</v>
      </c>
      <c r="E4256">
        <v>12.48</v>
      </c>
      <c r="F4256">
        <v>75</v>
      </c>
      <c r="G4256">
        <v>-13.145609493813</v>
      </c>
      <c r="H4256">
        <v>-3.5758480268602</v>
      </c>
      <c r="I4256">
        <v>-2.0342666243481</v>
      </c>
      <c r="J4256">
        <v>-4.6493160773758403E-2</v>
      </c>
      <c r="K4256">
        <v>75.768844282821107</v>
      </c>
      <c r="L4256">
        <v>74.221151548686706</v>
      </c>
      <c r="M4256">
        <v>59.759028446916702</v>
      </c>
      <c r="N4256">
        <v>0</v>
      </c>
      <c r="O4256">
        <v>15.6</v>
      </c>
      <c r="P4256">
        <v>18.670886075949301</v>
      </c>
    </row>
    <row r="4257" spans="1:17" hidden="1" x14ac:dyDescent="0.3">
      <c r="A4257" t="s">
        <v>8672</v>
      </c>
      <c r="B4257" t="s">
        <v>8673</v>
      </c>
      <c r="C4257" t="s">
        <v>10182</v>
      </c>
      <c r="D4257" t="s">
        <v>548</v>
      </c>
      <c r="E4257">
        <v>12.4788996</v>
      </c>
      <c r="F4257">
        <v>16.260000000000002</v>
      </c>
      <c r="G4257">
        <v>135.07409199872399</v>
      </c>
      <c r="H4257">
        <v>15.0472428503122</v>
      </c>
      <c r="I4257">
        <v>78.965733375651894</v>
      </c>
      <c r="J4257">
        <v>-2.3734986721025901</v>
      </c>
      <c r="K4257">
        <v>14.2203354938099</v>
      </c>
      <c r="L4257">
        <v>11.1448954838445</v>
      </c>
      <c r="M4257">
        <v>54.493983751296099</v>
      </c>
      <c r="N4257">
        <v>1.2309329877823001</v>
      </c>
      <c r="O4257">
        <v>8.6715867158671607</v>
      </c>
      <c r="P4257">
        <v>165.252854812398</v>
      </c>
      <c r="Q4257">
        <v>6.3903651623786001E-2</v>
      </c>
    </row>
    <row r="4258" spans="1:17" hidden="1" x14ac:dyDescent="0.3">
      <c r="A4258" t="s">
        <v>8674</v>
      </c>
      <c r="B4258" t="s">
        <v>8675</v>
      </c>
      <c r="C4258" t="s">
        <v>10182</v>
      </c>
      <c r="D4258" t="s">
        <v>905</v>
      </c>
      <c r="E4258">
        <v>12.454857990000001</v>
      </c>
      <c r="F4258">
        <v>2.4900000000000002</v>
      </c>
      <c r="G4258">
        <v>29.572477091891901</v>
      </c>
      <c r="H4258">
        <v>-19.4485300965476</v>
      </c>
      <c r="I4258">
        <v>-4.5361764791991197</v>
      </c>
      <c r="J4258">
        <v>-6.1767613600074602</v>
      </c>
      <c r="K4258">
        <v>2.7488224665454899</v>
      </c>
      <c r="L4258">
        <v>2.4287977533196599</v>
      </c>
      <c r="M4258">
        <v>40.224779091257197</v>
      </c>
      <c r="N4258">
        <v>0.78015581887059604</v>
      </c>
      <c r="O4258">
        <v>70.281124497991897</v>
      </c>
      <c r="P4258">
        <v>75.352112676056294</v>
      </c>
      <c r="Q4258">
        <v>2.1754925196288001E-2</v>
      </c>
    </row>
    <row r="4259" spans="1:17" hidden="1" x14ac:dyDescent="0.3">
      <c r="A4259" t="s">
        <v>8676</v>
      </c>
      <c r="B4259" t="s">
        <v>8677</v>
      </c>
      <c r="C4259" t="s">
        <v>10182</v>
      </c>
      <c r="D4259" t="s">
        <v>443</v>
      </c>
      <c r="E4259">
        <v>12.437901500000001</v>
      </c>
      <c r="F4259">
        <v>37</v>
      </c>
      <c r="G4259">
        <v>-17.9327078854344</v>
      </c>
      <c r="H4259">
        <v>-9.1896243007358294</v>
      </c>
      <c r="I4259">
        <v>-15.9240069915736</v>
      </c>
      <c r="J4259">
        <v>-7.2450378593184404</v>
      </c>
      <c r="K4259">
        <v>36.448748813511997</v>
      </c>
      <c r="L4259">
        <v>36.369816612470103</v>
      </c>
      <c r="M4259">
        <v>48.687500274563199</v>
      </c>
      <c r="N4259">
        <v>1.6942721956759399</v>
      </c>
      <c r="O4259">
        <v>38.918918918918898</v>
      </c>
      <c r="P4259">
        <v>18.589743589743499</v>
      </c>
      <c r="Q4259">
        <v>7.8158366043340005E-2</v>
      </c>
    </row>
    <row r="4260" spans="1:17" hidden="1" x14ac:dyDescent="0.3">
      <c r="A4260" t="s">
        <v>8678</v>
      </c>
      <c r="B4260" t="s">
        <v>8679</v>
      </c>
      <c r="C4260" t="s">
        <v>10182</v>
      </c>
      <c r="D4260" t="s">
        <v>413</v>
      </c>
      <c r="E4260">
        <v>12.426336600000001</v>
      </c>
      <c r="F4260">
        <v>9.48</v>
      </c>
      <c r="G4260">
        <v>165.71163801099399</v>
      </c>
      <c r="H4260">
        <v>39.974779082196299</v>
      </c>
      <c r="I4260">
        <v>14.5792462506814</v>
      </c>
      <c r="J4260">
        <v>13.248961384680699</v>
      </c>
      <c r="K4260">
        <v>7.65960564551792</v>
      </c>
      <c r="L4260">
        <v>6.7990534569832004</v>
      </c>
      <c r="M4260">
        <v>64.8483346355045</v>
      </c>
      <c r="N4260">
        <v>3.21492905885263</v>
      </c>
      <c r="O4260">
        <v>14.8734177215189</v>
      </c>
      <c r="P4260">
        <v>232.63157894736801</v>
      </c>
      <c r="Q4260">
        <v>0.164380259962358</v>
      </c>
    </row>
    <row r="4261" spans="1:17" hidden="1" x14ac:dyDescent="0.3">
      <c r="A4261" t="s">
        <v>8680</v>
      </c>
      <c r="B4261" t="s">
        <v>8681</v>
      </c>
      <c r="C4261" t="s">
        <v>10182</v>
      </c>
      <c r="D4261" t="s">
        <v>1440</v>
      </c>
      <c r="E4261">
        <v>12.3707789799999</v>
      </c>
      <c r="F4261">
        <v>11.8</v>
      </c>
      <c r="G4261">
        <v>221.97291552813601</v>
      </c>
      <c r="H4261">
        <v>20.093998851469099</v>
      </c>
      <c r="I4261">
        <v>69.210077267054601</v>
      </c>
      <c r="J4261">
        <v>21.2048552750407</v>
      </c>
      <c r="K4261">
        <v>9.6498799853664003</v>
      </c>
      <c r="L4261">
        <v>7.6167032490901603</v>
      </c>
      <c r="M4261">
        <v>83.694127661756099</v>
      </c>
      <c r="N4261">
        <v>1.7680099184873399</v>
      </c>
      <c r="O4261">
        <v>10.593220338983</v>
      </c>
      <c r="Q4261">
        <v>0.113746829024642</v>
      </c>
    </row>
    <row r="4262" spans="1:17" hidden="1" x14ac:dyDescent="0.3">
      <c r="A4262" t="s">
        <v>8682</v>
      </c>
      <c r="B4262" t="s">
        <v>8683</v>
      </c>
      <c r="C4262" t="s">
        <v>10182</v>
      </c>
      <c r="D4262" t="s">
        <v>304</v>
      </c>
      <c r="E4262">
        <v>12.36600329</v>
      </c>
      <c r="F4262">
        <v>9.6999999999999993</v>
      </c>
      <c r="G4262">
        <v>24.144861229493401</v>
      </c>
      <c r="H4262">
        <v>0.46038043736286099</v>
      </c>
      <c r="I4262">
        <v>59.3530316577965</v>
      </c>
      <c r="K4262">
        <v>7.4558110420013204</v>
      </c>
      <c r="L4262">
        <v>6.1263673267176699</v>
      </c>
      <c r="M4262">
        <v>97.187459567895004</v>
      </c>
      <c r="N4262">
        <v>0.47986852917008999</v>
      </c>
      <c r="O4262">
        <v>0</v>
      </c>
      <c r="P4262">
        <v>94</v>
      </c>
    </row>
    <row r="4263" spans="1:17" hidden="1" x14ac:dyDescent="0.3">
      <c r="A4263" t="s">
        <v>8684</v>
      </c>
      <c r="B4263" t="s">
        <v>8685</v>
      </c>
      <c r="C4263" t="s">
        <v>10182</v>
      </c>
      <c r="D4263" t="s">
        <v>140</v>
      </c>
      <c r="E4263">
        <v>12.329012704</v>
      </c>
      <c r="F4263">
        <v>29.08</v>
      </c>
      <c r="G4263">
        <v>-29.585086983213301</v>
      </c>
      <c r="H4263">
        <v>-9.4784800702180103</v>
      </c>
      <c r="I4263">
        <v>-33.520796195526103</v>
      </c>
      <c r="J4263">
        <v>-8.8673479652599703</v>
      </c>
      <c r="K4263">
        <v>31.676317067004302</v>
      </c>
      <c r="L4263">
        <v>33.727403053458602</v>
      </c>
      <c r="M4263">
        <v>31.214368967105401</v>
      </c>
      <c r="N4263">
        <v>1.5913405746126199</v>
      </c>
      <c r="O4263">
        <v>70.804676753782601</v>
      </c>
      <c r="P4263">
        <v>15.488482922954701</v>
      </c>
      <c r="Q4263">
        <v>7.7357490720775995E-2</v>
      </c>
    </row>
    <row r="4264" spans="1:17" hidden="1" x14ac:dyDescent="0.3">
      <c r="A4264" t="s">
        <v>8686</v>
      </c>
      <c r="B4264" t="s">
        <v>8687</v>
      </c>
      <c r="C4264" t="s">
        <v>10182</v>
      </c>
      <c r="E4264">
        <v>12.305369600000001</v>
      </c>
      <c r="F4264">
        <v>10.82</v>
      </c>
      <c r="G4264">
        <v>9.65879934617133</v>
      </c>
      <c r="H4264">
        <v>-9.3214679907737494</v>
      </c>
      <c r="I4264">
        <v>-30.358687301709899</v>
      </c>
      <c r="J4264">
        <v>-0.50311416533995801</v>
      </c>
      <c r="K4264">
        <v>11.3362440331867</v>
      </c>
      <c r="L4264">
        <v>10.837629910283299</v>
      </c>
      <c r="M4264">
        <v>31.0058196478935</v>
      </c>
      <c r="N4264">
        <v>0.49858040868054398</v>
      </c>
      <c r="O4264">
        <v>37.245841035120101</v>
      </c>
      <c r="P4264">
        <v>43.691899070385098</v>
      </c>
      <c r="Q4264">
        <v>-1.302746052643E-2</v>
      </c>
    </row>
    <row r="4265" spans="1:17" hidden="1" x14ac:dyDescent="0.3">
      <c r="A4265" t="s">
        <v>8688</v>
      </c>
      <c r="B4265" t="s">
        <v>8689</v>
      </c>
      <c r="C4265" t="s">
        <v>10182</v>
      </c>
      <c r="D4265" t="s">
        <v>246</v>
      </c>
      <c r="E4265">
        <v>12.292289999999999</v>
      </c>
      <c r="F4265">
        <v>45</v>
      </c>
      <c r="G4265">
        <v>50.970430026893197</v>
      </c>
      <c r="H4265">
        <v>-6.4092788888181804</v>
      </c>
      <c r="I4265">
        <v>0.19974776160132099</v>
      </c>
      <c r="J4265">
        <v>1.94220740419799</v>
      </c>
      <c r="K4265">
        <v>44.356790837603597</v>
      </c>
      <c r="L4265">
        <v>40.219982156043599</v>
      </c>
      <c r="M4265">
        <v>57.019375440715898</v>
      </c>
      <c r="N4265">
        <v>3.02604158982157</v>
      </c>
      <c r="O4265">
        <v>18.422222222222199</v>
      </c>
      <c r="P4265">
        <v>117.91767554479399</v>
      </c>
      <c r="Q4265">
        <v>0.123035428527996</v>
      </c>
    </row>
    <row r="4266" spans="1:17" hidden="1" x14ac:dyDescent="0.3">
      <c r="A4266" t="s">
        <v>8690</v>
      </c>
      <c r="B4266" t="s">
        <v>8691</v>
      </c>
      <c r="C4266" t="s">
        <v>10182</v>
      </c>
      <c r="D4266" t="s">
        <v>637</v>
      </c>
      <c r="E4266">
        <v>12.2691114</v>
      </c>
      <c r="F4266">
        <v>16.38</v>
      </c>
      <c r="G4266">
        <v>5.8493437972853899</v>
      </c>
      <c r="H4266">
        <v>-16.439980112022699</v>
      </c>
      <c r="I4266">
        <v>-12.995455223499</v>
      </c>
      <c r="J4266">
        <v>-8.3943192477302695</v>
      </c>
      <c r="K4266">
        <v>17.420574089348101</v>
      </c>
      <c r="L4266">
        <v>16.822426649098801</v>
      </c>
      <c r="M4266">
        <v>40.706169709684701</v>
      </c>
      <c r="N4266">
        <v>1.2312016223820501</v>
      </c>
      <c r="O4266">
        <v>41.941391941391899</v>
      </c>
      <c r="P4266">
        <v>48.909090909090899</v>
      </c>
      <c r="Q4266">
        <v>5.9703002262296002E-2</v>
      </c>
    </row>
    <row r="4267" spans="1:17" hidden="1" x14ac:dyDescent="0.3">
      <c r="A4267" t="s">
        <v>8692</v>
      </c>
      <c r="B4267" t="s">
        <v>8693</v>
      </c>
      <c r="C4267" t="s">
        <v>10182</v>
      </c>
      <c r="E4267">
        <v>12.230399999999999</v>
      </c>
      <c r="F4267">
        <v>26</v>
      </c>
      <c r="G4267">
        <v>25.029565439832702</v>
      </c>
      <c r="H4267">
        <v>9.2675834458787794</v>
      </c>
      <c r="I4267">
        <v>-31.205139341609701</v>
      </c>
      <c r="J4267">
        <v>6.5108838884065703</v>
      </c>
      <c r="K4267">
        <v>25.044401661221599</v>
      </c>
      <c r="L4267">
        <v>27.268738420946899</v>
      </c>
      <c r="M4267">
        <v>76.469883240771097</v>
      </c>
      <c r="N4267">
        <v>1.2916666666666601</v>
      </c>
      <c r="O4267">
        <v>106.653846153846</v>
      </c>
      <c r="P4267">
        <v>57.958687727825001</v>
      </c>
    </row>
    <row r="4268" spans="1:17" hidden="1" x14ac:dyDescent="0.3">
      <c r="A4268" t="s">
        <v>8694</v>
      </c>
      <c r="B4268" t="s">
        <v>8695</v>
      </c>
      <c r="C4268" t="s">
        <v>10182</v>
      </c>
      <c r="D4268" t="s">
        <v>711</v>
      </c>
      <c r="E4268">
        <v>12.214835947999999</v>
      </c>
      <c r="F4268">
        <v>2618.04</v>
      </c>
      <c r="G4268">
        <v>1.5956944142509599</v>
      </c>
      <c r="H4268">
        <v>0.194903705326777</v>
      </c>
      <c r="I4268">
        <v>0.76873607280394796</v>
      </c>
      <c r="J4268">
        <v>0.18286463739137901</v>
      </c>
      <c r="K4268">
        <v>2512.7149560109601</v>
      </c>
      <c r="L4268">
        <v>2339.13720879025</v>
      </c>
      <c r="M4268">
        <v>57.569699091115801</v>
      </c>
      <c r="N4268">
        <v>0.37230920802592798</v>
      </c>
      <c r="O4268">
        <v>2.0473331194328499</v>
      </c>
      <c r="P4268">
        <v>29.863095238095202</v>
      </c>
      <c r="Q4268">
        <v>2.2268006150822001E-2</v>
      </c>
    </row>
    <row r="4269" spans="1:17" hidden="1" x14ac:dyDescent="0.3">
      <c r="A4269" t="s">
        <v>8696</v>
      </c>
      <c r="B4269" t="s">
        <v>8697</v>
      </c>
      <c r="C4269" t="s">
        <v>10182</v>
      </c>
      <c r="D4269" t="s">
        <v>938</v>
      </c>
      <c r="E4269">
        <v>12.181839999999999</v>
      </c>
      <c r="F4269">
        <v>20.32</v>
      </c>
      <c r="G4269">
        <v>38.258143445669504</v>
      </c>
      <c r="H4269">
        <v>45.978479359717099</v>
      </c>
      <c r="I4269">
        <v>24.414549779737001</v>
      </c>
      <c r="J4269">
        <v>-1.57781566657423</v>
      </c>
      <c r="K4269">
        <v>17.8071611133354</v>
      </c>
      <c r="L4269">
        <v>15.2294195650198</v>
      </c>
      <c r="M4269">
        <v>39.414399887116801</v>
      </c>
      <c r="N4269">
        <v>0.69282366857073396</v>
      </c>
      <c r="O4269">
        <v>12.942913385826699</v>
      </c>
      <c r="P4269">
        <v>83.891402714932099</v>
      </c>
      <c r="Q4269">
        <v>9.7292994901411994E-2</v>
      </c>
    </row>
    <row r="4270" spans="1:17" hidden="1" x14ac:dyDescent="0.3">
      <c r="A4270" t="s">
        <v>8698</v>
      </c>
      <c r="B4270" t="s">
        <v>8699</v>
      </c>
      <c r="C4270" t="s">
        <v>10182</v>
      </c>
      <c r="E4270">
        <v>12.161951999999999</v>
      </c>
      <c r="F4270">
        <v>20.94</v>
      </c>
      <c r="G4270">
        <v>0.90687178211774699</v>
      </c>
      <c r="H4270">
        <v>-5.4112747891310597</v>
      </c>
      <c r="I4270">
        <v>13.0608372854793</v>
      </c>
      <c r="J4270">
        <v>6.3466874465783896</v>
      </c>
      <c r="K4270">
        <v>20.078385339969198</v>
      </c>
      <c r="L4270">
        <v>18.464749265185201</v>
      </c>
      <c r="M4270">
        <v>60.8210861484745</v>
      </c>
      <c r="N4270">
        <v>1.5985214503210201</v>
      </c>
      <c r="O4270">
        <v>24.9283667621776</v>
      </c>
      <c r="P4270">
        <v>99.618684461391794</v>
      </c>
    </row>
    <row r="4271" spans="1:17" hidden="1" x14ac:dyDescent="0.3">
      <c r="A4271" t="s">
        <v>8700</v>
      </c>
      <c r="B4271" t="s">
        <v>8701</v>
      </c>
      <c r="C4271" t="s">
        <v>10182</v>
      </c>
      <c r="D4271" t="s">
        <v>553</v>
      </c>
      <c r="E4271">
        <v>12.13980108</v>
      </c>
      <c r="F4271">
        <v>10.34</v>
      </c>
      <c r="G4271">
        <v>-45.5474464628142</v>
      </c>
      <c r="H4271">
        <v>-9.4375582685228494</v>
      </c>
      <c r="I4271">
        <v>-15.330260444014799</v>
      </c>
      <c r="J4271">
        <v>-6.5581210677504904</v>
      </c>
      <c r="K4271">
        <v>10.6285194780399</v>
      </c>
      <c r="L4271">
        <v>11.163503514481</v>
      </c>
      <c r="M4271">
        <v>42.9412849398907</v>
      </c>
      <c r="N4271">
        <v>0.729701766733173</v>
      </c>
      <c r="O4271">
        <v>49.806576402320999</v>
      </c>
      <c r="P4271">
        <v>21.647058823529399</v>
      </c>
      <c r="Q4271">
        <v>9.0478988919805006E-2</v>
      </c>
    </row>
    <row r="4272" spans="1:17" hidden="1" x14ac:dyDescent="0.3">
      <c r="A4272" t="s">
        <v>8702</v>
      </c>
      <c r="B4272" t="s">
        <v>8703</v>
      </c>
      <c r="C4272" t="s">
        <v>10182</v>
      </c>
      <c r="D4272" t="s">
        <v>304</v>
      </c>
      <c r="E4272">
        <v>12.125999999999999</v>
      </c>
      <c r="F4272">
        <v>40.42</v>
      </c>
      <c r="G4272">
        <v>-7.9264877114206698</v>
      </c>
      <c r="H4272">
        <v>-8.84933548773766</v>
      </c>
      <c r="I4272">
        <v>-0.82493599554485098</v>
      </c>
      <c r="J4272">
        <v>4.94051982623923</v>
      </c>
      <c r="K4272">
        <v>39.050362110933001</v>
      </c>
      <c r="L4272">
        <v>38.403712128735698</v>
      </c>
      <c r="M4272">
        <v>70.407104528439504</v>
      </c>
      <c r="N4272">
        <v>7.2727272727272696E-2</v>
      </c>
      <c r="O4272">
        <v>11.6279069767441</v>
      </c>
      <c r="P4272">
        <v>34.643570952698198</v>
      </c>
    </row>
    <row r="4273" spans="1:17" hidden="1" x14ac:dyDescent="0.3">
      <c r="A4273" t="s">
        <v>8704</v>
      </c>
      <c r="B4273" t="s">
        <v>8705</v>
      </c>
      <c r="C4273" t="s">
        <v>10182</v>
      </c>
      <c r="D4273" t="s">
        <v>711</v>
      </c>
      <c r="E4273">
        <v>12.120252429999899</v>
      </c>
      <c r="F4273">
        <v>38.46</v>
      </c>
      <c r="G4273">
        <v>10.241326340736901</v>
      </c>
      <c r="H4273">
        <v>-1.0355207504750801</v>
      </c>
      <c r="I4273">
        <v>4.9634730021520896</v>
      </c>
      <c r="J4273">
        <v>1.7453381962749801</v>
      </c>
      <c r="K4273">
        <v>36.7087802256424</v>
      </c>
      <c r="L4273">
        <v>33.624627486077003</v>
      </c>
      <c r="M4273">
        <v>57.562155009737999</v>
      </c>
      <c r="N4273">
        <v>1.65780215662876</v>
      </c>
      <c r="O4273">
        <v>0.98803952158086294</v>
      </c>
      <c r="P4273">
        <v>43.883277216610502</v>
      </c>
    </row>
    <row r="4274" spans="1:17" hidden="1" x14ac:dyDescent="0.3">
      <c r="A4274" t="s">
        <v>8706</v>
      </c>
      <c r="B4274" t="s">
        <v>8707</v>
      </c>
      <c r="C4274" t="s">
        <v>10182</v>
      </c>
      <c r="D4274" t="s">
        <v>140</v>
      </c>
      <c r="E4274">
        <v>12.069288999999999</v>
      </c>
      <c r="F4274">
        <v>101.38</v>
      </c>
      <c r="G4274">
        <v>112.61631943131501</v>
      </c>
      <c r="H4274">
        <v>11.026992701414001</v>
      </c>
      <c r="I4274">
        <v>7.8613015614324304</v>
      </c>
      <c r="J4274">
        <v>14.071153898049699</v>
      </c>
      <c r="K4274">
        <v>80.631116770018394</v>
      </c>
      <c r="L4274">
        <v>66.005428841828206</v>
      </c>
      <c r="M4274">
        <v>93.417514832678194</v>
      </c>
      <c r="N4274">
        <v>1.0602506479446201</v>
      </c>
      <c r="O4274">
        <v>0.41428289603471202</v>
      </c>
      <c r="P4274">
        <v>211.93846153846101</v>
      </c>
      <c r="Q4274">
        <v>0.11697010276778599</v>
      </c>
    </row>
    <row r="4275" spans="1:17" hidden="1" x14ac:dyDescent="0.3">
      <c r="A4275" t="s">
        <v>8708</v>
      </c>
      <c r="B4275" t="s">
        <v>8709</v>
      </c>
      <c r="C4275" t="s">
        <v>10182</v>
      </c>
      <c r="D4275" t="s">
        <v>371</v>
      </c>
      <c r="E4275">
        <v>12.03446514</v>
      </c>
      <c r="F4275">
        <v>9.64</v>
      </c>
      <c r="G4275">
        <v>384.96700205163398</v>
      </c>
      <c r="H4275">
        <v>42.148692125674501</v>
      </c>
      <c r="I4275">
        <v>397.72452578150302</v>
      </c>
      <c r="J4275">
        <v>5.8885572311635404</v>
      </c>
      <c r="K4275">
        <v>6.5282894465843802</v>
      </c>
      <c r="M4275">
        <v>100</v>
      </c>
      <c r="N4275">
        <v>2.5570256429008098</v>
      </c>
      <c r="O4275">
        <v>0</v>
      </c>
      <c r="P4275">
        <v>435.55555555555497</v>
      </c>
    </row>
    <row r="4276" spans="1:17" hidden="1" x14ac:dyDescent="0.3">
      <c r="A4276" t="s">
        <v>8710</v>
      </c>
      <c r="B4276" t="s">
        <v>8711</v>
      </c>
      <c r="C4276" t="s">
        <v>10182</v>
      </c>
      <c r="E4276">
        <v>12.001996</v>
      </c>
      <c r="F4276">
        <v>60.04</v>
      </c>
      <c r="G4276">
        <v>-55.731628227682101</v>
      </c>
      <c r="H4276">
        <v>16.41982450207</v>
      </c>
      <c r="I4276">
        <v>52.164766413524497</v>
      </c>
      <c r="J4276">
        <v>14.928033767901599</v>
      </c>
      <c r="K4276">
        <v>58.299766040718502</v>
      </c>
      <c r="L4276">
        <v>54.9470691632499</v>
      </c>
      <c r="M4276">
        <v>49.777118523683697</v>
      </c>
      <c r="N4276">
        <v>1.0962877030162399</v>
      </c>
      <c r="O4276">
        <v>53.7308461025982</v>
      </c>
      <c r="P4276">
        <v>102.70087778528</v>
      </c>
    </row>
    <row r="4277" spans="1:17" hidden="1" x14ac:dyDescent="0.3">
      <c r="A4277" t="s">
        <v>8712</v>
      </c>
      <c r="B4277" t="s">
        <v>8713</v>
      </c>
      <c r="C4277" t="s">
        <v>10182</v>
      </c>
      <c r="D4277" t="s">
        <v>763</v>
      </c>
      <c r="E4277">
        <v>11.988630000000001</v>
      </c>
      <c r="F4277">
        <v>310</v>
      </c>
      <c r="G4277">
        <v>71.989743619830307</v>
      </c>
      <c r="H4277">
        <v>-17.913708774535099</v>
      </c>
      <c r="I4277">
        <v>-48.252319781948401</v>
      </c>
      <c r="J4277">
        <v>4.4720253577447497</v>
      </c>
      <c r="K4277">
        <v>321.75697714359802</v>
      </c>
      <c r="L4277">
        <v>292.535703312436</v>
      </c>
      <c r="M4277">
        <v>55.041391692954498</v>
      </c>
      <c r="N4277">
        <v>2.12825552825552</v>
      </c>
      <c r="O4277">
        <v>56.064516129032199</v>
      </c>
      <c r="P4277">
        <v>157.47508305647801</v>
      </c>
    </row>
    <row r="4278" spans="1:17" hidden="1" x14ac:dyDescent="0.3">
      <c r="A4278" t="s">
        <v>8714</v>
      </c>
      <c r="B4278" t="s">
        <v>8715</v>
      </c>
      <c r="C4278" t="s">
        <v>10182</v>
      </c>
      <c r="D4278" t="s">
        <v>173</v>
      </c>
      <c r="E4278">
        <v>11.9886</v>
      </c>
      <c r="F4278">
        <v>68.900000000000006</v>
      </c>
      <c r="G4278">
        <v>-85.781857801618003</v>
      </c>
      <c r="H4278">
        <v>-16.1766283871459</v>
      </c>
      <c r="I4278">
        <v>-53.363899889720997</v>
      </c>
      <c r="J4278">
        <v>-8.5527172271637806</v>
      </c>
      <c r="K4278">
        <v>70.692281470627194</v>
      </c>
      <c r="L4278">
        <v>87.988351233132704</v>
      </c>
      <c r="M4278">
        <v>48.102507852350598</v>
      </c>
      <c r="N4278">
        <v>1.0945493319300801</v>
      </c>
      <c r="O4278">
        <v>154.42670537010099</v>
      </c>
      <c r="P4278">
        <v>20.433490648488</v>
      </c>
      <c r="Q4278">
        <v>8.2633493825225002E-2</v>
      </c>
    </row>
    <row r="4279" spans="1:17" hidden="1" x14ac:dyDescent="0.3">
      <c r="A4279" t="s">
        <v>8716</v>
      </c>
      <c r="B4279" t="s">
        <v>8717</v>
      </c>
      <c r="C4279" t="s">
        <v>10182</v>
      </c>
      <c r="D4279" t="s">
        <v>938</v>
      </c>
      <c r="E4279">
        <v>11.94</v>
      </c>
      <c r="F4279">
        <v>5.97</v>
      </c>
      <c r="G4279">
        <v>-25.916472785328899</v>
      </c>
      <c r="H4279">
        <v>-5.01384230958715</v>
      </c>
      <c r="I4279">
        <v>-36.854300832721698</v>
      </c>
      <c r="J4279">
        <v>-1.3579685706098199</v>
      </c>
      <c r="K4279">
        <v>6.1792263824380296</v>
      </c>
      <c r="L4279">
        <v>6.6032577370394003</v>
      </c>
      <c r="M4279">
        <v>31.271042624051599</v>
      </c>
      <c r="N4279">
        <v>0.97752975907780104</v>
      </c>
      <c r="O4279">
        <v>49.078726968174202</v>
      </c>
      <c r="P4279">
        <v>12.4293785310734</v>
      </c>
      <c r="Q4279">
        <v>5.2047971998698997E-2</v>
      </c>
    </row>
    <row r="4280" spans="1:17" hidden="1" x14ac:dyDescent="0.3">
      <c r="A4280" t="s">
        <v>8718</v>
      </c>
      <c r="B4280" t="s">
        <v>8719</v>
      </c>
      <c r="C4280" t="s">
        <v>10182</v>
      </c>
      <c r="D4280" t="s">
        <v>62</v>
      </c>
      <c r="E4280">
        <v>11.9316455</v>
      </c>
      <c r="F4280">
        <v>24.67</v>
      </c>
      <c r="G4280">
        <v>112.125630460262</v>
      </c>
      <c r="H4280">
        <v>-4.5179745409920997</v>
      </c>
      <c r="I4280">
        <v>-21.295173939303599</v>
      </c>
      <c r="J4280">
        <v>-4.6493160773758403E-2</v>
      </c>
      <c r="K4280">
        <v>24.492981551130399</v>
      </c>
      <c r="L4280">
        <v>21.512718243891701</v>
      </c>
      <c r="M4280">
        <v>97.755691246373402</v>
      </c>
      <c r="N4280">
        <v>0</v>
      </c>
      <c r="O4280">
        <v>15.4843940008106</v>
      </c>
      <c r="P4280">
        <v>228.933333333333</v>
      </c>
    </row>
    <row r="4281" spans="1:17" hidden="1" x14ac:dyDescent="0.3">
      <c r="A4281" t="s">
        <v>8720</v>
      </c>
      <c r="B4281" t="s">
        <v>4218</v>
      </c>
      <c r="C4281" t="s">
        <v>10182</v>
      </c>
      <c r="D4281" t="s">
        <v>49</v>
      </c>
      <c r="E4281">
        <v>11.93</v>
      </c>
      <c r="F4281">
        <v>119.3</v>
      </c>
      <c r="M4281">
        <v>100</v>
      </c>
      <c r="N4281">
        <v>1</v>
      </c>
      <c r="Q4281">
        <v>5.4726977498741003E-2</v>
      </c>
    </row>
    <row r="4282" spans="1:17" hidden="1" x14ac:dyDescent="0.3">
      <c r="A4282" t="s">
        <v>8721</v>
      </c>
      <c r="B4282" t="s">
        <v>8722</v>
      </c>
      <c r="C4282" t="s">
        <v>10182</v>
      </c>
      <c r="D4282" t="s">
        <v>553</v>
      </c>
      <c r="E4282">
        <v>11.897264085512999</v>
      </c>
      <c r="F4282">
        <v>41.6</v>
      </c>
      <c r="G4282">
        <v>-14.8580330675184</v>
      </c>
      <c r="H4282">
        <v>0.47950148121890801</v>
      </c>
      <c r="I4282">
        <v>-7.3309082491959101</v>
      </c>
      <c r="J4282">
        <v>-4.6493160773758403E-2</v>
      </c>
      <c r="K4282">
        <v>40.671074112894999</v>
      </c>
      <c r="L4282">
        <v>39.503969446654402</v>
      </c>
      <c r="M4282">
        <v>100</v>
      </c>
      <c r="N4282">
        <v>0</v>
      </c>
      <c r="O4282">
        <v>0</v>
      </c>
      <c r="P4282">
        <v>10.227874933757199</v>
      </c>
    </row>
    <row r="4283" spans="1:17" hidden="1" x14ac:dyDescent="0.3">
      <c r="A4283" t="s">
        <v>8723</v>
      </c>
      <c r="B4283" t="s">
        <v>8724</v>
      </c>
      <c r="C4283" t="s">
        <v>10182</v>
      </c>
      <c r="E4283">
        <v>11.875302599999999</v>
      </c>
      <c r="F4283">
        <v>33.950000000000003</v>
      </c>
      <c r="G4283">
        <v>47.074335406432098</v>
      </c>
      <c r="H4283">
        <v>-22.984788158430199</v>
      </c>
      <c r="I4283">
        <v>-45.180441233432198</v>
      </c>
      <c r="J4283">
        <v>-7.6256158703795398</v>
      </c>
      <c r="K4283">
        <v>42.053275674748797</v>
      </c>
      <c r="L4283">
        <v>44.443730536683603</v>
      </c>
      <c r="M4283">
        <v>26.117883552996201</v>
      </c>
      <c r="N4283">
        <v>0.56332416814731701</v>
      </c>
      <c r="O4283">
        <v>135.43446244477099</v>
      </c>
      <c r="P4283">
        <v>119.598965071151</v>
      </c>
      <c r="Q4283">
        <v>6.4319518846551002E-2</v>
      </c>
    </row>
    <row r="4284" spans="1:17" hidden="1" x14ac:dyDescent="0.3">
      <c r="A4284" t="s">
        <v>8725</v>
      </c>
      <c r="B4284" t="s">
        <v>8726</v>
      </c>
      <c r="C4284" t="s">
        <v>10182</v>
      </c>
      <c r="E4284">
        <v>11.873939999999999</v>
      </c>
      <c r="F4284">
        <v>11.71</v>
      </c>
      <c r="G4284">
        <v>182.26317336355299</v>
      </c>
      <c r="H4284">
        <v>19.583505374441199</v>
      </c>
      <c r="I4284">
        <v>74.433976175164005</v>
      </c>
      <c r="J4284">
        <v>-6.2765251096555401</v>
      </c>
      <c r="K4284">
        <v>10.812386531019801</v>
      </c>
      <c r="L4284">
        <v>8.5019386841691702</v>
      </c>
      <c r="M4284">
        <v>48.633819486624603</v>
      </c>
      <c r="N4284">
        <v>1.5863918842278799</v>
      </c>
      <c r="O4284">
        <v>18.958155422715599</v>
      </c>
      <c r="P4284">
        <v>253.77643504531699</v>
      </c>
      <c r="Q4284">
        <v>1.2304390032633001E-2</v>
      </c>
    </row>
    <row r="4285" spans="1:17" hidden="1" x14ac:dyDescent="0.3">
      <c r="A4285" t="s">
        <v>8727</v>
      </c>
      <c r="B4285" t="s">
        <v>8728</v>
      </c>
      <c r="C4285" t="s">
        <v>10182</v>
      </c>
      <c r="E4285">
        <v>11.861887631999901</v>
      </c>
      <c r="F4285">
        <v>7.07</v>
      </c>
      <c r="G4285">
        <v>-12.1466108766751</v>
      </c>
      <c r="H4285">
        <v>13.3153587923412</v>
      </c>
      <c r="I4285">
        <v>-44.347615040637599</v>
      </c>
      <c r="J4285">
        <v>2.5659886969911199</v>
      </c>
      <c r="K4285">
        <v>7.1048832244850804</v>
      </c>
      <c r="L4285">
        <v>7.7117038810672698</v>
      </c>
      <c r="M4285">
        <v>48.154934445184701</v>
      </c>
      <c r="N4285">
        <v>1.0964842088753799</v>
      </c>
      <c r="O4285">
        <v>87.128712871287107</v>
      </c>
      <c r="P4285">
        <v>42.828282828282802</v>
      </c>
      <c r="Q4285">
        <v>3.1006186494246E-2</v>
      </c>
    </row>
    <row r="4286" spans="1:17" hidden="1" x14ac:dyDescent="0.3">
      <c r="A4286" t="s">
        <v>8729</v>
      </c>
      <c r="B4286" t="s">
        <v>8730</v>
      </c>
      <c r="C4286" t="s">
        <v>10182</v>
      </c>
      <c r="D4286" t="s">
        <v>637</v>
      </c>
      <c r="E4286">
        <v>11.827894725</v>
      </c>
      <c r="F4286">
        <v>14.25</v>
      </c>
      <c r="G4286">
        <v>-6.2368671338862596</v>
      </c>
      <c r="H4286">
        <v>-14.6437983876068</v>
      </c>
      <c r="I4286">
        <v>-24.582078852687701</v>
      </c>
      <c r="J4286">
        <v>-4.6493160773758403E-2</v>
      </c>
      <c r="K4286">
        <v>13.998042117370501</v>
      </c>
      <c r="L4286">
        <v>11.8105122100465</v>
      </c>
      <c r="M4286">
        <v>0.53096165263696105</v>
      </c>
      <c r="N4286">
        <v>0.15107698869694999</v>
      </c>
      <c r="O4286">
        <v>17.122807017543799</v>
      </c>
      <c r="P4286">
        <v>97.9166666666666</v>
      </c>
    </row>
    <row r="4287" spans="1:17" hidden="1" x14ac:dyDescent="0.3">
      <c r="A4287" t="s">
        <v>8731</v>
      </c>
      <c r="B4287" t="s">
        <v>8732</v>
      </c>
      <c r="C4287" t="s">
        <v>10182</v>
      </c>
      <c r="D4287" t="s">
        <v>246</v>
      </c>
      <c r="E4287">
        <v>11.808999999999999</v>
      </c>
      <c r="F4287">
        <v>16.87</v>
      </c>
      <c r="G4287">
        <v>-22.1572929921238</v>
      </c>
      <c r="H4287">
        <v>-7.1650333645215101</v>
      </c>
      <c r="I4287">
        <v>14.1333848440353</v>
      </c>
      <c r="J4287">
        <v>-4.9315506320381104</v>
      </c>
      <c r="K4287">
        <v>16.557630449185599</v>
      </c>
      <c r="L4287">
        <v>15.958999948730799</v>
      </c>
      <c r="M4287">
        <v>55.681360340148302</v>
      </c>
      <c r="N4287">
        <v>1.7176884963377801</v>
      </c>
      <c r="O4287">
        <v>34.4398340248962</v>
      </c>
      <c r="P4287">
        <v>37.6019575856443</v>
      </c>
      <c r="Q4287">
        <v>2.7596642943170002E-2</v>
      </c>
    </row>
    <row r="4288" spans="1:17" hidden="1" x14ac:dyDescent="0.3">
      <c r="A4288" t="s">
        <v>8733</v>
      </c>
      <c r="B4288" t="s">
        <v>8734</v>
      </c>
      <c r="C4288" t="s">
        <v>10182</v>
      </c>
      <c r="D4288" t="s">
        <v>591</v>
      </c>
      <c r="E4288">
        <v>11.7796</v>
      </c>
      <c r="F4288">
        <v>9.8000000000000007</v>
      </c>
      <c r="G4288">
        <v>341.58075866539002</v>
      </c>
      <c r="H4288">
        <v>14.105987499339999</v>
      </c>
      <c r="I4288">
        <v>0.57484153504469904</v>
      </c>
      <c r="J4288">
        <v>3.0462903443808802</v>
      </c>
      <c r="K4288">
        <v>8.8050391488098008</v>
      </c>
      <c r="L4288">
        <v>7.34711770429191</v>
      </c>
      <c r="M4288">
        <v>61.216341248467302</v>
      </c>
      <c r="N4288">
        <v>1.1273680675789799</v>
      </c>
      <c r="O4288">
        <v>23.367346938775398</v>
      </c>
      <c r="P4288">
        <v>366.666666666666</v>
      </c>
      <c r="Q4288">
        <v>0.15382045690978999</v>
      </c>
    </row>
    <row r="4289" spans="1:17" hidden="1" x14ac:dyDescent="0.3">
      <c r="A4289" t="s">
        <v>8735</v>
      </c>
      <c r="B4289" t="s">
        <v>8736</v>
      </c>
      <c r="C4289" t="s">
        <v>10182</v>
      </c>
      <c r="D4289" t="s">
        <v>637</v>
      </c>
      <c r="E4289">
        <v>11.701672</v>
      </c>
      <c r="F4289">
        <v>33.200000000000003</v>
      </c>
      <c r="G4289">
        <v>66.158331630060601</v>
      </c>
      <c r="H4289">
        <v>50.755462959007801</v>
      </c>
      <c r="I4289">
        <v>-7.3315468267516302</v>
      </c>
      <c r="J4289">
        <v>20.4080522937717</v>
      </c>
      <c r="K4289">
        <v>24.335984865957201</v>
      </c>
      <c r="L4289">
        <v>25.4049274924601</v>
      </c>
      <c r="M4289">
        <v>97.455216281389298</v>
      </c>
      <c r="N4289">
        <v>3.9332978584364899</v>
      </c>
      <c r="O4289">
        <v>22.289156626505999</v>
      </c>
      <c r="P4289">
        <v>103.556100551808</v>
      </c>
      <c r="Q4289">
        <v>0.121837363528028</v>
      </c>
    </row>
    <row r="4290" spans="1:17" hidden="1" x14ac:dyDescent="0.3">
      <c r="A4290" t="s">
        <v>8737</v>
      </c>
      <c r="B4290" t="s">
        <v>8738</v>
      </c>
      <c r="C4290" t="s">
        <v>10182</v>
      </c>
      <c r="E4290">
        <v>11.6570205</v>
      </c>
      <c r="F4290">
        <v>4.67</v>
      </c>
      <c r="G4290">
        <v>-11.1834689768855</v>
      </c>
      <c r="H4290">
        <v>-11.767441491951599</v>
      </c>
      <c r="I4290">
        <v>-32.9066155639239</v>
      </c>
      <c r="J4290">
        <v>11.4919683776877</v>
      </c>
      <c r="K4290">
        <v>4.6833017574484401</v>
      </c>
      <c r="L4290">
        <v>4.8610794055826103</v>
      </c>
      <c r="M4290">
        <v>67.019082207385495</v>
      </c>
      <c r="N4290">
        <v>1.9580419580419499</v>
      </c>
      <c r="O4290">
        <v>48.822269807280499</v>
      </c>
      <c r="P4290">
        <v>38.165680473372703</v>
      </c>
      <c r="Q4290">
        <v>2.2402724350489001E-2</v>
      </c>
    </row>
    <row r="4291" spans="1:17" hidden="1" x14ac:dyDescent="0.3">
      <c r="A4291" t="s">
        <v>8739</v>
      </c>
      <c r="B4291" t="s">
        <v>8740</v>
      </c>
      <c r="C4291" t="s">
        <v>10182</v>
      </c>
      <c r="D4291" t="s">
        <v>130</v>
      </c>
      <c r="E4291">
        <v>11.640202349999999</v>
      </c>
      <c r="F4291">
        <v>9.7100000000000009</v>
      </c>
      <c r="G4291">
        <v>-80.442229840356205</v>
      </c>
      <c r="H4291">
        <v>-8.4395431684430697</v>
      </c>
      <c r="I4291">
        <v>-36.998671315627199</v>
      </c>
      <c r="J4291">
        <v>0.36334290480002102</v>
      </c>
      <c r="K4291">
        <v>9.9137318185744796</v>
      </c>
      <c r="L4291">
        <v>11.236544152601599</v>
      </c>
      <c r="M4291">
        <v>46.609414673167301</v>
      </c>
      <c r="N4291">
        <v>0.82854643298619002</v>
      </c>
      <c r="O4291">
        <v>139.443872296601</v>
      </c>
      <c r="P4291">
        <v>14.639905548996399</v>
      </c>
    </row>
    <row r="4292" spans="1:17" hidden="1" x14ac:dyDescent="0.3">
      <c r="A4292" t="s">
        <v>8741</v>
      </c>
      <c r="B4292" t="s">
        <v>8742</v>
      </c>
      <c r="C4292" t="s">
        <v>10182</v>
      </c>
      <c r="D4292" t="s">
        <v>387</v>
      </c>
      <c r="E4292">
        <v>11.616816</v>
      </c>
      <c r="F4292">
        <v>8.8800000000000008</v>
      </c>
      <c r="G4292">
        <v>-16.1288527865518</v>
      </c>
      <c r="H4292">
        <v>13.567131841986599</v>
      </c>
      <c r="I4292">
        <v>12.7420382638043</v>
      </c>
      <c r="J4292">
        <v>-4.6493160773758403E-2</v>
      </c>
      <c r="K4292">
        <v>7.1811405498925698</v>
      </c>
      <c r="L4292">
        <v>7.1378067096001399</v>
      </c>
      <c r="M4292">
        <v>42.087800606116097</v>
      </c>
      <c r="N4292">
        <v>0.57154240942949397</v>
      </c>
      <c r="O4292">
        <v>10.923423423423399</v>
      </c>
      <c r="P4292">
        <v>124.810126582278</v>
      </c>
      <c r="Q4292">
        <v>1.1703436984439999E-2</v>
      </c>
    </row>
    <row r="4293" spans="1:17" hidden="1" x14ac:dyDescent="0.3">
      <c r="A4293" t="s">
        <v>8743</v>
      </c>
      <c r="B4293" t="s">
        <v>8744</v>
      </c>
      <c r="C4293" t="s">
        <v>10182</v>
      </c>
      <c r="D4293" t="s">
        <v>1411</v>
      </c>
      <c r="E4293">
        <v>11.5820925</v>
      </c>
      <c r="F4293">
        <v>4.7</v>
      </c>
      <c r="G4293">
        <v>-33.646219285322402</v>
      </c>
      <c r="H4293">
        <v>-10.7679745409921</v>
      </c>
      <c r="I4293">
        <v>-33.336787632751403</v>
      </c>
      <c r="J4293">
        <v>-9.6850473776412294</v>
      </c>
      <c r="K4293">
        <v>4.7603087723212703</v>
      </c>
      <c r="L4293">
        <v>5.3496373519992204</v>
      </c>
      <c r="M4293">
        <v>53.050925331933598</v>
      </c>
      <c r="N4293">
        <v>0.26988471703941902</v>
      </c>
      <c r="O4293">
        <v>68.085106382978694</v>
      </c>
      <c r="P4293">
        <v>19.2893401015228</v>
      </c>
      <c r="Q4293">
        <v>-1.2107654183917E-2</v>
      </c>
    </row>
    <row r="4294" spans="1:17" hidden="1" x14ac:dyDescent="0.3">
      <c r="A4294" t="s">
        <v>8745</v>
      </c>
      <c r="B4294" t="s">
        <v>8746</v>
      </c>
      <c r="C4294" t="s">
        <v>10182</v>
      </c>
      <c r="E4294">
        <v>11.58</v>
      </c>
      <c r="F4294">
        <v>38.6</v>
      </c>
      <c r="G4294">
        <v>29.314091998724201</v>
      </c>
      <c r="H4294">
        <v>-32.093314308571301</v>
      </c>
      <c r="I4294">
        <v>-28.506451589539299</v>
      </c>
      <c r="J4294">
        <v>-18.552698834532599</v>
      </c>
      <c r="K4294">
        <v>46.888288789532297</v>
      </c>
      <c r="L4294">
        <v>41.845047026789601</v>
      </c>
      <c r="M4294">
        <v>22.844779876435599</v>
      </c>
      <c r="N4294">
        <v>0.250798695324914</v>
      </c>
      <c r="O4294">
        <v>51.968911917098403</v>
      </c>
      <c r="P4294">
        <v>88.292682926829201</v>
      </c>
      <c r="Q4294">
        <v>4.5513624837468999E-2</v>
      </c>
    </row>
    <row r="4295" spans="1:17" hidden="1" x14ac:dyDescent="0.3">
      <c r="A4295" t="s">
        <v>8747</v>
      </c>
      <c r="B4295" t="s">
        <v>8748</v>
      </c>
      <c r="C4295" t="s">
        <v>10182</v>
      </c>
      <c r="D4295" t="s">
        <v>905</v>
      </c>
      <c r="E4295">
        <v>11.579280000000001</v>
      </c>
      <c r="F4295">
        <v>12</v>
      </c>
      <c r="G4295">
        <v>7.2183918884706602</v>
      </c>
      <c r="H4295">
        <v>-9.2417535642106792</v>
      </c>
      <c r="I4295">
        <v>-18.9431702636248</v>
      </c>
      <c r="J4295">
        <v>-4.6493160773758403E-2</v>
      </c>
      <c r="K4295">
        <v>11.5533572815554</v>
      </c>
      <c r="L4295">
        <v>11.019548978559399</v>
      </c>
      <c r="M4295">
        <v>59.8780799402372</v>
      </c>
      <c r="N4295">
        <v>0.32748311371941002</v>
      </c>
      <c r="O4295">
        <v>30</v>
      </c>
      <c r="P4295">
        <v>45.2784503631961</v>
      </c>
    </row>
    <row r="4296" spans="1:17" hidden="1" x14ac:dyDescent="0.3">
      <c r="A4296" t="s">
        <v>8749</v>
      </c>
      <c r="B4296" t="s">
        <v>8750</v>
      </c>
      <c r="C4296" t="s">
        <v>10182</v>
      </c>
      <c r="E4296">
        <v>11.565917600000001</v>
      </c>
      <c r="F4296">
        <v>19.309999999999999</v>
      </c>
      <c r="G4296">
        <v>5.99118302213206E-2</v>
      </c>
      <c r="H4296">
        <v>-20.046188372133301</v>
      </c>
      <c r="I4296">
        <v>-3.2323390736668101</v>
      </c>
      <c r="J4296">
        <v>-7.4418419979830599</v>
      </c>
      <c r="K4296">
        <v>21.219366706848799</v>
      </c>
      <c r="L4296">
        <v>19.046723276817499</v>
      </c>
      <c r="M4296">
        <v>25.722497152898899</v>
      </c>
      <c r="N4296">
        <v>1.30334432406971</v>
      </c>
      <c r="O4296">
        <v>40.807871569135102</v>
      </c>
      <c r="P4296">
        <v>58.278688524590102</v>
      </c>
      <c r="Q4296">
        <v>2.4744113698225999E-2</v>
      </c>
    </row>
    <row r="4297" spans="1:17" hidden="1" x14ac:dyDescent="0.3">
      <c r="A4297" t="s">
        <v>8751</v>
      </c>
      <c r="B4297" t="s">
        <v>8752</v>
      </c>
      <c r="C4297" t="s">
        <v>10182</v>
      </c>
      <c r="D4297" t="s">
        <v>553</v>
      </c>
      <c r="E4297">
        <v>11.560499999999999</v>
      </c>
      <c r="F4297">
        <v>11.01</v>
      </c>
      <c r="G4297">
        <v>-6.5713762467009298</v>
      </c>
      <c r="H4297">
        <v>-2.31209218805094</v>
      </c>
      <c r="I4297">
        <v>-0.43814036896789998</v>
      </c>
      <c r="J4297">
        <v>6.56903895811406</v>
      </c>
      <c r="K4297">
        <v>10.409088522636599</v>
      </c>
      <c r="L4297">
        <v>9.9507014869227604</v>
      </c>
      <c r="M4297">
        <v>61.515806582310503</v>
      </c>
      <c r="N4297">
        <v>2.9171196743700198</v>
      </c>
      <c r="O4297">
        <v>5.9945504087193404</v>
      </c>
      <c r="P4297">
        <v>37.625</v>
      </c>
      <c r="Q4297">
        <v>5.9558677812992997E-2</v>
      </c>
    </row>
    <row r="4298" spans="1:17" hidden="1" x14ac:dyDescent="0.3">
      <c r="A4298" t="s">
        <v>8753</v>
      </c>
      <c r="B4298" t="s">
        <v>8754</v>
      </c>
      <c r="C4298" t="s">
        <v>10182</v>
      </c>
      <c r="D4298" t="s">
        <v>711</v>
      </c>
      <c r="E4298">
        <v>11.560360832000001</v>
      </c>
      <c r="F4298">
        <v>57.08</v>
      </c>
      <c r="G4298">
        <v>58.156467600650402</v>
      </c>
      <c r="H4298">
        <v>4.3548358169667498</v>
      </c>
      <c r="I4298">
        <v>23.770805046666499</v>
      </c>
      <c r="J4298">
        <v>3.6155808058687402</v>
      </c>
      <c r="K4298">
        <v>52.4470167712769</v>
      </c>
      <c r="L4298">
        <v>44.951330163439202</v>
      </c>
      <c r="M4298">
        <v>44.735305969102399</v>
      </c>
      <c r="N4298">
        <v>1.22041657371909</v>
      </c>
      <c r="O4298">
        <v>0.70077084793271904</v>
      </c>
      <c r="P4298">
        <v>85.144339928640903</v>
      </c>
    </row>
    <row r="4299" spans="1:17" hidden="1" x14ac:dyDescent="0.3">
      <c r="A4299" t="s">
        <v>8755</v>
      </c>
      <c r="B4299" t="s">
        <v>8756</v>
      </c>
      <c r="C4299" t="s">
        <v>10182</v>
      </c>
      <c r="D4299" t="s">
        <v>553</v>
      </c>
      <c r="E4299">
        <v>11.5192</v>
      </c>
      <c r="F4299">
        <v>6.8</v>
      </c>
      <c r="G4299">
        <v>65.925327953780396</v>
      </c>
      <c r="H4299">
        <v>25.4445722754873</v>
      </c>
      <c r="I4299">
        <v>-7.3901126664686601</v>
      </c>
      <c r="J4299">
        <v>-3.65760427188486</v>
      </c>
      <c r="K4299">
        <v>6.5181940682222299</v>
      </c>
      <c r="L4299">
        <v>6.1564827765096304</v>
      </c>
      <c r="M4299">
        <v>47.182966985435399</v>
      </c>
      <c r="N4299">
        <v>0.73540856031128399</v>
      </c>
      <c r="O4299">
        <v>69.852941176470594</v>
      </c>
      <c r="P4299">
        <v>119.354838709677</v>
      </c>
      <c r="Q4299">
        <v>0.115164392117669</v>
      </c>
    </row>
    <row r="4300" spans="1:17" hidden="1" x14ac:dyDescent="0.3">
      <c r="A4300" t="s">
        <v>8757</v>
      </c>
      <c r="B4300" t="s">
        <v>8758</v>
      </c>
      <c r="C4300" t="s">
        <v>10182</v>
      </c>
      <c r="D4300" t="s">
        <v>413</v>
      </c>
      <c r="E4300">
        <v>11.5180886</v>
      </c>
      <c r="F4300">
        <v>8.86</v>
      </c>
      <c r="G4300">
        <v>23.821655023934301</v>
      </c>
      <c r="H4300">
        <v>31.938833658129401</v>
      </c>
      <c r="I4300">
        <v>-1.4397735079526099</v>
      </c>
      <c r="J4300">
        <v>13.4736042813699</v>
      </c>
      <c r="K4300">
        <v>7.5959884292900197</v>
      </c>
      <c r="L4300">
        <v>6.9229667666750601</v>
      </c>
      <c r="M4300">
        <v>50.170273518405402</v>
      </c>
      <c r="N4300">
        <v>2.82673586651863</v>
      </c>
      <c r="O4300">
        <v>30.9255079006772</v>
      </c>
      <c r="P4300">
        <v>90.537634408602102</v>
      </c>
      <c r="Q4300">
        <v>3.9727202160916998E-2</v>
      </c>
    </row>
    <row r="4301" spans="1:17" hidden="1" x14ac:dyDescent="0.3">
      <c r="A4301" t="s">
        <v>8759</v>
      </c>
      <c r="B4301" t="s">
        <v>8760</v>
      </c>
      <c r="C4301" t="s">
        <v>10182</v>
      </c>
      <c r="D4301" t="s">
        <v>637</v>
      </c>
      <c r="E4301">
        <v>11.5114398</v>
      </c>
      <c r="F4301">
        <v>10.15</v>
      </c>
      <c r="G4301">
        <v>-25.478449708832098</v>
      </c>
      <c r="H4301">
        <v>-4.7136692572347796</v>
      </c>
      <c r="I4301">
        <v>-21.2969941368777</v>
      </c>
      <c r="J4301">
        <v>-2.9036360179166198</v>
      </c>
      <c r="K4301">
        <v>10.6760425674552</v>
      </c>
      <c r="L4301">
        <v>11.178145393444</v>
      </c>
      <c r="M4301">
        <v>41.924527465226802</v>
      </c>
      <c r="N4301">
        <v>0.33821036302216601</v>
      </c>
      <c r="O4301">
        <v>84.926108374384199</v>
      </c>
      <c r="P4301">
        <v>16.532721010332899</v>
      </c>
      <c r="Q4301">
        <v>3.0333733793304E-2</v>
      </c>
    </row>
    <row r="4302" spans="1:17" hidden="1" x14ac:dyDescent="0.3">
      <c r="A4302" t="s">
        <v>8761</v>
      </c>
      <c r="B4302" t="s">
        <v>8762</v>
      </c>
      <c r="C4302" t="s">
        <v>10182</v>
      </c>
      <c r="D4302" t="s">
        <v>700</v>
      </c>
      <c r="E4302">
        <v>11.5032386</v>
      </c>
      <c r="F4302">
        <v>82.04</v>
      </c>
      <c r="G4302">
        <v>205.32085800758401</v>
      </c>
      <c r="H4302">
        <v>-14.7018825869691</v>
      </c>
      <c r="I4302">
        <v>218.07838173745299</v>
      </c>
      <c r="J4302">
        <v>2.7692963129104502</v>
      </c>
      <c r="K4302">
        <v>76.599100811899504</v>
      </c>
      <c r="M4302">
        <v>69.357998187278596</v>
      </c>
      <c r="N4302">
        <v>0.66387709191825695</v>
      </c>
      <c r="O4302">
        <v>20.965382740126699</v>
      </c>
      <c r="P4302">
        <v>246.892177589852</v>
      </c>
    </row>
    <row r="4303" spans="1:17" hidden="1" x14ac:dyDescent="0.3">
      <c r="A4303" t="s">
        <v>8763</v>
      </c>
      <c r="B4303" t="s">
        <v>8764</v>
      </c>
      <c r="C4303" t="s">
        <v>10182</v>
      </c>
      <c r="D4303" t="s">
        <v>553</v>
      </c>
      <c r="E4303">
        <v>11.49</v>
      </c>
      <c r="F4303">
        <v>22.98</v>
      </c>
      <c r="G4303">
        <v>33.945233867236297</v>
      </c>
      <c r="H4303">
        <v>0.419705228902433</v>
      </c>
      <c r="I4303">
        <v>74.046311592340004</v>
      </c>
      <c r="J4303">
        <v>9.8430650721579607</v>
      </c>
      <c r="K4303">
        <v>19.920130382737899</v>
      </c>
      <c r="L4303">
        <v>15.1310338122756</v>
      </c>
      <c r="M4303">
        <v>68.211512608461305</v>
      </c>
      <c r="N4303">
        <v>0.52938151482076001</v>
      </c>
      <c r="O4303">
        <v>15.578764142732799</v>
      </c>
      <c r="P4303">
        <v>199.21875</v>
      </c>
      <c r="Q4303">
        <v>0.157470858509909</v>
      </c>
    </row>
    <row r="4304" spans="1:17" hidden="1" x14ac:dyDescent="0.3">
      <c r="A4304" t="s">
        <v>8765</v>
      </c>
      <c r="B4304" t="s">
        <v>8766</v>
      </c>
      <c r="C4304" t="s">
        <v>10182</v>
      </c>
      <c r="D4304" t="s">
        <v>637</v>
      </c>
      <c r="E4304">
        <v>11.484</v>
      </c>
      <c r="F4304">
        <v>191.4</v>
      </c>
      <c r="G4304">
        <v>-20.0941361965582</v>
      </c>
      <c r="I4304">
        <v>-7.3366124666894299</v>
      </c>
      <c r="M4304">
        <v>100</v>
      </c>
      <c r="N4304">
        <v>1</v>
      </c>
      <c r="O4304">
        <v>0</v>
      </c>
      <c r="P4304">
        <v>4.9917718047174997</v>
      </c>
      <c r="Q4304">
        <v>3.0346719918976001E-2</v>
      </c>
    </row>
    <row r="4305" spans="1:17" hidden="1" x14ac:dyDescent="0.3">
      <c r="A4305" t="s">
        <v>8767</v>
      </c>
      <c r="B4305" t="s">
        <v>8768</v>
      </c>
      <c r="C4305" t="s">
        <v>10182</v>
      </c>
      <c r="D4305" t="s">
        <v>304</v>
      </c>
      <c r="E4305">
        <v>11.4439172</v>
      </c>
      <c r="F4305">
        <v>7.99</v>
      </c>
      <c r="G4305">
        <v>37.9753164885201</v>
      </c>
      <c r="H4305">
        <v>0.47545515677398797</v>
      </c>
      <c r="I4305">
        <v>32.944343001320298</v>
      </c>
      <c r="J4305">
        <v>-4.6493160773758403E-2</v>
      </c>
      <c r="K4305">
        <v>6.5198160697871899</v>
      </c>
      <c r="L4305">
        <v>5.3159002345713802</v>
      </c>
      <c r="M4305">
        <v>99.999983397573999</v>
      </c>
      <c r="N4305">
        <v>0.27417596242556402</v>
      </c>
      <c r="O4305">
        <v>0</v>
      </c>
      <c r="P4305">
        <v>113.06666666666599</v>
      </c>
      <c r="Q4305">
        <v>0.130134198023868</v>
      </c>
    </row>
    <row r="4306" spans="1:17" hidden="1" x14ac:dyDescent="0.3">
      <c r="A4306" t="s">
        <v>8769</v>
      </c>
      <c r="B4306" t="s">
        <v>8770</v>
      </c>
      <c r="C4306" t="s">
        <v>10182</v>
      </c>
      <c r="D4306" t="s">
        <v>21</v>
      </c>
      <c r="E4306">
        <v>11.3423</v>
      </c>
      <c r="F4306">
        <v>22.46</v>
      </c>
      <c r="G4306">
        <v>32.6388110998478</v>
      </c>
      <c r="H4306">
        <v>16.537550472751601</v>
      </c>
      <c r="I4306">
        <v>-12.6833088499339</v>
      </c>
      <c r="J4306">
        <v>5.8188914546108501</v>
      </c>
      <c r="K4306">
        <v>18.1804066045467</v>
      </c>
      <c r="L4306">
        <v>15.6500745043815</v>
      </c>
      <c r="M4306">
        <v>83.807666056993597</v>
      </c>
      <c r="N4306">
        <v>2.2015299644489499</v>
      </c>
      <c r="O4306">
        <v>12.333036509349901</v>
      </c>
      <c r="P4306">
        <v>220.85714285714201</v>
      </c>
    </row>
    <row r="4307" spans="1:17" hidden="1" x14ac:dyDescent="0.3">
      <c r="A4307" t="s">
        <v>8771</v>
      </c>
      <c r="B4307" t="s">
        <v>8772</v>
      </c>
      <c r="C4307" t="s">
        <v>10182</v>
      </c>
      <c r="D4307" t="s">
        <v>637</v>
      </c>
      <c r="E4307">
        <v>11.3295104</v>
      </c>
      <c r="F4307">
        <v>3776</v>
      </c>
      <c r="G4307">
        <v>20.654954247363701</v>
      </c>
      <c r="H4307">
        <v>-2.14622924581293</v>
      </c>
      <c r="I4307">
        <v>-21.030238764987502</v>
      </c>
      <c r="J4307">
        <v>-0.27262381404009001</v>
      </c>
      <c r="K4307">
        <v>3914.7478580725501</v>
      </c>
      <c r="L4307">
        <v>3421.7465001553301</v>
      </c>
      <c r="M4307">
        <v>39.898447872429401</v>
      </c>
      <c r="N4307">
        <v>0.38727982030972902</v>
      </c>
      <c r="O4307">
        <v>25.741525423728799</v>
      </c>
      <c r="P4307">
        <v>96.150749331186205</v>
      </c>
      <c r="Q4307">
        <v>6.5597874471630999E-2</v>
      </c>
    </row>
    <row r="4308" spans="1:17" hidden="1" x14ac:dyDescent="0.3">
      <c r="A4308" t="s">
        <v>8773</v>
      </c>
      <c r="B4308" t="s">
        <v>8774</v>
      </c>
      <c r="C4308" t="s">
        <v>10182</v>
      </c>
      <c r="D4308" t="s">
        <v>711</v>
      </c>
      <c r="E4308">
        <v>11.309675944999899</v>
      </c>
      <c r="F4308">
        <v>20.079999999999998</v>
      </c>
      <c r="G4308">
        <v>8.9594858572021998</v>
      </c>
      <c r="H4308">
        <v>-1.1691852571178201</v>
      </c>
      <c r="I4308">
        <v>1.3105517783949701</v>
      </c>
      <c r="J4308">
        <v>1.3690781233516001</v>
      </c>
      <c r="K4308">
        <v>19.1821861138726</v>
      </c>
      <c r="L4308">
        <v>17.768902844633502</v>
      </c>
      <c r="M4308">
        <v>51.507867780463002</v>
      </c>
      <c r="N4308">
        <v>1.1789695535478399</v>
      </c>
      <c r="O4308">
        <v>4.5816733067729203</v>
      </c>
      <c r="P4308">
        <v>40.714786264891302</v>
      </c>
    </row>
    <row r="4309" spans="1:17" hidden="1" x14ac:dyDescent="0.3">
      <c r="A4309" t="s">
        <v>8775</v>
      </c>
      <c r="B4309" t="s">
        <v>8776</v>
      </c>
      <c r="C4309" t="s">
        <v>10182</v>
      </c>
      <c r="D4309" t="s">
        <v>413</v>
      </c>
      <c r="E4309">
        <v>11.305</v>
      </c>
      <c r="F4309">
        <v>22.61</v>
      </c>
      <c r="G4309">
        <v>100.11329518597501</v>
      </c>
      <c r="H4309">
        <v>4.7775244805343</v>
      </c>
      <c r="I4309">
        <v>2.4431893326539802</v>
      </c>
      <c r="J4309">
        <v>-6.9631598274404203</v>
      </c>
      <c r="K4309">
        <v>20.934375086496399</v>
      </c>
      <c r="L4309">
        <v>18.8803488816969</v>
      </c>
      <c r="M4309">
        <v>57.231540062346298</v>
      </c>
      <c r="N4309">
        <v>3.2532235277292201</v>
      </c>
      <c r="O4309">
        <v>23.396727111897398</v>
      </c>
      <c r="P4309">
        <v>149.55849889624699</v>
      </c>
      <c r="Q4309">
        <v>8.0300938762811996E-2</v>
      </c>
    </row>
    <row r="4310" spans="1:17" hidden="1" x14ac:dyDescent="0.3">
      <c r="A4310" t="s">
        <v>8777</v>
      </c>
      <c r="B4310" t="s">
        <v>8778</v>
      </c>
      <c r="C4310" t="s">
        <v>10182</v>
      </c>
      <c r="D4310" t="s">
        <v>711</v>
      </c>
      <c r="E4310">
        <v>11.262924035999999</v>
      </c>
      <c r="F4310">
        <v>266.44</v>
      </c>
      <c r="G4310">
        <v>7.2606050128311397</v>
      </c>
      <c r="H4310">
        <v>0.64151853390881297</v>
      </c>
      <c r="I4310">
        <v>4.2245466122326203</v>
      </c>
      <c r="J4310">
        <v>0.743218030561968</v>
      </c>
      <c r="K4310">
        <v>254.93832370305401</v>
      </c>
      <c r="L4310">
        <v>234.35739250863699</v>
      </c>
      <c r="M4310">
        <v>55.874429077666797</v>
      </c>
      <c r="N4310">
        <v>0.70825683974809095</v>
      </c>
      <c r="O4310">
        <v>6.90586998949105</v>
      </c>
      <c r="P4310">
        <v>35.938775510204003</v>
      </c>
      <c r="Q4310">
        <v>3.1845093282099998E-4</v>
      </c>
    </row>
    <row r="4311" spans="1:17" hidden="1" x14ac:dyDescent="0.3">
      <c r="A4311" t="s">
        <v>8779</v>
      </c>
      <c r="B4311" t="s">
        <v>8780</v>
      </c>
      <c r="C4311" t="s">
        <v>10182</v>
      </c>
      <c r="D4311" t="s">
        <v>413</v>
      </c>
      <c r="E4311">
        <v>11.226522959999899</v>
      </c>
      <c r="F4311">
        <v>9.76</v>
      </c>
      <c r="G4311">
        <v>-29.8663958061538</v>
      </c>
      <c r="H4311">
        <v>-4.5179745409920997</v>
      </c>
      <c r="I4311">
        <v>-7.3821477122671499</v>
      </c>
      <c r="J4311">
        <v>-4.6493160773758403E-2</v>
      </c>
      <c r="K4311">
        <v>9.7327629850058006</v>
      </c>
      <c r="L4311">
        <v>10.1975137522493</v>
      </c>
      <c r="M4311">
        <v>99.999990417572306</v>
      </c>
      <c r="O4311">
        <v>5.0204918032786798</v>
      </c>
      <c r="P4311">
        <v>6.0869565217391397</v>
      </c>
    </row>
    <row r="4312" spans="1:17" hidden="1" x14ac:dyDescent="0.3">
      <c r="A4312" t="s">
        <v>8781</v>
      </c>
      <c r="B4312" t="s">
        <v>8782</v>
      </c>
      <c r="C4312" t="s">
        <v>10182</v>
      </c>
      <c r="D4312" t="s">
        <v>1440</v>
      </c>
      <c r="E4312">
        <v>11.2259178</v>
      </c>
      <c r="F4312">
        <v>31.89</v>
      </c>
      <c r="G4312">
        <v>143.34843543306701</v>
      </c>
      <c r="H4312">
        <v>-6.3209365500069099</v>
      </c>
      <c r="I4312">
        <v>156.10595916293599</v>
      </c>
      <c r="J4312">
        <v>-1.0526599897253901</v>
      </c>
      <c r="K4312">
        <v>30.767079798355301</v>
      </c>
      <c r="M4312">
        <v>59.742318625484501</v>
      </c>
      <c r="N4312">
        <v>1.82779827557521</v>
      </c>
      <c r="O4312">
        <v>38.570084666039499</v>
      </c>
      <c r="P4312">
        <v>181.713780918727</v>
      </c>
    </row>
    <row r="4313" spans="1:17" hidden="1" x14ac:dyDescent="0.3">
      <c r="A4313" t="s">
        <v>8783</v>
      </c>
      <c r="B4313" t="s">
        <v>8784</v>
      </c>
      <c r="C4313" t="s">
        <v>10182</v>
      </c>
      <c r="D4313" t="s">
        <v>75</v>
      </c>
      <c r="E4313">
        <v>11.203279999999999</v>
      </c>
      <c r="F4313">
        <v>25.52</v>
      </c>
      <c r="G4313">
        <v>58.5112143008825</v>
      </c>
      <c r="H4313">
        <v>-19.456287311915698</v>
      </c>
      <c r="I4313">
        <v>29.4493935063708</v>
      </c>
      <c r="J4313">
        <v>1.18366556938498</v>
      </c>
      <c r="K4313">
        <v>26.003507268638</v>
      </c>
      <c r="L4313">
        <v>22.745903325079698</v>
      </c>
      <c r="M4313">
        <v>43.214414442395999</v>
      </c>
      <c r="N4313">
        <v>1.4375148688596</v>
      </c>
      <c r="O4313">
        <v>20.885579937304001</v>
      </c>
      <c r="P4313">
        <v>92.458521870286503</v>
      </c>
      <c r="Q4313">
        <v>2.9969825807725999E-2</v>
      </c>
    </row>
    <row r="4314" spans="1:17" hidden="1" x14ac:dyDescent="0.3">
      <c r="A4314" t="s">
        <v>8785</v>
      </c>
      <c r="B4314" t="s">
        <v>8786</v>
      </c>
      <c r="C4314" t="s">
        <v>10182</v>
      </c>
      <c r="D4314" t="s">
        <v>813</v>
      </c>
      <c r="E4314">
        <v>11.124000000000001</v>
      </c>
      <c r="F4314">
        <v>30.9</v>
      </c>
      <c r="G4314">
        <v>-25.408488646437</v>
      </c>
      <c r="H4314">
        <v>-1.5179745409921099</v>
      </c>
      <c r="I4314">
        <v>-8.4977391101166102</v>
      </c>
      <c r="J4314">
        <v>1.5982436813315</v>
      </c>
      <c r="K4314">
        <v>30.3311074465961</v>
      </c>
      <c r="L4314">
        <v>29.2647095562928</v>
      </c>
      <c r="M4314">
        <v>50.239427656249703</v>
      </c>
      <c r="N4314">
        <v>0.12346691547155</v>
      </c>
      <c r="O4314">
        <v>10.1941747572815</v>
      </c>
      <c r="P4314">
        <v>26.173948550428701</v>
      </c>
    </row>
    <row r="4315" spans="1:17" hidden="1" x14ac:dyDescent="0.3">
      <c r="A4315" t="s">
        <v>8787</v>
      </c>
      <c r="B4315" t="s">
        <v>8788</v>
      </c>
      <c r="C4315" t="s">
        <v>10182</v>
      </c>
      <c r="D4315" t="s">
        <v>553</v>
      </c>
      <c r="E4315">
        <v>11.115899499999999</v>
      </c>
      <c r="F4315">
        <v>56.99</v>
      </c>
      <c r="G4315">
        <v>74.808865762315904</v>
      </c>
      <c r="H4315">
        <v>-10.3299403529579</v>
      </c>
      <c r="I4315">
        <v>50.9667446684211</v>
      </c>
      <c r="J4315">
        <v>-4.6021834431226099</v>
      </c>
      <c r="K4315">
        <v>50.723125431241897</v>
      </c>
      <c r="L4315">
        <v>42.920264043811599</v>
      </c>
      <c r="M4315">
        <v>58.278666026799797</v>
      </c>
      <c r="N4315">
        <v>0.69418788423839495</v>
      </c>
      <c r="O4315">
        <v>15.704509563081199</v>
      </c>
      <c r="P4315">
        <v>110.37283130306299</v>
      </c>
      <c r="Q4315">
        <v>0.14984409606522101</v>
      </c>
    </row>
    <row r="4316" spans="1:17" hidden="1" x14ac:dyDescent="0.3">
      <c r="A4316" t="s">
        <v>8789</v>
      </c>
      <c r="B4316" t="s">
        <v>8790</v>
      </c>
      <c r="C4316" t="s">
        <v>10182</v>
      </c>
      <c r="D4316" t="s">
        <v>49</v>
      </c>
      <c r="E4316">
        <v>11.0525769</v>
      </c>
      <c r="F4316">
        <v>25.59</v>
      </c>
      <c r="G4316">
        <v>25.443503763430101</v>
      </c>
      <c r="H4316">
        <v>24.0974100743924</v>
      </c>
      <c r="I4316">
        <v>-39.088544546163597</v>
      </c>
      <c r="J4316">
        <v>-3.2125163267969201</v>
      </c>
      <c r="K4316">
        <v>24.265173158534601</v>
      </c>
      <c r="L4316">
        <v>23.715908261347501</v>
      </c>
      <c r="M4316">
        <v>64.035896550850296</v>
      </c>
      <c r="N4316">
        <v>1.1461371895579899</v>
      </c>
      <c r="O4316">
        <v>50.449394294646297</v>
      </c>
      <c r="P4316">
        <v>59.9375</v>
      </c>
      <c r="Q4316">
        <v>6.0128326939541003E-2</v>
      </c>
    </row>
    <row r="4317" spans="1:17" hidden="1" x14ac:dyDescent="0.3">
      <c r="A4317" t="s">
        <v>8791</v>
      </c>
      <c r="B4317" t="s">
        <v>8792</v>
      </c>
      <c r="C4317" t="s">
        <v>10182</v>
      </c>
      <c r="E4317">
        <v>11.045579999999999</v>
      </c>
      <c r="F4317">
        <v>2.21</v>
      </c>
      <c r="G4317">
        <v>27.327885102172502</v>
      </c>
      <c r="H4317">
        <v>9.2075156550863095</v>
      </c>
      <c r="I4317">
        <v>-44.118507728197002</v>
      </c>
      <c r="J4317">
        <v>-18.067694574201301</v>
      </c>
      <c r="K4317">
        <v>2.3139495328002502</v>
      </c>
      <c r="L4317">
        <v>2.2393855776007401</v>
      </c>
      <c r="M4317">
        <v>33.7782709504678</v>
      </c>
      <c r="N4317">
        <v>2.7013981066321402</v>
      </c>
      <c r="O4317">
        <v>61.538461538461497</v>
      </c>
      <c r="P4317">
        <v>58.992805755395601</v>
      </c>
      <c r="Q4317">
        <v>6.7797352894272994E-2</v>
      </c>
    </row>
    <row r="4318" spans="1:17" hidden="1" x14ac:dyDescent="0.3">
      <c r="A4318" t="s">
        <v>8793</v>
      </c>
      <c r="B4318" t="s">
        <v>8794</v>
      </c>
      <c r="C4318" t="s">
        <v>10182</v>
      </c>
      <c r="D4318" t="s">
        <v>384</v>
      </c>
      <c r="E4318">
        <v>11.008869142479501</v>
      </c>
      <c r="F4318">
        <v>3.28</v>
      </c>
      <c r="G4318">
        <v>157.67271268837899</v>
      </c>
      <c r="H4318">
        <v>-4.5179745409920997</v>
      </c>
      <c r="I4318">
        <v>125.352775148882</v>
      </c>
      <c r="J4318">
        <v>-4.6493160773758403E-2</v>
      </c>
      <c r="K4318">
        <v>3.19905611060855</v>
      </c>
      <c r="L4318">
        <v>2.4354692525694999</v>
      </c>
      <c r="M4318">
        <v>72.517567115718407</v>
      </c>
      <c r="N4318">
        <v>1.16831683168316</v>
      </c>
      <c r="O4318">
        <v>4.5731707317073296</v>
      </c>
      <c r="P4318">
        <v>355.55555555555497</v>
      </c>
    </row>
    <row r="4319" spans="1:17" hidden="1" x14ac:dyDescent="0.3">
      <c r="A4319" t="s">
        <v>8795</v>
      </c>
      <c r="B4319" t="s">
        <v>8796</v>
      </c>
      <c r="C4319" t="s">
        <v>10182</v>
      </c>
      <c r="E4319">
        <v>11.0017456799999</v>
      </c>
      <c r="F4319">
        <v>4.45</v>
      </c>
      <c r="G4319">
        <v>-72.298244893327904</v>
      </c>
      <c r="H4319">
        <v>-19.545803854535698</v>
      </c>
      <c r="I4319">
        <v>-62.883939826962397</v>
      </c>
      <c r="J4319">
        <v>5.24086316106533</v>
      </c>
      <c r="K4319">
        <v>5.05263943207959</v>
      </c>
      <c r="L4319">
        <v>7.3088759371304999</v>
      </c>
      <c r="M4319">
        <v>45.338524977259098</v>
      </c>
      <c r="N4319">
        <v>1.3131494673550701</v>
      </c>
      <c r="O4319">
        <v>158.202247191011</v>
      </c>
      <c r="P4319">
        <v>12.0906801007556</v>
      </c>
      <c r="Q4319">
        <v>-0.20676470441852901</v>
      </c>
    </row>
    <row r="4320" spans="1:17" hidden="1" x14ac:dyDescent="0.3">
      <c r="A4320" t="s">
        <v>8797</v>
      </c>
      <c r="B4320" t="s">
        <v>8798</v>
      </c>
      <c r="C4320" t="s">
        <v>10182</v>
      </c>
      <c r="D4320" t="s">
        <v>553</v>
      </c>
      <c r="E4320">
        <v>10.998298500000001</v>
      </c>
      <c r="F4320">
        <v>36.65</v>
      </c>
      <c r="G4320">
        <v>52.4819214560885</v>
      </c>
      <c r="H4320">
        <v>-30.775519812621798</v>
      </c>
      <c r="I4320">
        <v>-46.881955699978299</v>
      </c>
      <c r="J4320">
        <v>-9.7310668423903195</v>
      </c>
      <c r="K4320">
        <v>46.989388175333097</v>
      </c>
      <c r="L4320">
        <v>47.693745838824</v>
      </c>
      <c r="M4320">
        <v>9.5402613752434995</v>
      </c>
      <c r="N4320">
        <v>9.5716112006876505E-2</v>
      </c>
      <c r="O4320">
        <v>100.272851296043</v>
      </c>
      <c r="P4320">
        <v>77.567829457364297</v>
      </c>
    </row>
    <row r="4321" spans="1:17" hidden="1" x14ac:dyDescent="0.3">
      <c r="A4321" t="s">
        <v>8799</v>
      </c>
      <c r="B4321" t="s">
        <v>8800</v>
      </c>
      <c r="C4321" t="s">
        <v>10182</v>
      </c>
      <c r="D4321" t="s">
        <v>711</v>
      </c>
      <c r="E4321">
        <v>10.982502</v>
      </c>
      <c r="F4321">
        <v>298.10000000000002</v>
      </c>
      <c r="G4321">
        <v>-17.309054174311601</v>
      </c>
      <c r="H4321">
        <v>-7.2688726283088396</v>
      </c>
      <c r="I4321">
        <v>10.5893132380768</v>
      </c>
      <c r="J4321">
        <v>-1.99454510882569</v>
      </c>
      <c r="K4321">
        <v>298.13963441729902</v>
      </c>
      <c r="L4321">
        <v>276.21198466807698</v>
      </c>
      <c r="M4321">
        <v>56.692276819569898</v>
      </c>
      <c r="N4321">
        <v>0.66985606052512203</v>
      </c>
      <c r="O4321">
        <v>13.408252264340801</v>
      </c>
      <c r="P4321">
        <v>45.414634146341399</v>
      </c>
      <c r="Q4321">
        <v>-0.11226619776288201</v>
      </c>
    </row>
    <row r="4322" spans="1:17" hidden="1" x14ac:dyDescent="0.3">
      <c r="A4322" t="s">
        <v>8801</v>
      </c>
      <c r="B4322" t="s">
        <v>8802</v>
      </c>
      <c r="C4322" t="s">
        <v>10182</v>
      </c>
      <c r="D4322" t="s">
        <v>290</v>
      </c>
      <c r="E4322">
        <v>10.9565281</v>
      </c>
      <c r="F4322">
        <v>25.69</v>
      </c>
      <c r="G4322">
        <v>-8.1537277554860292</v>
      </c>
      <c r="H4322">
        <v>-18.751307874325398</v>
      </c>
      <c r="I4322">
        <v>-18.294709308010098</v>
      </c>
      <c r="J4322">
        <v>1.85449693823614</v>
      </c>
      <c r="K4322">
        <v>26.344453036527302</v>
      </c>
      <c r="L4322">
        <v>26.369954177239599</v>
      </c>
      <c r="M4322">
        <v>46.430205983647298</v>
      </c>
      <c r="N4322">
        <v>0.62451952255715104</v>
      </c>
      <c r="O4322">
        <v>24.562086414947402</v>
      </c>
      <c r="P4322">
        <v>22.3333333333333</v>
      </c>
      <c r="Q4322">
        <v>-6.8933791456060002E-3</v>
      </c>
    </row>
    <row r="4323" spans="1:17" hidden="1" x14ac:dyDescent="0.3">
      <c r="A4323" t="s">
        <v>8803</v>
      </c>
      <c r="B4323" t="s">
        <v>8804</v>
      </c>
      <c r="C4323" t="s">
        <v>10182</v>
      </c>
      <c r="D4323" t="s">
        <v>413</v>
      </c>
      <c r="E4323">
        <v>10.951752000000001</v>
      </c>
      <c r="F4323">
        <v>0.73</v>
      </c>
      <c r="G4323">
        <v>-32.680844710136498</v>
      </c>
      <c r="H4323">
        <v>-9.7127797357972998</v>
      </c>
      <c r="I4323">
        <v>-8.0426699856926298</v>
      </c>
      <c r="J4323">
        <v>-2.7131598274404198</v>
      </c>
      <c r="K4323">
        <v>0.72694721701609699</v>
      </c>
      <c r="M4323">
        <v>43.868372450900502</v>
      </c>
      <c r="N4323">
        <v>0.91799493053283898</v>
      </c>
      <c r="O4323">
        <v>68.493150684931507</v>
      </c>
      <c r="P4323">
        <v>87.179487179487097</v>
      </c>
    </row>
    <row r="4324" spans="1:17" hidden="1" x14ac:dyDescent="0.3">
      <c r="A4324" t="s">
        <v>8805</v>
      </c>
      <c r="B4324" t="s">
        <v>8806</v>
      </c>
      <c r="C4324" t="s">
        <v>10182</v>
      </c>
      <c r="D4324" t="s">
        <v>243</v>
      </c>
      <c r="E4324">
        <v>10.942656338999999</v>
      </c>
      <c r="F4324">
        <v>47.31</v>
      </c>
      <c r="G4324">
        <v>6.3307586653909098</v>
      </c>
      <c r="H4324">
        <v>-5.74809118998468</v>
      </c>
      <c r="I4324">
        <v>-36.753304399202399</v>
      </c>
      <c r="J4324">
        <v>-2.6197149180959198</v>
      </c>
      <c r="K4324">
        <v>46.578628122823702</v>
      </c>
      <c r="L4324">
        <v>45.899400114216498</v>
      </c>
      <c r="M4324">
        <v>56.465560219798498</v>
      </c>
      <c r="N4324">
        <v>1.01514520134721</v>
      </c>
      <c r="O4324">
        <v>45.9522299725216</v>
      </c>
      <c r="P4324">
        <v>38.1313868613138</v>
      </c>
      <c r="Q4324">
        <v>4.5469180163670998E-2</v>
      </c>
    </row>
    <row r="4325" spans="1:17" hidden="1" x14ac:dyDescent="0.3">
      <c r="A4325" t="s">
        <v>8807</v>
      </c>
      <c r="B4325" t="s">
        <v>8808</v>
      </c>
      <c r="C4325" t="s">
        <v>10182</v>
      </c>
      <c r="D4325" t="s">
        <v>553</v>
      </c>
      <c r="E4325">
        <v>10.92</v>
      </c>
      <c r="F4325">
        <v>273</v>
      </c>
      <c r="G4325">
        <v>151.50983667957499</v>
      </c>
      <c r="H4325">
        <v>109.833699179669</v>
      </c>
      <c r="I4325">
        <v>88.406909846240097</v>
      </c>
      <c r="J4325">
        <v>-0.67082423462320495</v>
      </c>
      <c r="K4325">
        <v>186.32262534625701</v>
      </c>
      <c r="L4325">
        <v>134.70085961018199</v>
      </c>
      <c r="M4325">
        <v>70.947495493412504</v>
      </c>
      <c r="N4325">
        <v>1.45186714834654</v>
      </c>
      <c r="O4325">
        <v>6.2087912087912001</v>
      </c>
      <c r="P4325">
        <v>207.08661417322801</v>
      </c>
      <c r="Q4325">
        <v>9.3320419878451993E-2</v>
      </c>
    </row>
    <row r="4326" spans="1:17" hidden="1" x14ac:dyDescent="0.3">
      <c r="A4326" t="s">
        <v>8809</v>
      </c>
      <c r="B4326" t="s">
        <v>8810</v>
      </c>
      <c r="C4326" t="s">
        <v>10182</v>
      </c>
      <c r="D4326" t="s">
        <v>711</v>
      </c>
      <c r="E4326">
        <v>10.8938445</v>
      </c>
      <c r="F4326">
        <v>74.66</v>
      </c>
      <c r="G4326">
        <v>13.9198637358309</v>
      </c>
      <c r="H4326">
        <v>8.8515906763991907</v>
      </c>
      <c r="I4326">
        <v>18.516340579626998</v>
      </c>
      <c r="J4326">
        <v>9.7099710605130802</v>
      </c>
      <c r="K4326">
        <v>65.238775927255006</v>
      </c>
      <c r="L4326">
        <v>60.215213303863003</v>
      </c>
      <c r="M4326">
        <v>65.817523880043396</v>
      </c>
      <c r="N4326">
        <v>1.0973434066008301</v>
      </c>
      <c r="O4326">
        <v>0</v>
      </c>
      <c r="P4326">
        <v>44.970873786407701</v>
      </c>
    </row>
    <row r="4327" spans="1:17" hidden="1" x14ac:dyDescent="0.3">
      <c r="A4327" t="s">
        <v>8811</v>
      </c>
      <c r="B4327" t="s">
        <v>8812</v>
      </c>
      <c r="C4327" t="s">
        <v>10182</v>
      </c>
      <c r="D4327" t="s">
        <v>62</v>
      </c>
      <c r="E4327">
        <v>10.88472</v>
      </c>
      <c r="F4327">
        <v>18.48</v>
      </c>
      <c r="G4327">
        <v>78.438321073614105</v>
      </c>
      <c r="H4327">
        <v>-31.114547749714799</v>
      </c>
      <c r="I4327">
        <v>131.47108802410699</v>
      </c>
      <c r="J4327">
        <v>-7.73503380719883</v>
      </c>
      <c r="K4327">
        <v>21.480374754145</v>
      </c>
      <c r="L4327">
        <v>14.9349678350994</v>
      </c>
      <c r="M4327">
        <v>3.9116190766234</v>
      </c>
      <c r="N4327">
        <v>0.32002515899562201</v>
      </c>
      <c r="O4327">
        <v>58.062770562770503</v>
      </c>
      <c r="P4327">
        <v>294.87179487179401</v>
      </c>
      <c r="Q4327">
        <v>0.13099384083055199</v>
      </c>
    </row>
    <row r="4328" spans="1:17" hidden="1" x14ac:dyDescent="0.3">
      <c r="A4328" t="s">
        <v>8813</v>
      </c>
      <c r="B4328" t="s">
        <v>8814</v>
      </c>
      <c r="C4328" t="s">
        <v>10182</v>
      </c>
      <c r="E4328">
        <v>10.87817632</v>
      </c>
      <c r="F4328">
        <v>10.34</v>
      </c>
      <c r="G4328">
        <v>-65.178607885400893</v>
      </c>
      <c r="H4328">
        <v>4.1329008452076801</v>
      </c>
      <c r="I4328">
        <v>-64.391434804554805</v>
      </c>
      <c r="J4328">
        <v>4.8242821871387598</v>
      </c>
      <c r="K4328">
        <v>10.3821970054248</v>
      </c>
      <c r="L4328">
        <v>14.0546095105679</v>
      </c>
      <c r="M4328">
        <v>65.708783789653296</v>
      </c>
      <c r="N4328">
        <v>2.0574628470163598</v>
      </c>
      <c r="O4328">
        <v>151.54738878143101</v>
      </c>
      <c r="P4328">
        <v>29.411764705882302</v>
      </c>
      <c r="Q4328">
        <v>-4.4824591085220002E-2</v>
      </c>
    </row>
    <row r="4329" spans="1:17" hidden="1" x14ac:dyDescent="0.3">
      <c r="A4329" t="s">
        <v>8815</v>
      </c>
      <c r="B4329" t="s">
        <v>8816</v>
      </c>
      <c r="C4329" t="s">
        <v>10182</v>
      </c>
      <c r="E4329">
        <v>10.8446696</v>
      </c>
      <c r="F4329">
        <v>21.64</v>
      </c>
      <c r="G4329">
        <v>-11.9651552568951</v>
      </c>
      <c r="H4329">
        <v>-8.9390271725710502</v>
      </c>
      <c r="I4329">
        <v>-26.997153987495199</v>
      </c>
      <c r="J4329">
        <v>-0.26627338055398098</v>
      </c>
      <c r="K4329">
        <v>23.1861517801334</v>
      </c>
      <c r="L4329">
        <v>23.031903890646898</v>
      </c>
      <c r="M4329">
        <v>37.196176662862598</v>
      </c>
      <c r="N4329">
        <v>0.81323454446790899</v>
      </c>
      <c r="O4329">
        <v>38.170055452865</v>
      </c>
      <c r="P4329">
        <v>32.2738386308068</v>
      </c>
      <c r="Q4329">
        <v>0.11884309922856399</v>
      </c>
    </row>
    <row r="4330" spans="1:17" hidden="1" x14ac:dyDescent="0.3">
      <c r="A4330" t="s">
        <v>8817</v>
      </c>
      <c r="B4330" t="s">
        <v>8818</v>
      </c>
      <c r="C4330" t="s">
        <v>10182</v>
      </c>
      <c r="D4330" t="s">
        <v>140</v>
      </c>
      <c r="E4330">
        <v>10.84198</v>
      </c>
      <c r="F4330">
        <v>8.9</v>
      </c>
      <c r="G4330">
        <v>92.518003979164305</v>
      </c>
      <c r="H4330">
        <v>8.5530914488556107</v>
      </c>
      <c r="I4330">
        <v>69.304268789817499</v>
      </c>
      <c r="J4330">
        <v>9.4129662986856903</v>
      </c>
      <c r="K4330">
        <v>8.0333838357723195</v>
      </c>
      <c r="L4330">
        <v>7.0289203780977703</v>
      </c>
      <c r="M4330">
        <v>82.694307719035706</v>
      </c>
      <c r="N4330">
        <v>1.87286238045995</v>
      </c>
      <c r="O4330">
        <v>6.7415730337078497</v>
      </c>
      <c r="P4330">
        <v>137.333333333333</v>
      </c>
      <c r="Q4330">
        <v>7.9835324714903996E-2</v>
      </c>
    </row>
    <row r="4331" spans="1:17" hidden="1" x14ac:dyDescent="0.3">
      <c r="A4331" t="s">
        <v>8819</v>
      </c>
      <c r="B4331" t="s">
        <v>8820</v>
      </c>
      <c r="C4331" t="s">
        <v>10182</v>
      </c>
      <c r="D4331" t="s">
        <v>798</v>
      </c>
      <c r="E4331">
        <v>10.836018839999999</v>
      </c>
      <c r="F4331">
        <v>13.88</v>
      </c>
      <c r="G4331">
        <v>190.368637453269</v>
      </c>
      <c r="H4331">
        <v>9.5641713098042</v>
      </c>
      <c r="I4331">
        <v>231.23597216423599</v>
      </c>
      <c r="J4331">
        <v>7.8837209550073597</v>
      </c>
      <c r="K4331">
        <v>10.809190043893899</v>
      </c>
      <c r="L4331">
        <v>7.4177517912585804</v>
      </c>
      <c r="M4331">
        <v>91.021055667673593</v>
      </c>
      <c r="N4331">
        <v>1.2814944901190599</v>
      </c>
      <c r="O4331">
        <v>0</v>
      </c>
      <c r="P4331">
        <v>392.198581560283</v>
      </c>
      <c r="Q4331">
        <v>9.2899043292790001E-2</v>
      </c>
    </row>
    <row r="4332" spans="1:17" hidden="1" x14ac:dyDescent="0.3">
      <c r="A4332" t="s">
        <v>8821</v>
      </c>
      <c r="B4332" t="s">
        <v>8822</v>
      </c>
      <c r="C4332" t="s">
        <v>10182</v>
      </c>
      <c r="E4332">
        <v>10.8229121</v>
      </c>
      <c r="F4332">
        <v>71.5</v>
      </c>
      <c r="G4332">
        <v>-2.2336743242998098</v>
      </c>
      <c r="H4332">
        <v>-5.9788345189413903</v>
      </c>
      <c r="I4332">
        <v>-9.2281679772468497</v>
      </c>
      <c r="J4332">
        <v>-2.1683275208011299</v>
      </c>
      <c r="K4332">
        <v>70.267456082401594</v>
      </c>
      <c r="L4332">
        <v>70.033046830079996</v>
      </c>
      <c r="M4332">
        <v>47.169490981193199</v>
      </c>
      <c r="N4332">
        <v>0.43396960116320299</v>
      </c>
      <c r="O4332">
        <v>63.3006993006993</v>
      </c>
      <c r="P4332">
        <v>56.113537117903903</v>
      </c>
      <c r="Q4332">
        <v>9.5593300286826999E-2</v>
      </c>
    </row>
    <row r="4333" spans="1:17" hidden="1" x14ac:dyDescent="0.3">
      <c r="A4333" t="s">
        <v>8823</v>
      </c>
      <c r="B4333" t="s">
        <v>8824</v>
      </c>
      <c r="C4333" t="s">
        <v>10182</v>
      </c>
      <c r="D4333" t="s">
        <v>553</v>
      </c>
      <c r="E4333">
        <v>10.770759999999999</v>
      </c>
      <c r="F4333">
        <v>34.97</v>
      </c>
      <c r="G4333">
        <v>64.968439824811199</v>
      </c>
      <c r="H4333">
        <v>-1.20925962223288</v>
      </c>
      <c r="I4333">
        <v>0.95311880601451104</v>
      </c>
      <c r="J4333">
        <v>7.7193003677316199</v>
      </c>
      <c r="K4333">
        <v>35.758008896105402</v>
      </c>
      <c r="L4333">
        <v>34.052320254068803</v>
      </c>
      <c r="M4333">
        <v>66.690931366558004</v>
      </c>
      <c r="N4333">
        <v>0.39932360418517199</v>
      </c>
      <c r="O4333">
        <v>53.788961967400603</v>
      </c>
      <c r="P4333">
        <v>111.299093655589</v>
      </c>
    </row>
    <row r="4334" spans="1:17" hidden="1" x14ac:dyDescent="0.3">
      <c r="A4334" t="s">
        <v>8825</v>
      </c>
      <c r="B4334" t="s">
        <v>8826</v>
      </c>
      <c r="C4334" t="s">
        <v>10182</v>
      </c>
      <c r="D4334" t="s">
        <v>246</v>
      </c>
      <c r="E4334">
        <v>10.76972421</v>
      </c>
      <c r="F4334">
        <v>7.35</v>
      </c>
      <c r="G4334">
        <v>54.182384681651001</v>
      </c>
      <c r="H4334">
        <v>25.742895024225199</v>
      </c>
      <c r="I4334">
        <v>-10.2450509380736</v>
      </c>
      <c r="J4334">
        <v>-7.5773573583046101</v>
      </c>
      <c r="K4334">
        <v>6.2882485299303497</v>
      </c>
      <c r="L4334">
        <v>5.4520427273229597</v>
      </c>
      <c r="M4334">
        <v>55.389462612184197</v>
      </c>
      <c r="N4334">
        <v>2.7240225390239301</v>
      </c>
      <c r="O4334">
        <v>18.775510204081598</v>
      </c>
      <c r="P4334">
        <v>112.42774566473901</v>
      </c>
      <c r="Q4334">
        <v>8.1898403717983001E-2</v>
      </c>
    </row>
    <row r="4335" spans="1:17" hidden="1" x14ac:dyDescent="0.3">
      <c r="A4335" t="s">
        <v>8827</v>
      </c>
      <c r="B4335" t="s">
        <v>8828</v>
      </c>
      <c r="C4335" t="s">
        <v>10182</v>
      </c>
      <c r="D4335" t="s">
        <v>637</v>
      </c>
      <c r="E4335">
        <v>10.7697006</v>
      </c>
      <c r="F4335">
        <v>18.54</v>
      </c>
      <c r="G4335">
        <v>-3.7508294672443401</v>
      </c>
      <c r="H4335">
        <v>1.8650041824121499</v>
      </c>
      <c r="I4335">
        <v>-3.2805834096219399E-2</v>
      </c>
      <c r="J4335">
        <v>-3.5596054814071101</v>
      </c>
      <c r="K4335">
        <v>17.799931294297998</v>
      </c>
      <c r="L4335">
        <v>16.096869016707</v>
      </c>
      <c r="M4335">
        <v>45.587778340961897</v>
      </c>
      <c r="N4335">
        <v>1.2318545014783</v>
      </c>
      <c r="O4335">
        <v>13.2146709816612</v>
      </c>
      <c r="P4335">
        <v>69.935838680109896</v>
      </c>
      <c r="Q4335">
        <v>6.2095333400979998E-3</v>
      </c>
    </row>
    <row r="4336" spans="1:17" hidden="1" x14ac:dyDescent="0.3">
      <c r="A4336" t="s">
        <v>8829</v>
      </c>
      <c r="B4336" t="s">
        <v>8830</v>
      </c>
      <c r="C4336" t="s">
        <v>10182</v>
      </c>
      <c r="D4336" t="s">
        <v>637</v>
      </c>
      <c r="E4336">
        <v>10.758026990999999</v>
      </c>
      <c r="F4336">
        <v>10.77</v>
      </c>
      <c r="G4336">
        <v>43.9878753582218</v>
      </c>
      <c r="H4336">
        <v>15.6947914164547</v>
      </c>
      <c r="I4336">
        <v>-8.6710214225137605</v>
      </c>
      <c r="J4336">
        <v>-6.8890323198834</v>
      </c>
      <c r="K4336">
        <v>9.9828688905223402</v>
      </c>
      <c r="L4336">
        <v>8.9750829894568191</v>
      </c>
      <c r="M4336">
        <v>42.037340900519197</v>
      </c>
      <c r="N4336">
        <v>2.4986925383546401</v>
      </c>
      <c r="O4336">
        <v>42.061281337047298</v>
      </c>
      <c r="P4336">
        <v>101.685393258426</v>
      </c>
      <c r="Q4336">
        <v>8.4630075725660003E-2</v>
      </c>
    </row>
    <row r="4337" spans="1:17" hidden="1" x14ac:dyDescent="0.3">
      <c r="A4337" t="s">
        <v>8831</v>
      </c>
      <c r="B4337" t="s">
        <v>8832</v>
      </c>
      <c r="C4337" t="s">
        <v>10182</v>
      </c>
      <c r="E4337">
        <v>10.686516749999999</v>
      </c>
      <c r="F4337">
        <v>0.67</v>
      </c>
      <c r="G4337">
        <v>-7.5420483521529302</v>
      </c>
      <c r="H4337">
        <v>9.7410074392512494E-2</v>
      </c>
      <c r="I4337">
        <v>-45.991750608040498</v>
      </c>
      <c r="J4337">
        <v>-2.9036360179165999</v>
      </c>
      <c r="K4337">
        <v>0.67205102944584705</v>
      </c>
      <c r="L4337">
        <v>0.686074662707296</v>
      </c>
      <c r="M4337">
        <v>42.655278898035498</v>
      </c>
      <c r="N4337">
        <v>0.58956327118545404</v>
      </c>
      <c r="O4337">
        <v>83.582089552238799</v>
      </c>
      <c r="P4337">
        <v>39.5833333333333</v>
      </c>
      <c r="Q4337">
        <v>5.7291260648291001E-2</v>
      </c>
    </row>
    <row r="4338" spans="1:17" hidden="1" x14ac:dyDescent="0.3">
      <c r="A4338" t="s">
        <v>8833</v>
      </c>
      <c r="B4338" t="s">
        <v>8834</v>
      </c>
      <c r="C4338" t="s">
        <v>10182</v>
      </c>
      <c r="D4338" t="s">
        <v>127</v>
      </c>
      <c r="E4338">
        <v>10.664</v>
      </c>
      <c r="F4338">
        <v>6.88</v>
      </c>
      <c r="G4338">
        <v>-10.419241334609</v>
      </c>
      <c r="H4338">
        <v>-5.9506392974390998</v>
      </c>
      <c r="I4338">
        <v>-30.521012095425899</v>
      </c>
      <c r="J4338">
        <v>-2.3192204335010298</v>
      </c>
      <c r="K4338">
        <v>7.0112137046200802</v>
      </c>
      <c r="L4338">
        <v>7.2660298481004304</v>
      </c>
      <c r="M4338">
        <v>47.721967990098399</v>
      </c>
      <c r="N4338">
        <v>0.96081740124922399</v>
      </c>
      <c r="O4338">
        <v>88.662790697674396</v>
      </c>
      <c r="P4338">
        <v>33.3333333333333</v>
      </c>
      <c r="Q4338">
        <v>4.6286078954772998E-2</v>
      </c>
    </row>
    <row r="4339" spans="1:17" hidden="1" x14ac:dyDescent="0.3">
      <c r="A4339" t="s">
        <v>8835</v>
      </c>
      <c r="B4339" t="s">
        <v>8836</v>
      </c>
      <c r="C4339" t="s">
        <v>10182</v>
      </c>
      <c r="D4339" t="s">
        <v>553</v>
      </c>
      <c r="E4339">
        <v>10.642982999999999</v>
      </c>
      <c r="F4339">
        <v>34.450000000000003</v>
      </c>
      <c r="G4339">
        <v>-6.2108217348851298</v>
      </c>
      <c r="H4339">
        <v>17.2711865577458</v>
      </c>
      <c r="I4339">
        <v>1.7067034478913199</v>
      </c>
      <c r="J4339">
        <v>17.132078267797599</v>
      </c>
      <c r="K4339">
        <v>28.088686280021101</v>
      </c>
      <c r="L4339">
        <v>27.622245167210899</v>
      </c>
      <c r="M4339">
        <v>96.033329038672903</v>
      </c>
      <c r="N4339">
        <v>0.957519261718355</v>
      </c>
      <c r="O4339">
        <v>0</v>
      </c>
      <c r="P4339">
        <v>47.917561185057899</v>
      </c>
    </row>
    <row r="4340" spans="1:17" hidden="1" x14ac:dyDescent="0.3">
      <c r="A4340" t="s">
        <v>8837</v>
      </c>
      <c r="B4340" t="s">
        <v>8838</v>
      </c>
      <c r="C4340" t="s">
        <v>10182</v>
      </c>
      <c r="E4340">
        <v>10.5796896</v>
      </c>
      <c r="F4340">
        <v>38.31</v>
      </c>
      <c r="G4340">
        <v>-54.468396480538402</v>
      </c>
      <c r="H4340">
        <v>-12.182472010261799</v>
      </c>
      <c r="I4340">
        <v>-15.463656079245</v>
      </c>
      <c r="J4340">
        <v>-4.2714931607737503</v>
      </c>
      <c r="K4340">
        <v>40.370193678101103</v>
      </c>
      <c r="L4340">
        <v>42.8637311710049</v>
      </c>
      <c r="M4340">
        <v>35.296012938613501</v>
      </c>
      <c r="N4340">
        <v>0.38577075098814201</v>
      </c>
      <c r="O4340">
        <v>49.438788827982201</v>
      </c>
      <c r="P4340">
        <v>4.9301561216105396</v>
      </c>
    </row>
    <row r="4341" spans="1:17" hidden="1" x14ac:dyDescent="0.3">
      <c r="A4341" t="s">
        <v>8839</v>
      </c>
      <c r="B4341" t="s">
        <v>8840</v>
      </c>
      <c r="C4341" t="s">
        <v>10182</v>
      </c>
      <c r="D4341" t="s">
        <v>711</v>
      </c>
      <c r="E4341">
        <v>10.576090199999999</v>
      </c>
      <c r="F4341">
        <v>59.1</v>
      </c>
      <c r="G4341">
        <v>11.4983305011508</v>
      </c>
      <c r="H4341">
        <v>5.0823050649469702E-2</v>
      </c>
      <c r="I4341">
        <v>5.14329133980356</v>
      </c>
      <c r="J4341">
        <v>1.23995623888318</v>
      </c>
      <c r="K4341">
        <v>56.049530791985802</v>
      </c>
      <c r="L4341">
        <v>51.183652262129698</v>
      </c>
      <c r="M4341">
        <v>51.449225640246297</v>
      </c>
      <c r="N4341">
        <v>0.95644052284514103</v>
      </c>
      <c r="O4341">
        <v>0.35532994923856898</v>
      </c>
      <c r="P4341">
        <v>40.613847251962802</v>
      </c>
    </row>
    <row r="4342" spans="1:17" hidden="1" x14ac:dyDescent="0.3">
      <c r="A4342" t="s">
        <v>8841</v>
      </c>
      <c r="B4342" t="s">
        <v>8842</v>
      </c>
      <c r="C4342" t="s">
        <v>10182</v>
      </c>
      <c r="D4342" t="s">
        <v>553</v>
      </c>
      <c r="E4342">
        <v>10.512</v>
      </c>
      <c r="F4342">
        <v>17.52</v>
      </c>
      <c r="G4342">
        <v>-2.13853958022312</v>
      </c>
      <c r="H4342">
        <v>21.506468305880599</v>
      </c>
      <c r="I4342">
        <v>-13.4012244746819</v>
      </c>
      <c r="J4342">
        <v>-24.159047273327801</v>
      </c>
      <c r="K4342">
        <v>17.475216114719402</v>
      </c>
      <c r="L4342">
        <v>15.277388051030201</v>
      </c>
      <c r="M4342">
        <v>32.142284575021598</v>
      </c>
      <c r="N4342">
        <v>3.2357671509719199</v>
      </c>
      <c r="O4342">
        <v>35.1598173515981</v>
      </c>
      <c r="P4342">
        <v>112.363636363636</v>
      </c>
      <c r="Q4342">
        <v>7.1362496599593997E-2</v>
      </c>
    </row>
    <row r="4343" spans="1:17" hidden="1" x14ac:dyDescent="0.3">
      <c r="A4343" t="s">
        <v>8843</v>
      </c>
      <c r="B4343" t="s">
        <v>8844</v>
      </c>
      <c r="C4343" t="s">
        <v>10182</v>
      </c>
      <c r="E4343">
        <v>10.473422190000001</v>
      </c>
      <c r="F4343">
        <v>16.170000000000002</v>
      </c>
      <c r="G4343">
        <v>336.91409199872402</v>
      </c>
      <c r="H4343">
        <v>5.4820254590078896</v>
      </c>
      <c r="I4343">
        <v>117.68584047965901</v>
      </c>
      <c r="J4343">
        <v>-7.7129732950770604</v>
      </c>
      <c r="K4343">
        <v>15.4274750825836</v>
      </c>
      <c r="L4343">
        <v>10.891665612147699</v>
      </c>
      <c r="M4343">
        <v>28.776614003453599</v>
      </c>
      <c r="N4343">
        <v>0.104295783849156</v>
      </c>
      <c r="O4343">
        <v>24.551638837353099</v>
      </c>
      <c r="P4343">
        <v>494.48529411764702</v>
      </c>
      <c r="Q4343">
        <v>8.1304396638602006E-2</v>
      </c>
    </row>
    <row r="4344" spans="1:17" hidden="1" x14ac:dyDescent="0.3">
      <c r="A4344" t="s">
        <v>8845</v>
      </c>
      <c r="B4344" t="s">
        <v>8846</v>
      </c>
      <c r="C4344" t="s">
        <v>10182</v>
      </c>
      <c r="E4344">
        <v>10.458</v>
      </c>
      <c r="F4344">
        <v>33.200000000000003</v>
      </c>
      <c r="G4344">
        <v>196.30809006261501</v>
      </c>
      <c r="H4344">
        <v>-11.4115672183376</v>
      </c>
      <c r="I4344">
        <v>-63.490490773319202</v>
      </c>
      <c r="J4344">
        <v>17.250804136523499</v>
      </c>
      <c r="K4344">
        <v>32.8873921677542</v>
      </c>
      <c r="L4344">
        <v>32.945532371374497</v>
      </c>
      <c r="M4344">
        <v>73.164889851011296</v>
      </c>
      <c r="N4344">
        <v>1.66417482262851</v>
      </c>
      <c r="O4344">
        <v>113.162650602409</v>
      </c>
      <c r="P4344">
        <v>221.39399806389099</v>
      </c>
    </row>
    <row r="4345" spans="1:17" hidden="1" x14ac:dyDescent="0.3">
      <c r="A4345" t="s">
        <v>8847</v>
      </c>
      <c r="B4345" t="s">
        <v>8848</v>
      </c>
      <c r="C4345" t="s">
        <v>10182</v>
      </c>
      <c r="D4345" t="s">
        <v>225</v>
      </c>
      <c r="E4345">
        <v>10.454091591999999</v>
      </c>
      <c r="F4345">
        <v>18.13</v>
      </c>
      <c r="G4345">
        <v>90.747425332057503</v>
      </c>
      <c r="H4345">
        <v>53.632208609190997</v>
      </c>
      <c r="I4345">
        <v>73.239681235246096</v>
      </c>
      <c r="J4345">
        <v>21.402170692953302</v>
      </c>
      <c r="K4345">
        <v>12.742013230064501</v>
      </c>
      <c r="L4345">
        <v>11.2709209063568</v>
      </c>
      <c r="M4345">
        <v>94.302770021091305</v>
      </c>
      <c r="N4345">
        <v>0.907719196532916</v>
      </c>
      <c r="O4345">
        <v>0</v>
      </c>
      <c r="P4345">
        <v>167.40412979351001</v>
      </c>
      <c r="Q4345">
        <v>8.9838334199958E-2</v>
      </c>
    </row>
    <row r="4346" spans="1:17" hidden="1" x14ac:dyDescent="0.3">
      <c r="A4346" t="s">
        <v>8849</v>
      </c>
      <c r="B4346" t="s">
        <v>8850</v>
      </c>
      <c r="C4346" t="s">
        <v>10182</v>
      </c>
      <c r="D4346" t="s">
        <v>1621</v>
      </c>
      <c r="E4346">
        <v>10.453355999999999</v>
      </c>
      <c r="F4346">
        <v>20.85</v>
      </c>
      <c r="G4346">
        <v>-5.8749302997319903</v>
      </c>
      <c r="H4346">
        <v>-16.2993510592107</v>
      </c>
      <c r="I4346">
        <v>-47.172134271406897</v>
      </c>
      <c r="J4346">
        <v>-9.2548264941070908</v>
      </c>
      <c r="K4346">
        <v>24.7295338121233</v>
      </c>
      <c r="L4346">
        <v>23.830561447813398</v>
      </c>
      <c r="M4346">
        <v>27.301746706603801</v>
      </c>
      <c r="N4346">
        <v>0.181103664216169</v>
      </c>
      <c r="O4346">
        <v>59.664268585131801</v>
      </c>
      <c r="P4346">
        <v>31.878557874762802</v>
      </c>
      <c r="Q4346">
        <v>0.12062833914509399</v>
      </c>
    </row>
    <row r="4347" spans="1:17" hidden="1" x14ac:dyDescent="0.3">
      <c r="A4347" t="s">
        <v>8851</v>
      </c>
      <c r="B4347" t="s">
        <v>8852</v>
      </c>
      <c r="C4347" t="s">
        <v>10182</v>
      </c>
      <c r="D4347" t="s">
        <v>290</v>
      </c>
      <c r="E4347">
        <v>10.44269388</v>
      </c>
      <c r="F4347">
        <v>24.1</v>
      </c>
      <c r="G4347">
        <v>-28.685908001275699</v>
      </c>
      <c r="H4347">
        <v>9.0541272497713301</v>
      </c>
      <c r="I4347">
        <v>-3.2786105157508101</v>
      </c>
      <c r="J4347">
        <v>4.7361155348784196</v>
      </c>
      <c r="K4347">
        <v>22.2138981206935</v>
      </c>
      <c r="L4347">
        <v>23.244399725205799</v>
      </c>
      <c r="M4347">
        <v>77.971039948471997</v>
      </c>
      <c r="N4347">
        <v>1.5454545454545401</v>
      </c>
      <c r="O4347">
        <v>45.228215767634801</v>
      </c>
      <c r="P4347">
        <v>53.698979591836697</v>
      </c>
      <c r="Q4347">
        <v>2.8153602283448001E-2</v>
      </c>
    </row>
    <row r="4348" spans="1:17" hidden="1" x14ac:dyDescent="0.3">
      <c r="A4348" t="s">
        <v>8853</v>
      </c>
      <c r="B4348" t="s">
        <v>8854</v>
      </c>
      <c r="C4348" t="s">
        <v>10182</v>
      </c>
      <c r="D4348" t="s">
        <v>637</v>
      </c>
      <c r="E4348">
        <v>10.410427500000001</v>
      </c>
      <c r="F4348">
        <v>24.55</v>
      </c>
      <c r="G4348">
        <v>41.920894719812601</v>
      </c>
      <c r="H4348">
        <v>5.1781827422965501</v>
      </c>
      <c r="I4348">
        <v>-24.9618362287023</v>
      </c>
      <c r="J4348">
        <v>4.9128911915135403</v>
      </c>
      <c r="K4348">
        <v>23.465547788201</v>
      </c>
      <c r="L4348">
        <v>23.7056723046902</v>
      </c>
      <c r="M4348">
        <v>84.378877228306195</v>
      </c>
      <c r="N4348">
        <v>0.44982140799631198</v>
      </c>
      <c r="O4348">
        <v>35.600814663951098</v>
      </c>
      <c r="P4348">
        <v>94.841269841269806</v>
      </c>
      <c r="Q4348">
        <v>5.2378987385945E-2</v>
      </c>
    </row>
    <row r="4349" spans="1:17" hidden="1" x14ac:dyDescent="0.3">
      <c r="A4349" t="s">
        <v>8855</v>
      </c>
      <c r="B4349" t="s">
        <v>8856</v>
      </c>
      <c r="C4349" t="s">
        <v>10182</v>
      </c>
      <c r="D4349" t="s">
        <v>553</v>
      </c>
      <c r="E4349">
        <v>10.396000000000001</v>
      </c>
      <c r="F4349">
        <v>22.6</v>
      </c>
      <c r="G4349">
        <v>372.711448826918</v>
      </c>
      <c r="H4349">
        <v>105.50024039525501</v>
      </c>
      <c r="I4349">
        <v>74.448475232725301</v>
      </c>
      <c r="J4349">
        <v>-7.8064931607737602</v>
      </c>
      <c r="K4349">
        <v>16.003568029222102</v>
      </c>
      <c r="L4349">
        <v>12.0029857465325</v>
      </c>
      <c r="M4349">
        <v>63.393535195001597</v>
      </c>
      <c r="N4349">
        <v>1.99579066322829</v>
      </c>
      <c r="O4349">
        <v>10.6194690265486</v>
      </c>
      <c r="P4349">
        <v>423.14814814814798</v>
      </c>
      <c r="Q4349">
        <v>7.3640198401435999E-2</v>
      </c>
    </row>
    <row r="4350" spans="1:17" hidden="1" x14ac:dyDescent="0.3">
      <c r="A4350" t="s">
        <v>8857</v>
      </c>
      <c r="B4350" t="s">
        <v>8858</v>
      </c>
      <c r="C4350" t="s">
        <v>10182</v>
      </c>
      <c r="D4350" t="s">
        <v>29</v>
      </c>
      <c r="E4350">
        <v>10.38128</v>
      </c>
      <c r="F4350">
        <v>29.9</v>
      </c>
      <c r="G4350">
        <v>-33.788198077611597</v>
      </c>
      <c r="H4350">
        <v>-4.6849194491724004</v>
      </c>
      <c r="I4350">
        <v>0.92919148616883196</v>
      </c>
      <c r="J4350">
        <v>7.1219656205882398</v>
      </c>
      <c r="K4350">
        <v>28.0044578310014</v>
      </c>
      <c r="L4350">
        <v>26.9134152694024</v>
      </c>
      <c r="M4350">
        <v>74.665412971807697</v>
      </c>
      <c r="N4350">
        <v>1.4</v>
      </c>
      <c r="O4350">
        <v>13.7123745819398</v>
      </c>
      <c r="P4350">
        <v>26.4270613107822</v>
      </c>
    </row>
    <row r="4351" spans="1:17" hidden="1" x14ac:dyDescent="0.3">
      <c r="A4351" t="s">
        <v>8859</v>
      </c>
      <c r="B4351" t="s">
        <v>8860</v>
      </c>
      <c r="C4351" t="s">
        <v>10182</v>
      </c>
      <c r="D4351" t="s">
        <v>548</v>
      </c>
      <c r="E4351">
        <v>10.348595</v>
      </c>
      <c r="F4351">
        <v>21.5</v>
      </c>
      <c r="G4351">
        <v>-36.316296110276497</v>
      </c>
      <c r="H4351">
        <v>12.975358792341201</v>
      </c>
      <c r="I4351">
        <v>-24.537449195865801</v>
      </c>
      <c r="J4351">
        <v>2.1808850294814599</v>
      </c>
      <c r="K4351">
        <v>20.7795653706252</v>
      </c>
      <c r="L4351">
        <v>21.575138727125001</v>
      </c>
      <c r="M4351">
        <v>45.635018632386803</v>
      </c>
      <c r="N4351">
        <v>1.2858779727148999</v>
      </c>
      <c r="O4351">
        <v>41.720930232558104</v>
      </c>
      <c r="P4351">
        <v>30.699088145896599</v>
      </c>
      <c r="Q4351">
        <v>1.3289367614909E-2</v>
      </c>
    </row>
    <row r="4352" spans="1:17" hidden="1" x14ac:dyDescent="0.3">
      <c r="A4352" t="s">
        <v>8861</v>
      </c>
      <c r="B4352" t="s">
        <v>8862</v>
      </c>
      <c r="C4352" t="s">
        <v>10182</v>
      </c>
      <c r="E4352">
        <v>10.3480974</v>
      </c>
      <c r="F4352">
        <v>17.899999999999999</v>
      </c>
      <c r="G4352">
        <v>-39.847812763180499</v>
      </c>
      <c r="H4352">
        <v>-7.6040600851177098</v>
      </c>
      <c r="I4352">
        <v>-40.728384271406902</v>
      </c>
      <c r="J4352">
        <v>-4.6493160773758403E-2</v>
      </c>
      <c r="K4352">
        <v>18.7419281996923</v>
      </c>
      <c r="L4352">
        <v>21.724556115330898</v>
      </c>
      <c r="M4352">
        <v>2.1187451060811002E-2</v>
      </c>
      <c r="N4352">
        <v>0.62337662337662303</v>
      </c>
      <c r="O4352">
        <v>85.921787709497195</v>
      </c>
      <c r="P4352">
        <v>1.99430199430197</v>
      </c>
    </row>
    <row r="4353" spans="1:17" hidden="1" x14ac:dyDescent="0.3">
      <c r="A4353" t="s">
        <v>8863</v>
      </c>
      <c r="B4353" t="s">
        <v>8864</v>
      </c>
      <c r="C4353" t="s">
        <v>10182</v>
      </c>
      <c r="D4353" t="s">
        <v>416</v>
      </c>
      <c r="E4353">
        <v>10.328322999999999</v>
      </c>
      <c r="F4353">
        <v>15.94</v>
      </c>
      <c r="G4353">
        <v>11.738126333488101</v>
      </c>
      <c r="H4353">
        <v>15.4391070040722</v>
      </c>
      <c r="I4353">
        <v>11.3333690257226</v>
      </c>
      <c r="J4353">
        <v>4.7660068392262298</v>
      </c>
      <c r="K4353">
        <v>14.0768834008597</v>
      </c>
      <c r="L4353">
        <v>12.7750250142726</v>
      </c>
      <c r="M4353">
        <v>49.5179217923218</v>
      </c>
      <c r="N4353">
        <v>1.95360822192877</v>
      </c>
      <c r="O4353">
        <v>12.923462986198199</v>
      </c>
      <c r="P4353">
        <v>67.436974789915894</v>
      </c>
      <c r="Q4353">
        <v>5.6497790376245999E-2</v>
      </c>
    </row>
    <row r="4354" spans="1:17" hidden="1" x14ac:dyDescent="0.3">
      <c r="A4354" t="s">
        <v>8865</v>
      </c>
      <c r="B4354" t="s">
        <v>8866</v>
      </c>
      <c r="C4354" t="s">
        <v>10182</v>
      </c>
      <c r="D4354" t="s">
        <v>553</v>
      </c>
      <c r="E4354">
        <v>10.306339749999999</v>
      </c>
      <c r="F4354">
        <v>32.69</v>
      </c>
      <c r="G4354">
        <v>-36.7345566499244</v>
      </c>
      <c r="H4354">
        <v>-22.915378435150799</v>
      </c>
      <c r="I4354">
        <v>-5.8462995808531799</v>
      </c>
      <c r="J4354">
        <v>-4.6493160773758403E-2</v>
      </c>
      <c r="K4354">
        <v>37.772071581342701</v>
      </c>
      <c r="L4354">
        <v>35.927064858203003</v>
      </c>
      <c r="M4354">
        <v>13.233881760343801</v>
      </c>
      <c r="N4354">
        <v>0.75757575757575701</v>
      </c>
      <c r="O4354">
        <v>44.233710614866901</v>
      </c>
      <c r="P4354">
        <v>70.083246618106102</v>
      </c>
    </row>
    <row r="4355" spans="1:17" hidden="1" x14ac:dyDescent="0.3">
      <c r="A4355" t="s">
        <v>8867</v>
      </c>
      <c r="B4355" t="s">
        <v>8868</v>
      </c>
      <c r="C4355" t="s">
        <v>10182</v>
      </c>
      <c r="D4355" t="s">
        <v>46</v>
      </c>
      <c r="E4355">
        <v>10.30561732</v>
      </c>
      <c r="F4355">
        <v>0.82</v>
      </c>
      <c r="G4355">
        <v>-7.9430508584186104</v>
      </c>
      <c r="H4355">
        <v>-3.2834066397575499</v>
      </c>
      <c r="I4355">
        <v>4.8144728714502101</v>
      </c>
      <c r="J4355">
        <v>-4.6493160773758403E-2</v>
      </c>
      <c r="K4355">
        <v>0.79907407036715605</v>
      </c>
      <c r="L4355">
        <v>1.1179192922066601</v>
      </c>
      <c r="M4355">
        <v>20.4520184479371</v>
      </c>
      <c r="N4355">
        <v>0.123337102540111</v>
      </c>
      <c r="O4355">
        <v>18.292682926829201</v>
      </c>
      <c r="P4355">
        <v>49.090909090909001</v>
      </c>
      <c r="Q4355">
        <v>-7.7415915546689999E-3</v>
      </c>
    </row>
    <row r="4356" spans="1:17" hidden="1" x14ac:dyDescent="0.3">
      <c r="A4356" t="s">
        <v>8869</v>
      </c>
      <c r="B4356" t="s">
        <v>8870</v>
      </c>
      <c r="C4356" t="s">
        <v>10182</v>
      </c>
      <c r="D4356" t="s">
        <v>75</v>
      </c>
      <c r="E4356">
        <v>10.2093075</v>
      </c>
      <c r="F4356">
        <v>14</v>
      </c>
      <c r="G4356">
        <v>-79.660859331580696</v>
      </c>
      <c r="H4356">
        <v>-6.9569989312359999</v>
      </c>
      <c r="I4356">
        <v>-55.876771368181103</v>
      </c>
      <c r="J4356">
        <v>-4.6493160773758403E-2</v>
      </c>
      <c r="K4356">
        <v>14.6815987337122</v>
      </c>
      <c r="L4356">
        <v>17.577699066489899</v>
      </c>
      <c r="M4356">
        <v>44.106863214007703</v>
      </c>
      <c r="N4356">
        <v>0</v>
      </c>
      <c r="O4356">
        <v>138.57142857142799</v>
      </c>
      <c r="P4356">
        <v>22.9148375768217</v>
      </c>
    </row>
    <row r="4357" spans="1:17" hidden="1" x14ac:dyDescent="0.3">
      <c r="A4357" t="s">
        <v>8871</v>
      </c>
      <c r="B4357" t="s">
        <v>8872</v>
      </c>
      <c r="C4357" t="s">
        <v>10182</v>
      </c>
      <c r="D4357" t="s">
        <v>413</v>
      </c>
      <c r="E4357">
        <v>10.2092796</v>
      </c>
      <c r="F4357">
        <v>19.22</v>
      </c>
      <c r="G4357">
        <v>77.443069870167804</v>
      </c>
      <c r="H4357">
        <v>45.085200062182501</v>
      </c>
      <c r="I4357">
        <v>79.105878676800202</v>
      </c>
      <c r="J4357">
        <v>10.187424967881199</v>
      </c>
      <c r="K4357">
        <v>15.135765310159201</v>
      </c>
      <c r="L4357">
        <v>11.803075554483099</v>
      </c>
      <c r="M4357">
        <v>94.534341904587706</v>
      </c>
      <c r="N4357">
        <v>0.92726877341425495</v>
      </c>
      <c r="O4357">
        <v>0</v>
      </c>
      <c r="P4357">
        <v>193.43511450381601</v>
      </c>
      <c r="Q4357">
        <v>0.16154472277368401</v>
      </c>
    </row>
    <row r="4358" spans="1:17" hidden="1" x14ac:dyDescent="0.3">
      <c r="A4358" t="s">
        <v>8873</v>
      </c>
      <c r="B4358" t="s">
        <v>8874</v>
      </c>
      <c r="C4358" t="s">
        <v>10182</v>
      </c>
      <c r="E4358">
        <v>10.19868552</v>
      </c>
      <c r="F4358">
        <v>1.44</v>
      </c>
      <c r="G4358">
        <v>23.367700246146899</v>
      </c>
      <c r="H4358">
        <v>2.7284022706020998</v>
      </c>
      <c r="I4358">
        <v>0.17161572859306901</v>
      </c>
      <c r="J4358">
        <v>-2.6780721081421799</v>
      </c>
      <c r="K4358">
        <v>1.4075373470483601</v>
      </c>
      <c r="L4358">
        <v>1.3691713321730801</v>
      </c>
      <c r="M4358">
        <v>51.700329879953998</v>
      </c>
      <c r="N4358">
        <v>1.5207030872132501</v>
      </c>
      <c r="O4358">
        <v>77.0833333333333</v>
      </c>
      <c r="P4358">
        <v>75.609756097560904</v>
      </c>
      <c r="Q4358">
        <v>3.0387736427541001E-2</v>
      </c>
    </row>
    <row r="4359" spans="1:17" hidden="1" x14ac:dyDescent="0.3">
      <c r="A4359" t="s">
        <v>8875</v>
      </c>
      <c r="B4359" t="s">
        <v>8876</v>
      </c>
      <c r="C4359" t="s">
        <v>10182</v>
      </c>
      <c r="E4359">
        <v>10.1819136</v>
      </c>
      <c r="F4359">
        <v>22.76</v>
      </c>
      <c r="G4359">
        <v>-12.412640674543001</v>
      </c>
      <c r="H4359">
        <v>6.3253989529837904</v>
      </c>
      <c r="I4359">
        <v>4.9307604993298098</v>
      </c>
      <c r="J4359">
        <v>3.3242933560801702</v>
      </c>
      <c r="K4359">
        <v>22.378742709858201</v>
      </c>
      <c r="L4359">
        <v>21.716507574179001</v>
      </c>
      <c r="M4359">
        <v>53.104902998377099</v>
      </c>
      <c r="N4359">
        <v>3.1038954428852201</v>
      </c>
      <c r="O4359">
        <v>24.692442882249502</v>
      </c>
      <c r="P4359">
        <v>43.234738829452503</v>
      </c>
      <c r="Q4359">
        <v>4.0056865672369997E-2</v>
      </c>
    </row>
    <row r="4360" spans="1:17" hidden="1" x14ac:dyDescent="0.3">
      <c r="A4360" t="s">
        <v>8877</v>
      </c>
      <c r="B4360" t="s">
        <v>8878</v>
      </c>
      <c r="C4360" t="s">
        <v>10182</v>
      </c>
      <c r="E4360">
        <v>10.142686125000001</v>
      </c>
      <c r="F4360">
        <v>9.75</v>
      </c>
      <c r="G4360">
        <v>68.366472951105195</v>
      </c>
      <c r="H4360">
        <v>18.356276956013801</v>
      </c>
      <c r="I4360">
        <v>12.3519226339639</v>
      </c>
      <c r="J4360">
        <v>10.5138516668124</v>
      </c>
      <c r="K4360">
        <v>8.3684049793058897</v>
      </c>
      <c r="L4360">
        <v>7.15315525357863</v>
      </c>
      <c r="M4360">
        <v>58.859313942223601</v>
      </c>
      <c r="N4360">
        <v>3.3024182737422598</v>
      </c>
      <c r="O4360">
        <v>10.769230769230701</v>
      </c>
      <c r="P4360">
        <v>143.75</v>
      </c>
      <c r="Q4360">
        <v>5.4341038379509002E-2</v>
      </c>
    </row>
    <row r="4361" spans="1:17" hidden="1" x14ac:dyDescent="0.3">
      <c r="A4361" t="s">
        <v>8879</v>
      </c>
      <c r="B4361" t="s">
        <v>8880</v>
      </c>
      <c r="C4361" t="s">
        <v>10182</v>
      </c>
      <c r="E4361">
        <v>10.091122500000001</v>
      </c>
      <c r="F4361">
        <v>32.79</v>
      </c>
      <c r="G4361">
        <v>93.447425332057506</v>
      </c>
      <c r="H4361">
        <v>-25.570606119939399</v>
      </c>
      <c r="I4361">
        <v>-34.608545447040903</v>
      </c>
      <c r="J4361">
        <v>1.1859012054234199</v>
      </c>
      <c r="K4361">
        <v>37.585436300983197</v>
      </c>
      <c r="L4361">
        <v>35.639543884403501</v>
      </c>
      <c r="M4361">
        <v>38.042116313771402</v>
      </c>
      <c r="N4361">
        <v>0.44866294753935199</v>
      </c>
      <c r="O4361">
        <v>55.809698078682501</v>
      </c>
      <c r="P4361">
        <v>157.17647058823499</v>
      </c>
      <c r="Q4361">
        <v>4.503132782561E-2</v>
      </c>
    </row>
    <row r="4362" spans="1:17" hidden="1" x14ac:dyDescent="0.3">
      <c r="A4362" t="s">
        <v>8881</v>
      </c>
      <c r="B4362" t="s">
        <v>8882</v>
      </c>
      <c r="C4362" t="s">
        <v>10182</v>
      </c>
      <c r="E4362">
        <v>10.080189000000001</v>
      </c>
      <c r="F4362">
        <v>33</v>
      </c>
      <c r="G4362">
        <v>-27.163059336587299</v>
      </c>
      <c r="H4362">
        <v>-4.5179745409920997</v>
      </c>
      <c r="I4362">
        <v>-2.3283842714069198</v>
      </c>
      <c r="J4362">
        <v>-4.6493160773758403E-2</v>
      </c>
      <c r="K4362">
        <v>32.439833696979598</v>
      </c>
      <c r="L4362">
        <v>32.185980535794897</v>
      </c>
      <c r="M4362">
        <v>84.7193819831745</v>
      </c>
      <c r="N4362">
        <v>0</v>
      </c>
      <c r="O4362">
        <v>7.5757575757575601</v>
      </c>
      <c r="P4362">
        <v>10</v>
      </c>
    </row>
    <row r="4363" spans="1:17" hidden="1" x14ac:dyDescent="0.3">
      <c r="A4363" t="s">
        <v>8883</v>
      </c>
      <c r="B4363" t="s">
        <v>8884</v>
      </c>
      <c r="C4363" t="s">
        <v>10182</v>
      </c>
      <c r="D4363" t="s">
        <v>114</v>
      </c>
      <c r="E4363">
        <v>10.08</v>
      </c>
      <c r="F4363">
        <v>2.8</v>
      </c>
      <c r="G4363">
        <v>413.37563046026202</v>
      </c>
      <c r="H4363">
        <v>19.6680719706358</v>
      </c>
      <c r="I4363">
        <v>89.110464649456304</v>
      </c>
      <c r="J4363">
        <v>17.058769997120901</v>
      </c>
      <c r="K4363">
        <v>2.2613052553929198</v>
      </c>
      <c r="L4363">
        <v>1.7694058410312701</v>
      </c>
      <c r="M4363">
        <v>95.109402693262496</v>
      </c>
      <c r="N4363">
        <v>1.46392975092996</v>
      </c>
      <c r="O4363">
        <v>15.714285714285699</v>
      </c>
      <c r="P4363">
        <v>438.461538461538</v>
      </c>
      <c r="Q4363">
        <v>0.206895971894001</v>
      </c>
    </row>
    <row r="4364" spans="1:17" hidden="1" x14ac:dyDescent="0.3">
      <c r="A4364" t="s">
        <v>8885</v>
      </c>
      <c r="B4364" t="s">
        <v>8886</v>
      </c>
      <c r="C4364" t="s">
        <v>10182</v>
      </c>
      <c r="D4364" t="s">
        <v>413</v>
      </c>
      <c r="E4364">
        <v>10.048246199999999</v>
      </c>
      <c r="F4364">
        <v>13.38</v>
      </c>
      <c r="G4364">
        <v>-26.267591900832599</v>
      </c>
      <c r="H4364">
        <v>-3.80707406705845</v>
      </c>
      <c r="I4364">
        <v>2.0305900875674401</v>
      </c>
      <c r="J4364">
        <v>0.82376000378319902</v>
      </c>
      <c r="K4364">
        <v>12.620446192652601</v>
      </c>
      <c r="L4364">
        <v>12.202891760288701</v>
      </c>
      <c r="M4364">
        <v>55.835176971256303</v>
      </c>
      <c r="N4364">
        <v>1.37015957328838</v>
      </c>
      <c r="O4364">
        <v>10.612855007473801</v>
      </c>
      <c r="P4364">
        <v>58.718861209964402</v>
      </c>
      <c r="Q4364">
        <v>6.9018115196453997E-2</v>
      </c>
    </row>
    <row r="4365" spans="1:17" hidden="1" x14ac:dyDescent="0.3">
      <c r="A4365" t="s">
        <v>8887</v>
      </c>
      <c r="B4365" t="s">
        <v>8888</v>
      </c>
      <c r="C4365" t="s">
        <v>10182</v>
      </c>
      <c r="D4365" t="s">
        <v>180</v>
      </c>
      <c r="E4365">
        <v>10.0408005</v>
      </c>
      <c r="F4365">
        <v>22.41</v>
      </c>
      <c r="G4365">
        <v>62.132137111506196</v>
      </c>
      <c r="H4365">
        <v>-7.4042224187510097</v>
      </c>
      <c r="I4365">
        <v>18.9545682769234</v>
      </c>
      <c r="J4365">
        <v>-10.285802693923999</v>
      </c>
      <c r="K4365">
        <v>24.747316711589701</v>
      </c>
      <c r="L4365">
        <v>20.562086902734698</v>
      </c>
      <c r="M4365">
        <v>27.870722198234201</v>
      </c>
      <c r="N4365">
        <v>0.88828221047177602</v>
      </c>
      <c r="O4365">
        <v>56.1356537260151</v>
      </c>
      <c r="P4365">
        <v>112.417061611374</v>
      </c>
      <c r="Q4365">
        <v>7.0720075884777994E-2</v>
      </c>
    </row>
    <row r="4366" spans="1:17" hidden="1" x14ac:dyDescent="0.3">
      <c r="A4366" t="s">
        <v>8889</v>
      </c>
      <c r="B4366" t="s">
        <v>8890</v>
      </c>
      <c r="C4366" t="s">
        <v>10182</v>
      </c>
      <c r="E4366">
        <v>10.035464599999999</v>
      </c>
      <c r="F4366">
        <v>18.34</v>
      </c>
      <c r="G4366">
        <v>61.296205819862401</v>
      </c>
      <c r="H4366">
        <v>-3.54040122299326</v>
      </c>
      <c r="I4366">
        <v>36.898629560977099</v>
      </c>
      <c r="J4366">
        <v>13.2438294198713</v>
      </c>
      <c r="K4366">
        <v>14.8055043622619</v>
      </c>
      <c r="L4366">
        <v>13.2017562589324</v>
      </c>
      <c r="M4366">
        <v>83.387141324880901</v>
      </c>
      <c r="N4366">
        <v>1.34378016114864</v>
      </c>
      <c r="O4366">
        <v>0.49073064340239198</v>
      </c>
      <c r="P4366">
        <v>126.41975308641901</v>
      </c>
      <c r="Q4366">
        <v>0.15284723193308</v>
      </c>
    </row>
    <row r="4367" spans="1:17" hidden="1" x14ac:dyDescent="0.3">
      <c r="A4367" t="s">
        <v>8891</v>
      </c>
      <c r="B4367" t="s">
        <v>8892</v>
      </c>
      <c r="C4367" t="s">
        <v>10182</v>
      </c>
      <c r="E4367">
        <v>10.000286875</v>
      </c>
      <c r="F4367">
        <v>11.45</v>
      </c>
      <c r="G4367">
        <v>3.71049244866798</v>
      </c>
      <c r="H4367">
        <v>-9.4831313354171893</v>
      </c>
      <c r="I4367">
        <v>-13.621487719682699</v>
      </c>
      <c r="J4367">
        <v>-2.72267514114843</v>
      </c>
      <c r="K4367">
        <v>10.6394874341335</v>
      </c>
      <c r="L4367">
        <v>10.432355773908901</v>
      </c>
      <c r="M4367">
        <v>52.7396979414616</v>
      </c>
      <c r="N4367">
        <v>2.6511879191977701</v>
      </c>
      <c r="O4367">
        <v>40.524017467248903</v>
      </c>
      <c r="P4367">
        <v>66.6666666666666</v>
      </c>
    </row>
    <row r="4368" spans="1:17" hidden="1" x14ac:dyDescent="0.3">
      <c r="A4368" t="s">
        <v>8893</v>
      </c>
      <c r="B4368" t="s">
        <v>8894</v>
      </c>
      <c r="C4368" t="s">
        <v>10182</v>
      </c>
      <c r="D4368" t="s">
        <v>140</v>
      </c>
      <c r="E4368">
        <v>9.9760069999999992</v>
      </c>
      <c r="F4368">
        <v>7.63</v>
      </c>
      <c r="G4368">
        <v>13.389591091283201</v>
      </c>
      <c r="H4368">
        <v>-14.9488135432596</v>
      </c>
      <c r="I4368">
        <v>-32.265425194806703</v>
      </c>
      <c r="J4368">
        <v>-1.90984719804084</v>
      </c>
      <c r="K4368">
        <v>8.02210763873844</v>
      </c>
      <c r="L4368">
        <v>7.6822902926289203</v>
      </c>
      <c r="M4368">
        <v>58.6192805679053</v>
      </c>
      <c r="N4368">
        <v>0.96384257127347595</v>
      </c>
      <c r="O4368">
        <v>34.600262123197801</v>
      </c>
      <c r="P4368">
        <v>73.8041002277904</v>
      </c>
      <c r="Q4368">
        <v>5.7067371171887003E-2</v>
      </c>
    </row>
    <row r="4369" spans="1:17" hidden="1" x14ac:dyDescent="0.3">
      <c r="A4369" t="s">
        <v>8895</v>
      </c>
      <c r="B4369" t="s">
        <v>8896</v>
      </c>
      <c r="C4369" t="s">
        <v>10182</v>
      </c>
      <c r="D4369" t="s">
        <v>1175</v>
      </c>
      <c r="E4369">
        <v>9.9683144000000006</v>
      </c>
      <c r="F4369">
        <v>8.8000000000000007</v>
      </c>
      <c r="G4369">
        <v>319.35853644316802</v>
      </c>
      <c r="H4369">
        <v>122.57063305394399</v>
      </c>
      <c r="I4369">
        <v>100.74667626128</v>
      </c>
      <c r="J4369">
        <v>-7.6675024295688097</v>
      </c>
      <c r="K4369">
        <v>6.5246967854165501</v>
      </c>
      <c r="M4369">
        <v>50.753495785306598</v>
      </c>
      <c r="N4369">
        <v>0.62789898301666802</v>
      </c>
      <c r="O4369">
        <v>17.045454545454501</v>
      </c>
      <c r="P4369">
        <v>365.608465608465</v>
      </c>
    </row>
    <row r="4370" spans="1:17" hidden="1" x14ac:dyDescent="0.3">
      <c r="A4370" t="s">
        <v>8897</v>
      </c>
      <c r="B4370" t="s">
        <v>8898</v>
      </c>
      <c r="C4370" t="s">
        <v>10182</v>
      </c>
      <c r="D4370" t="s">
        <v>637</v>
      </c>
      <c r="E4370">
        <v>9.9503112500000004</v>
      </c>
      <c r="F4370">
        <v>25.85</v>
      </c>
      <c r="G4370">
        <v>48.404024884630203</v>
      </c>
      <c r="H4370">
        <v>-31.6529206208522</v>
      </c>
      <c r="I4370">
        <v>10.8841991413671</v>
      </c>
      <c r="J4370">
        <v>-10.760778875059399</v>
      </c>
      <c r="K4370">
        <v>27.7713641333997</v>
      </c>
      <c r="L4370">
        <v>23.5821799193413</v>
      </c>
      <c r="M4370">
        <v>33.342964120478896</v>
      </c>
      <c r="N4370">
        <v>0.318791884936445</v>
      </c>
      <c r="O4370">
        <v>39.883945841392602</v>
      </c>
      <c r="P4370">
        <v>115.416666666666</v>
      </c>
      <c r="Q4370">
        <v>0.11661301511874</v>
      </c>
    </row>
    <row r="4371" spans="1:17" hidden="1" x14ac:dyDescent="0.3">
      <c r="A4371" t="s">
        <v>8899</v>
      </c>
      <c r="B4371" t="s">
        <v>8900</v>
      </c>
      <c r="C4371" t="s">
        <v>10182</v>
      </c>
      <c r="D4371" t="s">
        <v>443</v>
      </c>
      <c r="E4371">
        <v>9.8729224999999996</v>
      </c>
      <c r="F4371">
        <v>21.85</v>
      </c>
      <c r="G4371">
        <v>39.199806284438502</v>
      </c>
      <c r="H4371">
        <v>-1.47001398518753</v>
      </c>
      <c r="I4371">
        <v>-41.844513303664897</v>
      </c>
      <c r="J4371">
        <v>-17.880660423104001</v>
      </c>
      <c r="K4371">
        <v>22.304769389400501</v>
      </c>
      <c r="L4371">
        <v>20.494778295094601</v>
      </c>
      <c r="M4371">
        <v>38.413239692699598</v>
      </c>
      <c r="N4371">
        <v>2.6301936744802799</v>
      </c>
      <c r="O4371">
        <v>46.453089244851199</v>
      </c>
      <c r="P4371">
        <v>86.115843270868794</v>
      </c>
      <c r="Q4371">
        <v>5.7680592381292001E-2</v>
      </c>
    </row>
    <row r="4372" spans="1:17" hidden="1" x14ac:dyDescent="0.3">
      <c r="A4372" t="s">
        <v>8901</v>
      </c>
      <c r="B4372" t="s">
        <v>8902</v>
      </c>
      <c r="C4372" t="s">
        <v>10182</v>
      </c>
      <c r="E4372">
        <v>9.7888000000000002</v>
      </c>
      <c r="F4372">
        <v>23</v>
      </c>
      <c r="G4372">
        <v>-35.267219019406802</v>
      </c>
      <c r="H4372">
        <v>10.014045163441301</v>
      </c>
      <c r="I4372">
        <v>-24.2057789074222</v>
      </c>
      <c r="J4372">
        <v>-1.02605023062043</v>
      </c>
      <c r="K4372">
        <v>21.405164160648901</v>
      </c>
      <c r="L4372">
        <v>26.070498822825598</v>
      </c>
      <c r="M4372">
        <v>52.978777758705803</v>
      </c>
      <c r="N4372">
        <v>3.0293499285173602</v>
      </c>
      <c r="O4372">
        <v>200.85403726708</v>
      </c>
      <c r="P4372">
        <v>32.641291810841899</v>
      </c>
      <c r="Q4372">
        <v>6.1674214358489E-2</v>
      </c>
    </row>
    <row r="4373" spans="1:17" hidden="1" x14ac:dyDescent="0.3">
      <c r="A4373" t="s">
        <v>8903</v>
      </c>
      <c r="B4373" t="s">
        <v>8904</v>
      </c>
      <c r="C4373" t="s">
        <v>10182</v>
      </c>
      <c r="D4373" t="s">
        <v>413</v>
      </c>
      <c r="E4373">
        <v>9.7347959999999993</v>
      </c>
      <c r="F4373">
        <v>20.7</v>
      </c>
      <c r="G4373">
        <v>-16.1385395802231</v>
      </c>
      <c r="H4373">
        <v>6.31535879234122</v>
      </c>
      <c r="I4373">
        <v>-8.0462684023893001</v>
      </c>
      <c r="J4373">
        <v>8.9699002818491795</v>
      </c>
      <c r="K4373">
        <v>18.6941292803258</v>
      </c>
      <c r="L4373">
        <v>18.197814695957899</v>
      </c>
      <c r="M4373">
        <v>65.735695464613499</v>
      </c>
      <c r="N4373">
        <v>2.3134133777071999</v>
      </c>
      <c r="O4373">
        <v>1.93236714975846</v>
      </c>
      <c r="P4373">
        <v>55.639097744360797</v>
      </c>
      <c r="Q4373">
        <v>2.7098508217343002E-2</v>
      </c>
    </row>
    <row r="4374" spans="1:17" hidden="1" x14ac:dyDescent="0.3">
      <c r="A4374" t="s">
        <v>8905</v>
      </c>
      <c r="B4374" t="s">
        <v>8906</v>
      </c>
      <c r="C4374" t="s">
        <v>10182</v>
      </c>
      <c r="D4374" t="s">
        <v>637</v>
      </c>
      <c r="E4374">
        <v>9.7303596299999899</v>
      </c>
      <c r="F4374">
        <v>3.11</v>
      </c>
      <c r="G4374">
        <v>-27.253090663814401</v>
      </c>
      <c r="H4374">
        <v>0.51799668202948101</v>
      </c>
      <c r="I4374">
        <v>-18.653685476226201</v>
      </c>
      <c r="J4374">
        <v>-0.387790089101411</v>
      </c>
      <c r="K4374">
        <v>2.8126100474348701</v>
      </c>
      <c r="L4374">
        <v>3.0267167079676098</v>
      </c>
      <c r="M4374">
        <v>63.613621294610397</v>
      </c>
      <c r="N4374">
        <v>2.3920336971715699</v>
      </c>
      <c r="O4374">
        <v>23.472668810289399</v>
      </c>
      <c r="P4374">
        <v>32.340425531914804</v>
      </c>
      <c r="Q4374">
        <v>8.2424676210112E-2</v>
      </c>
    </row>
    <row r="4375" spans="1:17" hidden="1" x14ac:dyDescent="0.3">
      <c r="A4375" t="s">
        <v>8907</v>
      </c>
      <c r="B4375" t="s">
        <v>8908</v>
      </c>
      <c r="C4375" t="s">
        <v>10182</v>
      </c>
      <c r="E4375">
        <v>9.7160624999999996</v>
      </c>
      <c r="F4375">
        <v>2.0699999999999998</v>
      </c>
      <c r="G4375">
        <v>-11.349644265012</v>
      </c>
      <c r="H4375">
        <v>4.6385243345294898E-3</v>
      </c>
      <c r="I4375">
        <v>-22.3283842714069</v>
      </c>
      <c r="J4375">
        <v>-5.0693242110020602</v>
      </c>
      <c r="K4375">
        <v>1.9330969965428499</v>
      </c>
      <c r="L4375">
        <v>1.93814692929503</v>
      </c>
      <c r="M4375">
        <v>61.552947320768197</v>
      </c>
      <c r="N4375">
        <v>3.2764504944569</v>
      </c>
      <c r="O4375">
        <v>28.019323671497599</v>
      </c>
      <c r="P4375">
        <v>50</v>
      </c>
      <c r="Q4375">
        <v>-5.2097819148549003E-2</v>
      </c>
    </row>
    <row r="4376" spans="1:17" hidden="1" x14ac:dyDescent="0.3">
      <c r="A4376" t="s">
        <v>8909</v>
      </c>
      <c r="B4376" t="s">
        <v>8910</v>
      </c>
      <c r="C4376" t="s">
        <v>10182</v>
      </c>
      <c r="D4376" t="s">
        <v>140</v>
      </c>
      <c r="E4376">
        <v>9.6945365920000004</v>
      </c>
      <c r="F4376">
        <v>24.44</v>
      </c>
      <c r="G4376">
        <v>163.12163916853501</v>
      </c>
      <c r="H4376">
        <v>157.51032734579999</v>
      </c>
      <c r="I4376">
        <v>175.87916289840399</v>
      </c>
      <c r="J4376">
        <v>43.8654239376718</v>
      </c>
      <c r="M4376">
        <v>100</v>
      </c>
      <c r="O4376">
        <v>0</v>
      </c>
      <c r="P4376">
        <v>188.20754716981099</v>
      </c>
    </row>
    <row r="4377" spans="1:17" hidden="1" x14ac:dyDescent="0.3">
      <c r="A4377" t="s">
        <v>8911</v>
      </c>
      <c r="B4377" t="s">
        <v>8912</v>
      </c>
      <c r="C4377" t="s">
        <v>10182</v>
      </c>
      <c r="D4377" t="s">
        <v>637</v>
      </c>
      <c r="E4377">
        <v>9.6378380000000003</v>
      </c>
      <c r="F4377">
        <v>22.6</v>
      </c>
      <c r="G4377">
        <v>-22.124632374851998</v>
      </c>
      <c r="H4377">
        <v>-4.5179745409920997</v>
      </c>
      <c r="I4377">
        <v>28.0442865360464</v>
      </c>
      <c r="J4377">
        <v>-4.6493160773758403E-2</v>
      </c>
      <c r="K4377">
        <v>21.805833561337799</v>
      </c>
      <c r="L4377">
        <v>19.575840990140701</v>
      </c>
      <c r="M4377">
        <v>99.9980964254393</v>
      </c>
      <c r="N4377">
        <v>0</v>
      </c>
      <c r="O4377">
        <v>0</v>
      </c>
      <c r="P4377">
        <v>40.372670807453403</v>
      </c>
    </row>
    <row r="4378" spans="1:17" hidden="1" x14ac:dyDescent="0.3">
      <c r="A4378" t="s">
        <v>8913</v>
      </c>
      <c r="B4378" t="s">
        <v>8914</v>
      </c>
      <c r="C4378" t="s">
        <v>10182</v>
      </c>
      <c r="E4378">
        <v>9.6252999999999993</v>
      </c>
      <c r="F4378">
        <v>4.04</v>
      </c>
      <c r="G4378">
        <v>61.951129035761198</v>
      </c>
      <c r="H4378">
        <v>-16.5179745409921</v>
      </c>
      <c r="I4378">
        <v>4.7730650039553799</v>
      </c>
      <c r="J4378">
        <v>-4.6493160773758403E-2</v>
      </c>
      <c r="K4378">
        <v>4.2706395714416896</v>
      </c>
      <c r="L4378">
        <v>3.9864289791348799</v>
      </c>
      <c r="M4378">
        <v>43.690434566456801</v>
      </c>
      <c r="N4378">
        <v>1.1987801608897</v>
      </c>
      <c r="O4378">
        <v>48.762376237623698</v>
      </c>
      <c r="P4378">
        <v>97.073170731707293</v>
      </c>
      <c r="Q4378">
        <v>-1.7310177641954E-2</v>
      </c>
    </row>
    <row r="4379" spans="1:17" hidden="1" x14ac:dyDescent="0.3">
      <c r="A4379" t="s">
        <v>8915</v>
      </c>
      <c r="B4379" t="s">
        <v>8916</v>
      </c>
      <c r="C4379" t="s">
        <v>10182</v>
      </c>
      <c r="E4379">
        <v>9.5605394520000004</v>
      </c>
      <c r="F4379">
        <v>6.42</v>
      </c>
      <c r="G4379">
        <v>-22.8566086382184</v>
      </c>
      <c r="H4379">
        <v>-17.878298427631702</v>
      </c>
      <c r="I4379">
        <v>-54.070671022768003</v>
      </c>
      <c r="J4379">
        <v>-4.6493160773758403E-2</v>
      </c>
      <c r="K4379">
        <v>7.0545830817203496</v>
      </c>
      <c r="L4379">
        <v>7.8756566210905996</v>
      </c>
      <c r="M4379">
        <v>1.3196024510999999E-5</v>
      </c>
      <c r="N4379">
        <v>0</v>
      </c>
      <c r="O4379">
        <v>71.651090342679097</v>
      </c>
      <c r="P4379">
        <v>2.2292993630573101</v>
      </c>
    </row>
    <row r="4380" spans="1:17" hidden="1" x14ac:dyDescent="0.3">
      <c r="A4380" t="s">
        <v>8917</v>
      </c>
      <c r="B4380" t="s">
        <v>8918</v>
      </c>
      <c r="C4380" t="s">
        <v>10182</v>
      </c>
      <c r="D4380" t="s">
        <v>413</v>
      </c>
      <c r="E4380">
        <v>9.5500000000000007</v>
      </c>
      <c r="F4380">
        <v>9.5500000000000007</v>
      </c>
      <c r="G4380">
        <v>1.40415822388981</v>
      </c>
      <c r="H4380">
        <v>16.445567125674501</v>
      </c>
      <c r="I4380">
        <v>33.919701486632803</v>
      </c>
      <c r="J4380">
        <v>23.8201735058929</v>
      </c>
      <c r="K4380">
        <v>7.7429721532795996</v>
      </c>
      <c r="L4380">
        <v>7.8821815534897297</v>
      </c>
      <c r="M4380">
        <v>92.624972843347905</v>
      </c>
      <c r="N4380">
        <v>1.4074950889923401</v>
      </c>
      <c r="O4380">
        <v>44.502617801047101</v>
      </c>
      <c r="P4380">
        <v>53.044871794871803</v>
      </c>
      <c r="Q4380">
        <v>0.174533728541758</v>
      </c>
    </row>
    <row r="4381" spans="1:17" hidden="1" x14ac:dyDescent="0.3">
      <c r="A4381" t="s">
        <v>8919</v>
      </c>
      <c r="B4381" t="s">
        <v>8920</v>
      </c>
      <c r="C4381" t="s">
        <v>10182</v>
      </c>
      <c r="D4381" t="s">
        <v>548</v>
      </c>
      <c r="E4381">
        <v>9.5108599999999992</v>
      </c>
      <c r="F4381">
        <v>34.14</v>
      </c>
      <c r="G4381">
        <v>45.614091998724199</v>
      </c>
      <c r="H4381">
        <v>-4.5179745409920997</v>
      </c>
      <c r="I4381">
        <v>50.243044300021602</v>
      </c>
      <c r="J4381">
        <v>-4.6493160773758403E-2</v>
      </c>
      <c r="K4381">
        <v>29.694150024378001</v>
      </c>
      <c r="L4381">
        <v>23.894159695222999</v>
      </c>
      <c r="M4381">
        <v>100</v>
      </c>
      <c r="N4381">
        <v>0</v>
      </c>
      <c r="O4381">
        <v>0</v>
      </c>
      <c r="P4381">
        <v>70.7</v>
      </c>
    </row>
    <row r="4382" spans="1:17" hidden="1" x14ac:dyDescent="0.3">
      <c r="A4382" t="s">
        <v>8921</v>
      </c>
      <c r="B4382" t="s">
        <v>8922</v>
      </c>
      <c r="C4382" t="s">
        <v>10182</v>
      </c>
      <c r="D4382" t="s">
        <v>711</v>
      </c>
      <c r="E4382">
        <v>9.5089231049999992</v>
      </c>
      <c r="F4382">
        <v>117.15</v>
      </c>
      <c r="G4382">
        <v>-4.1381483481681602</v>
      </c>
      <c r="H4382">
        <v>-1.17555216435388</v>
      </c>
      <c r="I4382">
        <v>-3.9565063805651</v>
      </c>
      <c r="J4382">
        <v>1.6940679753537</v>
      </c>
      <c r="K4382">
        <v>112.64260451704</v>
      </c>
      <c r="L4382">
        <v>107.82585246095</v>
      </c>
      <c r="M4382">
        <v>45.884931757483201</v>
      </c>
      <c r="N4382">
        <v>1.0358507930618399</v>
      </c>
      <c r="O4382">
        <v>2.8169014084507</v>
      </c>
      <c r="P4382">
        <v>22.927597061909701</v>
      </c>
    </row>
    <row r="4383" spans="1:17" hidden="1" x14ac:dyDescent="0.3">
      <c r="A4383" t="s">
        <v>8923</v>
      </c>
      <c r="B4383" t="s">
        <v>8924</v>
      </c>
      <c r="C4383" t="s">
        <v>10182</v>
      </c>
      <c r="D4383" t="s">
        <v>553</v>
      </c>
      <c r="E4383">
        <v>9.4881019999999996</v>
      </c>
      <c r="F4383">
        <v>9.49</v>
      </c>
      <c r="G4383">
        <v>28.9725335571658</v>
      </c>
      <c r="H4383">
        <v>-6.9300348424996203</v>
      </c>
      <c r="I4383">
        <v>-42.906292098766102</v>
      </c>
      <c r="J4383">
        <v>-5.86608578928975</v>
      </c>
      <c r="K4383">
        <v>10.130852074179501</v>
      </c>
      <c r="L4383">
        <v>9.6649639657848905</v>
      </c>
      <c r="M4383">
        <v>30.563542035608599</v>
      </c>
      <c r="N4383">
        <v>1.2180494823639401</v>
      </c>
      <c r="O4383">
        <v>66.596417281348707</v>
      </c>
      <c r="P4383">
        <v>68.861209964412794</v>
      </c>
      <c r="Q4383">
        <v>0.10379927271292499</v>
      </c>
    </row>
    <row r="4384" spans="1:17" hidden="1" x14ac:dyDescent="0.3">
      <c r="A4384" t="s">
        <v>8925</v>
      </c>
      <c r="B4384" t="s">
        <v>8926</v>
      </c>
      <c r="C4384" t="s">
        <v>10182</v>
      </c>
      <c r="D4384" t="s">
        <v>553</v>
      </c>
      <c r="E4384">
        <v>9.4867500000000007</v>
      </c>
      <c r="F4384">
        <v>6.95</v>
      </c>
      <c r="G4384">
        <v>110.50731233770701</v>
      </c>
      <c r="H4384">
        <v>15.932632044796399</v>
      </c>
      <c r="I4384">
        <v>-56.639281707304299</v>
      </c>
      <c r="J4384">
        <v>-5.74527199388094</v>
      </c>
      <c r="K4384">
        <v>6.7858592119759402</v>
      </c>
      <c r="L4384">
        <v>7.6456953099577198</v>
      </c>
      <c r="M4384">
        <v>44.9980079163279</v>
      </c>
      <c r="N4384">
        <v>0.55576810143104705</v>
      </c>
      <c r="O4384">
        <v>83.021582733812906</v>
      </c>
      <c r="P4384">
        <v>139.655172413793</v>
      </c>
      <c r="Q4384">
        <v>5.4241112771992998E-2</v>
      </c>
    </row>
    <row r="4385" spans="1:17" hidden="1" x14ac:dyDescent="0.3">
      <c r="A4385" t="s">
        <v>8927</v>
      </c>
      <c r="B4385" t="s">
        <v>8928</v>
      </c>
      <c r="C4385" t="s">
        <v>10182</v>
      </c>
      <c r="D4385" t="s">
        <v>21</v>
      </c>
      <c r="E4385">
        <v>9.4796957200000005</v>
      </c>
      <c r="F4385">
        <v>7.31</v>
      </c>
      <c r="G4385">
        <v>6.1528711728714498</v>
      </c>
      <c r="H4385">
        <v>-7.6187497347905504</v>
      </c>
      <c r="I4385">
        <v>-1.57080851383116</v>
      </c>
      <c r="J4385">
        <v>3.9756982400584202</v>
      </c>
      <c r="K4385">
        <v>7.3817481879978404</v>
      </c>
      <c r="L4385">
        <v>6.8179733234625903</v>
      </c>
      <c r="M4385">
        <v>42.7055061197496</v>
      </c>
      <c r="N4385">
        <v>2.0299518927795699</v>
      </c>
      <c r="O4385">
        <v>28.454172366620998</v>
      </c>
      <c r="P4385">
        <v>58.5683297180043</v>
      </c>
      <c r="Q4385">
        <v>2.5747220106363999E-2</v>
      </c>
    </row>
    <row r="4386" spans="1:17" hidden="1" x14ac:dyDescent="0.3">
      <c r="A4386" t="s">
        <v>8929</v>
      </c>
      <c r="B4386" t="s">
        <v>8930</v>
      </c>
      <c r="C4386" t="s">
        <v>10182</v>
      </c>
      <c r="E4386">
        <v>9.4731272999999998</v>
      </c>
      <c r="F4386">
        <v>2.73</v>
      </c>
      <c r="G4386">
        <v>39.371923324025403</v>
      </c>
      <c r="H4386">
        <v>-8.8036888267063809</v>
      </c>
      <c r="I4386">
        <v>-6.9229788660015101</v>
      </c>
      <c r="J4386">
        <v>9.3412619412670495</v>
      </c>
      <c r="K4386">
        <v>2.5389302229333</v>
      </c>
      <c r="L4386">
        <v>2.37638733946326</v>
      </c>
      <c r="M4386">
        <v>81.203752741575897</v>
      </c>
      <c r="N4386">
        <v>1.1586721947959699</v>
      </c>
      <c r="O4386">
        <v>10.622710622710599</v>
      </c>
      <c r="P4386">
        <v>76.129032258064498</v>
      </c>
      <c r="Q4386">
        <v>4.6316070174755003E-2</v>
      </c>
    </row>
    <row r="4387" spans="1:17" hidden="1" x14ac:dyDescent="0.3">
      <c r="A4387" t="s">
        <v>8931</v>
      </c>
      <c r="B4387" t="s">
        <v>8932</v>
      </c>
      <c r="C4387" t="s">
        <v>10182</v>
      </c>
      <c r="D4387" t="s">
        <v>413</v>
      </c>
      <c r="E4387">
        <v>9.4477285000000002</v>
      </c>
      <c r="F4387">
        <v>37.130000000000003</v>
      </c>
      <c r="G4387">
        <v>33.8610098069434</v>
      </c>
      <c r="H4387">
        <v>10.6820254590078</v>
      </c>
      <c r="I4387">
        <v>40.344313097014101</v>
      </c>
      <c r="J4387">
        <v>-18.413840099549201</v>
      </c>
      <c r="K4387">
        <v>33.4603922785045</v>
      </c>
      <c r="L4387">
        <v>27.1617832978365</v>
      </c>
      <c r="M4387">
        <v>47.592341316252998</v>
      </c>
      <c r="N4387">
        <v>0.47127165662850501</v>
      </c>
      <c r="O4387">
        <v>19.687584163748902</v>
      </c>
      <c r="P4387">
        <v>95.421052631578902</v>
      </c>
      <c r="Q4387">
        <v>0.104630989942749</v>
      </c>
    </row>
    <row r="4388" spans="1:17" hidden="1" x14ac:dyDescent="0.3">
      <c r="A4388" t="s">
        <v>8933</v>
      </c>
      <c r="B4388" t="s">
        <v>8934</v>
      </c>
      <c r="C4388" t="s">
        <v>10182</v>
      </c>
      <c r="D4388" t="s">
        <v>140</v>
      </c>
      <c r="E4388">
        <v>9.4195700000000002</v>
      </c>
      <c r="F4388">
        <v>17.75</v>
      </c>
      <c r="G4388">
        <v>67.639390587214905</v>
      </c>
      <c r="H4388">
        <v>1.8900207558920701</v>
      </c>
      <c r="I4388">
        <v>-0.55256563160844296</v>
      </c>
      <c r="J4388">
        <v>3.0874099731293798</v>
      </c>
      <c r="K4388">
        <v>16.789391557215101</v>
      </c>
      <c r="L4388">
        <v>15.3159474623614</v>
      </c>
      <c r="M4388">
        <v>50.999082258479199</v>
      </c>
      <c r="N4388">
        <v>1.7247817961965399</v>
      </c>
      <c r="O4388">
        <v>5.9154929577464896</v>
      </c>
      <c r="P4388">
        <v>117.258261933904</v>
      </c>
      <c r="Q4388">
        <v>1.5085320509734001E-2</v>
      </c>
    </row>
    <row r="4389" spans="1:17" hidden="1" x14ac:dyDescent="0.3">
      <c r="A4389" t="s">
        <v>8935</v>
      </c>
      <c r="B4389" t="s">
        <v>8936</v>
      </c>
      <c r="C4389" t="s">
        <v>10182</v>
      </c>
      <c r="E4389">
        <v>9.3872181000000001</v>
      </c>
      <c r="F4389">
        <v>24.92</v>
      </c>
      <c r="G4389">
        <v>-22.323021403337599</v>
      </c>
      <c r="H4389">
        <v>-0.42440728953011603</v>
      </c>
      <c r="I4389">
        <v>12.5838964303474</v>
      </c>
      <c r="J4389">
        <v>-4.6493160773758403E-2</v>
      </c>
      <c r="K4389">
        <v>24.705593195172298</v>
      </c>
      <c r="L4389">
        <v>21.5882146331498</v>
      </c>
      <c r="M4389">
        <v>43.051472064460697</v>
      </c>
      <c r="N4389">
        <v>0</v>
      </c>
      <c r="O4389">
        <v>9.5505617977527901</v>
      </c>
      <c r="P4389">
        <v>71.271477663230201</v>
      </c>
    </row>
    <row r="4390" spans="1:17" hidden="1" x14ac:dyDescent="0.3">
      <c r="A4390" t="s">
        <v>8937</v>
      </c>
      <c r="B4390" t="s">
        <v>8938</v>
      </c>
      <c r="C4390" t="s">
        <v>10182</v>
      </c>
      <c r="E4390">
        <v>9.3670823999999993</v>
      </c>
      <c r="F4390">
        <v>26.13</v>
      </c>
      <c r="G4390">
        <v>183.41468231749599</v>
      </c>
      <c r="H4390">
        <v>-14.550761426237999</v>
      </c>
      <c r="I4390">
        <v>-49.044296114468203</v>
      </c>
      <c r="J4390">
        <v>-14.2964931607737</v>
      </c>
      <c r="K4390">
        <v>33.023245343684998</v>
      </c>
      <c r="L4390">
        <v>29.490588791408001</v>
      </c>
      <c r="M4390">
        <v>21.976050177481198</v>
      </c>
      <c r="N4390">
        <v>0.21118191279737</v>
      </c>
      <c r="O4390">
        <v>77.382319173363896</v>
      </c>
      <c r="P4390">
        <v>208.500590318772</v>
      </c>
    </row>
    <row r="4391" spans="1:17" hidden="1" x14ac:dyDescent="0.3">
      <c r="A4391" t="s">
        <v>8939</v>
      </c>
      <c r="B4391" t="s">
        <v>8940</v>
      </c>
      <c r="C4391" t="s">
        <v>10182</v>
      </c>
      <c r="D4391" t="s">
        <v>49</v>
      </c>
      <c r="E4391">
        <v>9.3547311999999998</v>
      </c>
      <c r="F4391">
        <v>30.76</v>
      </c>
      <c r="G4391">
        <v>44.297351910618502</v>
      </c>
      <c r="H4391">
        <v>-9.8614859913737796</v>
      </c>
      <c r="I4391">
        <v>-20.480071342174298</v>
      </c>
      <c r="J4391">
        <v>-4.6493160773758403E-2</v>
      </c>
      <c r="K4391">
        <v>31.9579961384628</v>
      </c>
      <c r="L4391">
        <v>30.150300144057301</v>
      </c>
      <c r="M4391">
        <v>45.291483016885003</v>
      </c>
      <c r="N4391">
        <v>1.6236254763200799</v>
      </c>
      <c r="O4391">
        <v>38.166449934980399</v>
      </c>
      <c r="P4391">
        <v>125.018288222384</v>
      </c>
      <c r="Q4391">
        <v>7.9001386416078997E-2</v>
      </c>
    </row>
    <row r="4392" spans="1:17" hidden="1" x14ac:dyDescent="0.3">
      <c r="A4392" t="s">
        <v>8941</v>
      </c>
      <c r="B4392" t="s">
        <v>8942</v>
      </c>
      <c r="C4392" t="s">
        <v>10182</v>
      </c>
      <c r="D4392" t="s">
        <v>21</v>
      </c>
      <c r="E4392">
        <v>9.2963055000000008</v>
      </c>
      <c r="F4392">
        <v>8.85</v>
      </c>
      <c r="G4392">
        <v>-57.887730324738101</v>
      </c>
      <c r="H4392">
        <v>35.935099892664802</v>
      </c>
      <c r="I4392">
        <v>-32.5267611875475</v>
      </c>
      <c r="J4392">
        <v>1.2370540971025401</v>
      </c>
      <c r="K4392">
        <v>8.2739486362203003</v>
      </c>
      <c r="L4392">
        <v>8.5972084043218295</v>
      </c>
      <c r="M4392">
        <v>62.274530952342801</v>
      </c>
      <c r="N4392">
        <v>1.4699510188795699</v>
      </c>
      <c r="O4392">
        <v>49.7175141242937</v>
      </c>
      <c r="P4392">
        <v>78.068410462776598</v>
      </c>
    </row>
    <row r="4393" spans="1:17" hidden="1" x14ac:dyDescent="0.3">
      <c r="A4393" t="s">
        <v>8943</v>
      </c>
      <c r="B4393" t="s">
        <v>8944</v>
      </c>
      <c r="C4393" t="s">
        <v>10182</v>
      </c>
      <c r="D4393" t="s">
        <v>416</v>
      </c>
      <c r="E4393">
        <v>9.2914200000000005</v>
      </c>
      <c r="F4393">
        <v>30.75</v>
      </c>
      <c r="G4393">
        <v>39.793448567088802</v>
      </c>
      <c r="H4393">
        <v>10.772764870350301</v>
      </c>
      <c r="I4393">
        <v>-20.537339495287501</v>
      </c>
      <c r="J4393">
        <v>10.7121275288814</v>
      </c>
      <c r="K4393">
        <v>29.175061608323801</v>
      </c>
      <c r="L4393">
        <v>28.3922659307527</v>
      </c>
      <c r="M4393">
        <v>58.116482047239202</v>
      </c>
      <c r="N4393">
        <v>0.71895987295616404</v>
      </c>
      <c r="O4393">
        <v>28.455284552845502</v>
      </c>
      <c r="P4393">
        <v>87.385740402193704</v>
      </c>
      <c r="Q4393">
        <v>9.6199513643184006E-2</v>
      </c>
    </row>
    <row r="4394" spans="1:17" hidden="1" x14ac:dyDescent="0.3">
      <c r="A4394" t="s">
        <v>8945</v>
      </c>
      <c r="B4394" t="s">
        <v>8946</v>
      </c>
      <c r="C4394" t="s">
        <v>10182</v>
      </c>
      <c r="E4394">
        <v>9.1990862099999902</v>
      </c>
      <c r="F4394">
        <v>3.67</v>
      </c>
      <c r="G4394">
        <v>2.7886564586545499</v>
      </c>
      <c r="H4394">
        <v>13.164952288276099</v>
      </c>
      <c r="I4394">
        <v>-33.062725524106703</v>
      </c>
      <c r="J4394">
        <v>7.4743982041287396</v>
      </c>
      <c r="K4394">
        <v>3.5188622844495998</v>
      </c>
      <c r="L4394">
        <v>3.52860920495969</v>
      </c>
      <c r="M4394">
        <v>54.429942601474899</v>
      </c>
      <c r="N4394">
        <v>1.7084163900376801</v>
      </c>
      <c r="O4394">
        <v>41.416893732970003</v>
      </c>
      <c r="P4394">
        <v>70.697674418604606</v>
      </c>
      <c r="Q4394">
        <v>3.3923781021831002E-2</v>
      </c>
    </row>
    <row r="4395" spans="1:17" hidden="1" x14ac:dyDescent="0.3">
      <c r="A4395" t="s">
        <v>8947</v>
      </c>
      <c r="B4395" t="s">
        <v>8948</v>
      </c>
      <c r="C4395" t="s">
        <v>10182</v>
      </c>
      <c r="E4395">
        <v>9.0982891719999994</v>
      </c>
      <c r="F4395">
        <v>11.48</v>
      </c>
      <c r="G4395">
        <v>9.0368642759519808</v>
      </c>
      <c r="H4395">
        <v>1.50054397752639</v>
      </c>
      <c r="I4395">
        <v>-30.211073827916199</v>
      </c>
      <c r="J4395">
        <v>-11.9695700838506</v>
      </c>
      <c r="K4395">
        <v>10.878079009645999</v>
      </c>
      <c r="L4395">
        <v>11.0894257485023</v>
      </c>
      <c r="M4395">
        <v>55.777833874489197</v>
      </c>
      <c r="N4395">
        <v>2.9343660823481401</v>
      </c>
      <c r="O4395">
        <v>86.846689895470305</v>
      </c>
      <c r="P4395">
        <v>41.108333333333299</v>
      </c>
      <c r="Q4395">
        <v>3.3627370439870997E-2</v>
      </c>
    </row>
    <row r="4396" spans="1:17" hidden="1" x14ac:dyDescent="0.3">
      <c r="A4396" t="s">
        <v>8949</v>
      </c>
      <c r="B4396" t="s">
        <v>8950</v>
      </c>
      <c r="C4396" t="s">
        <v>10182</v>
      </c>
      <c r="D4396" t="s">
        <v>108</v>
      </c>
      <c r="E4396">
        <v>9.0909700000000004</v>
      </c>
      <c r="F4396">
        <v>0.49</v>
      </c>
      <c r="G4396">
        <v>-25.085908001275701</v>
      </c>
      <c r="H4396">
        <v>-4.5179745409920997</v>
      </c>
      <c r="I4396">
        <v>-19.8755540827276</v>
      </c>
      <c r="J4396">
        <v>-4.6493160773758403E-2</v>
      </c>
      <c r="K4396">
        <v>0.49108132014865402</v>
      </c>
      <c r="L4396">
        <v>0.52145989473339505</v>
      </c>
      <c r="M4396">
        <v>42.892589935559599</v>
      </c>
      <c r="N4396">
        <v>1.36385290624856</v>
      </c>
      <c r="O4396">
        <v>24.4897959183673</v>
      </c>
      <c r="P4396">
        <v>0</v>
      </c>
      <c r="Q4396">
        <v>-0.18085202336391301</v>
      </c>
    </row>
    <row r="4397" spans="1:17" hidden="1" x14ac:dyDescent="0.3">
      <c r="A4397" t="s">
        <v>8951</v>
      </c>
      <c r="B4397" t="s">
        <v>8952</v>
      </c>
      <c r="C4397" t="s">
        <v>10182</v>
      </c>
      <c r="E4397">
        <v>9.0800426000000005</v>
      </c>
      <c r="F4397">
        <v>29.98</v>
      </c>
      <c r="G4397">
        <v>-25.352042399146601</v>
      </c>
      <c r="H4397">
        <v>-4.5179745409920997</v>
      </c>
      <c r="I4397">
        <v>-7.3563954758887098</v>
      </c>
      <c r="J4397">
        <v>-4.6493160773758403E-2</v>
      </c>
      <c r="K4397">
        <v>29.7159032933614</v>
      </c>
      <c r="L4397">
        <v>29.599979375289099</v>
      </c>
      <c r="M4397">
        <v>99.999999998127706</v>
      </c>
      <c r="N4397">
        <v>0</v>
      </c>
      <c r="O4397">
        <v>0.26684456304202298</v>
      </c>
      <c r="P4397">
        <v>4.97198879551821</v>
      </c>
    </row>
    <row r="4398" spans="1:17" hidden="1" x14ac:dyDescent="0.3">
      <c r="A4398" t="s">
        <v>8953</v>
      </c>
      <c r="B4398" t="s">
        <v>8954</v>
      </c>
      <c r="C4398" t="s">
        <v>10182</v>
      </c>
      <c r="D4398" t="s">
        <v>637</v>
      </c>
      <c r="E4398">
        <v>9.0742195599999995</v>
      </c>
      <c r="F4398">
        <v>43.4</v>
      </c>
      <c r="G4398">
        <v>12.691869776501999</v>
      </c>
      <c r="H4398">
        <v>7.5514513602094802</v>
      </c>
      <c r="I4398">
        <v>76.943312196102795</v>
      </c>
      <c r="J4398">
        <v>20.834843244756101</v>
      </c>
      <c r="K4398">
        <v>34.708504273790197</v>
      </c>
      <c r="L4398">
        <v>30.695615041148098</v>
      </c>
      <c r="M4398">
        <v>80.986765517271394</v>
      </c>
      <c r="N4398">
        <v>0.75497664045046298</v>
      </c>
      <c r="O4398">
        <v>2.1658986175115298</v>
      </c>
      <c r="P4398">
        <v>94.618834080717406</v>
      </c>
    </row>
    <row r="4399" spans="1:17" hidden="1" x14ac:dyDescent="0.3">
      <c r="A4399" t="s">
        <v>8955</v>
      </c>
      <c r="B4399" t="s">
        <v>8956</v>
      </c>
      <c r="C4399" t="s">
        <v>10182</v>
      </c>
      <c r="D4399" t="s">
        <v>481</v>
      </c>
      <c r="E4399">
        <v>9.0449999999999999</v>
      </c>
      <c r="F4399">
        <v>6.7</v>
      </c>
      <c r="G4399">
        <v>65.797282881915095</v>
      </c>
      <c r="H4399">
        <v>-11.3264851792899</v>
      </c>
      <c r="I4399">
        <v>-26.210132343386299</v>
      </c>
      <c r="J4399">
        <v>-1.9867916682364399</v>
      </c>
      <c r="K4399">
        <v>7.4793259009324196</v>
      </c>
      <c r="L4399">
        <v>7.9483505827524201</v>
      </c>
      <c r="M4399">
        <v>46.275335568733098</v>
      </c>
      <c r="N4399">
        <v>0.17219382927959401</v>
      </c>
      <c r="O4399">
        <v>172.38805970149201</v>
      </c>
      <c r="P4399">
        <v>162.74509803921501</v>
      </c>
      <c r="Q4399">
        <v>9.8949402128556005E-2</v>
      </c>
    </row>
    <row r="4400" spans="1:17" hidden="1" x14ac:dyDescent="0.3">
      <c r="A4400" t="s">
        <v>8957</v>
      </c>
      <c r="B4400" t="s">
        <v>8958</v>
      </c>
      <c r="C4400" t="s">
        <v>10182</v>
      </c>
      <c r="D4400" t="s">
        <v>1402</v>
      </c>
      <c r="E4400">
        <v>9.0436989000000008</v>
      </c>
      <c r="F4400">
        <v>1.38</v>
      </c>
      <c r="G4400">
        <v>28.2474253320575</v>
      </c>
      <c r="H4400">
        <v>-19.332789355806899</v>
      </c>
      <c r="I4400">
        <v>-28.6920206350432</v>
      </c>
      <c r="J4400">
        <v>-5.5259452155682798</v>
      </c>
      <c r="K4400">
        <v>1.83080223253195</v>
      </c>
      <c r="L4400">
        <v>1.59858497459004</v>
      </c>
      <c r="M4400">
        <v>1.0006295728507699</v>
      </c>
      <c r="N4400">
        <v>1.1692760879428501</v>
      </c>
      <c r="O4400">
        <v>81.159420289855007</v>
      </c>
      <c r="Q4400">
        <v>3.1252222082128002E-2</v>
      </c>
    </row>
    <row r="4401" spans="1:17" hidden="1" x14ac:dyDescent="0.3">
      <c r="A4401" t="s">
        <v>8959</v>
      </c>
      <c r="B4401" t="s">
        <v>8960</v>
      </c>
      <c r="C4401" t="s">
        <v>10182</v>
      </c>
      <c r="D4401" t="s">
        <v>246</v>
      </c>
      <c r="E4401">
        <v>9.0366999999999997</v>
      </c>
      <c r="F4401">
        <v>23</v>
      </c>
      <c r="G4401">
        <v>94.379740853686002</v>
      </c>
      <c r="H4401">
        <v>10.3692435041206</v>
      </c>
      <c r="I4401">
        <v>-23.6280371830922</v>
      </c>
      <c r="J4401">
        <v>-7.9243066655968901</v>
      </c>
      <c r="K4401">
        <v>23.9429750216465</v>
      </c>
      <c r="L4401">
        <v>21.078727149412199</v>
      </c>
      <c r="M4401">
        <v>43.537750167966699</v>
      </c>
      <c r="N4401">
        <v>0.59141187661367001</v>
      </c>
      <c r="O4401">
        <v>46.043478260869499</v>
      </c>
      <c r="P4401">
        <v>119.465648854961</v>
      </c>
    </row>
    <row r="4402" spans="1:17" hidden="1" x14ac:dyDescent="0.3">
      <c r="A4402" t="s">
        <v>8961</v>
      </c>
      <c r="B4402" t="s">
        <v>8962</v>
      </c>
      <c r="C4402" t="s">
        <v>10182</v>
      </c>
      <c r="D4402" t="s">
        <v>413</v>
      </c>
      <c r="E4402">
        <v>9.0250000000000004</v>
      </c>
      <c r="F4402">
        <v>19</v>
      </c>
      <c r="G4402">
        <v>16.917081535346</v>
      </c>
      <c r="H4402">
        <v>3.8153587923412098</v>
      </c>
      <c r="I4402">
        <v>-3.75695569997835</v>
      </c>
      <c r="J4402">
        <v>13.7035068392262</v>
      </c>
      <c r="K4402">
        <v>16.602973806637099</v>
      </c>
      <c r="L4402">
        <v>15.424941442967301</v>
      </c>
      <c r="M4402">
        <v>70.612652370317505</v>
      </c>
      <c r="N4402">
        <v>0.91821404784946703</v>
      </c>
      <c r="O4402">
        <v>3.26315789473685</v>
      </c>
      <c r="P4402">
        <v>68.738898756660703</v>
      </c>
      <c r="Q4402">
        <v>7.2155159202070995E-2</v>
      </c>
    </row>
    <row r="4403" spans="1:17" hidden="1" x14ac:dyDescent="0.3">
      <c r="A4403" t="s">
        <v>8963</v>
      </c>
      <c r="B4403" t="s">
        <v>8964</v>
      </c>
      <c r="C4403" t="s">
        <v>10182</v>
      </c>
      <c r="D4403" t="s">
        <v>413</v>
      </c>
      <c r="E4403">
        <v>9.0195000000000007</v>
      </c>
      <c r="F4403">
        <v>30</v>
      </c>
      <c r="G4403">
        <v>-24.9189630930954</v>
      </c>
      <c r="H4403">
        <v>36.319234761333398</v>
      </c>
      <c r="I4403">
        <v>-0.59654069598793402</v>
      </c>
      <c r="J4403">
        <v>12.1016549873743</v>
      </c>
      <c r="K4403">
        <v>24.875075239318299</v>
      </c>
      <c r="L4403">
        <v>24.849353740257499</v>
      </c>
      <c r="M4403">
        <v>91.237150253186599</v>
      </c>
      <c r="N4403">
        <v>1.6806722689075599</v>
      </c>
      <c r="O4403">
        <v>4.8</v>
      </c>
      <c r="P4403">
        <v>43.609382479655302</v>
      </c>
      <c r="Q4403">
        <v>9.9502651165044004E-2</v>
      </c>
    </row>
    <row r="4404" spans="1:17" hidden="1" x14ac:dyDescent="0.3">
      <c r="A4404" t="s">
        <v>8965</v>
      </c>
      <c r="B4404" t="s">
        <v>8966</v>
      </c>
      <c r="C4404" t="s">
        <v>10182</v>
      </c>
      <c r="D4404" t="s">
        <v>290</v>
      </c>
      <c r="E4404">
        <v>9.0164799999999996</v>
      </c>
      <c r="F4404">
        <v>22</v>
      </c>
      <c r="G4404">
        <v>74.914091998724203</v>
      </c>
      <c r="H4404">
        <v>7.7486921256745598</v>
      </c>
      <c r="I4404">
        <v>16.779596949250301</v>
      </c>
      <c r="J4404">
        <v>-0.66027975189745503</v>
      </c>
      <c r="K4404">
        <v>20.4229217276913</v>
      </c>
      <c r="L4404">
        <v>18.8193785552054</v>
      </c>
      <c r="M4404">
        <v>60.435024039230903</v>
      </c>
      <c r="N4404">
        <v>1.1088479481878499</v>
      </c>
      <c r="O4404">
        <v>26.045454545454501</v>
      </c>
      <c r="P4404">
        <v>113.38506304558599</v>
      </c>
      <c r="Q4404">
        <v>8.3854422120781993E-2</v>
      </c>
    </row>
    <row r="4405" spans="1:17" hidden="1" x14ac:dyDescent="0.3">
      <c r="A4405" t="s">
        <v>8967</v>
      </c>
      <c r="B4405" t="s">
        <v>8968</v>
      </c>
      <c r="C4405" t="s">
        <v>10182</v>
      </c>
      <c r="D4405" t="s">
        <v>75</v>
      </c>
      <c r="E4405">
        <v>8.9979349650000007</v>
      </c>
      <c r="F4405">
        <v>4.1500000000000004</v>
      </c>
      <c r="G4405">
        <v>13.2474253320575</v>
      </c>
      <c r="H4405">
        <v>0.469556631077723</v>
      </c>
      <c r="I4405">
        <v>-15.365767448977</v>
      </c>
      <c r="J4405">
        <v>-4.6493160773758403E-2</v>
      </c>
      <c r="K4405">
        <v>4.1926627964017902</v>
      </c>
      <c r="L4405">
        <v>3.9403220727408002</v>
      </c>
      <c r="M4405">
        <v>42.122530770010201</v>
      </c>
      <c r="N4405">
        <v>0.61681167084683997</v>
      </c>
      <c r="O4405">
        <v>21.6867469879517</v>
      </c>
      <c r="P4405">
        <v>62.109375</v>
      </c>
      <c r="Q4405">
        <v>4.6149126748828997E-2</v>
      </c>
    </row>
    <row r="4406" spans="1:17" hidden="1" x14ac:dyDescent="0.3">
      <c r="A4406" t="s">
        <v>8969</v>
      </c>
      <c r="B4406" t="s">
        <v>8970</v>
      </c>
      <c r="C4406" t="s">
        <v>10182</v>
      </c>
      <c r="D4406" t="s">
        <v>344</v>
      </c>
      <c r="E4406">
        <v>8.9862839999999995</v>
      </c>
      <c r="F4406">
        <v>13.8</v>
      </c>
      <c r="G4406">
        <v>40.580358505326899</v>
      </c>
      <c r="H4406">
        <v>-8.5597863876819993</v>
      </c>
      <c r="I4406">
        <v>43.0770211339984</v>
      </c>
      <c r="J4406">
        <v>0.90658601811186401</v>
      </c>
      <c r="K4406">
        <v>13.391896434049301</v>
      </c>
      <c r="L4406">
        <v>10.970666720431099</v>
      </c>
      <c r="M4406">
        <v>57.048234971805499</v>
      </c>
      <c r="N4406">
        <v>0.43408449432500301</v>
      </c>
      <c r="O4406">
        <v>35.9420289855072</v>
      </c>
      <c r="P4406">
        <v>128.476821192052</v>
      </c>
      <c r="Q4406">
        <v>0.10239306120465599</v>
      </c>
    </row>
    <row r="4407" spans="1:17" hidden="1" x14ac:dyDescent="0.3">
      <c r="A4407" t="s">
        <v>8971</v>
      </c>
      <c r="B4407" t="s">
        <v>8972</v>
      </c>
      <c r="C4407" t="s">
        <v>10182</v>
      </c>
      <c r="D4407" t="s">
        <v>553</v>
      </c>
      <c r="E4407">
        <v>8.9862330499999992</v>
      </c>
      <c r="F4407">
        <v>5.93</v>
      </c>
      <c r="G4407">
        <v>49.325856704606501</v>
      </c>
      <c r="H4407">
        <v>6.3391683161507499</v>
      </c>
      <c r="I4407">
        <v>27.860741024101301</v>
      </c>
      <c r="J4407">
        <v>-3.8481460533357299</v>
      </c>
      <c r="K4407">
        <v>5.8082547626362899</v>
      </c>
      <c r="L4407">
        <v>4.9961933621498504</v>
      </c>
      <c r="M4407">
        <v>41.344570213874199</v>
      </c>
      <c r="N4407">
        <v>0.689292844065586</v>
      </c>
      <c r="O4407">
        <v>33.052276559865</v>
      </c>
      <c r="P4407">
        <v>95.065789473684205</v>
      </c>
      <c r="Q4407">
        <v>4.9655907784062002E-2</v>
      </c>
    </row>
    <row r="4408" spans="1:17" hidden="1" x14ac:dyDescent="0.3">
      <c r="A4408" t="s">
        <v>8973</v>
      </c>
      <c r="B4408" t="s">
        <v>8974</v>
      </c>
      <c r="C4408" t="s">
        <v>10182</v>
      </c>
      <c r="D4408" t="s">
        <v>62</v>
      </c>
      <c r="E4408">
        <v>8.9855464999999999</v>
      </c>
      <c r="F4408">
        <v>6.65</v>
      </c>
      <c r="G4408">
        <v>39.111622862921699</v>
      </c>
      <c r="H4408">
        <v>17.405102382084799</v>
      </c>
      <c r="I4408">
        <v>33.8254618824392</v>
      </c>
      <c r="J4408">
        <v>9.2638516668124407</v>
      </c>
      <c r="K4408">
        <v>5.2505863035922298</v>
      </c>
      <c r="L4408">
        <v>4.7335961170273304</v>
      </c>
      <c r="M4408">
        <v>77.254865516694593</v>
      </c>
      <c r="N4408">
        <v>1.6683785011654499</v>
      </c>
      <c r="O4408">
        <v>0</v>
      </c>
      <c r="P4408">
        <v>107.8125</v>
      </c>
      <c r="Q4408">
        <v>5.1400542364208997E-2</v>
      </c>
    </row>
    <row r="4409" spans="1:17" hidden="1" x14ac:dyDescent="0.3">
      <c r="A4409" t="s">
        <v>8975</v>
      </c>
      <c r="B4409" t="s">
        <v>8976</v>
      </c>
      <c r="C4409" t="s">
        <v>10182</v>
      </c>
      <c r="E4409">
        <v>8.9779091999999991</v>
      </c>
      <c r="F4409">
        <v>27.34</v>
      </c>
      <c r="G4409">
        <v>-9.3365430563138592</v>
      </c>
      <c r="H4409">
        <v>16.993136570118999</v>
      </c>
      <c r="I4409">
        <v>3.4209806735549599</v>
      </c>
      <c r="J4409">
        <v>21.464617950337299</v>
      </c>
      <c r="M4409">
        <v>100</v>
      </c>
      <c r="O4409">
        <v>0</v>
      </c>
      <c r="P4409">
        <v>21.511111111111099</v>
      </c>
    </row>
    <row r="4410" spans="1:17" hidden="1" x14ac:dyDescent="0.3">
      <c r="A4410" t="s">
        <v>8977</v>
      </c>
      <c r="B4410" t="s">
        <v>8978</v>
      </c>
      <c r="C4410" t="s">
        <v>10182</v>
      </c>
      <c r="E4410">
        <v>8.9644567099999897</v>
      </c>
      <c r="F4410">
        <v>8.27</v>
      </c>
      <c r="G4410">
        <v>30.951827847780802</v>
      </c>
      <c r="H4410">
        <v>-11.5966262263853</v>
      </c>
      <c r="I4410">
        <v>-11.104394063328501</v>
      </c>
      <c r="J4410">
        <v>-1.94447655341907</v>
      </c>
      <c r="K4410">
        <v>8.9615395894805197</v>
      </c>
      <c r="L4410">
        <v>8.4985413863150292</v>
      </c>
      <c r="M4410">
        <v>24.316924185981701</v>
      </c>
      <c r="N4410">
        <v>1.5977515524294399</v>
      </c>
      <c r="O4410">
        <v>27.569528415961301</v>
      </c>
      <c r="P4410">
        <v>87.954545454545396</v>
      </c>
      <c r="Q4410">
        <v>4.6492177444955998E-2</v>
      </c>
    </row>
    <row r="4411" spans="1:17" hidden="1" x14ac:dyDescent="0.3">
      <c r="A4411" t="s">
        <v>8979</v>
      </c>
      <c r="B4411" t="s">
        <v>8980</v>
      </c>
      <c r="C4411" t="s">
        <v>10182</v>
      </c>
      <c r="D4411" t="s">
        <v>613</v>
      </c>
      <c r="E4411">
        <v>8.9569734029999992</v>
      </c>
      <c r="F4411">
        <v>7.53</v>
      </c>
      <c r="G4411">
        <v>29.534215202009602</v>
      </c>
      <c r="H4411">
        <v>-0.17014845403558401</v>
      </c>
      <c r="I4411">
        <v>-24.7702447365231</v>
      </c>
      <c r="J4411">
        <v>2.8106496963690901</v>
      </c>
      <c r="K4411">
        <v>7.5089418886516999</v>
      </c>
      <c r="L4411">
        <v>6.9504404858687296</v>
      </c>
      <c r="M4411">
        <v>46.115104245542298</v>
      </c>
      <c r="N4411">
        <v>0.75404580909820496</v>
      </c>
      <c r="O4411">
        <v>23.7715803452855</v>
      </c>
      <c r="P4411">
        <v>75.116279069767401</v>
      </c>
      <c r="Q4411">
        <v>0.115695942919738</v>
      </c>
    </row>
    <row r="4412" spans="1:17" hidden="1" x14ac:dyDescent="0.3">
      <c r="A4412" t="s">
        <v>8981</v>
      </c>
      <c r="B4412" t="s">
        <v>8982</v>
      </c>
      <c r="C4412" t="s">
        <v>10182</v>
      </c>
      <c r="E4412">
        <v>8.9366400000000006</v>
      </c>
      <c r="F4412">
        <v>42.8</v>
      </c>
      <c r="G4412">
        <v>8.6640919987242295</v>
      </c>
      <c r="H4412">
        <v>-3.2161993930631101</v>
      </c>
      <c r="I4412">
        <v>-1.0439328933518099</v>
      </c>
      <c r="J4412">
        <v>-4.6493160773758403E-2</v>
      </c>
      <c r="K4412">
        <v>41.5990988654113</v>
      </c>
      <c r="L4412">
        <v>38.8231831765262</v>
      </c>
      <c r="M4412">
        <v>98.801227579490799</v>
      </c>
      <c r="N4412">
        <v>2.2459893048128299</v>
      </c>
      <c r="O4412">
        <v>5</v>
      </c>
      <c r="P4412">
        <v>55.636363636363598</v>
      </c>
    </row>
    <row r="4413" spans="1:17" hidden="1" x14ac:dyDescent="0.3">
      <c r="A4413" t="s">
        <v>8983</v>
      </c>
      <c r="B4413" t="s">
        <v>8984</v>
      </c>
      <c r="C4413" t="s">
        <v>10182</v>
      </c>
      <c r="D4413" t="s">
        <v>637</v>
      </c>
      <c r="E4413">
        <v>8.9309879999999993</v>
      </c>
      <c r="F4413">
        <v>6.27</v>
      </c>
      <c r="G4413">
        <v>67.837168921801094</v>
      </c>
      <c r="H4413">
        <v>-1.78485556993101</v>
      </c>
      <c r="I4413">
        <v>7.7865582573287</v>
      </c>
      <c r="J4413">
        <v>-7.5718187758244104</v>
      </c>
      <c r="K4413">
        <v>5.5646886126655399</v>
      </c>
      <c r="L4413">
        <v>4.5251785019236701</v>
      </c>
      <c r="M4413">
        <v>49.137844494793498</v>
      </c>
      <c r="N4413">
        <v>0.97479033247862201</v>
      </c>
      <c r="O4413">
        <v>10.207336523125999</v>
      </c>
      <c r="P4413">
        <v>145.88235294117601</v>
      </c>
      <c r="Q4413">
        <v>0.14160006724372201</v>
      </c>
    </row>
    <row r="4414" spans="1:17" hidden="1" x14ac:dyDescent="0.3">
      <c r="A4414" t="s">
        <v>8985</v>
      </c>
      <c r="B4414" t="s">
        <v>8986</v>
      </c>
      <c r="C4414" t="s">
        <v>10182</v>
      </c>
      <c r="D4414" t="s">
        <v>700</v>
      </c>
      <c r="E4414">
        <v>8.9285349999999397</v>
      </c>
      <c r="F4414">
        <v>8.75</v>
      </c>
      <c r="G4414">
        <v>-25.085908001275701</v>
      </c>
      <c r="H4414">
        <v>-4.5179745409920997</v>
      </c>
      <c r="I4414">
        <v>-12.3283842714069</v>
      </c>
      <c r="J4414">
        <v>-4.6493160773758403E-2</v>
      </c>
      <c r="K4414">
        <v>8.75</v>
      </c>
      <c r="L4414">
        <v>8.75</v>
      </c>
      <c r="M4414">
        <v>50</v>
      </c>
      <c r="O4414">
        <v>0</v>
      </c>
      <c r="P4414">
        <v>0</v>
      </c>
    </row>
    <row r="4415" spans="1:17" hidden="1" x14ac:dyDescent="0.3">
      <c r="A4415" t="s">
        <v>8987</v>
      </c>
      <c r="B4415" t="s">
        <v>8988</v>
      </c>
      <c r="C4415" t="s">
        <v>10182</v>
      </c>
      <c r="D4415" t="s">
        <v>1402</v>
      </c>
      <c r="E4415">
        <v>8.9141864349999995</v>
      </c>
      <c r="F4415">
        <v>28.93</v>
      </c>
      <c r="G4415">
        <v>-22.4244459714673</v>
      </c>
      <c r="H4415">
        <v>29.445949788088399</v>
      </c>
      <c r="I4415">
        <v>4.5605046174819597</v>
      </c>
      <c r="J4415">
        <v>15.6010571620519</v>
      </c>
      <c r="K4415">
        <v>25.615165595290499</v>
      </c>
      <c r="L4415">
        <v>24.389855343798001</v>
      </c>
      <c r="M4415">
        <v>62.546534731368297</v>
      </c>
      <c r="N4415">
        <v>1.7021509565313599</v>
      </c>
      <c r="O4415">
        <v>10.3352920843415</v>
      </c>
      <c r="P4415">
        <v>78.030769230769195</v>
      </c>
      <c r="Q4415">
        <v>9.2866120067608998E-2</v>
      </c>
    </row>
    <row r="4416" spans="1:17" hidden="1" x14ac:dyDescent="0.3">
      <c r="A4416" t="s">
        <v>8989</v>
      </c>
      <c r="B4416" t="s">
        <v>8990</v>
      </c>
      <c r="C4416" t="s">
        <v>10182</v>
      </c>
      <c r="D4416" t="s">
        <v>637</v>
      </c>
      <c r="E4416">
        <v>8.9109504000000008</v>
      </c>
      <c r="F4416">
        <v>23.76</v>
      </c>
      <c r="G4416">
        <v>-8.1567741430080307</v>
      </c>
      <c r="H4416">
        <v>-5.4346412076587596</v>
      </c>
      <c r="I4416">
        <v>-12.032900945108899</v>
      </c>
      <c r="J4416">
        <v>-8.8527629037726499E-2</v>
      </c>
      <c r="K4416">
        <v>23.710748197574301</v>
      </c>
      <c r="L4416">
        <v>23.748677717270098</v>
      </c>
      <c r="M4416">
        <v>39.804933029915901</v>
      </c>
      <c r="N4416">
        <v>7.0463817009415097E-3</v>
      </c>
      <c r="O4416">
        <v>23.106060606060499</v>
      </c>
      <c r="P4416">
        <v>42.020322773460798</v>
      </c>
      <c r="Q4416">
        <v>3.7397017177388997E-2</v>
      </c>
    </row>
    <row r="4417" spans="1:17" hidden="1" x14ac:dyDescent="0.3">
      <c r="A4417" t="s">
        <v>8991</v>
      </c>
      <c r="B4417" t="s">
        <v>3103</v>
      </c>
      <c r="C4417" t="s">
        <v>10182</v>
      </c>
      <c r="D4417" t="s">
        <v>122</v>
      </c>
      <c r="E4417">
        <v>8.9006000000000007</v>
      </c>
      <c r="F4417">
        <v>7.64</v>
      </c>
      <c r="G4417">
        <v>-15.7869094318909</v>
      </c>
      <c r="H4417">
        <v>-24.2548166462552</v>
      </c>
      <c r="I4417">
        <v>-20.501461194483799</v>
      </c>
      <c r="J4417">
        <v>-7.2708277615341999</v>
      </c>
      <c r="K4417">
        <v>7.42917224498383</v>
      </c>
      <c r="L4417">
        <v>7.3654425707697602</v>
      </c>
      <c r="M4417">
        <v>49.909593606789798</v>
      </c>
      <c r="N4417">
        <v>0.95457303069266297</v>
      </c>
      <c r="O4417">
        <v>21.3350785340314</v>
      </c>
      <c r="P4417">
        <v>29.054054054053999</v>
      </c>
      <c r="Q4417">
        <v>9.1915867522440006E-2</v>
      </c>
    </row>
    <row r="4418" spans="1:17" hidden="1" x14ac:dyDescent="0.3">
      <c r="A4418" t="s">
        <v>8992</v>
      </c>
      <c r="B4418" t="s">
        <v>8993</v>
      </c>
      <c r="C4418" t="s">
        <v>10182</v>
      </c>
      <c r="D4418" t="s">
        <v>62</v>
      </c>
      <c r="E4418">
        <v>8.8484999999999996</v>
      </c>
      <c r="F4418">
        <v>58.99</v>
      </c>
      <c r="G4418">
        <v>56.1429706469577</v>
      </c>
      <c r="H4418">
        <v>-16.035899788894401</v>
      </c>
      <c r="I4418">
        <v>-38.043029782047803</v>
      </c>
      <c r="J4418">
        <v>-17.189350303630899</v>
      </c>
      <c r="K4418">
        <v>68.498950530439004</v>
      </c>
      <c r="L4418">
        <v>62.9481658698543</v>
      </c>
      <c r="M4418">
        <v>31.166926072562401</v>
      </c>
      <c r="N4418">
        <v>1.80192976663843</v>
      </c>
      <c r="O4418">
        <v>47.482624173588697</v>
      </c>
      <c r="P4418">
        <v>117.114464482885</v>
      </c>
      <c r="Q4418">
        <v>6.8009137243894E-2</v>
      </c>
    </row>
    <row r="4419" spans="1:17" hidden="1" x14ac:dyDescent="0.3">
      <c r="A4419" t="s">
        <v>8994</v>
      </c>
      <c r="B4419" t="s">
        <v>8995</v>
      </c>
      <c r="C4419" t="s">
        <v>10182</v>
      </c>
      <c r="E4419">
        <v>8.8355128559999994</v>
      </c>
      <c r="F4419">
        <v>4.47</v>
      </c>
      <c r="G4419">
        <v>17.725593596168299</v>
      </c>
      <c r="H4419">
        <v>16.261246238228601</v>
      </c>
      <c r="I4419">
        <v>-24.8528461109372</v>
      </c>
      <c r="J4419">
        <v>-2.3574175305216398</v>
      </c>
      <c r="K4419">
        <v>4.2456440743358002</v>
      </c>
      <c r="L4419">
        <v>4.4667585310220197</v>
      </c>
      <c r="M4419">
        <v>57.111831385155497</v>
      </c>
      <c r="N4419">
        <v>1.5030796349231099</v>
      </c>
      <c r="O4419">
        <v>121.47651006711401</v>
      </c>
      <c r="P4419">
        <v>78.799999999999898</v>
      </c>
      <c r="Q4419">
        <v>3.9960665729698003E-2</v>
      </c>
    </row>
    <row r="4420" spans="1:17" hidden="1" x14ac:dyDescent="0.3">
      <c r="A4420" t="s">
        <v>8996</v>
      </c>
      <c r="B4420" t="s">
        <v>8997</v>
      </c>
      <c r="C4420" t="s">
        <v>10182</v>
      </c>
      <c r="E4420">
        <v>8.7808499999999992</v>
      </c>
      <c r="F4420">
        <v>15.01</v>
      </c>
      <c r="G4420">
        <v>55.1061688294565</v>
      </c>
      <c r="H4420">
        <v>-2.96181757211524</v>
      </c>
      <c r="I4420">
        <v>-58.413154386349397</v>
      </c>
      <c r="J4420">
        <v>3.8289393651778001</v>
      </c>
      <c r="K4420">
        <v>16.9843654501929</v>
      </c>
      <c r="L4420">
        <v>18.043373049142499</v>
      </c>
      <c r="M4420">
        <v>73.627728523274996</v>
      </c>
      <c r="N4420">
        <v>0.31897926634768697</v>
      </c>
      <c r="O4420">
        <v>93.004663557628206</v>
      </c>
      <c r="P4420">
        <v>80.192076830732205</v>
      </c>
    </row>
    <row r="4421" spans="1:17" hidden="1" x14ac:dyDescent="0.3">
      <c r="A4421" t="s">
        <v>8998</v>
      </c>
      <c r="B4421" t="s">
        <v>8999</v>
      </c>
      <c r="C4421" t="s">
        <v>10182</v>
      </c>
      <c r="D4421" t="s">
        <v>416</v>
      </c>
      <c r="E4421">
        <v>8.7743088</v>
      </c>
      <c r="F4421">
        <v>9.48</v>
      </c>
      <c r="G4421">
        <v>-6.5859080012757403</v>
      </c>
      <c r="H4421">
        <v>-29.003100399115599</v>
      </c>
      <c r="I4421">
        <v>-25.2760426736107</v>
      </c>
      <c r="J4421">
        <v>1.4919683776877799</v>
      </c>
      <c r="K4421">
        <v>11.173021879206299</v>
      </c>
      <c r="L4421">
        <v>10.7838069189342</v>
      </c>
      <c r="M4421">
        <v>25.416463791334699</v>
      </c>
      <c r="N4421">
        <v>0.47559320912069297</v>
      </c>
      <c r="O4421">
        <v>70.569620253164501</v>
      </c>
      <c r="P4421">
        <v>63.166953528399297</v>
      </c>
      <c r="Q4421">
        <v>2.6542158477118001E-2</v>
      </c>
    </row>
    <row r="4422" spans="1:17" hidden="1" x14ac:dyDescent="0.3">
      <c r="A4422" t="s">
        <v>9000</v>
      </c>
      <c r="B4422" t="s">
        <v>9001</v>
      </c>
      <c r="C4422" t="s">
        <v>10182</v>
      </c>
      <c r="D4422" t="s">
        <v>413</v>
      </c>
      <c r="E4422">
        <v>8.7159999999999993</v>
      </c>
      <c r="F4422">
        <v>21.79</v>
      </c>
      <c r="G4422">
        <v>22.243368536925701</v>
      </c>
      <c r="H4422">
        <v>-4.5179745409920997</v>
      </c>
      <c r="I4422">
        <v>-7.3669199168789898</v>
      </c>
      <c r="J4422">
        <v>-4.6493160773758403E-2</v>
      </c>
      <c r="K4422">
        <v>21.510489164477001</v>
      </c>
      <c r="L4422">
        <v>18.1663435039871</v>
      </c>
      <c r="M4422">
        <v>100</v>
      </c>
      <c r="O4422">
        <v>0</v>
      </c>
      <c r="P4422">
        <v>47.329276538201398</v>
      </c>
    </row>
    <row r="4423" spans="1:17" hidden="1" x14ac:dyDescent="0.3">
      <c r="A4423" t="s">
        <v>9002</v>
      </c>
      <c r="B4423" t="s">
        <v>9003</v>
      </c>
      <c r="C4423" t="s">
        <v>10182</v>
      </c>
      <c r="E4423">
        <v>8.7086950000000005</v>
      </c>
      <c r="F4423">
        <v>26.5</v>
      </c>
      <c r="G4423">
        <v>57.169937940952501</v>
      </c>
      <c r="H4423">
        <v>68.947498604787896</v>
      </c>
      <c r="I4423">
        <v>54.024409200030597</v>
      </c>
      <c r="J4423">
        <v>5.7647392885241997</v>
      </c>
      <c r="K4423">
        <v>21.3575322974486</v>
      </c>
      <c r="L4423">
        <v>17.3538436839738</v>
      </c>
      <c r="M4423">
        <v>52.548628108934103</v>
      </c>
      <c r="N4423">
        <v>1.22169455065509</v>
      </c>
      <c r="O4423">
        <v>28.264150943396199</v>
      </c>
      <c r="P4423">
        <v>109.486166007905</v>
      </c>
      <c r="Q4423">
        <v>9.4749237032333997E-2</v>
      </c>
    </row>
    <row r="4424" spans="1:17" hidden="1" x14ac:dyDescent="0.3">
      <c r="A4424" t="s">
        <v>9004</v>
      </c>
      <c r="B4424" t="s">
        <v>9005</v>
      </c>
      <c r="C4424" t="s">
        <v>10182</v>
      </c>
      <c r="D4424" t="s">
        <v>384</v>
      </c>
      <c r="E4424">
        <v>8.6869443760379301</v>
      </c>
      <c r="F4424">
        <v>17.100000000000001</v>
      </c>
      <c r="G4424">
        <v>159.91409199872399</v>
      </c>
      <c r="H4424">
        <v>-4.5179745409920997</v>
      </c>
      <c r="I4424">
        <v>81.549166749001202</v>
      </c>
      <c r="J4424">
        <v>-4.6493160773758403E-2</v>
      </c>
      <c r="K4424">
        <v>17.0214907894329</v>
      </c>
      <c r="L4424">
        <v>14.1312171805105</v>
      </c>
      <c r="M4424">
        <v>52.558837165662098</v>
      </c>
      <c r="O4424">
        <v>17.660818713450201</v>
      </c>
      <c r="P4424">
        <v>232.03883495145601</v>
      </c>
    </row>
    <row r="4425" spans="1:17" hidden="1" x14ac:dyDescent="0.3">
      <c r="A4425" t="s">
        <v>9006</v>
      </c>
      <c r="B4425" t="s">
        <v>9007</v>
      </c>
      <c r="C4425" t="s">
        <v>10182</v>
      </c>
      <c r="D4425" t="s">
        <v>413</v>
      </c>
      <c r="E4425">
        <v>8.6501249999999992</v>
      </c>
      <c r="F4425">
        <v>116.5</v>
      </c>
      <c r="G4425">
        <v>-25.085908001275701</v>
      </c>
      <c r="H4425">
        <v>-4.5179745409920997</v>
      </c>
      <c r="I4425">
        <v>-12.3283842714069</v>
      </c>
      <c r="J4425">
        <v>-4.6493160773758403E-2</v>
      </c>
      <c r="K4425">
        <v>116.499999073205</v>
      </c>
      <c r="L4425">
        <v>116.484174468665</v>
      </c>
      <c r="M4425">
        <v>100</v>
      </c>
      <c r="O4425">
        <v>0</v>
      </c>
      <c r="P4425">
        <v>0.43103448275862899</v>
      </c>
    </row>
    <row r="4426" spans="1:17" hidden="1" x14ac:dyDescent="0.3">
      <c r="A4426" t="s">
        <v>9008</v>
      </c>
      <c r="B4426" t="s">
        <v>9009</v>
      </c>
      <c r="C4426" t="s">
        <v>10182</v>
      </c>
      <c r="E4426">
        <v>8.6371950000000002</v>
      </c>
      <c r="F4426">
        <v>6.45</v>
      </c>
      <c r="G4426">
        <v>13.9227126883794</v>
      </c>
      <c r="H4426">
        <v>-9.6742245409920997</v>
      </c>
      <c r="I4426">
        <v>-9.4575708742777191</v>
      </c>
      <c r="J4426">
        <v>-1.50753212181271</v>
      </c>
      <c r="K4426">
        <v>6.5564570439635297</v>
      </c>
      <c r="L4426">
        <v>5.9246135657340897</v>
      </c>
      <c r="M4426">
        <v>52.237933235298698</v>
      </c>
      <c r="N4426">
        <v>0.80065978043372399</v>
      </c>
      <c r="O4426">
        <v>38.759689922480597</v>
      </c>
      <c r="P4426">
        <v>79.1666666666666</v>
      </c>
      <c r="Q4426">
        <v>-5.8448087073258E-2</v>
      </c>
    </row>
    <row r="4427" spans="1:17" hidden="1" x14ac:dyDescent="0.3">
      <c r="A4427" t="s">
        <v>9010</v>
      </c>
      <c r="B4427" t="s">
        <v>9011</v>
      </c>
      <c r="C4427" t="s">
        <v>10182</v>
      </c>
      <c r="D4427" t="s">
        <v>413</v>
      </c>
      <c r="E4427">
        <v>8.6320200000000007</v>
      </c>
      <c r="F4427">
        <v>30.61</v>
      </c>
      <c r="G4427">
        <v>66.226591998724203</v>
      </c>
      <c r="H4427">
        <v>40.628864682502098</v>
      </c>
      <c r="I4427">
        <v>66.6774636818094</v>
      </c>
      <c r="J4427">
        <v>21.4535068392262</v>
      </c>
      <c r="K4427">
        <v>22.0061216059153</v>
      </c>
      <c r="L4427">
        <v>20.689973180916301</v>
      </c>
      <c r="M4427">
        <v>98.067645962591698</v>
      </c>
      <c r="N4427">
        <v>3.3743102824894202</v>
      </c>
      <c r="O4427">
        <v>0</v>
      </c>
      <c r="P4427">
        <v>145.66613162118699</v>
      </c>
      <c r="Q4427">
        <v>0.119253035602852</v>
      </c>
    </row>
    <row r="4428" spans="1:17" hidden="1" x14ac:dyDescent="0.3">
      <c r="A4428" t="s">
        <v>9012</v>
      </c>
      <c r="B4428" t="s">
        <v>9013</v>
      </c>
      <c r="C4428" t="s">
        <v>10182</v>
      </c>
      <c r="D4428" t="s">
        <v>371</v>
      </c>
      <c r="E4428">
        <v>8.6294459000000003</v>
      </c>
      <c r="F4428">
        <v>19.43</v>
      </c>
      <c r="G4428">
        <v>25.534247037483901</v>
      </c>
      <c r="H4428">
        <v>-18.701776471332</v>
      </c>
      <c r="I4428">
        <v>13.026454438270401</v>
      </c>
      <c r="J4428">
        <v>-4.97443365356781</v>
      </c>
      <c r="K4428">
        <v>19.448871314702501</v>
      </c>
      <c r="L4428">
        <v>16.765499275002298</v>
      </c>
      <c r="M4428">
        <v>1.85722985483125</v>
      </c>
      <c r="N4428">
        <v>0.6301817274382</v>
      </c>
      <c r="O4428">
        <v>42.665980442614497</v>
      </c>
      <c r="P4428">
        <v>111.886586695746</v>
      </c>
      <c r="Q4428">
        <v>0.20428632122989501</v>
      </c>
    </row>
    <row r="4429" spans="1:17" hidden="1" x14ac:dyDescent="0.3">
      <c r="A4429" t="s">
        <v>9014</v>
      </c>
      <c r="B4429" t="s">
        <v>9015</v>
      </c>
      <c r="C4429" t="s">
        <v>10182</v>
      </c>
      <c r="D4429" t="s">
        <v>553</v>
      </c>
      <c r="E4429">
        <v>8.6029909999999994</v>
      </c>
      <c r="F4429">
        <v>19</v>
      </c>
      <c r="G4429">
        <v>100.835613996346</v>
      </c>
      <c r="H4429">
        <v>-10.2471412076587</v>
      </c>
      <c r="I4429">
        <v>16.397902991465699</v>
      </c>
      <c r="J4429">
        <v>-2.2615120694717499</v>
      </c>
      <c r="K4429">
        <v>17.986098117896098</v>
      </c>
      <c r="L4429">
        <v>15.3219122521432</v>
      </c>
      <c r="M4429">
        <v>50.435763208014002</v>
      </c>
      <c r="N4429">
        <v>1.2078535131175701</v>
      </c>
      <c r="O4429">
        <v>9.8421052631578902</v>
      </c>
      <c r="P4429">
        <v>149.67148488830401</v>
      </c>
      <c r="Q4429">
        <v>9.7715186279804994E-2</v>
      </c>
    </row>
    <row r="4430" spans="1:17" hidden="1" x14ac:dyDescent="0.3">
      <c r="A4430" t="s">
        <v>9016</v>
      </c>
      <c r="B4430" t="s">
        <v>9017</v>
      </c>
      <c r="C4430" t="s">
        <v>10182</v>
      </c>
      <c r="D4430" t="s">
        <v>926</v>
      </c>
      <c r="E4430">
        <v>8.5967500000000001</v>
      </c>
      <c r="F4430">
        <v>12.55</v>
      </c>
      <c r="G4430">
        <v>-20.415349202276499</v>
      </c>
      <c r="H4430">
        <v>2.7469827239651701</v>
      </c>
      <c r="I4430">
        <v>16.521718397997599</v>
      </c>
      <c r="J4430">
        <v>-3.1352962495768302</v>
      </c>
      <c r="K4430">
        <v>11.779959194876101</v>
      </c>
      <c r="L4430">
        <v>11.393690660704401</v>
      </c>
      <c r="M4430">
        <v>57.663788599376304</v>
      </c>
      <c r="N4430">
        <v>0.518011221374583</v>
      </c>
      <c r="O4430">
        <v>18.326693227091599</v>
      </c>
      <c r="P4430">
        <v>41.011235955056101</v>
      </c>
      <c r="Q4430">
        <v>3.9180026993893002E-2</v>
      </c>
    </row>
    <row r="4431" spans="1:17" hidden="1" x14ac:dyDescent="0.3">
      <c r="A4431" t="s">
        <v>9018</v>
      </c>
      <c r="B4431" t="s">
        <v>9019</v>
      </c>
      <c r="C4431" t="s">
        <v>10182</v>
      </c>
      <c r="D4431" t="s">
        <v>711</v>
      </c>
      <c r="E4431">
        <v>8.5756189999999997</v>
      </c>
      <c r="F4431">
        <v>74.67</v>
      </c>
      <c r="G4431">
        <v>42.951638384213801</v>
      </c>
      <c r="H4431">
        <v>0.99116014248049</v>
      </c>
      <c r="I4431">
        <v>23.435252092229401</v>
      </c>
      <c r="J4431">
        <v>1.08015269235505</v>
      </c>
      <c r="K4431">
        <v>69.938093237033101</v>
      </c>
      <c r="L4431">
        <v>60.007939732235101</v>
      </c>
      <c r="M4431">
        <v>52.364653728359698</v>
      </c>
      <c r="N4431">
        <v>1.0112555019712299</v>
      </c>
      <c r="O4431">
        <v>0.91067363064147799</v>
      </c>
      <c r="P4431">
        <v>74.055944055943996</v>
      </c>
    </row>
    <row r="4432" spans="1:17" hidden="1" x14ac:dyDescent="0.3">
      <c r="A4432" t="s">
        <v>9020</v>
      </c>
      <c r="B4432" t="s">
        <v>9021</v>
      </c>
      <c r="C4432" t="s">
        <v>10182</v>
      </c>
      <c r="D4432" t="s">
        <v>1091</v>
      </c>
      <c r="E4432">
        <v>8.5437992000000005</v>
      </c>
      <c r="F4432">
        <v>6.98</v>
      </c>
      <c r="G4432">
        <v>72.0892332416621</v>
      </c>
      <c r="H4432">
        <v>6.90612561550242</v>
      </c>
      <c r="I4432">
        <v>31.886491761650898</v>
      </c>
      <c r="J4432">
        <v>-7.5789606932412896</v>
      </c>
      <c r="K4432">
        <v>6.6214042007455696</v>
      </c>
      <c r="L4432">
        <v>5.52958074519072</v>
      </c>
      <c r="M4432">
        <v>30.244639588919998</v>
      </c>
      <c r="N4432">
        <v>0.47814414904383801</v>
      </c>
      <c r="O4432">
        <v>23.4957020057306</v>
      </c>
      <c r="P4432">
        <v>139.04109589040999</v>
      </c>
      <c r="Q4432">
        <v>-4.9000561688609997E-3</v>
      </c>
    </row>
    <row r="4433" spans="1:17" hidden="1" x14ac:dyDescent="0.3">
      <c r="A4433" t="s">
        <v>9022</v>
      </c>
      <c r="B4433" t="s">
        <v>9023</v>
      </c>
      <c r="C4433" t="s">
        <v>10182</v>
      </c>
      <c r="D4433" t="s">
        <v>553</v>
      </c>
      <c r="E4433">
        <v>8.5276800000000001</v>
      </c>
      <c r="F4433">
        <v>27</v>
      </c>
      <c r="G4433">
        <v>25.752080825539899</v>
      </c>
      <c r="H4433">
        <v>7.9926637568802299</v>
      </c>
      <c r="I4433">
        <v>9.8435614299505296</v>
      </c>
      <c r="J4433">
        <v>14.6606651906362</v>
      </c>
      <c r="K4433">
        <v>22.834854953426198</v>
      </c>
      <c r="L4433">
        <v>20.8163772066886</v>
      </c>
      <c r="M4433">
        <v>85.020012010460903</v>
      </c>
      <c r="N4433">
        <v>1.09339886995268</v>
      </c>
      <c r="O4433">
        <v>2.7407407407407298</v>
      </c>
      <c r="P4433">
        <v>86.980609418282498</v>
      </c>
      <c r="Q4433">
        <v>0.115850809057781</v>
      </c>
    </row>
    <row r="4434" spans="1:17" hidden="1" x14ac:dyDescent="0.3">
      <c r="A4434" t="s">
        <v>9024</v>
      </c>
      <c r="B4434" t="s">
        <v>9025</v>
      </c>
      <c r="C4434" t="s">
        <v>10182</v>
      </c>
      <c r="E4434">
        <v>8.5105424999999997</v>
      </c>
      <c r="F4434">
        <v>25.77</v>
      </c>
      <c r="G4434">
        <v>-20.1164578994427</v>
      </c>
      <c r="H4434">
        <v>-4.5179745409920997</v>
      </c>
      <c r="I4434">
        <v>-7.3589341695739297</v>
      </c>
      <c r="J4434">
        <v>-4.6493160773758403E-2</v>
      </c>
      <c r="K4434">
        <v>25.755029955206901</v>
      </c>
      <c r="L4434">
        <v>25.354438671809199</v>
      </c>
      <c r="M4434">
        <v>100</v>
      </c>
      <c r="O4434">
        <v>0</v>
      </c>
      <c r="P4434">
        <v>4.9694501018329804</v>
      </c>
    </row>
    <row r="4435" spans="1:17" hidden="1" x14ac:dyDescent="0.3">
      <c r="A4435" t="s">
        <v>9026</v>
      </c>
      <c r="B4435" t="s">
        <v>9027</v>
      </c>
      <c r="C4435" t="s">
        <v>10182</v>
      </c>
      <c r="D4435" t="s">
        <v>416</v>
      </c>
      <c r="E4435">
        <v>8.5027001999999996</v>
      </c>
      <c r="F4435">
        <v>100.02</v>
      </c>
      <c r="G4435">
        <v>39.177517848617398</v>
      </c>
      <c r="H4435">
        <v>46.720120697103098</v>
      </c>
      <c r="I4435">
        <v>27.169523678383801</v>
      </c>
      <c r="J4435">
        <v>25.4871036771709</v>
      </c>
      <c r="K4435">
        <v>72.343662919590003</v>
      </c>
      <c r="L4435">
        <v>66.651201748985699</v>
      </c>
      <c r="M4435">
        <v>78.2816099480399</v>
      </c>
      <c r="N4435">
        <v>3.02229845626072</v>
      </c>
      <c r="O4435">
        <v>1.9996000799848899E-2</v>
      </c>
      <c r="P4435">
        <v>130.88642659279699</v>
      </c>
      <c r="Q4435">
        <v>0.18119120780483799</v>
      </c>
    </row>
    <row r="4436" spans="1:17" hidden="1" x14ac:dyDescent="0.3">
      <c r="A4436" t="s">
        <v>9028</v>
      </c>
      <c r="B4436" t="s">
        <v>9029</v>
      </c>
      <c r="C4436" t="s">
        <v>10182</v>
      </c>
      <c r="D4436" t="s">
        <v>637</v>
      </c>
      <c r="E4436">
        <v>8.4858390000000004</v>
      </c>
      <c r="F4436">
        <v>5.55</v>
      </c>
      <c r="G4436">
        <v>11.613599387886801</v>
      </c>
      <c r="H4436">
        <v>-3.75751826722784</v>
      </c>
      <c r="I4436">
        <v>1.4011239253143799</v>
      </c>
      <c r="J4436">
        <v>-0.23481707791122999</v>
      </c>
      <c r="K4436">
        <v>5.37429384144375</v>
      </c>
      <c r="L4436">
        <v>5.1653097018405898</v>
      </c>
      <c r="M4436">
        <v>59.669167687353003</v>
      </c>
      <c r="N4436">
        <v>0.91697245696256202</v>
      </c>
      <c r="O4436">
        <v>13.5135135135135</v>
      </c>
      <c r="P4436">
        <v>54.1666666666666</v>
      </c>
      <c r="Q4436">
        <v>0.128861541483521</v>
      </c>
    </row>
    <row r="4437" spans="1:17" hidden="1" x14ac:dyDescent="0.3">
      <c r="A4437" t="s">
        <v>9030</v>
      </c>
      <c r="B4437" t="s">
        <v>9031</v>
      </c>
      <c r="C4437" t="s">
        <v>10182</v>
      </c>
      <c r="D4437" t="s">
        <v>637</v>
      </c>
      <c r="E4437">
        <v>8.4716799999999992</v>
      </c>
      <c r="F4437">
        <v>37.82</v>
      </c>
      <c r="G4437">
        <v>-4.06190800127575</v>
      </c>
      <c r="H4437">
        <v>-21.471237327588199</v>
      </c>
      <c r="I4437">
        <v>-27.8521725224679</v>
      </c>
      <c r="J4437">
        <v>2.8488906141511299</v>
      </c>
      <c r="K4437">
        <v>41.247604132536203</v>
      </c>
      <c r="L4437">
        <v>38.175776515058097</v>
      </c>
      <c r="M4437">
        <v>37.134255830519898</v>
      </c>
      <c r="N4437">
        <v>0.95308064042198104</v>
      </c>
      <c r="O4437">
        <v>56.583818085668902</v>
      </c>
      <c r="P4437">
        <v>50.9780439121756</v>
      </c>
    </row>
    <row r="4438" spans="1:17" hidden="1" x14ac:dyDescent="0.3">
      <c r="A4438" t="s">
        <v>9032</v>
      </c>
      <c r="B4438" t="s">
        <v>9033</v>
      </c>
      <c r="C4438" t="s">
        <v>10182</v>
      </c>
      <c r="E4438">
        <v>8.4588300000000007</v>
      </c>
      <c r="F4438">
        <v>17.7</v>
      </c>
      <c r="G4438">
        <v>60.254406134849802</v>
      </c>
      <c r="H4438">
        <v>-18.594664752899199</v>
      </c>
      <c r="I4438">
        <v>-35.936498211847102</v>
      </c>
      <c r="J4438">
        <v>-6.3205713115717801</v>
      </c>
      <c r="K4438">
        <v>20.510176138678901</v>
      </c>
      <c r="L4438">
        <v>19.783784599530701</v>
      </c>
      <c r="M4438">
        <v>37.362349756736201</v>
      </c>
      <c r="N4438">
        <v>1.5986909119352</v>
      </c>
      <c r="O4438">
        <v>64.576271186440593</v>
      </c>
      <c r="P4438">
        <v>95.580110497237499</v>
      </c>
      <c r="Q4438">
        <v>9.8434816008463003E-2</v>
      </c>
    </row>
    <row r="4439" spans="1:17" hidden="1" x14ac:dyDescent="0.3">
      <c r="A4439" t="s">
        <v>9034</v>
      </c>
      <c r="B4439" t="s">
        <v>9035</v>
      </c>
      <c r="C4439" t="s">
        <v>10182</v>
      </c>
      <c r="D4439" t="s">
        <v>500</v>
      </c>
      <c r="E4439">
        <v>8.4466591999999991</v>
      </c>
      <c r="F4439">
        <v>8.24</v>
      </c>
      <c r="G4439">
        <v>-3.9094374130404499</v>
      </c>
      <c r="H4439">
        <v>-5.9465459695635401</v>
      </c>
      <c r="I4439">
        <v>-32.483423031096798</v>
      </c>
      <c r="J4439">
        <v>-1.2398105832081401</v>
      </c>
      <c r="K4439">
        <v>8.32775448861047</v>
      </c>
      <c r="L4439">
        <v>8.2113024432847705</v>
      </c>
      <c r="M4439">
        <v>47.523287282972298</v>
      </c>
      <c r="N4439">
        <v>0.76361537930849399</v>
      </c>
      <c r="O4439">
        <v>84.223300970873694</v>
      </c>
      <c r="P4439">
        <v>59.999999999999901</v>
      </c>
      <c r="Q4439">
        <v>3.9574686373700999E-2</v>
      </c>
    </row>
    <row r="4440" spans="1:17" hidden="1" x14ac:dyDescent="0.3">
      <c r="A4440" t="s">
        <v>9036</v>
      </c>
      <c r="B4440" t="s">
        <v>9037</v>
      </c>
      <c r="C4440" t="s">
        <v>10182</v>
      </c>
      <c r="D4440" t="s">
        <v>613</v>
      </c>
      <c r="E4440">
        <v>8.3673000000000002</v>
      </c>
      <c r="F4440">
        <v>9</v>
      </c>
      <c r="G4440">
        <v>22.4550756052816</v>
      </c>
      <c r="H4440">
        <v>54.828667927247402</v>
      </c>
      <c r="I4440">
        <v>64.488904530164703</v>
      </c>
      <c r="J4440">
        <v>9.5664906095133695</v>
      </c>
      <c r="K4440">
        <v>7.1418184603242798</v>
      </c>
      <c r="L4440">
        <v>5.9902833158707303</v>
      </c>
      <c r="M4440">
        <v>64.264298759299294</v>
      </c>
      <c r="N4440">
        <v>2.7152434058016399</v>
      </c>
      <c r="O4440">
        <v>11</v>
      </c>
      <c r="P4440">
        <v>156.41025641025601</v>
      </c>
      <c r="Q4440">
        <v>1.6300398703290999E-2</v>
      </c>
    </row>
    <row r="4441" spans="1:17" hidden="1" x14ac:dyDescent="0.3">
      <c r="A4441" t="s">
        <v>9038</v>
      </c>
      <c r="B4441" t="s">
        <v>9039</v>
      </c>
      <c r="C4441" t="s">
        <v>10182</v>
      </c>
      <c r="D4441" t="s">
        <v>476</v>
      </c>
      <c r="E4441">
        <v>8.3548430000000007</v>
      </c>
      <c r="F4441">
        <v>16.7</v>
      </c>
      <c r="G4441">
        <v>41.914091998724203</v>
      </c>
      <c r="H4441">
        <v>34.022797991196697</v>
      </c>
      <c r="I4441">
        <v>21.9159887189467</v>
      </c>
      <c r="J4441">
        <v>-15.8084973361391</v>
      </c>
      <c r="K4441">
        <v>14.6863169699369</v>
      </c>
      <c r="L4441">
        <v>11.7534637641408</v>
      </c>
      <c r="M4441">
        <v>44.259276109120897</v>
      </c>
      <c r="N4441">
        <v>0.67291913885605004</v>
      </c>
      <c r="O4441">
        <v>19.401197604790401</v>
      </c>
      <c r="P4441">
        <v>127.83083219645199</v>
      </c>
      <c r="Q4441">
        <v>0.13207007708587901</v>
      </c>
    </row>
    <row r="4442" spans="1:17" hidden="1" x14ac:dyDescent="0.3">
      <c r="A4442" t="s">
        <v>9040</v>
      </c>
      <c r="B4442" t="s">
        <v>9041</v>
      </c>
      <c r="C4442" t="s">
        <v>10182</v>
      </c>
      <c r="D4442" t="s">
        <v>413</v>
      </c>
      <c r="E4442">
        <v>8.3460000000000001</v>
      </c>
      <c r="F4442">
        <v>25.68</v>
      </c>
      <c r="G4442">
        <v>293.837419894319</v>
      </c>
      <c r="H4442">
        <v>64.842927714646905</v>
      </c>
      <c r="I4442">
        <v>211.50515923426701</v>
      </c>
      <c r="J4442">
        <v>9.87623965744503</v>
      </c>
      <c r="K4442">
        <v>18.032181227421201</v>
      </c>
      <c r="L4442">
        <v>12.546148361191801</v>
      </c>
      <c r="M4442">
        <v>66.199482173543998</v>
      </c>
      <c r="N4442">
        <v>1.8063730279818799</v>
      </c>
      <c r="O4442">
        <v>16.316199376947001</v>
      </c>
      <c r="P4442">
        <v>487.64302059496498</v>
      </c>
      <c r="Q4442">
        <v>0.14209794515330701</v>
      </c>
    </row>
    <row r="4443" spans="1:17" hidden="1" x14ac:dyDescent="0.3">
      <c r="A4443" t="s">
        <v>9042</v>
      </c>
      <c r="B4443" t="s">
        <v>9043</v>
      </c>
      <c r="C4443" t="s">
        <v>10182</v>
      </c>
      <c r="D4443" t="s">
        <v>711</v>
      </c>
      <c r="E4443">
        <v>8.3382966300000003</v>
      </c>
      <c r="F4443">
        <v>89.21</v>
      </c>
      <c r="G4443">
        <v>32.501090762193499</v>
      </c>
      <c r="H4443">
        <v>0.95759779792694</v>
      </c>
      <c r="I4443">
        <v>14.9145197365805</v>
      </c>
      <c r="J4443">
        <v>3.98050870142362</v>
      </c>
      <c r="K4443">
        <v>83.680620091780597</v>
      </c>
      <c r="L4443">
        <v>73.423895151443602</v>
      </c>
      <c r="M4443">
        <v>46.9368374749682</v>
      </c>
      <c r="N4443">
        <v>1.14277192071971</v>
      </c>
      <c r="O4443">
        <v>1.97287299630086</v>
      </c>
      <c r="P4443">
        <v>90.294368600682503</v>
      </c>
      <c r="Q4443">
        <v>2.6148773974396002E-2</v>
      </c>
    </row>
    <row r="4444" spans="1:17" hidden="1" x14ac:dyDescent="0.3">
      <c r="A4444" t="s">
        <v>9044</v>
      </c>
      <c r="B4444" t="s">
        <v>9045</v>
      </c>
      <c r="C4444" t="s">
        <v>10182</v>
      </c>
      <c r="E4444">
        <v>8.3304919999999996</v>
      </c>
      <c r="F4444">
        <v>22.28</v>
      </c>
      <c r="G4444">
        <v>18.656027482595199</v>
      </c>
      <c r="H4444">
        <v>6.6596701695867404</v>
      </c>
      <c r="I4444">
        <v>39.753526991391702</v>
      </c>
      <c r="J4444">
        <v>-13.3538861568827</v>
      </c>
      <c r="K4444">
        <v>21.926528347923899</v>
      </c>
      <c r="L4444">
        <v>18.505911150549402</v>
      </c>
      <c r="M4444">
        <v>39.850325344171701</v>
      </c>
      <c r="N4444">
        <v>0.65454545454545399</v>
      </c>
      <c r="O4444">
        <v>27.378815080789899</v>
      </c>
      <c r="P4444">
        <v>98.044444444444395</v>
      </c>
    </row>
    <row r="4445" spans="1:17" hidden="1" x14ac:dyDescent="0.3">
      <c r="A4445" t="s">
        <v>9046</v>
      </c>
      <c r="B4445" t="s">
        <v>9047</v>
      </c>
      <c r="C4445" t="s">
        <v>10182</v>
      </c>
      <c r="D4445" t="s">
        <v>1357</v>
      </c>
      <c r="E4445">
        <v>8.3120176000000008</v>
      </c>
      <c r="F4445">
        <v>16.48</v>
      </c>
      <c r="G4445">
        <v>35.694579803602203</v>
      </c>
      <c r="H4445">
        <v>28.577263554245899</v>
      </c>
      <c r="I4445">
        <v>-3.4776577192272602</v>
      </c>
      <c r="J4445">
        <v>20.774832487641198</v>
      </c>
      <c r="K4445">
        <v>13.6330292634233</v>
      </c>
      <c r="L4445">
        <v>12.522031283980301</v>
      </c>
      <c r="M4445">
        <v>71.1904767341845</v>
      </c>
      <c r="N4445">
        <v>2.3957484000240901</v>
      </c>
      <c r="O4445">
        <v>8.3131067961165197</v>
      </c>
      <c r="P4445">
        <v>88.342857142857099</v>
      </c>
      <c r="Q4445">
        <v>7.4644124413846005E-2</v>
      </c>
    </row>
    <row r="4446" spans="1:17" hidden="1" x14ac:dyDescent="0.3">
      <c r="A4446" t="s">
        <v>9048</v>
      </c>
      <c r="B4446" t="s">
        <v>9049</v>
      </c>
      <c r="C4446" t="s">
        <v>10182</v>
      </c>
      <c r="D4446" t="s">
        <v>553</v>
      </c>
      <c r="E4446">
        <v>8.2946031999999992</v>
      </c>
      <c r="F4446">
        <v>15.08</v>
      </c>
      <c r="G4446">
        <v>74.121489620917103</v>
      </c>
      <c r="H4446">
        <v>123.215781401955</v>
      </c>
      <c r="I4446">
        <v>151.307979364956</v>
      </c>
      <c r="J4446">
        <v>21.424343694678399</v>
      </c>
      <c r="K4446">
        <v>8.4507044577483903</v>
      </c>
      <c r="L4446">
        <v>6.2802644670166599</v>
      </c>
      <c r="M4446">
        <v>99.786018457032597</v>
      </c>
      <c r="N4446">
        <v>1.2811999084039301</v>
      </c>
      <c r="O4446">
        <v>0</v>
      </c>
      <c r="P4446">
        <v>317.728531855955</v>
      </c>
    </row>
    <row r="4447" spans="1:17" hidden="1" x14ac:dyDescent="0.3">
      <c r="A4447" t="s">
        <v>9050</v>
      </c>
      <c r="B4447" t="s">
        <v>9051</v>
      </c>
      <c r="C4447" t="s">
        <v>10182</v>
      </c>
      <c r="D4447" t="s">
        <v>5358</v>
      </c>
      <c r="E4447">
        <v>8.2928235350000001</v>
      </c>
      <c r="F4447">
        <v>5.29</v>
      </c>
      <c r="G4447">
        <v>16.977584062216302</v>
      </c>
      <c r="H4447">
        <v>7.2724184721083196</v>
      </c>
      <c r="I4447">
        <v>8.1727546807570892</v>
      </c>
      <c r="J4447">
        <v>10.0610337209466</v>
      </c>
      <c r="K4447">
        <v>4.5060915498363299</v>
      </c>
      <c r="L4447">
        <v>4.3727793496217799</v>
      </c>
      <c r="M4447">
        <v>78.017112018950399</v>
      </c>
      <c r="N4447">
        <v>1.7198475157742299</v>
      </c>
      <c r="O4447">
        <v>21.172022684310001</v>
      </c>
      <c r="P4447">
        <v>84.965034965034903</v>
      </c>
      <c r="Q4447">
        <v>-1.9405099065195001E-2</v>
      </c>
    </row>
    <row r="4448" spans="1:17" hidden="1" x14ac:dyDescent="0.3">
      <c r="A4448" t="s">
        <v>9052</v>
      </c>
      <c r="B4448" t="s">
        <v>9053</v>
      </c>
      <c r="C4448" t="s">
        <v>10182</v>
      </c>
      <c r="D4448" t="s">
        <v>700</v>
      </c>
      <c r="E4448">
        <v>8.2562048000000008</v>
      </c>
      <c r="F4448">
        <v>5.12</v>
      </c>
      <c r="G4448">
        <v>33.9203031788484</v>
      </c>
      <c r="H4448">
        <v>8.6638436408260695</v>
      </c>
      <c r="I4448">
        <v>8.9986299466025592</v>
      </c>
      <c r="J4448">
        <v>9.6451367951733804</v>
      </c>
      <c r="K4448">
        <v>4.5808998486101897</v>
      </c>
      <c r="L4448">
        <v>4.41569383603973</v>
      </c>
      <c r="M4448">
        <v>88.873165613406101</v>
      </c>
      <c r="N4448">
        <v>1.69541698483832</v>
      </c>
      <c r="O4448">
        <v>51.171875</v>
      </c>
      <c r="P4448">
        <v>82.857142857142804</v>
      </c>
      <c r="Q4448">
        <v>0.124873456101264</v>
      </c>
    </row>
    <row r="4449" spans="1:17" hidden="1" x14ac:dyDescent="0.3">
      <c r="A4449" t="s">
        <v>9054</v>
      </c>
      <c r="B4449" t="s">
        <v>9055</v>
      </c>
      <c r="C4449" t="s">
        <v>10182</v>
      </c>
      <c r="D4449" t="s">
        <v>553</v>
      </c>
      <c r="E4449">
        <v>8.1978779999999993</v>
      </c>
      <c r="F4449">
        <v>13.89</v>
      </c>
      <c r="G4449">
        <v>-20.097245869756399</v>
      </c>
      <c r="H4449">
        <v>-4.5179745409920997</v>
      </c>
      <c r="I4449">
        <v>-7.33972213988765</v>
      </c>
      <c r="J4449">
        <v>-4.6493160773758403E-2</v>
      </c>
      <c r="K4449">
        <v>13.8830988588597</v>
      </c>
      <c r="L4449">
        <v>13.670416950658501</v>
      </c>
      <c r="M4449">
        <v>100</v>
      </c>
      <c r="O4449">
        <v>0</v>
      </c>
      <c r="P4449">
        <v>4.9886621315192698</v>
      </c>
    </row>
    <row r="4450" spans="1:17" hidden="1" x14ac:dyDescent="0.3">
      <c r="A4450" t="s">
        <v>9056</v>
      </c>
      <c r="B4450" t="s">
        <v>9057</v>
      </c>
      <c r="C4450" t="s">
        <v>10182</v>
      </c>
      <c r="D4450" t="s">
        <v>299</v>
      </c>
      <c r="E4450">
        <v>8.1967852800000003</v>
      </c>
      <c r="F4450">
        <v>72.42</v>
      </c>
      <c r="G4450">
        <v>1223.5174439540301</v>
      </c>
      <c r="H4450">
        <v>46.738949191432198</v>
      </c>
      <c r="I4450">
        <v>1113.05232638849</v>
      </c>
      <c r="J4450">
        <v>8.1687179350957706</v>
      </c>
      <c r="K4450">
        <v>49.247205399561402</v>
      </c>
      <c r="L4450">
        <v>23.603735964146999</v>
      </c>
      <c r="M4450">
        <v>100</v>
      </c>
      <c r="N4450">
        <v>0.92770972654439499</v>
      </c>
      <c r="O4450">
        <v>0</v>
      </c>
      <c r="P4450">
        <v>1248.6033519553</v>
      </c>
    </row>
    <row r="4451" spans="1:17" hidden="1" x14ac:dyDescent="0.3">
      <c r="A4451" t="s">
        <v>9058</v>
      </c>
      <c r="B4451" t="s">
        <v>9059</v>
      </c>
      <c r="C4451" t="s">
        <v>10182</v>
      </c>
      <c r="E4451">
        <v>8.1844560000000008</v>
      </c>
      <c r="F4451">
        <v>3.36</v>
      </c>
      <c r="G4451">
        <v>32.6605708719636</v>
      </c>
      <c r="H4451">
        <v>34.612460241616603</v>
      </c>
      <c r="I4451">
        <v>-36.310284723895599</v>
      </c>
      <c r="J4451">
        <v>23.984514591164199</v>
      </c>
      <c r="K4451">
        <v>2.5912863900445</v>
      </c>
      <c r="L4451">
        <v>2.6495143874421698</v>
      </c>
      <c r="M4451">
        <v>90.270890119503306</v>
      </c>
      <c r="N4451">
        <v>0.981991755261445</v>
      </c>
      <c r="O4451">
        <v>93.154761904761898</v>
      </c>
      <c r="P4451">
        <v>116.774193548387</v>
      </c>
      <c r="Q4451">
        <v>8.1529898962363997E-2</v>
      </c>
    </row>
    <row r="4452" spans="1:17" hidden="1" x14ac:dyDescent="0.3">
      <c r="A4452" t="s">
        <v>9060</v>
      </c>
      <c r="B4452" t="s">
        <v>9061</v>
      </c>
      <c r="C4452" t="s">
        <v>10182</v>
      </c>
      <c r="D4452" t="s">
        <v>1621</v>
      </c>
      <c r="E4452">
        <v>8.1070860000000007</v>
      </c>
      <c r="F4452">
        <v>8.9700000000000006</v>
      </c>
      <c r="G4452">
        <v>-12.960908001275699</v>
      </c>
      <c r="H4452">
        <v>-7.1699082426495604</v>
      </c>
      <c r="I4452">
        <v>-49.993429441663999</v>
      </c>
      <c r="J4452">
        <v>-4.2856235955563502</v>
      </c>
      <c r="K4452">
        <v>9.1391754149676192</v>
      </c>
      <c r="L4452">
        <v>10.015124027353</v>
      </c>
      <c r="M4452">
        <v>59.308844424818098</v>
      </c>
      <c r="N4452">
        <v>0.270274477349007</v>
      </c>
      <c r="O4452">
        <v>79.487179487179404</v>
      </c>
      <c r="P4452">
        <v>32.692307692307701</v>
      </c>
      <c r="Q4452">
        <v>-6.6285103041226007E-2</v>
      </c>
    </row>
    <row r="4453" spans="1:17" hidden="1" x14ac:dyDescent="0.3">
      <c r="A4453" t="s">
        <v>9062</v>
      </c>
      <c r="B4453" t="s">
        <v>9063</v>
      </c>
      <c r="C4453" t="s">
        <v>10182</v>
      </c>
      <c r="E4453">
        <v>8.1059999999999999</v>
      </c>
      <c r="F4453">
        <v>9.65</v>
      </c>
      <c r="G4453">
        <v>-63.816066731434397</v>
      </c>
      <c r="H4453">
        <v>-7.3751173981349698</v>
      </c>
      <c r="I4453">
        <v>-56.740826667720199</v>
      </c>
      <c r="J4453">
        <v>-5.69242617512782</v>
      </c>
      <c r="K4453">
        <v>10.1589662162088</v>
      </c>
      <c r="L4453">
        <v>12.9160792870303</v>
      </c>
      <c r="M4453">
        <v>41.140290089721702</v>
      </c>
      <c r="N4453">
        <v>0.736059373934564</v>
      </c>
      <c r="O4453">
        <v>156.99481865284901</v>
      </c>
      <c r="P4453">
        <v>10.285714285714199</v>
      </c>
      <c r="Q4453">
        <v>2.0652893493722999E-2</v>
      </c>
    </row>
    <row r="4454" spans="1:17" hidden="1" x14ac:dyDescent="0.3">
      <c r="A4454" t="s">
        <v>9064</v>
      </c>
      <c r="B4454" t="s">
        <v>9065</v>
      </c>
      <c r="C4454" t="s">
        <v>10182</v>
      </c>
      <c r="D4454" t="s">
        <v>246</v>
      </c>
      <c r="E4454">
        <v>8.0078011</v>
      </c>
      <c r="F4454">
        <v>13</v>
      </c>
      <c r="G4454">
        <v>3.6269632858529599</v>
      </c>
      <c r="H4454">
        <v>6.4035271654925197</v>
      </c>
      <c r="I4454">
        <v>0.71509398946263902</v>
      </c>
      <c r="J4454">
        <v>-6.1158573226234596</v>
      </c>
      <c r="K4454">
        <v>12.3867140330069</v>
      </c>
      <c r="L4454">
        <v>11.7200596688029</v>
      </c>
      <c r="M4454">
        <v>49.151633914065499</v>
      </c>
      <c r="N4454">
        <v>0.97296414310490797</v>
      </c>
      <c r="O4454">
        <v>16.692307692307601</v>
      </c>
      <c r="P4454">
        <v>36.698212407991498</v>
      </c>
      <c r="Q4454">
        <v>9.8086590141836003E-2</v>
      </c>
    </row>
    <row r="4455" spans="1:17" hidden="1" x14ac:dyDescent="0.3">
      <c r="A4455" t="s">
        <v>9066</v>
      </c>
      <c r="B4455" t="s">
        <v>9067</v>
      </c>
      <c r="C4455" t="s">
        <v>10182</v>
      </c>
      <c r="E4455">
        <v>7.9578952200000002</v>
      </c>
      <c r="F4455">
        <v>53.1</v>
      </c>
      <c r="G4455">
        <v>-69.634780181726796</v>
      </c>
      <c r="H4455">
        <v>10.2928362698187</v>
      </c>
      <c r="I4455">
        <v>0.65033913284839595</v>
      </c>
      <c r="J4455">
        <v>4.6872346498771202</v>
      </c>
      <c r="K4455">
        <v>47.427119484360603</v>
      </c>
      <c r="L4455">
        <v>50.4527030924217</v>
      </c>
      <c r="M4455">
        <v>83.640396632955898</v>
      </c>
      <c r="N4455">
        <v>2.2077922077921999</v>
      </c>
      <c r="O4455">
        <v>89.340866290018795</v>
      </c>
      <c r="P4455">
        <v>37.3157486423584</v>
      </c>
    </row>
    <row r="4456" spans="1:17" hidden="1" x14ac:dyDescent="0.3">
      <c r="A4456" t="s">
        <v>9068</v>
      </c>
      <c r="B4456" t="s">
        <v>9069</v>
      </c>
      <c r="C4456" t="s">
        <v>10182</v>
      </c>
      <c r="D4456" t="s">
        <v>4420</v>
      </c>
      <c r="E4456">
        <v>7.9236000000000004</v>
      </c>
      <c r="F4456">
        <v>3.72</v>
      </c>
      <c r="G4456">
        <v>118.051346900685</v>
      </c>
      <c r="H4456">
        <v>-34.861485991373698</v>
      </c>
      <c r="I4456">
        <v>9.6388288433471807</v>
      </c>
      <c r="J4456">
        <v>-3.74042455919064</v>
      </c>
      <c r="K4456">
        <v>3.8063494776662998</v>
      </c>
      <c r="L4456">
        <v>2.9928588956814601</v>
      </c>
      <c r="M4456">
        <v>29.834855114100701</v>
      </c>
      <c r="N4456">
        <v>0.99753811572193996</v>
      </c>
      <c r="O4456">
        <v>46.236559139784902</v>
      </c>
      <c r="P4456">
        <v>163.82978723404199</v>
      </c>
      <c r="Q4456">
        <v>6.0906723686342E-2</v>
      </c>
    </row>
    <row r="4457" spans="1:17" hidden="1" x14ac:dyDescent="0.3">
      <c r="A4457" t="s">
        <v>9070</v>
      </c>
      <c r="B4457" t="s">
        <v>9071</v>
      </c>
      <c r="C4457" t="s">
        <v>10182</v>
      </c>
      <c r="D4457" t="s">
        <v>711</v>
      </c>
      <c r="E4457">
        <v>7.8703070319999897</v>
      </c>
      <c r="F4457">
        <v>92.87</v>
      </c>
      <c r="G4457">
        <v>3.3117140089551298</v>
      </c>
      <c r="H4457">
        <v>-1.57516499074223</v>
      </c>
      <c r="I4457">
        <v>15.0827832412834</v>
      </c>
      <c r="J4457">
        <v>2.0797600065722799</v>
      </c>
      <c r="K4457">
        <v>88.870884167745103</v>
      </c>
      <c r="L4457">
        <v>80.458423727469494</v>
      </c>
      <c r="M4457">
        <v>56.3654480897074</v>
      </c>
      <c r="N4457">
        <v>1.1032652470456401</v>
      </c>
      <c r="O4457">
        <v>4.8562506729837196</v>
      </c>
      <c r="P4457">
        <v>34.594202898550698</v>
      </c>
    </row>
    <row r="4458" spans="1:17" hidden="1" x14ac:dyDescent="0.3">
      <c r="A4458" t="s">
        <v>9072</v>
      </c>
      <c r="B4458" t="s">
        <v>9073</v>
      </c>
      <c r="C4458" t="s">
        <v>10182</v>
      </c>
      <c r="D4458" t="s">
        <v>637</v>
      </c>
      <c r="E4458">
        <v>7.7987598</v>
      </c>
      <c r="F4458">
        <v>26.13</v>
      </c>
      <c r="G4458">
        <v>32.608720846038601</v>
      </c>
      <c r="H4458">
        <v>-13.130587153604701</v>
      </c>
      <c r="I4458">
        <v>-7.8501755548935401</v>
      </c>
      <c r="J4458">
        <v>-5.8414411548302301</v>
      </c>
      <c r="K4458">
        <v>26.464484153770201</v>
      </c>
      <c r="L4458">
        <v>24.877568612803</v>
      </c>
      <c r="M4458">
        <v>44.552069128098097</v>
      </c>
      <c r="N4458">
        <v>0.90243853443662503</v>
      </c>
      <c r="O4458">
        <v>28.702640642939102</v>
      </c>
      <c r="P4458">
        <v>63.312499999999901</v>
      </c>
      <c r="Q4458">
        <v>8.9257864563818998E-2</v>
      </c>
    </row>
    <row r="4459" spans="1:17" hidden="1" x14ac:dyDescent="0.3">
      <c r="A4459" t="s">
        <v>9074</v>
      </c>
      <c r="B4459" t="s">
        <v>9075</v>
      </c>
      <c r="C4459" t="s">
        <v>10182</v>
      </c>
      <c r="D4459" t="s">
        <v>413</v>
      </c>
      <c r="E4459">
        <v>7.776624</v>
      </c>
      <c r="F4459">
        <v>1.52</v>
      </c>
      <c r="G4459">
        <v>69.785886870519107</v>
      </c>
      <c r="H4459">
        <v>43.630173607156003</v>
      </c>
      <c r="I4459">
        <v>0.26420832118566101</v>
      </c>
      <c r="J4459">
        <v>18.472025357744698</v>
      </c>
      <c r="K4459">
        <v>1.14334878482689</v>
      </c>
      <c r="L4459">
        <v>1.0208978642636</v>
      </c>
      <c r="M4459">
        <v>74.577685919914003</v>
      </c>
      <c r="N4459">
        <v>2.42624047794608</v>
      </c>
      <c r="O4459">
        <v>5.26315789473683</v>
      </c>
      <c r="P4459">
        <v>166.666666666666</v>
      </c>
      <c r="Q4459">
        <v>0.102181721167464</v>
      </c>
    </row>
    <row r="4460" spans="1:17" hidden="1" x14ac:dyDescent="0.3">
      <c r="A4460" t="s">
        <v>9076</v>
      </c>
      <c r="B4460" t="s">
        <v>9077</v>
      </c>
      <c r="C4460" t="s">
        <v>10182</v>
      </c>
      <c r="D4460" t="s">
        <v>98</v>
      </c>
      <c r="E4460">
        <v>7.7636415999999997</v>
      </c>
      <c r="F4460">
        <v>5.72</v>
      </c>
      <c r="G4460">
        <v>-17.9698031323619</v>
      </c>
      <c r="H4460">
        <v>25.343136570119</v>
      </c>
      <c r="I4460">
        <v>-57.8002622504345</v>
      </c>
      <c r="J4460">
        <v>5.8025634429998298</v>
      </c>
      <c r="K4460">
        <v>4.9173869708726698</v>
      </c>
      <c r="L4460">
        <v>6.0455506332492703</v>
      </c>
      <c r="M4460">
        <v>98.805532728340495</v>
      </c>
      <c r="N4460">
        <v>0.140528087896508</v>
      </c>
      <c r="O4460">
        <v>103.146853146853</v>
      </c>
      <c r="P4460">
        <v>78.749999999999901</v>
      </c>
      <c r="Q4460">
        <v>-8.4332503711499994E-3</v>
      </c>
    </row>
    <row r="4461" spans="1:17" hidden="1" x14ac:dyDescent="0.3">
      <c r="A4461" t="s">
        <v>9078</v>
      </c>
      <c r="B4461" t="s">
        <v>9079</v>
      </c>
      <c r="C4461" t="s">
        <v>10182</v>
      </c>
      <c r="D4461" t="s">
        <v>553</v>
      </c>
      <c r="E4461">
        <v>7.7544599999999999</v>
      </c>
      <c r="F4461">
        <v>7.77</v>
      </c>
      <c r="G4461">
        <v>-25.085908001275701</v>
      </c>
      <c r="H4461">
        <v>-4.5179745409920997</v>
      </c>
      <c r="I4461">
        <v>-12.3283842714069</v>
      </c>
      <c r="J4461">
        <v>-4.6493160773758403E-2</v>
      </c>
      <c r="K4461">
        <v>7.7699987373385602</v>
      </c>
      <c r="L4461">
        <v>7.7506674138104303</v>
      </c>
      <c r="M4461">
        <v>100</v>
      </c>
      <c r="O4461">
        <v>0</v>
      </c>
      <c r="P4461">
        <v>0</v>
      </c>
    </row>
    <row r="4462" spans="1:17" hidden="1" x14ac:dyDescent="0.3">
      <c r="A4462" t="s">
        <v>9080</v>
      </c>
      <c r="B4462" t="s">
        <v>9081</v>
      </c>
      <c r="C4462" t="s">
        <v>10182</v>
      </c>
      <c r="D4462" t="s">
        <v>4420</v>
      </c>
      <c r="E4462">
        <v>7.74</v>
      </c>
      <c r="F4462">
        <v>6.45</v>
      </c>
      <c r="G4462">
        <v>31.848398568067299</v>
      </c>
      <c r="H4462">
        <v>-11.6510335259029</v>
      </c>
      <c r="I4462">
        <v>0.63133551843546099</v>
      </c>
      <c r="J4462">
        <v>-8.4362089929794397</v>
      </c>
      <c r="K4462">
        <v>6.8507174719569397</v>
      </c>
      <c r="L4462">
        <v>6.1373362762529702</v>
      </c>
      <c r="M4462">
        <v>34.734661802423801</v>
      </c>
      <c r="N4462">
        <v>1.3198834820490299</v>
      </c>
      <c r="O4462">
        <v>24.341085271317802</v>
      </c>
      <c r="P4462">
        <v>79.1666666666666</v>
      </c>
      <c r="Q4462">
        <v>2.7455196232489001E-2</v>
      </c>
    </row>
    <row r="4463" spans="1:17" hidden="1" x14ac:dyDescent="0.3">
      <c r="A4463" t="s">
        <v>9082</v>
      </c>
      <c r="B4463" t="s">
        <v>9083</v>
      </c>
      <c r="C4463" t="s">
        <v>10182</v>
      </c>
      <c r="D4463" t="s">
        <v>114</v>
      </c>
      <c r="E4463">
        <v>7.7285000000000004</v>
      </c>
      <c r="F4463">
        <v>1.64</v>
      </c>
      <c r="G4463">
        <v>74.914091998724203</v>
      </c>
      <c r="H4463">
        <v>-35.223368731863403</v>
      </c>
      <c r="I4463">
        <v>42.3885968606685</v>
      </c>
      <c r="J4463">
        <v>-6.7504037752989001</v>
      </c>
      <c r="K4463">
        <v>1.7840494920846801</v>
      </c>
      <c r="L4463">
        <v>1.2837482128712301</v>
      </c>
      <c r="M4463">
        <v>7.3618631631933296</v>
      </c>
      <c r="N4463">
        <v>0.24155143326765999</v>
      </c>
      <c r="O4463">
        <v>54.878048780487802</v>
      </c>
      <c r="P4463">
        <v>152.30769230769201</v>
      </c>
      <c r="Q4463">
        <v>2.9731811581558E-2</v>
      </c>
    </row>
    <row r="4464" spans="1:17" hidden="1" x14ac:dyDescent="0.3">
      <c r="A4464" t="s">
        <v>9084</v>
      </c>
      <c r="B4464" t="s">
        <v>9085</v>
      </c>
      <c r="C4464" t="s">
        <v>10182</v>
      </c>
      <c r="D4464" t="s">
        <v>140</v>
      </c>
      <c r="E4464">
        <v>7.6881279999999999</v>
      </c>
      <c r="F4464">
        <v>18.34</v>
      </c>
      <c r="G4464">
        <v>18.307367995596799</v>
      </c>
      <c r="H4464">
        <v>-15.9103796042832</v>
      </c>
      <c r="I4464">
        <v>65.212758032562107</v>
      </c>
      <c r="J4464">
        <v>-17.499323349453</v>
      </c>
      <c r="K4464">
        <v>18.0525108418503</v>
      </c>
      <c r="L4464">
        <v>15.349560490183899</v>
      </c>
      <c r="M4464">
        <v>37.481220631894203</v>
      </c>
      <c r="N4464">
        <v>0.69218500797448101</v>
      </c>
      <c r="O4464">
        <v>28.3533260632497</v>
      </c>
      <c r="P4464">
        <v>136.34020618556701</v>
      </c>
    </row>
    <row r="4465" spans="1:17" hidden="1" x14ac:dyDescent="0.3">
      <c r="A4465" t="s">
        <v>9086</v>
      </c>
      <c r="B4465" t="s">
        <v>9087</v>
      </c>
      <c r="C4465" t="s">
        <v>10182</v>
      </c>
      <c r="D4465" t="s">
        <v>637</v>
      </c>
      <c r="E4465">
        <v>7.6430847999999996</v>
      </c>
      <c r="F4465">
        <v>16.64</v>
      </c>
      <c r="G4465">
        <v>-14.0044660787123</v>
      </c>
      <c r="H4465">
        <v>4.5424281435716498</v>
      </c>
      <c r="I4465">
        <v>-41.819909695135699</v>
      </c>
      <c r="J4465">
        <v>-1.5019206926112201</v>
      </c>
      <c r="K4465">
        <v>16.007499495381399</v>
      </c>
      <c r="L4465">
        <v>17.394905107096999</v>
      </c>
      <c r="M4465">
        <v>69.929532528740097</v>
      </c>
      <c r="N4465">
        <v>0.75354875726188097</v>
      </c>
      <c r="O4465">
        <v>79.987980769230703</v>
      </c>
      <c r="P4465">
        <v>30.407523510971799</v>
      </c>
      <c r="Q4465">
        <v>-1.5916723537420002E-2</v>
      </c>
    </row>
    <row r="4466" spans="1:17" hidden="1" x14ac:dyDescent="0.3">
      <c r="A4466" t="s">
        <v>9088</v>
      </c>
      <c r="B4466" t="s">
        <v>9089</v>
      </c>
      <c r="C4466" t="s">
        <v>10182</v>
      </c>
      <c r="D4466" t="s">
        <v>413</v>
      </c>
      <c r="E4466">
        <v>7.6422639999999999</v>
      </c>
      <c r="F4466">
        <v>19.12</v>
      </c>
      <c r="G4466">
        <v>-6.4754861650474602</v>
      </c>
      <c r="H4466">
        <v>-4.5179745409920997</v>
      </c>
      <c r="I4466">
        <v>7.1716157285930802</v>
      </c>
      <c r="J4466">
        <v>-4.6493160773758403E-2</v>
      </c>
      <c r="K4466">
        <v>17.078690701613102</v>
      </c>
      <c r="L4466">
        <v>15.1929741799508</v>
      </c>
      <c r="M4466">
        <v>99.923677733536394</v>
      </c>
      <c r="N4466">
        <v>0</v>
      </c>
      <c r="O4466">
        <v>0</v>
      </c>
      <c r="P4466">
        <v>30.958904109589</v>
      </c>
    </row>
    <row r="4467" spans="1:17" hidden="1" x14ac:dyDescent="0.3">
      <c r="A4467" t="s">
        <v>9090</v>
      </c>
      <c r="B4467" t="s">
        <v>9091</v>
      </c>
      <c r="C4467" t="s">
        <v>10182</v>
      </c>
      <c r="D4467" t="s">
        <v>173</v>
      </c>
      <c r="E4467">
        <v>7.6197100139999998</v>
      </c>
      <c r="F4467">
        <v>14.46</v>
      </c>
      <c r="G4467">
        <v>-24.947403846151001</v>
      </c>
      <c r="H4467">
        <v>-18.803688826706299</v>
      </c>
      <c r="I4467">
        <v>-28.062650005672602</v>
      </c>
      <c r="J4467">
        <v>-5.3096510555105896</v>
      </c>
      <c r="K4467">
        <v>15.7462962243749</v>
      </c>
      <c r="L4467">
        <v>16.241870184182901</v>
      </c>
      <c r="M4467">
        <v>35.420366957080098</v>
      </c>
      <c r="N4467">
        <v>0.209169763770611</v>
      </c>
      <c r="O4467">
        <v>51.452282157676301</v>
      </c>
      <c r="P4467">
        <v>17.085020242914901</v>
      </c>
      <c r="Q4467">
        <v>6.3337122744700001E-4</v>
      </c>
    </row>
    <row r="4468" spans="1:17" hidden="1" x14ac:dyDescent="0.3">
      <c r="A4468" t="s">
        <v>9092</v>
      </c>
      <c r="B4468" t="s">
        <v>9093</v>
      </c>
      <c r="C4468" t="s">
        <v>10182</v>
      </c>
      <c r="D4468" t="s">
        <v>637</v>
      </c>
      <c r="E4468">
        <v>7.6189999999999998</v>
      </c>
      <c r="F4468">
        <v>19</v>
      </c>
      <c r="G4468">
        <v>208.24742533205699</v>
      </c>
      <c r="H4468">
        <v>17.465600948584601</v>
      </c>
      <c r="I4468">
        <v>240.83146702970799</v>
      </c>
      <c r="J4468">
        <v>-1.5260849975084601</v>
      </c>
      <c r="K4468">
        <v>18.269308045176601</v>
      </c>
      <c r="L4468">
        <v>13.054519472053199</v>
      </c>
      <c r="M4468">
        <v>52.371013920662499</v>
      </c>
      <c r="N4468">
        <v>0.48653605394364002</v>
      </c>
      <c r="O4468">
        <v>33.736842105263101</v>
      </c>
      <c r="P4468">
        <v>265.38461538461502</v>
      </c>
      <c r="Q4468">
        <v>0.13294774496603201</v>
      </c>
    </row>
    <row r="4469" spans="1:17" hidden="1" x14ac:dyDescent="0.3">
      <c r="A4469" t="s">
        <v>9094</v>
      </c>
      <c r="B4469" t="s">
        <v>9095</v>
      </c>
      <c r="C4469" t="s">
        <v>10182</v>
      </c>
      <c r="D4469" t="s">
        <v>75</v>
      </c>
      <c r="E4469">
        <v>7.5763800000000003</v>
      </c>
      <c r="F4469">
        <v>25.77</v>
      </c>
      <c r="G4469">
        <v>-20.1164578994427</v>
      </c>
      <c r="H4469">
        <v>-4.5179745409920997</v>
      </c>
      <c r="I4469">
        <v>-12.3283842714069</v>
      </c>
      <c r="J4469">
        <v>-4.6493160773758403E-2</v>
      </c>
      <c r="K4469">
        <v>25.769123038269601</v>
      </c>
      <c r="L4469">
        <v>25.4984097571602</v>
      </c>
      <c r="M4469">
        <v>100</v>
      </c>
      <c r="O4469">
        <v>0</v>
      </c>
      <c r="P4469">
        <v>4.9694501018329804</v>
      </c>
    </row>
    <row r="4470" spans="1:17" hidden="1" x14ac:dyDescent="0.3">
      <c r="A4470" t="s">
        <v>9096</v>
      </c>
      <c r="B4470" t="s">
        <v>9097</v>
      </c>
      <c r="C4470" t="s">
        <v>10182</v>
      </c>
      <c r="D4470" t="s">
        <v>637</v>
      </c>
      <c r="E4470">
        <v>7.5359254189999998</v>
      </c>
      <c r="F4470">
        <v>8.23</v>
      </c>
      <c r="G4470">
        <v>37.884389028427201</v>
      </c>
      <c r="H4470">
        <v>7.6248826018650302</v>
      </c>
      <c r="I4470">
        <v>25.067275160980302</v>
      </c>
      <c r="J4470">
        <v>9.2849831623460197</v>
      </c>
      <c r="K4470">
        <v>7.0087280037071196</v>
      </c>
      <c r="L4470">
        <v>6.54341549115337</v>
      </c>
      <c r="M4470">
        <v>81.605472599021297</v>
      </c>
      <c r="N4470">
        <v>0.204596883839396</v>
      </c>
      <c r="O4470">
        <v>16.281895504252699</v>
      </c>
      <c r="P4470">
        <v>95.486935866983302</v>
      </c>
      <c r="Q4470">
        <v>5.8832080777683003E-2</v>
      </c>
    </row>
    <row r="4471" spans="1:17" hidden="1" x14ac:dyDescent="0.3">
      <c r="A4471" t="s">
        <v>9098</v>
      </c>
      <c r="B4471" t="s">
        <v>9099</v>
      </c>
      <c r="C4471" t="s">
        <v>10182</v>
      </c>
      <c r="E4471">
        <v>7.5251479999999997</v>
      </c>
      <c r="F4471">
        <v>7.1</v>
      </c>
      <c r="G4471">
        <v>-41.556496236569799</v>
      </c>
      <c r="H4471">
        <v>5.0499266935757801</v>
      </c>
      <c r="I4471">
        <v>-37.591542166143697</v>
      </c>
      <c r="J4471">
        <v>-4.6493160773758403E-2</v>
      </c>
      <c r="K4471">
        <v>7.3629172702494099</v>
      </c>
      <c r="L4471">
        <v>7.81058479888324</v>
      </c>
      <c r="M4471">
        <v>36.066857404224898</v>
      </c>
      <c r="N4471">
        <v>0.98484848484848397</v>
      </c>
      <c r="O4471">
        <v>46.338028169014002</v>
      </c>
      <c r="P4471">
        <v>14.516129032258</v>
      </c>
    </row>
    <row r="4472" spans="1:17" hidden="1" x14ac:dyDescent="0.3">
      <c r="A4472" t="s">
        <v>9100</v>
      </c>
      <c r="B4472" t="s">
        <v>8535</v>
      </c>
      <c r="C4472" t="s">
        <v>10182</v>
      </c>
      <c r="D4472" t="s">
        <v>905</v>
      </c>
      <c r="E4472">
        <v>7.4944699999999997</v>
      </c>
      <c r="F4472">
        <v>8.6</v>
      </c>
      <c r="G4472">
        <v>58.674775759408</v>
      </c>
      <c r="H4472">
        <v>-3.94589216112941</v>
      </c>
      <c r="I4472">
        <v>47.5229168438347</v>
      </c>
      <c r="J4472">
        <v>2.8809073076103102</v>
      </c>
      <c r="K4472">
        <v>9.7445063457878902</v>
      </c>
      <c r="L4472">
        <v>7.7680466119604699</v>
      </c>
      <c r="M4472">
        <v>43.568428066687702</v>
      </c>
      <c r="N4472">
        <v>1.4605815324007401</v>
      </c>
      <c r="O4472">
        <v>82.674418604651194</v>
      </c>
      <c r="P4472">
        <v>83.760683760683705</v>
      </c>
    </row>
    <row r="4473" spans="1:17" hidden="1" x14ac:dyDescent="0.3">
      <c r="A4473" t="s">
        <v>9101</v>
      </c>
      <c r="B4473" t="s">
        <v>9102</v>
      </c>
      <c r="C4473" t="s">
        <v>10182</v>
      </c>
      <c r="D4473" t="s">
        <v>75</v>
      </c>
      <c r="E4473">
        <v>7.4843415000000002</v>
      </c>
      <c r="F4473">
        <v>3.95</v>
      </c>
      <c r="G4473">
        <v>6.1433278791229302</v>
      </c>
      <c r="H4473">
        <v>7.94579357494991</v>
      </c>
      <c r="I4473">
        <v>-23.364420307442899</v>
      </c>
      <c r="J4473">
        <v>-1.3187577918170199</v>
      </c>
      <c r="K4473">
        <v>3.7067639880418599</v>
      </c>
      <c r="L4473">
        <v>3.7787056745072398</v>
      </c>
      <c r="M4473">
        <v>68.031755981443695</v>
      </c>
      <c r="N4473">
        <v>0.31129563175964903</v>
      </c>
      <c r="O4473">
        <v>54.177215189873401</v>
      </c>
      <c r="P4473">
        <v>45.220588235294102</v>
      </c>
      <c r="Q4473">
        <v>3.0870092485863001E-2</v>
      </c>
    </row>
    <row r="4474" spans="1:17" hidden="1" x14ac:dyDescent="0.3">
      <c r="A4474" t="s">
        <v>9103</v>
      </c>
      <c r="B4474" t="s">
        <v>9104</v>
      </c>
      <c r="C4474" t="s">
        <v>10182</v>
      </c>
      <c r="E4474">
        <v>7.4582534000000003</v>
      </c>
      <c r="F4474">
        <v>21.71</v>
      </c>
      <c r="G4474">
        <v>8.5963580085764804</v>
      </c>
      <c r="H4474">
        <v>0.699035542304698</v>
      </c>
      <c r="I4474">
        <v>-42.588583436199698</v>
      </c>
      <c r="J4474">
        <v>-11.1576042718848</v>
      </c>
      <c r="K4474">
        <v>24.7290647417204</v>
      </c>
      <c r="L4474">
        <v>23.317790454729401</v>
      </c>
      <c r="M4474">
        <v>27.1903814138442</v>
      </c>
      <c r="N4474">
        <v>1.4401783140011899</v>
      </c>
      <c r="O4474">
        <v>105.665591893136</v>
      </c>
      <c r="P4474">
        <v>33.682266009852199</v>
      </c>
    </row>
    <row r="4475" spans="1:17" hidden="1" x14ac:dyDescent="0.3">
      <c r="A4475" t="s">
        <v>9105</v>
      </c>
      <c r="B4475" t="s">
        <v>9106</v>
      </c>
      <c r="C4475" t="s">
        <v>10182</v>
      </c>
      <c r="D4475" t="s">
        <v>1175</v>
      </c>
      <c r="E4475">
        <v>7.4488472999999997</v>
      </c>
      <c r="F4475">
        <v>3.73</v>
      </c>
      <c r="G4475">
        <v>85.648555275560398</v>
      </c>
      <c r="H4475">
        <v>-17.9151037275949</v>
      </c>
      <c r="I4475">
        <v>-14.4281218042153</v>
      </c>
      <c r="J4475">
        <v>-9.7721789463099107</v>
      </c>
      <c r="K4475">
        <v>3.9051152412918801</v>
      </c>
      <c r="L4475">
        <v>3.54659639967949</v>
      </c>
      <c r="M4475">
        <v>37.456623226301097</v>
      </c>
      <c r="N4475">
        <v>1.13504428141048</v>
      </c>
      <c r="O4475">
        <v>3898.6595174262702</v>
      </c>
      <c r="P4475">
        <v>153.741496598639</v>
      </c>
      <c r="Q4475">
        <v>5.7714708575203999E-2</v>
      </c>
    </row>
    <row r="4476" spans="1:17" hidden="1" x14ac:dyDescent="0.3">
      <c r="A4476" t="s">
        <v>9107</v>
      </c>
      <c r="B4476" t="s">
        <v>9108</v>
      </c>
      <c r="C4476" t="s">
        <v>10182</v>
      </c>
      <c r="E4476">
        <v>7.443308</v>
      </c>
      <c r="F4476">
        <v>191.05</v>
      </c>
      <c r="G4476">
        <v>9.8364083829050397</v>
      </c>
      <c r="H4476">
        <v>29.0367266124507</v>
      </c>
      <c r="I4476">
        <v>49.167811840173798</v>
      </c>
      <c r="J4476">
        <v>-4.6493160773758403E-2</v>
      </c>
      <c r="K4476">
        <v>158.37713227243901</v>
      </c>
      <c r="L4476">
        <v>140.66948691112299</v>
      </c>
      <c r="M4476">
        <v>74.717535136480294</v>
      </c>
      <c r="N4476">
        <v>0.33608815426997202</v>
      </c>
      <c r="O4476">
        <v>5.2604030358544804</v>
      </c>
      <c r="P4476">
        <v>70.276292335115798</v>
      </c>
    </row>
    <row r="4477" spans="1:17" hidden="1" x14ac:dyDescent="0.3">
      <c r="A4477" t="s">
        <v>9109</v>
      </c>
      <c r="B4477" t="s">
        <v>9110</v>
      </c>
      <c r="C4477" t="s">
        <v>10182</v>
      </c>
      <c r="E4477">
        <v>7.3826499999999999</v>
      </c>
      <c r="F4477">
        <v>4.33</v>
      </c>
      <c r="G4477">
        <v>-12.618375533743199</v>
      </c>
      <c r="H4477">
        <v>-7.5030491678577897</v>
      </c>
      <c r="I4477">
        <v>-50.471241414264</v>
      </c>
      <c r="J4477">
        <v>-3.8519899895264098</v>
      </c>
      <c r="K4477">
        <v>4.7984611374545798</v>
      </c>
      <c r="L4477">
        <v>4.9348991582268598</v>
      </c>
      <c r="M4477">
        <v>34.653726185680398</v>
      </c>
      <c r="N4477">
        <v>1.22061378112333</v>
      </c>
      <c r="O4477">
        <v>75.519630484988397</v>
      </c>
      <c r="P4477">
        <v>39.677419354838698</v>
      </c>
    </row>
    <row r="4478" spans="1:17" hidden="1" x14ac:dyDescent="0.3">
      <c r="A4478" t="s">
        <v>9111</v>
      </c>
      <c r="B4478" t="s">
        <v>9112</v>
      </c>
      <c r="C4478" t="s">
        <v>10182</v>
      </c>
      <c r="D4478" t="s">
        <v>3258</v>
      </c>
      <c r="E4478">
        <v>7.3692312500000003</v>
      </c>
      <c r="F4478">
        <v>9.19</v>
      </c>
      <c r="G4478">
        <v>192.90717158349901</v>
      </c>
      <c r="H4478">
        <v>-34.036924978309898</v>
      </c>
      <c r="I4478">
        <v>61.0678421436874</v>
      </c>
      <c r="J4478">
        <v>-9.7570440477952403</v>
      </c>
      <c r="K4478">
        <v>11.2932518825763</v>
      </c>
      <c r="L4478">
        <v>8.7548357322122996</v>
      </c>
      <c r="M4478">
        <v>28.4204591477123</v>
      </c>
      <c r="N4478">
        <v>2.5544726667737998</v>
      </c>
      <c r="O4478">
        <v>58.650707290533099</v>
      </c>
      <c r="P4478">
        <v>254.826254826254</v>
      </c>
    </row>
    <row r="4479" spans="1:17" hidden="1" x14ac:dyDescent="0.3">
      <c r="A4479" t="s">
        <v>9113</v>
      </c>
      <c r="B4479" t="s">
        <v>9114</v>
      </c>
      <c r="C4479" t="s">
        <v>10182</v>
      </c>
      <c r="D4479" t="s">
        <v>75</v>
      </c>
      <c r="E4479">
        <v>7.3444072419999999</v>
      </c>
      <c r="F4479">
        <v>22.21</v>
      </c>
      <c r="G4479">
        <v>-45.7644794298471</v>
      </c>
      <c r="H4479">
        <v>-14.4003274821685</v>
      </c>
      <c r="I4479">
        <v>-40.660104181055097</v>
      </c>
      <c r="J4479">
        <v>1.9055920211250901</v>
      </c>
      <c r="K4479">
        <v>24.507244380470599</v>
      </c>
      <c r="L4479">
        <v>27.4119907988498</v>
      </c>
      <c r="M4479">
        <v>40.764468739372198</v>
      </c>
      <c r="N4479">
        <v>1.2212516952922801</v>
      </c>
      <c r="O4479">
        <v>57.541647906348501</v>
      </c>
      <c r="P4479">
        <v>4.7641509433962304</v>
      </c>
      <c r="Q4479">
        <v>1.8564722262146002E-2</v>
      </c>
    </row>
    <row r="4480" spans="1:17" hidden="1" x14ac:dyDescent="0.3">
      <c r="A4480" t="s">
        <v>9115</v>
      </c>
      <c r="B4480" t="s">
        <v>9116</v>
      </c>
      <c r="C4480" t="s">
        <v>10182</v>
      </c>
      <c r="D4480" t="s">
        <v>75</v>
      </c>
      <c r="E4480">
        <v>7.3371532319999897</v>
      </c>
      <c r="F4480">
        <v>1.08</v>
      </c>
      <c r="G4480">
        <v>61.120988550448402</v>
      </c>
      <c r="H4480">
        <v>8.3533125877207492</v>
      </c>
      <c r="I4480">
        <v>-13.2458154640674</v>
      </c>
      <c r="J4480">
        <v>3.5898704755898598</v>
      </c>
      <c r="K4480">
        <v>1.0578358416979301</v>
      </c>
      <c r="L4480">
        <v>0.97982844693869098</v>
      </c>
      <c r="M4480">
        <v>42.5460193987699</v>
      </c>
      <c r="N4480">
        <v>1.1381610981390899</v>
      </c>
      <c r="O4480">
        <v>13.8888888888888</v>
      </c>
      <c r="P4480">
        <v>96.363636363636303</v>
      </c>
      <c r="Q4480">
        <v>-7.8107987445834998E-2</v>
      </c>
    </row>
    <row r="4481" spans="1:17" hidden="1" x14ac:dyDescent="0.3">
      <c r="A4481" t="s">
        <v>9117</v>
      </c>
      <c r="B4481" t="s">
        <v>9118</v>
      </c>
      <c r="C4481" t="s">
        <v>10182</v>
      </c>
      <c r="D4481" t="s">
        <v>214</v>
      </c>
      <c r="E4481">
        <v>7.3017521280000004</v>
      </c>
      <c r="F4481">
        <v>11.88</v>
      </c>
      <c r="G4481">
        <v>149.27898807262699</v>
      </c>
      <c r="H4481">
        <v>-17.679634054582898</v>
      </c>
      <c r="I4481">
        <v>80.842347435910099</v>
      </c>
      <c r="J4481">
        <v>-2.8487349542085001</v>
      </c>
      <c r="K4481">
        <v>13.307596161277001</v>
      </c>
      <c r="L4481">
        <v>10.0388403740378</v>
      </c>
      <c r="M4481">
        <v>26.989206480886899</v>
      </c>
      <c r="N4481">
        <v>0.77878824312194195</v>
      </c>
      <c r="O4481">
        <v>55.387205387205299</v>
      </c>
      <c r="P4481">
        <v>235.593220338983</v>
      </c>
      <c r="Q4481">
        <v>0.107463610034538</v>
      </c>
    </row>
    <row r="4482" spans="1:17" hidden="1" x14ac:dyDescent="0.3">
      <c r="A4482" t="s">
        <v>9119</v>
      </c>
      <c r="B4482" t="s">
        <v>9120</v>
      </c>
      <c r="C4482" t="s">
        <v>10182</v>
      </c>
      <c r="E4482">
        <v>7.2827999999999999</v>
      </c>
      <c r="F4482">
        <v>34.68</v>
      </c>
      <c r="G4482">
        <v>-6.1150675210012997</v>
      </c>
      <c r="H4482">
        <v>13.660596887579301</v>
      </c>
      <c r="I4482">
        <v>12.4198171674419</v>
      </c>
      <c r="J4482">
        <v>9.77760242502114</v>
      </c>
      <c r="K4482">
        <v>29.279492698653598</v>
      </c>
      <c r="L4482">
        <v>29.427622357911599</v>
      </c>
      <c r="M4482">
        <v>76.620058709401803</v>
      </c>
      <c r="N4482">
        <v>1.1604278074866301</v>
      </c>
      <c r="O4482">
        <v>26.412918108419799</v>
      </c>
      <c r="P4482">
        <v>38.443113772455</v>
      </c>
    </row>
    <row r="4483" spans="1:17" hidden="1" x14ac:dyDescent="0.3">
      <c r="A4483" t="s">
        <v>9121</v>
      </c>
      <c r="B4483" t="s">
        <v>9122</v>
      </c>
      <c r="C4483" t="s">
        <v>10182</v>
      </c>
      <c r="D4483" t="s">
        <v>256</v>
      </c>
      <c r="E4483">
        <v>7.2687068420000003</v>
      </c>
      <c r="F4483">
        <v>5.14</v>
      </c>
      <c r="G4483">
        <v>137.15898995790701</v>
      </c>
      <c r="H4483">
        <v>3.7124781339049999</v>
      </c>
      <c r="I4483">
        <v>62.501547701382101</v>
      </c>
      <c r="J4483">
        <v>-0.80121014190583395</v>
      </c>
      <c r="K4483">
        <v>4.8450447333808899</v>
      </c>
      <c r="L4483">
        <v>3.76767900242942</v>
      </c>
      <c r="M4483">
        <v>49.711805524488803</v>
      </c>
      <c r="N4483">
        <v>0.96641057203229197</v>
      </c>
      <c r="O4483">
        <v>37.937743190661401</v>
      </c>
      <c r="P4483">
        <v>211.51515151515099</v>
      </c>
      <c r="Q4483">
        <v>0.123700179009728</v>
      </c>
    </row>
    <row r="4484" spans="1:17" hidden="1" x14ac:dyDescent="0.3">
      <c r="A4484" t="s">
        <v>9123</v>
      </c>
      <c r="B4484" t="s">
        <v>9124</v>
      </c>
      <c r="C4484" t="s">
        <v>10182</v>
      </c>
      <c r="E4484">
        <v>7.2686950000000001</v>
      </c>
      <c r="F4484">
        <v>13.58</v>
      </c>
      <c r="G4484">
        <v>-54.650223353972798</v>
      </c>
      <c r="H4484">
        <v>1.5620254590078899</v>
      </c>
      <c r="I4484">
        <v>-50.963720918492299</v>
      </c>
      <c r="J4484">
        <v>0.18026420884074901</v>
      </c>
      <c r="K4484">
        <v>13.346372018008299</v>
      </c>
      <c r="L4484">
        <v>16.5570400641978</v>
      </c>
      <c r="M4484">
        <v>70.400964575692299</v>
      </c>
      <c r="N4484">
        <v>0.80870622576268103</v>
      </c>
      <c r="O4484">
        <v>151.47275405007301</v>
      </c>
      <c r="P4484">
        <v>22.895927601809898</v>
      </c>
      <c r="Q4484">
        <v>8.8382744728200999E-2</v>
      </c>
    </row>
    <row r="4485" spans="1:17" hidden="1" x14ac:dyDescent="0.3">
      <c r="A4485" t="s">
        <v>9125</v>
      </c>
      <c r="B4485" t="s">
        <v>9126</v>
      </c>
      <c r="C4485" t="s">
        <v>10182</v>
      </c>
      <c r="D4485" t="s">
        <v>75</v>
      </c>
      <c r="E4485">
        <v>7.2645</v>
      </c>
      <c r="F4485">
        <v>5.01</v>
      </c>
      <c r="G4485">
        <v>1.1105655503615099</v>
      </c>
      <c r="H4485">
        <v>8.2479829058163894</v>
      </c>
      <c r="I4485">
        <v>-31.521932658503701</v>
      </c>
      <c r="J4485">
        <v>1.2919389615971599</v>
      </c>
      <c r="K4485">
        <v>5.2209891944507598</v>
      </c>
      <c r="L4485">
        <v>5.5563757976421702</v>
      </c>
      <c r="M4485">
        <v>45.527766464476699</v>
      </c>
      <c r="N4485">
        <v>1.4681611387356901</v>
      </c>
      <c r="O4485">
        <v>59.4810379241517</v>
      </c>
      <c r="P4485">
        <v>32.539682539682502</v>
      </c>
      <c r="Q4485">
        <v>4.4799399745739002E-2</v>
      </c>
    </row>
    <row r="4486" spans="1:17" hidden="1" x14ac:dyDescent="0.3">
      <c r="A4486" t="s">
        <v>9127</v>
      </c>
      <c r="B4486" t="s">
        <v>9128</v>
      </c>
      <c r="C4486" t="s">
        <v>10182</v>
      </c>
      <c r="E4486">
        <v>7.2640250000000002</v>
      </c>
      <c r="F4486">
        <v>9.25</v>
      </c>
      <c r="G4486">
        <v>-3.3753816854862699</v>
      </c>
      <c r="H4486">
        <v>13.348030421787</v>
      </c>
      <c r="I4486">
        <v>-28.2374751804978</v>
      </c>
      <c r="J4486">
        <v>-4.6493160773758403E-2</v>
      </c>
      <c r="K4486">
        <v>9.3137978233582199</v>
      </c>
      <c r="L4486">
        <v>9.0604988220029608</v>
      </c>
      <c r="M4486">
        <v>30.70270403468</v>
      </c>
      <c r="N4486">
        <v>0.178837555886736</v>
      </c>
      <c r="O4486">
        <v>33.513513513513502</v>
      </c>
      <c r="P4486">
        <v>25.850340136054399</v>
      </c>
    </row>
    <row r="4487" spans="1:17" hidden="1" x14ac:dyDescent="0.3">
      <c r="A4487" t="s">
        <v>9129</v>
      </c>
      <c r="B4487" t="s">
        <v>9130</v>
      </c>
      <c r="C4487" t="s">
        <v>10182</v>
      </c>
      <c r="E4487">
        <v>7.2326449999999998</v>
      </c>
      <c r="F4487">
        <v>11.14</v>
      </c>
      <c r="G4487">
        <v>2.9600690102185099</v>
      </c>
      <c r="H4487">
        <v>26.849949987309699</v>
      </c>
      <c r="I4487">
        <v>-10.0327001575409</v>
      </c>
      <c r="J4487">
        <v>-4.9952986215246096</v>
      </c>
      <c r="K4487">
        <v>9.3210190376963702</v>
      </c>
      <c r="L4487">
        <v>9.3936311476330197</v>
      </c>
      <c r="M4487">
        <v>74.015420579939899</v>
      </c>
      <c r="N4487">
        <v>4.2148760330578501</v>
      </c>
      <c r="O4487">
        <v>22.621184919209998</v>
      </c>
      <c r="P4487">
        <v>64.792899408284001</v>
      </c>
    </row>
    <row r="4488" spans="1:17" hidden="1" x14ac:dyDescent="0.3">
      <c r="A4488" t="s">
        <v>9131</v>
      </c>
      <c r="B4488" t="s">
        <v>9132</v>
      </c>
      <c r="C4488" t="s">
        <v>10182</v>
      </c>
      <c r="D4488" t="s">
        <v>515</v>
      </c>
      <c r="E4488">
        <v>7.2123556500000001</v>
      </c>
      <c r="F4488">
        <v>4.5</v>
      </c>
      <c r="G4488">
        <v>-68.835908001275698</v>
      </c>
      <c r="H4488">
        <v>-14.5179745409921</v>
      </c>
      <c r="I4488">
        <v>-47.580182832558002</v>
      </c>
      <c r="J4488">
        <v>-4.6493160773758403E-2</v>
      </c>
      <c r="K4488">
        <v>6.6724177717144899</v>
      </c>
      <c r="L4488">
        <v>13.585958728180699</v>
      </c>
      <c r="M4488">
        <v>11.9327347505487</v>
      </c>
      <c r="N4488">
        <v>0.96625659238402895</v>
      </c>
      <c r="O4488">
        <v>82.2222222222222</v>
      </c>
      <c r="P4488">
        <v>0</v>
      </c>
      <c r="Q4488">
        <v>-0.22613427180107001</v>
      </c>
    </row>
    <row r="4489" spans="1:17" hidden="1" x14ac:dyDescent="0.3">
      <c r="A4489" t="s">
        <v>9133</v>
      </c>
      <c r="B4489" t="s">
        <v>9134</v>
      </c>
      <c r="C4489" t="s">
        <v>10182</v>
      </c>
      <c r="D4489" t="s">
        <v>1357</v>
      </c>
      <c r="E4489">
        <v>7.20038</v>
      </c>
      <c r="F4489">
        <v>23</v>
      </c>
      <c r="G4489">
        <v>-24.2087150188196</v>
      </c>
      <c r="H4489">
        <v>-4.5179745409920997</v>
      </c>
      <c r="I4489">
        <v>-5.9945886172229104</v>
      </c>
      <c r="J4489">
        <v>-4.6493160773758403E-2</v>
      </c>
      <c r="K4489">
        <v>22.807356242954</v>
      </c>
      <c r="L4489">
        <v>22.430242656378901</v>
      </c>
      <c r="M4489">
        <v>93.779490490814496</v>
      </c>
      <c r="N4489">
        <v>4.4723401967636098</v>
      </c>
      <c r="O4489">
        <v>1.1304347826087</v>
      </c>
      <c r="P4489">
        <v>6.3337956541840104</v>
      </c>
    </row>
    <row r="4490" spans="1:17" hidden="1" x14ac:dyDescent="0.3">
      <c r="A4490" t="s">
        <v>9135</v>
      </c>
      <c r="B4490" t="s">
        <v>9136</v>
      </c>
      <c r="C4490" t="s">
        <v>10182</v>
      </c>
      <c r="E4490">
        <v>7.1823509999999997</v>
      </c>
      <c r="F4490">
        <v>16.2</v>
      </c>
      <c r="G4490">
        <v>-26.365615496705299</v>
      </c>
      <c r="H4490">
        <v>3.55407349102923</v>
      </c>
      <c r="I4490">
        <v>-7.8122552391488602</v>
      </c>
      <c r="J4490">
        <v>3.4017827012952</v>
      </c>
      <c r="K4490">
        <v>15.568344399254499</v>
      </c>
      <c r="L4490">
        <v>15.3754694570554</v>
      </c>
      <c r="M4490">
        <v>59.478851894609399</v>
      </c>
      <c r="N4490">
        <v>0.27948910593538601</v>
      </c>
      <c r="O4490">
        <v>25.3086419753086</v>
      </c>
      <c r="P4490">
        <v>35.564853556485303</v>
      </c>
    </row>
    <row r="4491" spans="1:17" hidden="1" x14ac:dyDescent="0.3">
      <c r="A4491" t="s">
        <v>9137</v>
      </c>
      <c r="B4491" t="s">
        <v>9138</v>
      </c>
      <c r="C4491" t="s">
        <v>10182</v>
      </c>
      <c r="E4491">
        <v>7.1257124999999997</v>
      </c>
      <c r="F4491">
        <v>23.75</v>
      </c>
      <c r="G4491">
        <v>13.4788527921898</v>
      </c>
      <c r="H4491">
        <v>-13.5096017706972</v>
      </c>
      <c r="I4491">
        <v>7.8031281211069796</v>
      </c>
      <c r="J4491">
        <v>-9.1043323750334793</v>
      </c>
      <c r="K4491">
        <v>24.209441684607501</v>
      </c>
      <c r="L4491">
        <v>20.937662322249</v>
      </c>
      <c r="M4491">
        <v>15.691626567772699</v>
      </c>
      <c r="N4491">
        <v>0.77826765895078798</v>
      </c>
      <c r="O4491">
        <v>17.136842105263099</v>
      </c>
      <c r="P4491">
        <v>62.337662337662302</v>
      </c>
      <c r="Q4491">
        <v>2.2279654538571E-2</v>
      </c>
    </row>
    <row r="4492" spans="1:17" hidden="1" x14ac:dyDescent="0.3">
      <c r="A4492" t="s">
        <v>9139</v>
      </c>
      <c r="B4492" t="s">
        <v>9140</v>
      </c>
      <c r="C4492" t="s">
        <v>10182</v>
      </c>
      <c r="D4492" t="s">
        <v>246</v>
      </c>
      <c r="E4492">
        <v>7.1094252999999998</v>
      </c>
      <c r="F4492">
        <v>16.43</v>
      </c>
      <c r="G4492">
        <v>-9.7066945181296909</v>
      </c>
      <c r="H4492">
        <v>-26.200217531646299</v>
      </c>
      <c r="I4492">
        <v>-7.0078714508940996</v>
      </c>
      <c r="J4492">
        <v>2.5238862761907499</v>
      </c>
      <c r="K4492">
        <v>17.0702781535303</v>
      </c>
      <c r="L4492">
        <v>15.6792151832603</v>
      </c>
      <c r="M4492">
        <v>42.983104284706499</v>
      </c>
      <c r="N4492">
        <v>1.06598439120132</v>
      </c>
      <c r="O4492">
        <v>50.699939135727298</v>
      </c>
      <c r="P4492">
        <v>41.151202749140801</v>
      </c>
      <c r="Q4492">
        <v>8.3351003349502004E-2</v>
      </c>
    </row>
    <row r="4493" spans="1:17" hidden="1" x14ac:dyDescent="0.3">
      <c r="A4493" t="s">
        <v>9141</v>
      </c>
      <c r="B4493" t="s">
        <v>9142</v>
      </c>
      <c r="C4493" t="s">
        <v>10182</v>
      </c>
      <c r="D4493" t="s">
        <v>553</v>
      </c>
      <c r="E4493">
        <v>7.0988635999999996</v>
      </c>
      <c r="F4493">
        <v>23.56</v>
      </c>
      <c r="G4493">
        <v>13.5023272928418</v>
      </c>
      <c r="H4493">
        <v>20.482025459007801</v>
      </c>
      <c r="I4493">
        <v>24.887690277224301</v>
      </c>
      <c r="J4493">
        <v>12.6168687139445</v>
      </c>
      <c r="K4493">
        <v>23.233653569778099</v>
      </c>
      <c r="L4493">
        <v>21.013739989694098</v>
      </c>
      <c r="M4493">
        <v>45.518608786415697</v>
      </c>
      <c r="N4493">
        <v>1.04353280433561</v>
      </c>
      <c r="O4493">
        <v>14.6010186757215</v>
      </c>
      <c r="P4493">
        <v>71.470160116448298</v>
      </c>
      <c r="Q4493">
        <v>9.6251984482799993E-2</v>
      </c>
    </row>
    <row r="4494" spans="1:17" hidden="1" x14ac:dyDescent="0.3">
      <c r="A4494" t="s">
        <v>9143</v>
      </c>
      <c r="B4494" t="s">
        <v>9144</v>
      </c>
      <c r="C4494" t="s">
        <v>10182</v>
      </c>
      <c r="D4494" t="s">
        <v>1402</v>
      </c>
      <c r="E4494">
        <v>7.0957439999999998</v>
      </c>
      <c r="F4494">
        <v>11.64</v>
      </c>
      <c r="G4494">
        <v>75.950361428776006</v>
      </c>
      <c r="H4494">
        <v>-16.880179265401502</v>
      </c>
      <c r="I4494">
        <v>-17.9244913273679</v>
      </c>
      <c r="J4494">
        <v>-10.935204129548699</v>
      </c>
      <c r="K4494">
        <v>11.620977535148199</v>
      </c>
      <c r="L4494">
        <v>10.938379946372301</v>
      </c>
      <c r="M4494">
        <v>53.404602075575099</v>
      </c>
      <c r="N4494">
        <v>1.42406040830493</v>
      </c>
      <c r="O4494">
        <v>22.422680412371101</v>
      </c>
      <c r="P4494">
        <v>105.653710247349</v>
      </c>
      <c r="Q4494">
        <v>0.10470917303640601</v>
      </c>
    </row>
    <row r="4495" spans="1:17" hidden="1" x14ac:dyDescent="0.3">
      <c r="A4495" t="s">
        <v>9145</v>
      </c>
      <c r="B4495" t="s">
        <v>9146</v>
      </c>
      <c r="C4495" t="s">
        <v>10182</v>
      </c>
      <c r="D4495" t="s">
        <v>416</v>
      </c>
      <c r="E4495">
        <v>7.0488</v>
      </c>
      <c r="F4495">
        <v>17.8</v>
      </c>
      <c r="G4495">
        <v>89.8899374093522</v>
      </c>
      <c r="H4495">
        <v>6.0018274392058997</v>
      </c>
      <c r="I4495">
        <v>3.7081215956074201</v>
      </c>
      <c r="J4495">
        <v>8.2615723334651801</v>
      </c>
      <c r="K4495">
        <v>15.5598844297441</v>
      </c>
      <c r="L4495">
        <v>14.8742592503521</v>
      </c>
      <c r="M4495">
        <v>70.525266834352095</v>
      </c>
      <c r="N4495">
        <v>1.7427562381516</v>
      </c>
      <c r="O4495">
        <v>25.112359550561699</v>
      </c>
      <c r="P4495">
        <v>173.42549923195</v>
      </c>
      <c r="Q4495">
        <v>4.4811167789366002E-2</v>
      </c>
    </row>
    <row r="4496" spans="1:17" hidden="1" x14ac:dyDescent="0.3">
      <c r="A4496" t="s">
        <v>9147</v>
      </c>
      <c r="B4496" t="s">
        <v>9148</v>
      </c>
      <c r="C4496" t="s">
        <v>10182</v>
      </c>
      <c r="D4496" t="s">
        <v>553</v>
      </c>
      <c r="E4496">
        <v>7.0349999999999904</v>
      </c>
      <c r="F4496">
        <v>37</v>
      </c>
      <c r="G4496">
        <v>104.727756594997</v>
      </c>
      <c r="H4496">
        <v>49.577659554641997</v>
      </c>
      <c r="I4496">
        <v>107.25618546152999</v>
      </c>
      <c r="J4496">
        <v>-3.1069169117546398</v>
      </c>
      <c r="K4496">
        <v>28.907031600181401</v>
      </c>
      <c r="L4496">
        <v>24.8915519350107</v>
      </c>
      <c r="M4496">
        <v>59.069059695734197</v>
      </c>
      <c r="N4496">
        <v>3.4542058289234601</v>
      </c>
      <c r="O4496">
        <v>8.9459459459459492</v>
      </c>
      <c r="P4496">
        <v>202.04081632653001</v>
      </c>
    </row>
    <row r="4497" spans="1:17" hidden="1" x14ac:dyDescent="0.3">
      <c r="A4497" t="s">
        <v>9149</v>
      </c>
      <c r="B4497" t="s">
        <v>9150</v>
      </c>
      <c r="C4497" t="s">
        <v>10182</v>
      </c>
      <c r="D4497" t="s">
        <v>416</v>
      </c>
      <c r="E4497">
        <v>6.9052499999999997</v>
      </c>
      <c r="F4497">
        <v>8.91</v>
      </c>
      <c r="G4497">
        <v>56.750826692601699</v>
      </c>
      <c r="H4497">
        <v>-10.728500856781499</v>
      </c>
      <c r="I4497">
        <v>-14.7380228256238</v>
      </c>
      <c r="J4497">
        <v>-5.35998944132636</v>
      </c>
      <c r="K4497">
        <v>9.5447054649627194</v>
      </c>
      <c r="L4497">
        <v>9.2746210417735995</v>
      </c>
      <c r="M4497">
        <v>13.7510364092982</v>
      </c>
      <c r="N4497">
        <v>1.8701298701298701</v>
      </c>
      <c r="O4497">
        <v>35.690235690235603</v>
      </c>
      <c r="P4497">
        <v>91.201716738197405</v>
      </c>
    </row>
    <row r="4498" spans="1:17" hidden="1" x14ac:dyDescent="0.3">
      <c r="A4498" t="s">
        <v>9151</v>
      </c>
      <c r="B4498" t="s">
        <v>9152</v>
      </c>
      <c r="C4498" t="s">
        <v>10182</v>
      </c>
      <c r="E4498">
        <v>6.9046002299999998</v>
      </c>
      <c r="F4498">
        <v>6.9</v>
      </c>
      <c r="G4498">
        <v>-18.4398492686636</v>
      </c>
      <c r="H4498">
        <v>17.054237524821399</v>
      </c>
      <c r="I4498">
        <v>-20.3283842714069</v>
      </c>
      <c r="J4498">
        <v>-4.9105847201442803</v>
      </c>
      <c r="K4498">
        <v>6.6493733277350504</v>
      </c>
      <c r="L4498">
        <v>6.7232197352674703</v>
      </c>
      <c r="M4498">
        <v>56.648323862522197</v>
      </c>
      <c r="N4498">
        <v>1.68494495952183</v>
      </c>
      <c r="O4498">
        <v>23.188405797101399</v>
      </c>
      <c r="P4498">
        <v>26.142595978062101</v>
      </c>
      <c r="Q4498">
        <v>-2.6668504238852999E-2</v>
      </c>
    </row>
    <row r="4499" spans="1:17" hidden="1" x14ac:dyDescent="0.3">
      <c r="A4499" t="s">
        <v>9153</v>
      </c>
      <c r="B4499" t="s">
        <v>9154</v>
      </c>
      <c r="C4499" t="s">
        <v>10182</v>
      </c>
      <c r="D4499" t="s">
        <v>62</v>
      </c>
      <c r="E4499">
        <v>6.9000482999999999</v>
      </c>
      <c r="F4499">
        <v>23</v>
      </c>
      <c r="G4499">
        <v>-20.540453455821201</v>
      </c>
      <c r="H4499">
        <v>-4.5179745409920997</v>
      </c>
      <c r="I4499">
        <v>-2.3331666721721001</v>
      </c>
      <c r="J4499">
        <v>-4.6493160773758403E-2</v>
      </c>
      <c r="K4499">
        <v>22.9942950728501</v>
      </c>
      <c r="L4499">
        <v>22.4089433807669</v>
      </c>
      <c r="M4499">
        <v>10.6643431554632</v>
      </c>
      <c r="N4499">
        <v>0</v>
      </c>
      <c r="O4499">
        <v>5.4347826086956497</v>
      </c>
      <c r="P4499">
        <v>12.1951219512195</v>
      </c>
    </row>
    <row r="4500" spans="1:17" hidden="1" x14ac:dyDescent="0.3">
      <c r="A4500" t="s">
        <v>9155</v>
      </c>
      <c r="B4500" t="s">
        <v>9156</v>
      </c>
      <c r="C4500" t="s">
        <v>10182</v>
      </c>
      <c r="D4500" t="s">
        <v>282</v>
      </c>
      <c r="E4500">
        <v>6.8746798440000001</v>
      </c>
      <c r="F4500">
        <v>9.18</v>
      </c>
      <c r="G4500">
        <v>214.91409199872399</v>
      </c>
      <c r="H4500">
        <v>4.0667122339498896</v>
      </c>
      <c r="I4500">
        <v>-20.985100689317299</v>
      </c>
      <c r="J4500">
        <v>-5.6916544510963396</v>
      </c>
      <c r="K4500">
        <v>9.2779587971383002</v>
      </c>
      <c r="L4500">
        <v>8.0345870965486803</v>
      </c>
      <c r="M4500">
        <v>28.198483322196001</v>
      </c>
      <c r="N4500">
        <v>0.71774322200435003</v>
      </c>
      <c r="O4500">
        <v>61.3289760348584</v>
      </c>
      <c r="P4500">
        <v>246.41509433962199</v>
      </c>
      <c r="Q4500">
        <v>0.110514869561676</v>
      </c>
    </row>
    <row r="4501" spans="1:17" hidden="1" x14ac:dyDescent="0.3">
      <c r="A4501" t="s">
        <v>9157</v>
      </c>
      <c r="B4501" t="s">
        <v>9158</v>
      </c>
      <c r="C4501" t="s">
        <v>10182</v>
      </c>
      <c r="D4501" t="s">
        <v>75</v>
      </c>
      <c r="E4501">
        <v>6.8741744000000002</v>
      </c>
      <c r="F4501">
        <v>6.8</v>
      </c>
      <c r="G4501">
        <v>9.0363799671660399</v>
      </c>
      <c r="H4501">
        <v>-6.37511739813496</v>
      </c>
      <c r="I4501">
        <v>-36.435527128549701</v>
      </c>
      <c r="J4501">
        <v>-4.6298264941070899</v>
      </c>
      <c r="K4501">
        <v>7.0197868627636497</v>
      </c>
      <c r="L4501">
        <v>6.6765378803176896</v>
      </c>
      <c r="M4501">
        <v>36.819108730688797</v>
      </c>
      <c r="N4501">
        <v>0.94572708389922799</v>
      </c>
      <c r="O4501">
        <v>60.294117647058798</v>
      </c>
      <c r="P4501">
        <v>79.419525065963001</v>
      </c>
      <c r="Q4501">
        <v>-8.6991347631390006E-3</v>
      </c>
    </row>
    <row r="4502" spans="1:17" hidden="1" x14ac:dyDescent="0.3">
      <c r="A4502" t="s">
        <v>9159</v>
      </c>
      <c r="B4502" t="s">
        <v>9160</v>
      </c>
      <c r="C4502" t="s">
        <v>10182</v>
      </c>
      <c r="D4502" t="s">
        <v>553</v>
      </c>
      <c r="E4502">
        <v>6.8723774999999998</v>
      </c>
      <c r="F4502">
        <v>3.4</v>
      </c>
      <c r="G4502">
        <v>10.3722593294015</v>
      </c>
      <c r="H4502">
        <v>5.1594448138465898</v>
      </c>
      <c r="I4502">
        <v>-26.469798412821</v>
      </c>
      <c r="J4502">
        <v>-2.9036360179166101</v>
      </c>
      <c r="K4502">
        <v>3.39287203538069</v>
      </c>
      <c r="L4502">
        <v>3.4095715288699902</v>
      </c>
      <c r="M4502">
        <v>51.3629833024645</v>
      </c>
      <c r="N4502">
        <v>0.59508753084805699</v>
      </c>
      <c r="O4502">
        <v>37.058823529411697</v>
      </c>
      <c r="P4502">
        <v>49.122807017543799</v>
      </c>
      <c r="Q4502">
        <v>6.6031046199005003E-2</v>
      </c>
    </row>
    <row r="4503" spans="1:17" hidden="1" x14ac:dyDescent="0.3">
      <c r="A4503" t="s">
        <v>9161</v>
      </c>
      <c r="B4503" t="s">
        <v>9162</v>
      </c>
      <c r="C4503" t="s">
        <v>10182</v>
      </c>
      <c r="E4503">
        <v>6.8576199999999998</v>
      </c>
      <c r="F4503">
        <v>13.42</v>
      </c>
      <c r="G4503">
        <v>-25.085908001275701</v>
      </c>
      <c r="H4503">
        <v>-4.5179745409920997</v>
      </c>
      <c r="I4503">
        <v>-12.3283842714069</v>
      </c>
      <c r="J4503">
        <v>-4.6493160773758403E-2</v>
      </c>
      <c r="K4503">
        <v>13.4199999999999</v>
      </c>
      <c r="M4503">
        <v>50</v>
      </c>
      <c r="N4503">
        <v>0</v>
      </c>
      <c r="O4503">
        <v>0</v>
      </c>
      <c r="P4503">
        <v>0</v>
      </c>
    </row>
    <row r="4504" spans="1:17" hidden="1" x14ac:dyDescent="0.3">
      <c r="A4504" t="s">
        <v>9163</v>
      </c>
      <c r="B4504" t="s">
        <v>9164</v>
      </c>
      <c r="C4504" t="s">
        <v>10182</v>
      </c>
      <c r="D4504">
        <v>0</v>
      </c>
      <c r="E4504">
        <v>6.8351499999999996</v>
      </c>
      <c r="F4504">
        <v>6.83</v>
      </c>
      <c r="G4504">
        <v>51.8570971800713</v>
      </c>
      <c r="H4504">
        <v>16.593136570118901</v>
      </c>
      <c r="I4504">
        <v>0.56417771206415401</v>
      </c>
      <c r="J4504">
        <v>9.1354767891427606</v>
      </c>
      <c r="K4504">
        <v>5.6096412836436098</v>
      </c>
      <c r="L4504">
        <v>5.9684877732196098</v>
      </c>
      <c r="M4504">
        <v>33.054303584157999</v>
      </c>
      <c r="N4504">
        <v>1.7774868131805699</v>
      </c>
      <c r="O4504">
        <v>20.9370424597364</v>
      </c>
      <c r="P4504">
        <v>95.702005730658996</v>
      </c>
    </row>
    <row r="4505" spans="1:17" hidden="1" x14ac:dyDescent="0.3">
      <c r="A4505" t="s">
        <v>9165</v>
      </c>
      <c r="B4505" t="s">
        <v>9166</v>
      </c>
      <c r="C4505" t="s">
        <v>10182</v>
      </c>
      <c r="D4505" t="s">
        <v>711</v>
      </c>
      <c r="E4505">
        <v>6.7584707650000002</v>
      </c>
      <c r="F4505">
        <v>36.68</v>
      </c>
      <c r="G4505">
        <v>44.142383422917298</v>
      </c>
      <c r="H4505">
        <v>-0.729453195218842</v>
      </c>
      <c r="I4505">
        <v>18.999936530597999</v>
      </c>
      <c r="J4505">
        <v>1.8125523442206899</v>
      </c>
      <c r="K4505">
        <v>34.816461001126697</v>
      </c>
      <c r="L4505">
        <v>30.059818543055599</v>
      </c>
      <c r="M4505">
        <v>51.4778037811056</v>
      </c>
      <c r="N4505">
        <v>0.82407769289519495</v>
      </c>
      <c r="O4505">
        <v>2.97164667393676</v>
      </c>
      <c r="P4505">
        <v>72.215607742291397</v>
      </c>
    </row>
    <row r="4506" spans="1:17" hidden="1" x14ac:dyDescent="0.3">
      <c r="A4506" t="s">
        <v>9167</v>
      </c>
      <c r="B4506" t="s">
        <v>9168</v>
      </c>
      <c r="C4506" t="s">
        <v>10182</v>
      </c>
      <c r="D4506" t="s">
        <v>637</v>
      </c>
      <c r="E4506">
        <v>6.7202268349999903</v>
      </c>
      <c r="F4506">
        <v>13.55</v>
      </c>
      <c r="G4506">
        <v>-41.495531690356501</v>
      </c>
      <c r="H4506">
        <v>1.54263151961395</v>
      </c>
      <c r="I4506">
        <v>-33.088618189535502</v>
      </c>
      <c r="J4506">
        <v>-2.9591145199970499</v>
      </c>
      <c r="K4506">
        <v>13.834062662784</v>
      </c>
      <c r="L4506">
        <v>14.734265983705299</v>
      </c>
      <c r="M4506">
        <v>44.812719213934599</v>
      </c>
      <c r="N4506">
        <v>0.726163937487599</v>
      </c>
      <c r="O4506">
        <v>47.527675276752703</v>
      </c>
      <c r="P4506">
        <v>15.8119658119658</v>
      </c>
      <c r="Q4506">
        <v>5.8574332383917002E-2</v>
      </c>
    </row>
    <row r="4507" spans="1:17" hidden="1" x14ac:dyDescent="0.3">
      <c r="A4507" t="s">
        <v>9169</v>
      </c>
      <c r="B4507" t="s">
        <v>9170</v>
      </c>
      <c r="C4507" t="s">
        <v>10182</v>
      </c>
      <c r="D4507" t="s">
        <v>387</v>
      </c>
      <c r="E4507">
        <v>6.7186127999999998</v>
      </c>
      <c r="F4507">
        <v>13.11</v>
      </c>
      <c r="G4507">
        <v>-16.6491834355189</v>
      </c>
      <c r="H4507">
        <v>5.65009268589864</v>
      </c>
      <c r="I4507">
        <v>-38.883006120146398</v>
      </c>
      <c r="J4507">
        <v>10.121574066116899</v>
      </c>
      <c r="K4507">
        <v>12.4834599134043</v>
      </c>
      <c r="L4507">
        <v>14.891596722182699</v>
      </c>
      <c r="M4507">
        <v>97.689355178698094</v>
      </c>
      <c r="N4507">
        <v>2.16450216450216</v>
      </c>
      <c r="O4507">
        <v>93.821510297482803</v>
      </c>
      <c r="P4507">
        <v>23.098591549295701</v>
      </c>
      <c r="Q4507">
        <v>-1.3972408588672E-2</v>
      </c>
    </row>
    <row r="4508" spans="1:17" hidden="1" x14ac:dyDescent="0.3">
      <c r="A4508" t="s">
        <v>9171</v>
      </c>
      <c r="B4508" t="s">
        <v>9172</v>
      </c>
      <c r="C4508" t="s">
        <v>10182</v>
      </c>
      <c r="D4508" t="s">
        <v>21</v>
      </c>
      <c r="E4508">
        <v>6.7130753299999997</v>
      </c>
      <c r="F4508">
        <v>4.7</v>
      </c>
      <c r="G4508">
        <v>98.723615808247999</v>
      </c>
      <c r="H4508">
        <v>-10.5179745409921</v>
      </c>
      <c r="I4508">
        <v>-17.378889321911899</v>
      </c>
      <c r="J4508">
        <v>-1.0991247397211199</v>
      </c>
      <c r="K4508">
        <v>4.8761044007699503</v>
      </c>
      <c r="L4508">
        <v>4.2305506845525596</v>
      </c>
      <c r="M4508">
        <v>3.1175407562666502</v>
      </c>
      <c r="N4508">
        <v>1.53056376383336</v>
      </c>
      <c r="O4508">
        <v>34.042553191489297</v>
      </c>
      <c r="Q4508">
        <v>4.4579094831028003E-2</v>
      </c>
    </row>
    <row r="4509" spans="1:17" hidden="1" x14ac:dyDescent="0.3">
      <c r="A4509" t="s">
        <v>9173</v>
      </c>
      <c r="B4509" t="s">
        <v>9174</v>
      </c>
      <c r="C4509" t="s">
        <v>10182</v>
      </c>
      <c r="D4509" t="s">
        <v>166</v>
      </c>
      <c r="E4509">
        <v>6.7003608000000003</v>
      </c>
      <c r="F4509">
        <v>22.89</v>
      </c>
      <c r="G4509">
        <v>-25.085908001275701</v>
      </c>
      <c r="H4509">
        <v>-4.5179745409920997</v>
      </c>
      <c r="I4509">
        <v>-12.3283842714069</v>
      </c>
      <c r="J4509">
        <v>-4.6493160773758403E-2</v>
      </c>
      <c r="K4509">
        <v>22.89</v>
      </c>
      <c r="M4509">
        <v>50</v>
      </c>
      <c r="O4509">
        <v>0</v>
      </c>
      <c r="P4509">
        <v>0</v>
      </c>
    </row>
    <row r="4510" spans="1:17" hidden="1" x14ac:dyDescent="0.3">
      <c r="A4510" t="s">
        <v>9175</v>
      </c>
      <c r="B4510" t="s">
        <v>9176</v>
      </c>
      <c r="C4510" t="s">
        <v>10182</v>
      </c>
      <c r="D4510" t="s">
        <v>140</v>
      </c>
      <c r="E4510">
        <v>6.7001340000000003</v>
      </c>
      <c r="F4510">
        <v>0.6</v>
      </c>
      <c r="G4510">
        <v>-49.556879243814997</v>
      </c>
      <c r="H4510">
        <v>-1.06969867892313</v>
      </c>
      <c r="I4510">
        <v>-63.941287497213303</v>
      </c>
      <c r="J4510">
        <v>3.4017827012952102</v>
      </c>
      <c r="K4510">
        <v>0.62555050405128299</v>
      </c>
      <c r="L4510">
        <v>0.75588562468091702</v>
      </c>
      <c r="M4510">
        <v>55.5895390345283</v>
      </c>
      <c r="N4510">
        <v>0.150390507248714</v>
      </c>
      <c r="O4510">
        <v>126.666666666666</v>
      </c>
      <c r="P4510">
        <v>27.659574468085101</v>
      </c>
    </row>
    <row r="4511" spans="1:17" hidden="1" x14ac:dyDescent="0.3">
      <c r="A4511" t="s">
        <v>9177</v>
      </c>
      <c r="B4511" t="s">
        <v>9178</v>
      </c>
      <c r="C4511" t="s">
        <v>10182</v>
      </c>
      <c r="D4511" t="s">
        <v>75</v>
      </c>
      <c r="E4511">
        <v>6.6874500000000001</v>
      </c>
      <c r="F4511">
        <v>5.79</v>
      </c>
      <c r="G4511">
        <v>3.2954667215623901</v>
      </c>
      <c r="H4511">
        <v>15.0696543249872</v>
      </c>
      <c r="I4511">
        <v>3.4716157285930702</v>
      </c>
      <c r="J4511">
        <v>9.38746910337718</v>
      </c>
      <c r="K4511">
        <v>5.2617767455313897</v>
      </c>
      <c r="L4511">
        <v>4.9790254758174601</v>
      </c>
      <c r="M4511">
        <v>58.507468271179498</v>
      </c>
      <c r="N4511">
        <v>0.90440021987605601</v>
      </c>
      <c r="O4511">
        <v>9.1537132987910201</v>
      </c>
      <c r="P4511">
        <v>55.227882037533497</v>
      </c>
      <c r="Q4511">
        <v>4.4322194720982998E-2</v>
      </c>
    </row>
    <row r="4512" spans="1:17" hidden="1" x14ac:dyDescent="0.3">
      <c r="A4512" t="s">
        <v>9179</v>
      </c>
      <c r="B4512" t="s">
        <v>9180</v>
      </c>
      <c r="C4512" t="s">
        <v>10182</v>
      </c>
      <c r="D4512" t="s">
        <v>299</v>
      </c>
      <c r="E4512">
        <v>6.6530589999999998</v>
      </c>
      <c r="F4512">
        <v>6.65</v>
      </c>
      <c r="G4512">
        <v>-32.5963391556568</v>
      </c>
      <c r="H4512">
        <v>-12.000967738270999</v>
      </c>
      <c r="I4512">
        <v>-57.460397472727003</v>
      </c>
      <c r="J4512">
        <v>-1.7805972070165299</v>
      </c>
      <c r="K4512">
        <v>6.9126455879157396</v>
      </c>
      <c r="M4512">
        <v>43.974299958986897</v>
      </c>
      <c r="N4512">
        <v>1.6137240096865499</v>
      </c>
      <c r="O4512">
        <v>122.85714285714199</v>
      </c>
      <c r="P4512">
        <v>9.375</v>
      </c>
    </row>
    <row r="4513" spans="1:17" hidden="1" x14ac:dyDescent="0.3">
      <c r="A4513" t="s">
        <v>9181</v>
      </c>
      <c r="B4513" t="s">
        <v>9182</v>
      </c>
      <c r="C4513" t="s">
        <v>10182</v>
      </c>
      <c r="D4513" t="s">
        <v>986</v>
      </c>
      <c r="E4513">
        <v>6.6419594000000002</v>
      </c>
      <c r="F4513">
        <v>5.14</v>
      </c>
      <c r="G4513">
        <v>-3.8594929069361399</v>
      </c>
      <c r="H4513">
        <v>-4.5179745409920997</v>
      </c>
      <c r="I4513">
        <v>-7.4304250877334699</v>
      </c>
      <c r="J4513">
        <v>-4.6493160773758403E-2</v>
      </c>
      <c r="K4513">
        <v>5.07556806909564</v>
      </c>
      <c r="L4513">
        <v>4.7805284422708496</v>
      </c>
      <c r="M4513">
        <v>100</v>
      </c>
      <c r="N4513">
        <v>0</v>
      </c>
      <c r="O4513">
        <v>0</v>
      </c>
      <c r="P4513">
        <v>21.2264150943396</v>
      </c>
    </row>
    <row r="4514" spans="1:17" hidden="1" x14ac:dyDescent="0.3">
      <c r="A4514" t="s">
        <v>9183</v>
      </c>
      <c r="B4514" t="s">
        <v>9184</v>
      </c>
      <c r="C4514" t="s">
        <v>10182</v>
      </c>
      <c r="D4514" t="s">
        <v>246</v>
      </c>
      <c r="E4514">
        <v>6.630650202</v>
      </c>
      <c r="F4514">
        <v>6.06</v>
      </c>
      <c r="G4514">
        <v>-3.8859080012757601</v>
      </c>
      <c r="H4514">
        <v>21.208166537846001</v>
      </c>
      <c r="I4514">
        <v>-19.097615040637699</v>
      </c>
      <c r="J4514">
        <v>4.2564328288992197</v>
      </c>
      <c r="K4514">
        <v>4.8234780845904002</v>
      </c>
      <c r="L4514">
        <v>4.9471255444088698</v>
      </c>
      <c r="M4514">
        <v>90.318544293920198</v>
      </c>
      <c r="N4514">
        <v>2.2376081193262398</v>
      </c>
      <c r="O4514">
        <v>13.861386138613801</v>
      </c>
      <c r="P4514">
        <v>63.783783783783697</v>
      </c>
      <c r="Q4514">
        <v>2.1322022618120998E-2</v>
      </c>
    </row>
    <row r="4515" spans="1:17" hidden="1" x14ac:dyDescent="0.3">
      <c r="A4515" t="s">
        <v>9185</v>
      </c>
      <c r="B4515" t="s">
        <v>9186</v>
      </c>
      <c r="C4515" t="s">
        <v>10182</v>
      </c>
      <c r="D4515" t="s">
        <v>140</v>
      </c>
      <c r="E4515">
        <v>6.6197032979999904</v>
      </c>
      <c r="F4515">
        <v>15.99</v>
      </c>
      <c r="G4515">
        <v>-14.810045932310199</v>
      </c>
      <c r="H4515">
        <v>4.0514795018551597</v>
      </c>
      <c r="I4515">
        <v>-29.4786433387644</v>
      </c>
      <c r="J4515">
        <v>3.9932419385639899</v>
      </c>
      <c r="K4515">
        <v>14.679095522173199</v>
      </c>
      <c r="L4515">
        <v>15.5316912617412</v>
      </c>
      <c r="M4515">
        <v>64.934447067338496</v>
      </c>
      <c r="N4515">
        <v>1.61805433698529</v>
      </c>
      <c r="O4515">
        <v>49.718574108817997</v>
      </c>
      <c r="P4515">
        <v>93.115942028985501</v>
      </c>
      <c r="Q4515">
        <v>8.2028109385903006E-2</v>
      </c>
    </row>
    <row r="4516" spans="1:17" hidden="1" x14ac:dyDescent="0.3">
      <c r="A4516" t="s">
        <v>9187</v>
      </c>
      <c r="B4516" t="s">
        <v>9188</v>
      </c>
      <c r="C4516" t="s">
        <v>10182</v>
      </c>
      <c r="E4516">
        <v>6.6169048000000004</v>
      </c>
      <c r="F4516">
        <v>22</v>
      </c>
      <c r="G4516">
        <v>-20.622470204504602</v>
      </c>
      <c r="H4516">
        <v>-11.4313539635215</v>
      </c>
      <c r="I4516">
        <v>-33.897011722387298</v>
      </c>
      <c r="J4516">
        <v>6.4186231182960096</v>
      </c>
      <c r="K4516">
        <v>23.158446071451799</v>
      </c>
      <c r="L4516">
        <v>24.081600052765499</v>
      </c>
      <c r="M4516">
        <v>44.571580969434102</v>
      </c>
      <c r="N4516">
        <v>0.14003387916431301</v>
      </c>
      <c r="O4516">
        <v>37.954545454545404</v>
      </c>
      <c r="P4516">
        <v>34.310134310134302</v>
      </c>
    </row>
    <row r="4517" spans="1:17" hidden="1" x14ac:dyDescent="0.3">
      <c r="A4517" t="s">
        <v>9189</v>
      </c>
      <c r="B4517" t="s">
        <v>9190</v>
      </c>
      <c r="C4517" t="s">
        <v>10182</v>
      </c>
      <c r="D4517" t="s">
        <v>49</v>
      </c>
      <c r="E4517">
        <v>6.6065699999999996</v>
      </c>
      <c r="F4517">
        <v>6</v>
      </c>
      <c r="G4517">
        <v>14.448975719654401</v>
      </c>
      <c r="H4517">
        <v>-6.3929745409920997</v>
      </c>
      <c r="I4517">
        <v>-4.4147152066587099</v>
      </c>
      <c r="J4517">
        <v>-2.2271785190291999</v>
      </c>
      <c r="K4517">
        <v>6.0710180433664398</v>
      </c>
      <c r="L4517">
        <v>5.5349681816115597</v>
      </c>
      <c r="M4517">
        <v>33.783329791929297</v>
      </c>
      <c r="N4517">
        <v>0.97055260620244899</v>
      </c>
      <c r="O4517">
        <v>33.3333333333333</v>
      </c>
      <c r="P4517">
        <v>69.014084507042199</v>
      </c>
      <c r="Q4517">
        <v>7.8381364413635995E-2</v>
      </c>
    </row>
    <row r="4518" spans="1:17" hidden="1" x14ac:dyDescent="0.3">
      <c r="A4518" t="s">
        <v>9191</v>
      </c>
      <c r="B4518" t="s">
        <v>9192</v>
      </c>
      <c r="C4518" t="s">
        <v>10182</v>
      </c>
      <c r="D4518" t="s">
        <v>413</v>
      </c>
      <c r="E4518">
        <v>6.5843999999999996</v>
      </c>
      <c r="F4518">
        <v>21.24</v>
      </c>
      <c r="G4518">
        <v>-18.3522396595672</v>
      </c>
      <c r="H4518">
        <v>-15.1240351470527</v>
      </c>
      <c r="I4518">
        <v>-5.3258653797192803</v>
      </c>
      <c r="J4518">
        <v>15.3882894479218</v>
      </c>
      <c r="K4518">
        <v>19.053718619128698</v>
      </c>
      <c r="L4518">
        <v>17.864301728913599</v>
      </c>
      <c r="M4518">
        <v>70.599677616670704</v>
      </c>
      <c r="N4518">
        <v>1.5441961227838199</v>
      </c>
      <c r="O4518">
        <v>29.331450094161902</v>
      </c>
      <c r="P4518">
        <v>71.290322580645096</v>
      </c>
      <c r="Q4518">
        <v>2.1538192386582E-2</v>
      </c>
    </row>
    <row r="4519" spans="1:17" hidden="1" x14ac:dyDescent="0.3">
      <c r="A4519" t="s">
        <v>9193</v>
      </c>
      <c r="B4519" t="s">
        <v>9194</v>
      </c>
      <c r="C4519" t="s">
        <v>10182</v>
      </c>
      <c r="D4519" t="s">
        <v>905</v>
      </c>
      <c r="E4519">
        <v>6.5291519999999998</v>
      </c>
      <c r="F4519">
        <v>4.9000000000000004</v>
      </c>
      <c r="G4519">
        <v>-55.483635274002999</v>
      </c>
      <c r="H4519">
        <v>10.884869060903601</v>
      </c>
      <c r="I4519">
        <v>-37.5192239660634</v>
      </c>
      <c r="J4519">
        <v>-8.6768871570214099</v>
      </c>
      <c r="K4519">
        <v>4.7322456959858297</v>
      </c>
      <c r="L4519">
        <v>5.7204680191302302</v>
      </c>
      <c r="M4519">
        <v>53.319461044728897</v>
      </c>
      <c r="N4519">
        <v>1.0483579347890899</v>
      </c>
      <c r="O4519">
        <v>85.714285714285694</v>
      </c>
      <c r="P4519">
        <v>23.425692695214099</v>
      </c>
      <c r="Q4519">
        <v>-8.6702407540639997E-3</v>
      </c>
    </row>
    <row r="4520" spans="1:17" hidden="1" x14ac:dyDescent="0.3">
      <c r="A4520" t="s">
        <v>9195</v>
      </c>
      <c r="B4520" t="s">
        <v>9196</v>
      </c>
      <c r="C4520" t="s">
        <v>10182</v>
      </c>
      <c r="D4520" t="s">
        <v>459</v>
      </c>
      <c r="E4520">
        <v>6.5119683019999997</v>
      </c>
      <c r="F4520">
        <v>6.47</v>
      </c>
      <c r="G4520">
        <v>28.961711046343201</v>
      </c>
      <c r="H4520">
        <v>27.038528657302098</v>
      </c>
      <c r="I4520">
        <v>-0.58399739748637802</v>
      </c>
      <c r="J4520">
        <v>19.759332081944599</v>
      </c>
      <c r="K4520">
        <v>5.0067693009649599</v>
      </c>
      <c r="L4520">
        <v>5.6228173738720599</v>
      </c>
      <c r="M4520">
        <v>91.820009905542506</v>
      </c>
      <c r="N4520">
        <v>0.97581475823438102</v>
      </c>
      <c r="O4520">
        <v>4.6367851622874703</v>
      </c>
      <c r="P4520">
        <v>70.263157894736807</v>
      </c>
      <c r="Q4520">
        <v>-4.1752018609641998E-2</v>
      </c>
    </row>
    <row r="4521" spans="1:17" hidden="1" x14ac:dyDescent="0.3">
      <c r="A4521" t="s">
        <v>9197</v>
      </c>
      <c r="B4521" t="s">
        <v>9198</v>
      </c>
      <c r="C4521" t="s">
        <v>10182</v>
      </c>
      <c r="D4521" t="s">
        <v>75</v>
      </c>
      <c r="E4521">
        <v>6.509646</v>
      </c>
      <c r="F4521">
        <v>21.45</v>
      </c>
      <c r="G4521">
        <v>-20.451761659812298</v>
      </c>
      <c r="H4521">
        <v>11.4279714049538</v>
      </c>
      <c r="I4521">
        <v>-9.9417494265381894</v>
      </c>
      <c r="J4521">
        <v>-17.5147501827052</v>
      </c>
      <c r="K4521">
        <v>20.255272217906299</v>
      </c>
      <c r="L4521">
        <v>19.0415894684817</v>
      </c>
      <c r="M4521">
        <v>48.294653826548704</v>
      </c>
      <c r="N4521">
        <v>1.1229022064691101</v>
      </c>
      <c r="O4521">
        <v>21.165501165501102</v>
      </c>
      <c r="P4521">
        <v>64.999999999999901</v>
      </c>
      <c r="Q4521">
        <v>6.4276582737636007E-2</v>
      </c>
    </row>
    <row r="4522" spans="1:17" hidden="1" x14ac:dyDescent="0.3">
      <c r="A4522" t="s">
        <v>9199</v>
      </c>
      <c r="B4522" t="s">
        <v>9200</v>
      </c>
      <c r="C4522" t="s">
        <v>10182</v>
      </c>
      <c r="D4522" t="s">
        <v>763</v>
      </c>
      <c r="E4522">
        <v>6.4995000000000003</v>
      </c>
      <c r="F4522">
        <v>6.19</v>
      </c>
      <c r="G4522">
        <v>6.0581597953344204</v>
      </c>
      <c r="H4522">
        <v>11.663843640826</v>
      </c>
      <c r="I4522">
        <v>-26.475402301919999</v>
      </c>
      <c r="J4522">
        <v>-2.3400711424251299</v>
      </c>
      <c r="K4522">
        <v>5.9860611752394304</v>
      </c>
      <c r="L4522">
        <v>5.8961541721433903</v>
      </c>
      <c r="M4522">
        <v>46.487075366980001</v>
      </c>
      <c r="N4522">
        <v>1.3402281704390999</v>
      </c>
      <c r="O4522">
        <v>36.995153473344097</v>
      </c>
      <c r="P4522">
        <v>47.380952380952301</v>
      </c>
      <c r="Q4522">
        <v>-3.6451128102556997E-2</v>
      </c>
    </row>
    <row r="4523" spans="1:17" hidden="1" x14ac:dyDescent="0.3">
      <c r="A4523" t="s">
        <v>9201</v>
      </c>
      <c r="B4523" t="s">
        <v>9202</v>
      </c>
      <c r="C4523" t="s">
        <v>10182</v>
      </c>
      <c r="D4523" t="s">
        <v>637</v>
      </c>
      <c r="E4523">
        <v>6.4954688000000003</v>
      </c>
      <c r="F4523">
        <v>10.52</v>
      </c>
      <c r="G4523">
        <v>-44.100534637149501</v>
      </c>
      <c r="H4523">
        <v>-6.10824582256366</v>
      </c>
      <c r="I4523">
        <v>-44.369727940657498</v>
      </c>
      <c r="J4523">
        <v>-1.63676444234532</v>
      </c>
      <c r="K4523">
        <v>11.698317571432</v>
      </c>
      <c r="L4523">
        <v>12.6378989106414</v>
      </c>
      <c r="M4523">
        <v>46.618470247932201</v>
      </c>
      <c r="N4523">
        <v>0.245933868145704</v>
      </c>
      <c r="O4523">
        <v>81.083650190114</v>
      </c>
      <c r="P4523">
        <v>31.335830212234601</v>
      </c>
      <c r="Q4523">
        <v>2.4571901817781999E-2</v>
      </c>
    </row>
    <row r="4524" spans="1:17" hidden="1" x14ac:dyDescent="0.3">
      <c r="A4524" t="s">
        <v>9203</v>
      </c>
      <c r="B4524" t="s">
        <v>9204</v>
      </c>
      <c r="C4524" t="s">
        <v>10182</v>
      </c>
      <c r="D4524" t="s">
        <v>246</v>
      </c>
      <c r="E4524">
        <v>6.4830502548256703</v>
      </c>
      <c r="F4524">
        <v>4.2699999999999996</v>
      </c>
      <c r="G4524">
        <v>78.247425332057503</v>
      </c>
      <c r="H4524">
        <v>-4.5179745409920997</v>
      </c>
      <c r="I4524">
        <v>27.214099388723699</v>
      </c>
      <c r="J4524">
        <v>-4.6493160773758403E-2</v>
      </c>
      <c r="K4524">
        <v>4.1531583883196603</v>
      </c>
      <c r="L4524">
        <v>3.6137564864136902</v>
      </c>
      <c r="M4524">
        <v>99.999999999997897</v>
      </c>
      <c r="N4524">
        <v>0</v>
      </c>
      <c r="O4524">
        <v>0</v>
      </c>
      <c r="P4524">
        <v>103.333333333333</v>
      </c>
    </row>
    <row r="4525" spans="1:17" hidden="1" x14ac:dyDescent="0.3">
      <c r="A4525" t="s">
        <v>9205</v>
      </c>
      <c r="B4525" t="s">
        <v>9206</v>
      </c>
      <c r="C4525" t="s">
        <v>10182</v>
      </c>
      <c r="E4525">
        <v>6.4586482380000003</v>
      </c>
      <c r="F4525">
        <v>5.67</v>
      </c>
      <c r="G4525">
        <v>-24.196228285973199</v>
      </c>
      <c r="H4525">
        <v>-2.9795130025305498</v>
      </c>
      <c r="I4525">
        <v>-39.542761678338799</v>
      </c>
      <c r="J4525">
        <v>-0.88121770167525704</v>
      </c>
      <c r="K4525">
        <v>5.7992711070731602</v>
      </c>
      <c r="L4525">
        <v>6.0341714114660503</v>
      </c>
      <c r="M4525">
        <v>42.5423432269112</v>
      </c>
      <c r="N4525">
        <v>2.1119427511264202</v>
      </c>
      <c r="O4525">
        <v>50.793650793650798</v>
      </c>
      <c r="P4525">
        <v>32.167832167832103</v>
      </c>
      <c r="Q4525">
        <v>5.5374175159354E-2</v>
      </c>
    </row>
    <row r="4526" spans="1:17" hidden="1" x14ac:dyDescent="0.3">
      <c r="A4526" t="s">
        <v>9207</v>
      </c>
      <c r="B4526" t="s">
        <v>9208</v>
      </c>
      <c r="C4526" t="s">
        <v>10182</v>
      </c>
      <c r="D4526" t="s">
        <v>637</v>
      </c>
      <c r="E4526">
        <v>6.4560000000000004</v>
      </c>
      <c r="F4526">
        <v>21.52</v>
      </c>
      <c r="G4526">
        <v>-84.611956524879204</v>
      </c>
      <c r="H4526">
        <v>-22.568241106110101</v>
      </c>
      <c r="I4526">
        <v>2.38376924671672</v>
      </c>
      <c r="J4526">
        <v>-5.0354556331799296</v>
      </c>
      <c r="K4526">
        <v>24.729377963552</v>
      </c>
      <c r="L4526">
        <v>27.0515348858466</v>
      </c>
      <c r="M4526">
        <v>1.1509636821170699</v>
      </c>
      <c r="N4526">
        <v>2.00956937799043</v>
      </c>
      <c r="O4526">
        <v>147.072490706319</v>
      </c>
      <c r="P4526">
        <v>61.319340329835001</v>
      </c>
    </row>
    <row r="4527" spans="1:17" hidden="1" x14ac:dyDescent="0.3">
      <c r="A4527" t="s">
        <v>9209</v>
      </c>
      <c r="B4527" t="s">
        <v>9210</v>
      </c>
      <c r="C4527" t="s">
        <v>10182</v>
      </c>
      <c r="D4527" t="s">
        <v>62</v>
      </c>
      <c r="E4527">
        <v>6.4489558320000002</v>
      </c>
      <c r="F4527">
        <v>11.88</v>
      </c>
      <c r="G4527">
        <v>169.70317388458</v>
      </c>
      <c r="H4527">
        <v>6.1014944855565503</v>
      </c>
      <c r="I4527">
        <v>33.438486894237201</v>
      </c>
      <c r="J4527">
        <v>-10.312106943975399</v>
      </c>
      <c r="K4527">
        <v>11.504304373397501</v>
      </c>
      <c r="L4527">
        <v>9.4014778636015492</v>
      </c>
      <c r="M4527">
        <v>45.379922269927697</v>
      </c>
      <c r="N4527">
        <v>1.92490491281002</v>
      </c>
      <c r="O4527">
        <v>23.063973063972998</v>
      </c>
      <c r="P4527">
        <v>255.68862275449101</v>
      </c>
      <c r="Q4527">
        <v>0.100068525377318</v>
      </c>
    </row>
    <row r="4528" spans="1:17" hidden="1" x14ac:dyDescent="0.3">
      <c r="A4528" t="s">
        <v>9211</v>
      </c>
      <c r="B4528" t="s">
        <v>9212</v>
      </c>
      <c r="C4528" t="s">
        <v>10182</v>
      </c>
      <c r="D4528" t="s">
        <v>637</v>
      </c>
      <c r="E4528">
        <v>6.4378733600000002</v>
      </c>
      <c r="F4528">
        <v>15.2</v>
      </c>
      <c r="G4528">
        <v>68.298315917299206</v>
      </c>
      <c r="H4528">
        <v>11.512559810152901</v>
      </c>
      <c r="I4528">
        <v>28.412356469333801</v>
      </c>
      <c r="J4528">
        <v>-2.29729701929466</v>
      </c>
      <c r="K4528">
        <v>14.017845753969899</v>
      </c>
      <c r="L4528">
        <v>12.659803218776601</v>
      </c>
      <c r="M4528">
        <v>57.422663637905899</v>
      </c>
      <c r="N4528">
        <v>1.1419884463362699</v>
      </c>
      <c r="O4528">
        <v>5.5921052631578902</v>
      </c>
      <c r="P4528">
        <v>114.08450704225299</v>
      </c>
    </row>
    <row r="4529" spans="1:17" hidden="1" x14ac:dyDescent="0.3">
      <c r="A4529" t="s">
        <v>9213</v>
      </c>
      <c r="B4529" t="s">
        <v>9214</v>
      </c>
      <c r="C4529" t="s">
        <v>10182</v>
      </c>
      <c r="E4529">
        <v>6.4157999999999999</v>
      </c>
      <c r="F4529">
        <v>12.58</v>
      </c>
      <c r="G4529">
        <v>-25.085908001275701</v>
      </c>
      <c r="H4529">
        <v>-4.5179745409920997</v>
      </c>
      <c r="I4529">
        <v>-12.3283842714069</v>
      </c>
      <c r="K4529">
        <v>12.58</v>
      </c>
      <c r="L4529">
        <v>12.579999999999901</v>
      </c>
      <c r="M4529">
        <v>50</v>
      </c>
      <c r="O4529">
        <v>0</v>
      </c>
      <c r="P4529">
        <v>0</v>
      </c>
    </row>
    <row r="4530" spans="1:17" hidden="1" x14ac:dyDescent="0.3">
      <c r="A4530" t="s">
        <v>9215</v>
      </c>
      <c r="B4530" t="s">
        <v>9216</v>
      </c>
      <c r="C4530" t="s">
        <v>10182</v>
      </c>
      <c r="D4530" t="s">
        <v>140</v>
      </c>
      <c r="E4530">
        <v>6.3702547999999997</v>
      </c>
      <c r="F4530">
        <v>12.74</v>
      </c>
      <c r="G4530">
        <v>-1.1559469117815799</v>
      </c>
      <c r="H4530">
        <v>1.472042097943</v>
      </c>
      <c r="I4530">
        <v>-13.9500058930285</v>
      </c>
      <c r="J4530">
        <v>-9.1763077114156903</v>
      </c>
      <c r="K4530">
        <v>12.9238340368097</v>
      </c>
      <c r="L4530">
        <v>12.6358087562491</v>
      </c>
      <c r="M4530">
        <v>31.281562467514298</v>
      </c>
      <c r="N4530">
        <v>0.65813115234705299</v>
      </c>
      <c r="O4530">
        <v>48.037676609105098</v>
      </c>
      <c r="P4530">
        <v>38.327904451682898</v>
      </c>
      <c r="Q4530">
        <v>1.5992379347829998E-2</v>
      </c>
    </row>
    <row r="4531" spans="1:17" hidden="1" x14ac:dyDescent="0.3">
      <c r="A4531" t="s">
        <v>9217</v>
      </c>
      <c r="B4531" t="s">
        <v>9218</v>
      </c>
      <c r="C4531" t="s">
        <v>10182</v>
      </c>
      <c r="D4531" t="s">
        <v>49</v>
      </c>
      <c r="E4531">
        <v>6.33</v>
      </c>
      <c r="F4531">
        <v>6.33</v>
      </c>
      <c r="G4531">
        <v>68.492073650100394</v>
      </c>
      <c r="H4531">
        <v>18.907222309401501</v>
      </c>
      <c r="I4531">
        <v>15.5504036073809</v>
      </c>
      <c r="J4531">
        <v>-7.8406108078325802</v>
      </c>
      <c r="K4531">
        <v>5.9410956408385802</v>
      </c>
      <c r="L4531">
        <v>5.2364243107867496</v>
      </c>
      <c r="M4531">
        <v>46.549547826538102</v>
      </c>
      <c r="N4531">
        <v>0.89202920559328402</v>
      </c>
      <c r="O4531">
        <v>24.3285939968404</v>
      </c>
      <c r="P4531">
        <v>113.851351351351</v>
      </c>
      <c r="Q4531">
        <v>3.4199620008339003E-2</v>
      </c>
    </row>
    <row r="4532" spans="1:17" hidden="1" x14ac:dyDescent="0.3">
      <c r="A4532" t="s">
        <v>9219</v>
      </c>
      <c r="B4532" t="s">
        <v>9220</v>
      </c>
      <c r="C4532" t="s">
        <v>10182</v>
      </c>
      <c r="D4532" t="s">
        <v>711</v>
      </c>
      <c r="E4532">
        <v>6.3247861439999999</v>
      </c>
      <c r="F4532">
        <v>94.7</v>
      </c>
      <c r="G4532">
        <v>33.3282773449939</v>
      </c>
      <c r="H4532">
        <v>0.37890425022880098</v>
      </c>
      <c r="I4532">
        <v>11.1074864272375</v>
      </c>
      <c r="J4532">
        <v>1.7080804992241001</v>
      </c>
      <c r="K4532">
        <v>90.452949100195298</v>
      </c>
      <c r="L4532">
        <v>80.255468618536298</v>
      </c>
      <c r="M4532">
        <v>63.753004305415402</v>
      </c>
      <c r="N4532">
        <v>1.27480149062058</v>
      </c>
      <c r="O4532">
        <v>2.1013727560717999</v>
      </c>
      <c r="P4532">
        <v>61.714480874316898</v>
      </c>
    </row>
    <row r="4533" spans="1:17" hidden="1" x14ac:dyDescent="0.3">
      <c r="A4533" t="s">
        <v>9221</v>
      </c>
      <c r="B4533" t="s">
        <v>9222</v>
      </c>
      <c r="C4533" t="s">
        <v>10182</v>
      </c>
      <c r="D4533" t="s">
        <v>214</v>
      </c>
      <c r="E4533">
        <v>6.3066559499999997</v>
      </c>
      <c r="F4533">
        <v>6.6</v>
      </c>
      <c r="G4533">
        <v>-56.335908001275698</v>
      </c>
      <c r="I4533">
        <v>-12.3283842714069</v>
      </c>
      <c r="K4533">
        <v>7.8976443621726604</v>
      </c>
      <c r="M4533">
        <v>24.8553728216223</v>
      </c>
      <c r="N4533">
        <v>1</v>
      </c>
      <c r="O4533">
        <v>45.454545454545404</v>
      </c>
      <c r="P4533">
        <v>4.7619047619047601</v>
      </c>
    </row>
    <row r="4534" spans="1:17" hidden="1" x14ac:dyDescent="0.3">
      <c r="A4534" t="s">
        <v>9223</v>
      </c>
      <c r="B4534" t="s">
        <v>9224</v>
      </c>
      <c r="C4534" t="s">
        <v>10182</v>
      </c>
      <c r="E4534">
        <v>6.2925449999999996</v>
      </c>
      <c r="F4534">
        <v>10.5</v>
      </c>
      <c r="G4534">
        <v>-79.4337340882322</v>
      </c>
      <c r="H4534">
        <v>-4.7858316838492403</v>
      </c>
      <c r="I4534">
        <v>-54.951335091079002</v>
      </c>
      <c r="J4534">
        <v>6.3344592201786201</v>
      </c>
      <c r="K4534">
        <v>12.797887515720401</v>
      </c>
      <c r="L4534">
        <v>17.107391553742499</v>
      </c>
      <c r="M4534">
        <v>42.891357752087998</v>
      </c>
      <c r="N4534">
        <v>1.7443448570209099</v>
      </c>
      <c r="O4534">
        <v>164.76190476190399</v>
      </c>
      <c r="P4534">
        <v>20.967741935483801</v>
      </c>
      <c r="Q4534">
        <v>-5.6960630050289E-2</v>
      </c>
    </row>
    <row r="4535" spans="1:17" hidden="1" x14ac:dyDescent="0.3">
      <c r="A4535" t="s">
        <v>9225</v>
      </c>
      <c r="B4535" t="s">
        <v>9226</v>
      </c>
      <c r="C4535" t="s">
        <v>10182</v>
      </c>
      <c r="D4535" t="s">
        <v>553</v>
      </c>
      <c r="E4535">
        <v>6.27</v>
      </c>
      <c r="F4535">
        <v>20.9</v>
      </c>
      <c r="G4535">
        <v>124.317433287507</v>
      </c>
      <c r="H4535">
        <v>5.3172725883139202</v>
      </c>
      <c r="I4535">
        <v>-25.4622163578574</v>
      </c>
      <c r="J4535">
        <v>14.8360133666413</v>
      </c>
      <c r="K4535">
        <v>20.678007048272899</v>
      </c>
      <c r="L4535">
        <v>19.7640511684912</v>
      </c>
      <c r="M4535">
        <v>55.729289411787803</v>
      </c>
      <c r="N4535">
        <v>4.4923254105359298</v>
      </c>
      <c r="O4535">
        <v>45.933014354066998</v>
      </c>
      <c r="P4535">
        <v>149.403341288782</v>
      </c>
    </row>
    <row r="4536" spans="1:17" hidden="1" x14ac:dyDescent="0.3">
      <c r="A4536" t="s">
        <v>9227</v>
      </c>
      <c r="B4536" t="s">
        <v>9228</v>
      </c>
      <c r="C4536" t="s">
        <v>10182</v>
      </c>
      <c r="D4536" t="s">
        <v>21</v>
      </c>
      <c r="E4536">
        <v>6.2642608559999999</v>
      </c>
      <c r="F4536">
        <v>1.81</v>
      </c>
      <c r="G4536">
        <v>19.7140919987242</v>
      </c>
      <c r="H4536">
        <v>-13.701648010379801</v>
      </c>
      <c r="I4536">
        <v>-9.4874751804978299</v>
      </c>
      <c r="J4536">
        <v>7.1824225018768502</v>
      </c>
      <c r="K4536">
        <v>1.7771985550884</v>
      </c>
      <c r="L4536">
        <v>1.73684133945662</v>
      </c>
      <c r="M4536">
        <v>71.328174611222906</v>
      </c>
      <c r="N4536">
        <v>2.1348954122616601</v>
      </c>
      <c r="O4536">
        <v>41.436464088397699</v>
      </c>
      <c r="P4536">
        <v>112.941176470588</v>
      </c>
      <c r="Q4536">
        <v>5.0024668287254999E-2</v>
      </c>
    </row>
    <row r="4537" spans="1:17" hidden="1" x14ac:dyDescent="0.3">
      <c r="A4537" t="s">
        <v>9229</v>
      </c>
      <c r="B4537" t="s">
        <v>9230</v>
      </c>
      <c r="C4537" t="s">
        <v>10182</v>
      </c>
      <c r="E4537">
        <v>6.2517699999999996</v>
      </c>
      <c r="F4537">
        <v>6.7</v>
      </c>
      <c r="G4537">
        <v>-76.358635274003007</v>
      </c>
      <c r="H4537">
        <v>7.63309278248901</v>
      </c>
      <c r="I4537">
        <v>-73.238535963355503</v>
      </c>
      <c r="J4537">
        <v>-4.5220176362982301</v>
      </c>
      <c r="K4537">
        <v>7.0724416244955597</v>
      </c>
      <c r="L4537">
        <v>10.272813095663</v>
      </c>
      <c r="M4537">
        <v>43.296001368366603</v>
      </c>
      <c r="N4537">
        <v>0.87145010122382405</v>
      </c>
      <c r="O4537">
        <v>168.65671641790999</v>
      </c>
      <c r="P4537">
        <v>29.593810444874201</v>
      </c>
    </row>
    <row r="4538" spans="1:17" hidden="1" x14ac:dyDescent="0.3">
      <c r="A4538" t="s">
        <v>9231</v>
      </c>
      <c r="B4538" t="s">
        <v>9232</v>
      </c>
      <c r="C4538" t="s">
        <v>10182</v>
      </c>
      <c r="D4538" t="s">
        <v>416</v>
      </c>
      <c r="E4538">
        <v>6.2428207999999996</v>
      </c>
      <c r="F4538">
        <v>16.420000000000002</v>
      </c>
      <c r="G4538">
        <v>-10.6608208932618</v>
      </c>
      <c r="H4538">
        <v>-9.7142793908766194</v>
      </c>
      <c r="I4538">
        <v>40.558021687624702</v>
      </c>
      <c r="J4538">
        <v>-4.6493160773758403E-2</v>
      </c>
      <c r="K4538">
        <v>14.094662500254399</v>
      </c>
      <c r="L4538">
        <v>11.098309574295101</v>
      </c>
      <c r="M4538">
        <v>95.600391384635898</v>
      </c>
      <c r="N4538">
        <v>1.9651556436297499E-2</v>
      </c>
      <c r="O4538">
        <v>16.199756394640598</v>
      </c>
      <c r="P4538">
        <v>116.052631578947</v>
      </c>
    </row>
    <row r="4539" spans="1:17" hidden="1" x14ac:dyDescent="0.3">
      <c r="A4539" t="s">
        <v>9233</v>
      </c>
      <c r="B4539" t="s">
        <v>9234</v>
      </c>
      <c r="C4539" t="s">
        <v>10182</v>
      </c>
      <c r="D4539" t="s">
        <v>49</v>
      </c>
      <c r="E4539">
        <v>6.2335599999999998</v>
      </c>
      <c r="F4539">
        <v>17</v>
      </c>
      <c r="G4539">
        <v>53.673292839943997</v>
      </c>
      <c r="H4539">
        <v>-11.7448652972946</v>
      </c>
      <c r="I4539">
        <v>-14.0056543697296</v>
      </c>
      <c r="J4539">
        <v>-6.5927685558076199</v>
      </c>
      <c r="K4539">
        <v>16.771659759143802</v>
      </c>
      <c r="L4539">
        <v>15.4099470479619</v>
      </c>
      <c r="M4539">
        <v>52.8030780920814</v>
      </c>
      <c r="N4539">
        <v>2.7216955579631601</v>
      </c>
      <c r="O4539">
        <v>67.294117647058798</v>
      </c>
      <c r="P4539">
        <v>98.830409356725099</v>
      </c>
    </row>
    <row r="4540" spans="1:17" hidden="1" x14ac:dyDescent="0.3">
      <c r="A4540" t="s">
        <v>9235</v>
      </c>
      <c r="B4540" t="s">
        <v>9236</v>
      </c>
      <c r="C4540" t="s">
        <v>10182</v>
      </c>
      <c r="E4540">
        <v>6.2310499999999998</v>
      </c>
      <c r="F4540">
        <v>9.3699999999999992</v>
      </c>
      <c r="G4540">
        <v>19.067938152570299</v>
      </c>
      <c r="H4540">
        <v>18.732025459007801</v>
      </c>
      <c r="I4540">
        <v>3.0657043985438102</v>
      </c>
      <c r="J4540">
        <v>10.2443345797184</v>
      </c>
      <c r="K4540">
        <v>8.6568019880437195</v>
      </c>
      <c r="L4540">
        <v>7.8703473476613199</v>
      </c>
      <c r="M4540">
        <v>50.408002594607701</v>
      </c>
      <c r="N4540">
        <v>1.0152721540846901</v>
      </c>
      <c r="O4540">
        <v>12.4866595517609</v>
      </c>
      <c r="P4540">
        <v>56.951423785594599</v>
      </c>
      <c r="Q4540">
        <v>-4.2449494301990002E-3</v>
      </c>
    </row>
    <row r="4541" spans="1:17" hidden="1" x14ac:dyDescent="0.3">
      <c r="A4541" t="s">
        <v>9237</v>
      </c>
      <c r="B4541" t="s">
        <v>9238</v>
      </c>
      <c r="C4541" t="s">
        <v>10182</v>
      </c>
      <c r="D4541" t="s">
        <v>214</v>
      </c>
      <c r="E4541">
        <v>6.2223623000000003</v>
      </c>
      <c r="F4541">
        <v>0.77</v>
      </c>
      <c r="G4541">
        <v>1.1436001954455599</v>
      </c>
      <c r="H4541">
        <v>-3.2192732422908001</v>
      </c>
      <c r="I4541">
        <v>13.9011239253143</v>
      </c>
      <c r="J4541">
        <v>-1.31231594558388</v>
      </c>
      <c r="K4541">
        <v>0.74294595492193904</v>
      </c>
      <c r="L4541">
        <v>0.68531351070749802</v>
      </c>
      <c r="M4541">
        <v>44.833575952153097</v>
      </c>
      <c r="N4541">
        <v>1.70316694845951</v>
      </c>
      <c r="O4541">
        <v>37.662337662337599</v>
      </c>
      <c r="P4541">
        <v>50.980392156862699</v>
      </c>
      <c r="Q4541">
        <v>4.6913498264050002E-2</v>
      </c>
    </row>
    <row r="4542" spans="1:17" hidden="1" x14ac:dyDescent="0.3">
      <c r="A4542" t="s">
        <v>9239</v>
      </c>
      <c r="B4542" t="s">
        <v>9240</v>
      </c>
      <c r="C4542" t="s">
        <v>10182</v>
      </c>
      <c r="D4542" t="s">
        <v>637</v>
      </c>
      <c r="E4542">
        <v>6.2166825000000001</v>
      </c>
      <c r="F4542">
        <v>17.7</v>
      </c>
      <c r="G4542">
        <v>91.825856704606494</v>
      </c>
      <c r="H4542">
        <v>0.46423186470184202</v>
      </c>
      <c r="I4542">
        <v>15.1014213441438</v>
      </c>
      <c r="J4542">
        <v>4.9357132449201897</v>
      </c>
      <c r="K4542">
        <v>16.737256632886702</v>
      </c>
      <c r="L4542">
        <v>14.462476858513799</v>
      </c>
      <c r="M4542">
        <v>100</v>
      </c>
      <c r="N4542">
        <v>5.2447552447552397</v>
      </c>
      <c r="O4542">
        <v>0</v>
      </c>
      <c r="P4542">
        <v>116.91176470588201</v>
      </c>
    </row>
    <row r="4543" spans="1:17" hidden="1" x14ac:dyDescent="0.3">
      <c r="A4543" t="s">
        <v>9241</v>
      </c>
      <c r="B4543" t="s">
        <v>9242</v>
      </c>
      <c r="C4543" t="s">
        <v>10182</v>
      </c>
      <c r="D4543" t="s">
        <v>711</v>
      </c>
      <c r="E4543">
        <v>6.1746908559999998</v>
      </c>
      <c r="F4543">
        <v>107.96</v>
      </c>
      <c r="G4543">
        <v>67.803139702851396</v>
      </c>
      <c r="H4543">
        <v>0.93478136451971106</v>
      </c>
      <c r="I4543">
        <v>22.0170612238643</v>
      </c>
      <c r="J4543">
        <v>1.4118401725595799</v>
      </c>
      <c r="K4543">
        <v>102.310266523457</v>
      </c>
      <c r="L4543">
        <v>87.828596071588507</v>
      </c>
      <c r="M4543">
        <v>67.7882302660921</v>
      </c>
      <c r="N4543">
        <v>0.86990521139314803</v>
      </c>
      <c r="O4543">
        <v>1.8895887365691</v>
      </c>
      <c r="P4543">
        <v>95.970230531856899</v>
      </c>
    </row>
    <row r="4544" spans="1:17" hidden="1" x14ac:dyDescent="0.3">
      <c r="A4544" t="s">
        <v>9243</v>
      </c>
      <c r="B4544" t="s">
        <v>9244</v>
      </c>
      <c r="C4544" t="s">
        <v>10182</v>
      </c>
      <c r="D4544" t="s">
        <v>711</v>
      </c>
      <c r="E4544">
        <v>6.1661835759999999</v>
      </c>
      <c r="F4544">
        <v>36.9</v>
      </c>
      <c r="G4544">
        <v>45.1170440282445</v>
      </c>
      <c r="H4544">
        <v>9.6544311005644007E-2</v>
      </c>
      <c r="I4544">
        <v>19.316282157419302</v>
      </c>
      <c r="J4544">
        <v>2.6323248453019001</v>
      </c>
      <c r="K4544">
        <v>35.020485231212199</v>
      </c>
      <c r="L4544">
        <v>30.255999876140201</v>
      </c>
      <c r="M4544">
        <v>46.0553371054271</v>
      </c>
      <c r="N4544">
        <v>0.98326995691212904</v>
      </c>
      <c r="O4544">
        <v>3.3604336043360399</v>
      </c>
      <c r="P4544">
        <v>77.148343734997596</v>
      </c>
    </row>
    <row r="4545" spans="1:17" hidden="1" x14ac:dyDescent="0.3">
      <c r="A4545" t="s">
        <v>9245</v>
      </c>
      <c r="B4545" t="s">
        <v>9246</v>
      </c>
      <c r="C4545" t="s">
        <v>10182</v>
      </c>
      <c r="D4545" t="s">
        <v>637</v>
      </c>
      <c r="E4545">
        <v>6.1607000000000003</v>
      </c>
      <c r="F4545">
        <v>67.7</v>
      </c>
      <c r="G4545">
        <v>-31.835219296041501</v>
      </c>
      <c r="H4545">
        <v>9.8479965665520393</v>
      </c>
      <c r="I4545">
        <v>-28.437430120229699</v>
      </c>
      <c r="J4545">
        <v>0.30561951528257902</v>
      </c>
      <c r="K4545">
        <v>69.655824869603606</v>
      </c>
      <c r="L4545">
        <v>72.960864927143405</v>
      </c>
      <c r="M4545">
        <v>39.058986245662297</v>
      </c>
      <c r="N4545">
        <v>0.66514042326633804</v>
      </c>
      <c r="O4545">
        <v>42.392909896602603</v>
      </c>
      <c r="P4545">
        <v>22.423146473779301</v>
      </c>
      <c r="Q4545">
        <v>0.131082428024488</v>
      </c>
    </row>
    <row r="4546" spans="1:17" hidden="1" x14ac:dyDescent="0.3">
      <c r="A4546" t="s">
        <v>9247</v>
      </c>
      <c r="B4546" t="s">
        <v>9248</v>
      </c>
      <c r="C4546" t="s">
        <v>10182</v>
      </c>
      <c r="D4546" t="s">
        <v>637</v>
      </c>
      <c r="E4546">
        <v>6.1511040000000001</v>
      </c>
      <c r="F4546">
        <v>19.2</v>
      </c>
      <c r="G4546">
        <v>-68.615319765981596</v>
      </c>
      <c r="H4546">
        <v>5.82685304521479</v>
      </c>
      <c r="I4546">
        <v>-46.349002828107899</v>
      </c>
      <c r="J4546">
        <v>-3.9984691487677502</v>
      </c>
      <c r="K4546">
        <v>20.359612857048099</v>
      </c>
      <c r="L4546">
        <v>25.504383332335301</v>
      </c>
      <c r="M4546">
        <v>33.255768842711902</v>
      </c>
      <c r="N4546">
        <v>5.9940059940059902E-2</v>
      </c>
      <c r="O4546">
        <v>128.59375</v>
      </c>
      <c r="P4546">
        <v>20.906801007556599</v>
      </c>
      <c r="Q4546">
        <v>3.9034880872914998E-2</v>
      </c>
    </row>
    <row r="4547" spans="1:17" hidden="1" x14ac:dyDescent="0.3">
      <c r="A4547" t="s">
        <v>9249</v>
      </c>
      <c r="B4547" t="s">
        <v>9250</v>
      </c>
      <c r="C4547" t="s">
        <v>10182</v>
      </c>
      <c r="D4547" t="s">
        <v>299</v>
      </c>
      <c r="E4547">
        <v>6.1126594450000002</v>
      </c>
      <c r="F4547">
        <v>3.55</v>
      </c>
      <c r="G4547">
        <v>-16.8542006842025</v>
      </c>
      <c r="H4547">
        <v>-21.7054745409921</v>
      </c>
      <c r="I4547">
        <v>-14.5322410207182</v>
      </c>
      <c r="J4547">
        <v>-2.9260743126062101</v>
      </c>
      <c r="K4547">
        <v>3.9082857111106799</v>
      </c>
      <c r="L4547">
        <v>3.8243651242179801</v>
      </c>
      <c r="M4547">
        <v>34.898957482647802</v>
      </c>
      <c r="N4547">
        <v>2.7251755235559401</v>
      </c>
      <c r="O4547">
        <v>91.267605633802802</v>
      </c>
      <c r="P4547">
        <v>21.993127147766302</v>
      </c>
      <c r="Q4547">
        <v>5.2752379942677001E-2</v>
      </c>
    </row>
    <row r="4548" spans="1:17" hidden="1" x14ac:dyDescent="0.3">
      <c r="A4548" t="s">
        <v>9251</v>
      </c>
      <c r="B4548" t="s">
        <v>9252</v>
      </c>
      <c r="C4548" t="s">
        <v>10182</v>
      </c>
      <c r="D4548" t="s">
        <v>114</v>
      </c>
      <c r="E4548">
        <v>6.11</v>
      </c>
      <c r="F4548">
        <v>12.22</v>
      </c>
      <c r="G4548">
        <v>148.29216806136401</v>
      </c>
      <c r="H4548">
        <v>13.339168316150699</v>
      </c>
      <c r="I4548">
        <v>71.431014224833604</v>
      </c>
      <c r="J4548">
        <v>-2.2099546992352899</v>
      </c>
      <c r="K4548">
        <v>10.721854946906401</v>
      </c>
      <c r="L4548">
        <v>8.9976718697547309</v>
      </c>
      <c r="M4548">
        <v>64.797029962023402</v>
      </c>
      <c r="N4548">
        <v>0.86818701282436195</v>
      </c>
      <c r="O4548">
        <v>22.3404255319148</v>
      </c>
      <c r="P4548">
        <v>247.15909090909</v>
      </c>
      <c r="Q4548">
        <v>8.5366088343218002E-2</v>
      </c>
    </row>
    <row r="4549" spans="1:17" hidden="1" x14ac:dyDescent="0.3">
      <c r="A4549" t="s">
        <v>9253</v>
      </c>
      <c r="B4549" t="s">
        <v>9254</v>
      </c>
      <c r="C4549" t="s">
        <v>10182</v>
      </c>
      <c r="D4549" t="s">
        <v>553</v>
      </c>
      <c r="E4549">
        <v>6.1073484000000002</v>
      </c>
      <c r="F4549">
        <v>6.59</v>
      </c>
      <c r="G4549">
        <v>14.532736066520799</v>
      </c>
      <c r="H4549">
        <v>-5.1508859333971699</v>
      </c>
      <c r="I4549">
        <v>-14.843177170815199</v>
      </c>
      <c r="J4549">
        <v>8.2293689081917591</v>
      </c>
      <c r="K4549">
        <v>6.4289124457399804</v>
      </c>
      <c r="L4549">
        <v>6.1416542179269902</v>
      </c>
      <c r="M4549">
        <v>58.4878729166997</v>
      </c>
      <c r="N4549">
        <v>1.48204650218384</v>
      </c>
      <c r="O4549">
        <v>33.6874051593323</v>
      </c>
      <c r="P4549">
        <v>123.38983050847401</v>
      </c>
      <c r="Q4549">
        <v>5.3451535478647998E-2</v>
      </c>
    </row>
    <row r="4550" spans="1:17" hidden="1" x14ac:dyDescent="0.3">
      <c r="A4550" t="s">
        <v>9255</v>
      </c>
      <c r="B4550" t="s">
        <v>9256</v>
      </c>
      <c r="C4550" t="s">
        <v>10182</v>
      </c>
      <c r="E4550">
        <v>6.0739039999999997</v>
      </c>
      <c r="F4550">
        <v>7.88</v>
      </c>
      <c r="G4550">
        <v>-15.641463556831299</v>
      </c>
      <c r="H4550">
        <v>8.0534540304364608</v>
      </c>
      <c r="I4550">
        <v>-26.676210358363399</v>
      </c>
      <c r="J4550">
        <v>-4.6493160773758403E-2</v>
      </c>
      <c r="K4550">
        <v>7.6167789959616803</v>
      </c>
      <c r="L4550">
        <v>8.0761126378345303</v>
      </c>
      <c r="M4550">
        <v>57.819235358297703</v>
      </c>
      <c r="N4550">
        <v>1.36363636363636</v>
      </c>
      <c r="O4550">
        <v>79.1878172588832</v>
      </c>
      <c r="P4550">
        <v>22.741433021806799</v>
      </c>
      <c r="Q4550">
        <v>2.4508664102175001E-2</v>
      </c>
    </row>
    <row r="4551" spans="1:17" hidden="1" x14ac:dyDescent="0.3">
      <c r="A4551" t="s">
        <v>9257</v>
      </c>
      <c r="B4551" t="s">
        <v>9258</v>
      </c>
      <c r="C4551" t="s">
        <v>10182</v>
      </c>
      <c r="D4551" t="s">
        <v>700</v>
      </c>
      <c r="E4551">
        <v>6.0632400000000004</v>
      </c>
      <c r="F4551">
        <v>12</v>
      </c>
      <c r="G4551">
        <v>-14.2825839015527</v>
      </c>
      <c r="H4551">
        <v>-10.6997927228102</v>
      </c>
      <c r="I4551">
        <v>8.7614240030633006</v>
      </c>
      <c r="J4551">
        <v>9.0905626767896894</v>
      </c>
      <c r="K4551">
        <v>12.0307501128583</v>
      </c>
      <c r="L4551">
        <v>11.2202236297464</v>
      </c>
      <c r="M4551">
        <v>50.535153225722901</v>
      </c>
      <c r="N4551">
        <v>0.44192927257981801</v>
      </c>
      <c r="O4551">
        <v>20.6666666666666</v>
      </c>
      <c r="P4551">
        <v>48.3312731767614</v>
      </c>
      <c r="Q4551">
        <v>6.9592350717980006E-2</v>
      </c>
    </row>
    <row r="4552" spans="1:17" hidden="1" x14ac:dyDescent="0.3">
      <c r="A4552" t="s">
        <v>9259</v>
      </c>
      <c r="B4552" t="s">
        <v>9260</v>
      </c>
      <c r="C4552" t="s">
        <v>10182</v>
      </c>
      <c r="D4552" t="s">
        <v>299</v>
      </c>
      <c r="E4552">
        <v>6.0599255799999998</v>
      </c>
      <c r="F4552">
        <v>2.2599999999999998</v>
      </c>
      <c r="G4552">
        <v>100.914091998724</v>
      </c>
      <c r="H4552">
        <v>-10.3513078743254</v>
      </c>
      <c r="I4552">
        <v>16.814472871450199</v>
      </c>
      <c r="J4552">
        <v>-0.48702179513500199</v>
      </c>
      <c r="K4552">
        <v>1.87836891236223</v>
      </c>
      <c r="L4552">
        <v>1.3029987133749299</v>
      </c>
      <c r="M4552">
        <v>9.1251998302647301</v>
      </c>
      <c r="N4552">
        <v>0.916658635312259</v>
      </c>
      <c r="O4552">
        <v>23.008849557522101</v>
      </c>
      <c r="P4552">
        <v>151.111111111111</v>
      </c>
      <c r="Q4552">
        <v>5.1622661758795998E-2</v>
      </c>
    </row>
    <row r="4553" spans="1:17" hidden="1" x14ac:dyDescent="0.3">
      <c r="A4553" t="s">
        <v>9261</v>
      </c>
      <c r="B4553" t="s">
        <v>9262</v>
      </c>
      <c r="C4553" t="s">
        <v>10182</v>
      </c>
      <c r="D4553" t="s">
        <v>140</v>
      </c>
      <c r="E4553">
        <v>5.9924999999999997</v>
      </c>
      <c r="F4553">
        <v>7.99</v>
      </c>
      <c r="G4553">
        <v>-80.399107106421098</v>
      </c>
      <c r="H4553">
        <v>16.838446815429201</v>
      </c>
      <c r="I4553">
        <v>-53.361594603510198</v>
      </c>
      <c r="J4553">
        <v>27.377749263468601</v>
      </c>
      <c r="K4553">
        <v>8.1258621479148907</v>
      </c>
      <c r="L4553">
        <v>11.8056590765728</v>
      </c>
      <c r="M4553">
        <v>63.254271570885301</v>
      </c>
      <c r="N4553">
        <v>1.9171917191719099</v>
      </c>
      <c r="O4553">
        <v>184.60575719649501</v>
      </c>
      <c r="P4553">
        <v>26.424050632911399</v>
      </c>
    </row>
    <row r="4554" spans="1:17" hidden="1" x14ac:dyDescent="0.3">
      <c r="A4554" t="s">
        <v>9263</v>
      </c>
      <c r="B4554" t="s">
        <v>9264</v>
      </c>
      <c r="C4554" t="s">
        <v>10182</v>
      </c>
      <c r="D4554" t="s">
        <v>130</v>
      </c>
      <c r="E4554">
        <v>5.9838262000000002</v>
      </c>
      <c r="F4554">
        <v>11.33</v>
      </c>
      <c r="G4554">
        <v>49.221784306416502</v>
      </c>
      <c r="H4554">
        <v>-4.69418599473659</v>
      </c>
      <c r="I4554">
        <v>-4.2176972485061599</v>
      </c>
      <c r="J4554">
        <v>0.218993564889952</v>
      </c>
      <c r="K4554">
        <v>11.0037341318044</v>
      </c>
      <c r="L4554">
        <v>10.3339881433598</v>
      </c>
      <c r="M4554">
        <v>59.086037286940503</v>
      </c>
      <c r="N4554">
        <v>0.50627554069747605</v>
      </c>
      <c r="O4554">
        <v>30.1853486319505</v>
      </c>
      <c r="P4554">
        <v>92.359932088285206</v>
      </c>
      <c r="Q4554">
        <v>6.1763823762120001E-2</v>
      </c>
    </row>
    <row r="4555" spans="1:17" hidden="1" x14ac:dyDescent="0.3">
      <c r="A4555" t="s">
        <v>9265</v>
      </c>
      <c r="B4555" t="s">
        <v>9266</v>
      </c>
      <c r="C4555" t="s">
        <v>10182</v>
      </c>
      <c r="D4555" t="s">
        <v>553</v>
      </c>
      <c r="E4555">
        <v>5.9757749999999996</v>
      </c>
      <c r="F4555">
        <v>147.55000000000001</v>
      </c>
      <c r="G4555">
        <v>261.474217751933</v>
      </c>
      <c r="H4555">
        <v>-18.534595039607002</v>
      </c>
      <c r="I4555">
        <v>144.72736485751199</v>
      </c>
      <c r="J4555">
        <v>-3.64897763282345</v>
      </c>
      <c r="K4555">
        <v>154.34439350339801</v>
      </c>
      <c r="L4555">
        <v>104.907613052122</v>
      </c>
      <c r="M4555">
        <v>27.313644946720999</v>
      </c>
      <c r="N4555">
        <v>0.123711192798288</v>
      </c>
      <c r="O4555">
        <v>35.242290748898597</v>
      </c>
      <c r="P4555">
        <v>359.657320872274</v>
      </c>
      <c r="Q4555">
        <v>0.16885364779703199</v>
      </c>
    </row>
    <row r="4556" spans="1:17" hidden="1" x14ac:dyDescent="0.3">
      <c r="A4556" t="s">
        <v>9267</v>
      </c>
      <c r="B4556" t="s">
        <v>9268</v>
      </c>
      <c r="C4556" t="s">
        <v>10182</v>
      </c>
      <c r="D4556" t="s">
        <v>476</v>
      </c>
      <c r="E4556">
        <v>5.96</v>
      </c>
      <c r="F4556">
        <v>5.96</v>
      </c>
      <c r="G4556">
        <v>17.497824056140502</v>
      </c>
      <c r="H4556">
        <v>-5.3336352261470799</v>
      </c>
      <c r="I4556">
        <v>-29.665416171545601</v>
      </c>
      <c r="J4556">
        <v>-6.0743138717474796</v>
      </c>
      <c r="K4556">
        <v>6.4803825900150001</v>
      </c>
      <c r="L4556">
        <v>5.8247214306061901</v>
      </c>
      <c r="M4556">
        <v>23.888752374532402</v>
      </c>
      <c r="N4556">
        <v>0.64446041532700304</v>
      </c>
      <c r="O4556">
        <v>49.328859060402699</v>
      </c>
      <c r="P4556">
        <v>98.006644518272395</v>
      </c>
      <c r="Q4556">
        <v>0.116141094680315</v>
      </c>
    </row>
    <row r="4557" spans="1:17" hidden="1" x14ac:dyDescent="0.3">
      <c r="A4557" t="s">
        <v>9269</v>
      </c>
      <c r="B4557" t="s">
        <v>9270</v>
      </c>
      <c r="C4557" t="s">
        <v>10182</v>
      </c>
      <c r="D4557" t="s">
        <v>46</v>
      </c>
      <c r="E4557">
        <v>5.9542912000000001</v>
      </c>
      <c r="F4557">
        <v>8.32</v>
      </c>
      <c r="G4557">
        <v>-33.657336572704303</v>
      </c>
      <c r="H4557">
        <v>-19.863502996276601</v>
      </c>
      <c r="I4557">
        <v>-36.829291712423199</v>
      </c>
      <c r="J4557">
        <v>-3.4107623023050699</v>
      </c>
      <c r="K4557">
        <v>9.1691415733185906</v>
      </c>
      <c r="L4557">
        <v>9.1800652411440602</v>
      </c>
      <c r="M4557">
        <v>14.0383955317412</v>
      </c>
      <c r="N4557">
        <v>0.84014062796552302</v>
      </c>
      <c r="O4557">
        <v>76.682692307692193</v>
      </c>
      <c r="P4557">
        <v>34.627831715210299</v>
      </c>
      <c r="Q4557">
        <v>2.1698661791289001E-2</v>
      </c>
    </row>
    <row r="4558" spans="1:17" hidden="1" x14ac:dyDescent="0.3">
      <c r="A4558" t="s">
        <v>9271</v>
      </c>
      <c r="B4558" t="s">
        <v>9272</v>
      </c>
      <c r="C4558" t="s">
        <v>10182</v>
      </c>
      <c r="D4558" t="s">
        <v>476</v>
      </c>
      <c r="E4558">
        <v>5.9383999999999997</v>
      </c>
      <c r="F4558">
        <v>2.08</v>
      </c>
      <c r="G4558">
        <v>-57.112051792125399</v>
      </c>
      <c r="H4558">
        <v>-8.9039394532727894</v>
      </c>
      <c r="I4558">
        <v>-35.857796036112802</v>
      </c>
      <c r="J4558">
        <v>3.7630306487500498</v>
      </c>
      <c r="K4558">
        <v>2.2353232966151602</v>
      </c>
      <c r="L4558">
        <v>2.5600486764029702</v>
      </c>
      <c r="M4558">
        <v>40.0115142005424</v>
      </c>
      <c r="N4558">
        <v>1.1338872204603301</v>
      </c>
      <c r="O4558">
        <v>63.942307692307601</v>
      </c>
      <c r="P4558">
        <v>7.7720207253886002</v>
      </c>
      <c r="Q4558">
        <v>-4.5649479941574998E-2</v>
      </c>
    </row>
    <row r="4559" spans="1:17" hidden="1" x14ac:dyDescent="0.3">
      <c r="A4559" t="s">
        <v>9273</v>
      </c>
      <c r="B4559" t="s">
        <v>9274</v>
      </c>
      <c r="C4559" t="s">
        <v>10182</v>
      </c>
      <c r="E4559">
        <v>5.9219999999999997</v>
      </c>
      <c r="F4559">
        <v>39.479999999999997</v>
      </c>
      <c r="G4559">
        <v>-1.1298640452318101</v>
      </c>
      <c r="H4559">
        <v>-3.4666297977158198</v>
      </c>
      <c r="I4559">
        <v>-20.621067198236101</v>
      </c>
      <c r="J4559">
        <v>1.5763246410457501</v>
      </c>
      <c r="K4559">
        <v>39.571610932462399</v>
      </c>
      <c r="L4559">
        <v>37.267277071700697</v>
      </c>
      <c r="M4559">
        <v>48.958363188995399</v>
      </c>
      <c r="N4559">
        <v>1.08115246745546</v>
      </c>
      <c r="O4559">
        <v>29.1793313069908</v>
      </c>
      <c r="P4559">
        <v>89.807692307692193</v>
      </c>
      <c r="Q4559">
        <v>7.2566199859913999E-2</v>
      </c>
    </row>
    <row r="4560" spans="1:17" hidden="1" x14ac:dyDescent="0.3">
      <c r="A4560" t="s">
        <v>9275</v>
      </c>
      <c r="B4560" t="s">
        <v>9276</v>
      </c>
      <c r="C4560" t="s">
        <v>10182</v>
      </c>
      <c r="D4560" t="s">
        <v>1621</v>
      </c>
      <c r="E4560">
        <v>5.9199820000000001</v>
      </c>
      <c r="F4560">
        <v>16.34</v>
      </c>
      <c r="G4560">
        <v>34.953269275903402</v>
      </c>
      <c r="H4560">
        <v>-21.626408275931801</v>
      </c>
      <c r="I4560">
        <v>15.828478473691099</v>
      </c>
      <c r="J4560">
        <v>-13.8309543136559</v>
      </c>
      <c r="K4560">
        <v>19.0837589817103</v>
      </c>
      <c r="L4560">
        <v>15.2931599781339</v>
      </c>
      <c r="M4560">
        <v>25.326082909398998</v>
      </c>
      <c r="N4560">
        <v>0.36578995474954401</v>
      </c>
      <c r="O4560">
        <v>74.9082007343941</v>
      </c>
      <c r="P4560">
        <v>139.58944281524899</v>
      </c>
      <c r="Q4560">
        <v>0.114687436738427</v>
      </c>
    </row>
    <row r="4561" spans="1:17" hidden="1" x14ac:dyDescent="0.3">
      <c r="A4561" t="s">
        <v>9277</v>
      </c>
      <c r="B4561" t="s">
        <v>9278</v>
      </c>
      <c r="C4561" t="s">
        <v>10182</v>
      </c>
      <c r="D4561" t="s">
        <v>1175</v>
      </c>
      <c r="E4561">
        <v>5.8947200000000004</v>
      </c>
      <c r="F4561">
        <v>1.69</v>
      </c>
      <c r="G4561">
        <v>3.9217255865104899</v>
      </c>
      <c r="H4561">
        <v>-13.166623189640701</v>
      </c>
      <c r="I4561">
        <v>-12.916619565524501</v>
      </c>
      <c r="J4561">
        <v>-6.1576042718848703</v>
      </c>
      <c r="K4561">
        <v>1.7291000168661399</v>
      </c>
      <c r="L4561">
        <v>1.70264884919804</v>
      </c>
      <c r="M4561">
        <v>48.973646640767598</v>
      </c>
      <c r="N4561">
        <v>1.0290501426069101</v>
      </c>
      <c r="O4561">
        <v>33.727810650887498</v>
      </c>
      <c r="P4561">
        <v>48.245614035087698</v>
      </c>
      <c r="Q4561">
        <v>4.1722535904779997E-3</v>
      </c>
    </row>
    <row r="4562" spans="1:17" hidden="1" x14ac:dyDescent="0.3">
      <c r="A4562" t="s">
        <v>9279</v>
      </c>
      <c r="B4562" t="s">
        <v>9280</v>
      </c>
      <c r="C4562" t="s">
        <v>10182</v>
      </c>
      <c r="E4562">
        <v>5.8764726080000003</v>
      </c>
      <c r="F4562">
        <v>7.03</v>
      </c>
      <c r="G4562">
        <v>69.650934103987396</v>
      </c>
      <c r="H4562">
        <v>-8.1638078743254301</v>
      </c>
      <c r="I4562">
        <v>-11.8998128428354</v>
      </c>
      <c r="J4562">
        <v>-4.6493160773758403E-2</v>
      </c>
      <c r="K4562">
        <v>7.3316324533132997</v>
      </c>
      <c r="L4562">
        <v>6.1781583443569401</v>
      </c>
      <c r="M4562">
        <v>10.779001355811401</v>
      </c>
      <c r="N4562">
        <v>0.88848602759108497</v>
      </c>
      <c r="O4562">
        <v>20.768136557610202</v>
      </c>
      <c r="P4562">
        <v>96.368715083798804</v>
      </c>
    </row>
    <row r="4563" spans="1:17" hidden="1" x14ac:dyDescent="0.3">
      <c r="A4563" t="s">
        <v>9281</v>
      </c>
      <c r="B4563" t="s">
        <v>9282</v>
      </c>
      <c r="C4563" t="s">
        <v>10182</v>
      </c>
      <c r="E4563">
        <v>5.8711320000000002</v>
      </c>
      <c r="F4563">
        <v>3.6</v>
      </c>
      <c r="G4563">
        <v>12.845126481482801</v>
      </c>
      <c r="H4563">
        <v>-9.9824554153090492</v>
      </c>
      <c r="I4563">
        <v>-35.075165387286702</v>
      </c>
      <c r="J4563">
        <v>0.53490218806345102</v>
      </c>
      <c r="K4563">
        <v>3.4511511325407498</v>
      </c>
      <c r="L4563">
        <v>3.5748471709001199</v>
      </c>
      <c r="M4563">
        <v>59.9513458339122</v>
      </c>
      <c r="N4563">
        <v>1.1509699357914001</v>
      </c>
      <c r="O4563">
        <v>41.1111111111111</v>
      </c>
      <c r="P4563">
        <v>52.542372881355902</v>
      </c>
      <c r="Q4563">
        <v>3.555071080464E-2</v>
      </c>
    </row>
    <row r="4564" spans="1:17" hidden="1" x14ac:dyDescent="0.3">
      <c r="A4564" t="s">
        <v>9283</v>
      </c>
      <c r="B4564" t="s">
        <v>9284</v>
      </c>
      <c r="C4564" t="s">
        <v>10182</v>
      </c>
      <c r="D4564" t="s">
        <v>49</v>
      </c>
      <c r="E4564">
        <v>5.8670999999999998</v>
      </c>
      <c r="F4564">
        <v>65.19</v>
      </c>
      <c r="G4564">
        <v>9.3470816894459006</v>
      </c>
      <c r="H4564">
        <v>12.167482054272799</v>
      </c>
      <c r="I4564">
        <v>10.509377175738299</v>
      </c>
      <c r="J4564">
        <v>-12.8641261805687</v>
      </c>
      <c r="K4564">
        <v>59.369576360825</v>
      </c>
      <c r="L4564">
        <v>57.637139509310501</v>
      </c>
      <c r="M4564">
        <v>56.928345900859</v>
      </c>
      <c r="N4564">
        <v>2.2279647571144001</v>
      </c>
      <c r="O4564">
        <v>14.358030372756501</v>
      </c>
      <c r="P4564">
        <v>56.3684336771407</v>
      </c>
      <c r="Q4564">
        <v>0.142796892995429</v>
      </c>
    </row>
    <row r="4565" spans="1:17" hidden="1" x14ac:dyDescent="0.3">
      <c r="A4565" t="s">
        <v>9285</v>
      </c>
      <c r="B4565" t="s">
        <v>9286</v>
      </c>
      <c r="C4565" t="s">
        <v>10182</v>
      </c>
      <c r="D4565" t="s">
        <v>214</v>
      </c>
      <c r="E4565">
        <v>5.8653000000000004</v>
      </c>
      <c r="F4565">
        <v>3.43</v>
      </c>
      <c r="G4565">
        <v>11.025203109835299</v>
      </c>
      <c r="H4565">
        <v>6.3294830861265297</v>
      </c>
      <c r="I4565">
        <v>9.3028214023519507</v>
      </c>
      <c r="J4565">
        <v>18.431767708791401</v>
      </c>
      <c r="K4565">
        <v>2.8131541288300799</v>
      </c>
      <c r="L4565">
        <v>2.8176001714433401</v>
      </c>
      <c r="M4565">
        <v>83.2008954225049</v>
      </c>
      <c r="N4565">
        <v>0.55961770904597796</v>
      </c>
      <c r="O4565">
        <v>1.7492711370262299</v>
      </c>
      <c r="P4565">
        <v>75.897435897435898</v>
      </c>
      <c r="Q4565">
        <v>6.0315628673624999E-2</v>
      </c>
    </row>
    <row r="4566" spans="1:17" hidden="1" x14ac:dyDescent="0.3">
      <c r="A4566" t="s">
        <v>9287</v>
      </c>
      <c r="B4566" t="s">
        <v>9288</v>
      </c>
      <c r="C4566" t="s">
        <v>10182</v>
      </c>
      <c r="E4566">
        <v>5.8079999999999998</v>
      </c>
      <c r="F4566">
        <v>9.6</v>
      </c>
      <c r="G4566">
        <v>-18.419241334609001</v>
      </c>
      <c r="H4566">
        <v>-18.2794424309003</v>
      </c>
      <c r="I4566">
        <v>-15.554190723019801</v>
      </c>
      <c r="J4566">
        <v>-6.0464931607737498</v>
      </c>
      <c r="K4566">
        <v>10.039562637113599</v>
      </c>
      <c r="L4566">
        <v>10.6912779766004</v>
      </c>
      <c r="M4566">
        <v>49.777187900628903</v>
      </c>
      <c r="N4566">
        <v>0.59008861174926097</v>
      </c>
      <c r="O4566">
        <v>63.125</v>
      </c>
      <c r="P4566">
        <v>39.534883720930203</v>
      </c>
      <c r="Q4566">
        <v>-0.133322870546811</v>
      </c>
    </row>
    <row r="4567" spans="1:17" hidden="1" x14ac:dyDescent="0.3">
      <c r="A4567" t="s">
        <v>9289</v>
      </c>
      <c r="B4567" t="s">
        <v>9290</v>
      </c>
      <c r="C4567" t="s">
        <v>10182</v>
      </c>
      <c r="D4567" t="s">
        <v>46</v>
      </c>
      <c r="E4567">
        <v>5.7907799999999998</v>
      </c>
      <c r="F4567">
        <v>19.079999999999998</v>
      </c>
      <c r="G4567">
        <v>-23.488463911818901</v>
      </c>
      <c r="H4567">
        <v>5.0603387120199397</v>
      </c>
      <c r="I4567">
        <v>-9.3602245304463292</v>
      </c>
      <c r="J4567">
        <v>2.43238007866286</v>
      </c>
      <c r="K4567">
        <v>18.4440786416497</v>
      </c>
      <c r="L4567">
        <v>18.897347099894201</v>
      </c>
      <c r="M4567">
        <v>65.721514715940799</v>
      </c>
      <c r="N4567">
        <v>0.58901722667576295</v>
      </c>
      <c r="O4567">
        <v>32.075471698113198</v>
      </c>
      <c r="P4567">
        <v>46.769230769230703</v>
      </c>
      <c r="Q4567">
        <v>0.13505902854552701</v>
      </c>
    </row>
    <row r="4568" spans="1:17" hidden="1" x14ac:dyDescent="0.3">
      <c r="A4568" t="s">
        <v>9291</v>
      </c>
      <c r="B4568" t="s">
        <v>9292</v>
      </c>
      <c r="C4568" t="s">
        <v>10182</v>
      </c>
      <c r="E4568">
        <v>5.7816720000000004</v>
      </c>
      <c r="F4568">
        <v>14.04</v>
      </c>
      <c r="G4568">
        <v>-4.6742441933855403</v>
      </c>
      <c r="H4568">
        <v>2.1435281700845699</v>
      </c>
      <c r="I4568">
        <v>1.35582625490886</v>
      </c>
      <c r="J4568">
        <v>-1.82966006519601</v>
      </c>
      <c r="K4568">
        <v>13.860009654935901</v>
      </c>
      <c r="L4568">
        <v>13.6625633454659</v>
      </c>
      <c r="M4568">
        <v>53.579099507295098</v>
      </c>
      <c r="N4568">
        <v>0.30632329797946201</v>
      </c>
      <c r="O4568">
        <v>15.669515669515601</v>
      </c>
      <c r="P4568">
        <v>37.512242899118498</v>
      </c>
      <c r="Q4568">
        <v>-0.12641518115086101</v>
      </c>
    </row>
    <row r="4569" spans="1:17" hidden="1" x14ac:dyDescent="0.3">
      <c r="A4569" t="s">
        <v>9293</v>
      </c>
      <c r="B4569" t="s">
        <v>9294</v>
      </c>
      <c r="C4569" t="s">
        <v>10182</v>
      </c>
      <c r="D4569" t="s">
        <v>130</v>
      </c>
      <c r="E4569">
        <v>5.7244999999999999</v>
      </c>
      <c r="F4569">
        <v>10.7</v>
      </c>
      <c r="G4569">
        <v>0.64852208098040898</v>
      </c>
      <c r="H4569">
        <v>-1.28268042334504</v>
      </c>
      <c r="I4569">
        <v>-13.254310197332799</v>
      </c>
      <c r="J4569">
        <v>0.719057078460692</v>
      </c>
      <c r="K4569">
        <v>10.397727389044</v>
      </c>
      <c r="L4569">
        <v>10.146505403389799</v>
      </c>
      <c r="M4569">
        <v>54.037228005662399</v>
      </c>
      <c r="N4569">
        <v>1.44142972647617</v>
      </c>
      <c r="O4569">
        <v>21.495327102803699</v>
      </c>
      <c r="P4569">
        <v>35.959339263024098</v>
      </c>
      <c r="Q4569">
        <v>4.4712525326099997E-3</v>
      </c>
    </row>
    <row r="4570" spans="1:17" hidden="1" x14ac:dyDescent="0.3">
      <c r="A4570" t="s">
        <v>9295</v>
      </c>
      <c r="B4570" t="s">
        <v>9296</v>
      </c>
      <c r="C4570" t="s">
        <v>10182</v>
      </c>
      <c r="D4570" t="s">
        <v>711</v>
      </c>
      <c r="E4570">
        <v>5.722810688</v>
      </c>
      <c r="F4570">
        <v>209.36</v>
      </c>
      <c r="G4570">
        <v>32.564694408362797</v>
      </c>
      <c r="H4570">
        <v>2.9509892289597599</v>
      </c>
      <c r="I4570">
        <v>16.5085388055161</v>
      </c>
      <c r="J4570">
        <v>3.88353085059489</v>
      </c>
      <c r="K4570">
        <v>196.37215890048</v>
      </c>
      <c r="L4570">
        <v>172.000561545805</v>
      </c>
      <c r="M4570">
        <v>41.480968958534298</v>
      </c>
      <c r="N4570">
        <v>1.73180632983626</v>
      </c>
      <c r="O4570">
        <v>5.0821551394726701</v>
      </c>
      <c r="P4570">
        <v>61.0461538461538</v>
      </c>
    </row>
    <row r="4571" spans="1:17" hidden="1" x14ac:dyDescent="0.3">
      <c r="A4571" t="s">
        <v>9297</v>
      </c>
      <c r="B4571" t="s">
        <v>9298</v>
      </c>
      <c r="C4571" t="s">
        <v>10182</v>
      </c>
      <c r="D4571" t="s">
        <v>21</v>
      </c>
      <c r="E4571">
        <v>5.72</v>
      </c>
      <c r="F4571">
        <v>26</v>
      </c>
      <c r="G4571">
        <v>48.247425332057503</v>
      </c>
      <c r="H4571">
        <v>-20.653499532605601</v>
      </c>
      <c r="I4571">
        <v>50.171615728592997</v>
      </c>
      <c r="J4571">
        <v>2.0776898457621802</v>
      </c>
      <c r="K4571">
        <v>27.700231623523901</v>
      </c>
      <c r="L4571">
        <v>23.129382809066598</v>
      </c>
      <c r="M4571">
        <v>60.3776457667743</v>
      </c>
      <c r="N4571">
        <v>0.37247536931302699</v>
      </c>
      <c r="O4571">
        <v>47.384615384615302</v>
      </c>
      <c r="P4571">
        <v>160</v>
      </c>
      <c r="Q4571">
        <v>0.117818377555618</v>
      </c>
    </row>
    <row r="4572" spans="1:17" hidden="1" x14ac:dyDescent="0.3">
      <c r="A4572" t="s">
        <v>9299</v>
      </c>
      <c r="B4572" t="s">
        <v>9300</v>
      </c>
      <c r="C4572" t="s">
        <v>10182</v>
      </c>
      <c r="D4572" t="s">
        <v>711</v>
      </c>
      <c r="E4572">
        <v>5.7107817000000001</v>
      </c>
      <c r="F4572">
        <v>38.72</v>
      </c>
      <c r="G4572">
        <v>21.358872634125099</v>
      </c>
      <c r="H4572">
        <v>2.1287157341372702</v>
      </c>
      <c r="I4572">
        <v>5.11171278652452</v>
      </c>
      <c r="J4572">
        <v>3.2789225161858502</v>
      </c>
      <c r="K4572">
        <v>36.763050410211001</v>
      </c>
      <c r="L4572">
        <v>33.550295160233802</v>
      </c>
      <c r="M4572">
        <v>46.348393818943599</v>
      </c>
      <c r="N4572">
        <v>0.81690925678808501</v>
      </c>
      <c r="O4572">
        <v>1.6787190082644601</v>
      </c>
      <c r="P4572">
        <v>49.325106054762799</v>
      </c>
    </row>
    <row r="4573" spans="1:17" hidden="1" x14ac:dyDescent="0.3">
      <c r="A4573" t="s">
        <v>9301</v>
      </c>
      <c r="B4573" t="s">
        <v>9302</v>
      </c>
      <c r="C4573" t="s">
        <v>10182</v>
      </c>
      <c r="E4573">
        <v>5.7105971999999996</v>
      </c>
      <c r="F4573">
        <v>8.82</v>
      </c>
      <c r="G4573">
        <v>189.91409199872399</v>
      </c>
      <c r="H4573">
        <v>23.180889095371501</v>
      </c>
      <c r="I4573">
        <v>122.871615728593</v>
      </c>
      <c r="J4573">
        <v>5.7182127215791798</v>
      </c>
      <c r="K4573">
        <v>7.2663948157517897</v>
      </c>
      <c r="L4573">
        <v>5.4290090993103997</v>
      </c>
      <c r="M4573">
        <v>67.1262869388582</v>
      </c>
      <c r="N4573">
        <v>0.48220172688907298</v>
      </c>
      <c r="O4573">
        <v>4.1950113378684799</v>
      </c>
      <c r="P4573">
        <v>270.588235294117</v>
      </c>
      <c r="Q4573">
        <v>6.0179709055003999E-2</v>
      </c>
    </row>
    <row r="4574" spans="1:17" hidden="1" x14ac:dyDescent="0.3">
      <c r="A4574" t="s">
        <v>9303</v>
      </c>
      <c r="B4574" t="s">
        <v>9304</v>
      </c>
      <c r="C4574" t="s">
        <v>10182</v>
      </c>
      <c r="D4574" t="s">
        <v>413</v>
      </c>
      <c r="E4574">
        <v>5.6861370000000004</v>
      </c>
      <c r="F4574">
        <v>18.95</v>
      </c>
      <c r="G4574">
        <v>-25.085908001275701</v>
      </c>
      <c r="H4574">
        <v>-4.5179745409920997</v>
      </c>
      <c r="I4574">
        <v>-12.3283842714069</v>
      </c>
      <c r="J4574">
        <v>-4.6493160773758403E-2</v>
      </c>
      <c r="K4574">
        <v>18.9499999567496</v>
      </c>
      <c r="L4574">
        <v>18.949238979779601</v>
      </c>
      <c r="M4574">
        <v>100</v>
      </c>
      <c r="O4574">
        <v>0</v>
      </c>
      <c r="P4574">
        <v>0</v>
      </c>
    </row>
    <row r="4575" spans="1:17" hidden="1" x14ac:dyDescent="0.3">
      <c r="A4575" t="s">
        <v>9305</v>
      </c>
      <c r="B4575" t="s">
        <v>9306</v>
      </c>
      <c r="C4575" t="s">
        <v>10182</v>
      </c>
      <c r="E4575">
        <v>5.6860394699999999</v>
      </c>
      <c r="F4575">
        <v>25.89</v>
      </c>
      <c r="G4575">
        <v>-4.6673033501129497</v>
      </c>
      <c r="H4575">
        <v>8.6551023820848005</v>
      </c>
      <c r="I4575">
        <v>47.585142597030298</v>
      </c>
      <c r="J4575">
        <v>17.6535068392262</v>
      </c>
      <c r="K4575">
        <v>20.3323456071248</v>
      </c>
      <c r="L4575">
        <v>19.2719172772467</v>
      </c>
      <c r="M4575">
        <v>90.444652451678905</v>
      </c>
      <c r="N4575">
        <v>4.0196346866571098</v>
      </c>
      <c r="O4575">
        <v>5.9482425646967902</v>
      </c>
      <c r="P4575">
        <v>72.599999999999994</v>
      </c>
      <c r="Q4575">
        <v>-8.6208776557659995E-3</v>
      </c>
    </row>
    <row r="4576" spans="1:17" hidden="1" x14ac:dyDescent="0.3">
      <c r="A4576" t="s">
        <v>9307</v>
      </c>
      <c r="B4576" t="s">
        <v>9308</v>
      </c>
      <c r="C4576" t="s">
        <v>10182</v>
      </c>
      <c r="E4576">
        <v>5.6722226600000001</v>
      </c>
      <c r="F4576">
        <v>5.45</v>
      </c>
      <c r="G4576">
        <v>-38.302468510829897</v>
      </c>
      <c r="H4576">
        <v>-4.8694683898497599</v>
      </c>
      <c r="I4576">
        <v>-56.716139373447703</v>
      </c>
      <c r="J4576">
        <v>-4.7523755137149299</v>
      </c>
      <c r="K4576">
        <v>5.9194868861061503</v>
      </c>
      <c r="L4576">
        <v>6.5349766773938898</v>
      </c>
      <c r="M4576">
        <v>36.6748787486721</v>
      </c>
      <c r="N4576">
        <v>1.9589747612711299</v>
      </c>
      <c r="O4576">
        <v>97.798165137614603</v>
      </c>
      <c r="P4576">
        <v>12.3711340206185</v>
      </c>
      <c r="Q4576">
        <v>3.32358362883E-3</v>
      </c>
    </row>
    <row r="4577" spans="1:17" hidden="1" x14ac:dyDescent="0.3">
      <c r="A4577" t="s">
        <v>9309</v>
      </c>
      <c r="B4577" t="s">
        <v>9310</v>
      </c>
      <c r="C4577" t="s">
        <v>10182</v>
      </c>
      <c r="D4577" t="s">
        <v>243</v>
      </c>
      <c r="E4577">
        <v>5.6665574000000003</v>
      </c>
      <c r="F4577">
        <v>7.87</v>
      </c>
      <c r="G4577">
        <v>-42.2438027381178</v>
      </c>
      <c r="H4577">
        <v>-8.4251784481960001</v>
      </c>
      <c r="I4577">
        <v>-15.526416251726699</v>
      </c>
      <c r="J4577">
        <v>-4.6493160773758403E-2</v>
      </c>
      <c r="K4577">
        <v>8.1111516964921506</v>
      </c>
      <c r="L4577">
        <v>8.0717042456722492</v>
      </c>
      <c r="M4577">
        <v>14.777493635338301</v>
      </c>
      <c r="N4577">
        <v>0.170454545454545</v>
      </c>
      <c r="O4577">
        <v>21.982210927573</v>
      </c>
      <c r="P4577">
        <v>24.525316455696199</v>
      </c>
    </row>
    <row r="4578" spans="1:17" hidden="1" x14ac:dyDescent="0.3">
      <c r="A4578" t="s">
        <v>9311</v>
      </c>
      <c r="B4578" t="s">
        <v>9312</v>
      </c>
      <c r="C4578" t="s">
        <v>10182</v>
      </c>
      <c r="D4578" t="s">
        <v>21</v>
      </c>
      <c r="E4578">
        <v>5.6561928000000004</v>
      </c>
      <c r="F4578">
        <v>5.62</v>
      </c>
      <c r="G4578">
        <v>-5.5114399161693699</v>
      </c>
      <c r="H4578">
        <v>-25.4295026911261</v>
      </c>
      <c r="I4578">
        <v>122.818059243237</v>
      </c>
      <c r="J4578">
        <v>3.6441922522315102</v>
      </c>
      <c r="K4578">
        <v>6.5692023406028897</v>
      </c>
      <c r="L4578">
        <v>5.2252351866383204</v>
      </c>
      <c r="M4578">
        <v>25.473041723212599</v>
      </c>
      <c r="N4578">
        <v>1.02663662867744</v>
      </c>
      <c r="O4578">
        <v>42.348754448398502</v>
      </c>
      <c r="P4578">
        <v>182.41206030150701</v>
      </c>
    </row>
    <row r="4579" spans="1:17" hidden="1" x14ac:dyDescent="0.3">
      <c r="A4579" t="s">
        <v>9313</v>
      </c>
      <c r="B4579" t="s">
        <v>9314</v>
      </c>
      <c r="C4579" t="s">
        <v>10182</v>
      </c>
      <c r="D4579" t="s">
        <v>711</v>
      </c>
      <c r="E4579">
        <v>5.6472677519999896</v>
      </c>
      <c r="F4579">
        <v>19.760000000000002</v>
      </c>
      <c r="G4579">
        <v>8.6297617253369996</v>
      </c>
      <c r="H4579">
        <v>0.44202545900789098</v>
      </c>
      <c r="I4579">
        <v>2.1559726231469498</v>
      </c>
      <c r="J4579">
        <v>0.77317897037378303</v>
      </c>
      <c r="K4579">
        <v>18.824762664221801</v>
      </c>
      <c r="L4579">
        <v>17.418493932466198</v>
      </c>
      <c r="M4579">
        <v>60.5497023931554</v>
      </c>
      <c r="N4579">
        <v>0.58415429829821097</v>
      </c>
      <c r="O4579">
        <v>4.7570850202428998</v>
      </c>
      <c r="P4579">
        <v>52</v>
      </c>
    </row>
    <row r="4580" spans="1:17" hidden="1" x14ac:dyDescent="0.3">
      <c r="A4580" t="s">
        <v>9315</v>
      </c>
      <c r="B4580" t="s">
        <v>9316</v>
      </c>
      <c r="C4580" t="s">
        <v>10182</v>
      </c>
      <c r="D4580" t="s">
        <v>140</v>
      </c>
      <c r="E4580">
        <v>5.6435848200000001</v>
      </c>
      <c r="F4580">
        <v>10.26</v>
      </c>
      <c r="G4580">
        <v>37.255864150622898</v>
      </c>
      <c r="H4580">
        <v>-22.091196298314198</v>
      </c>
      <c r="I4580">
        <v>-30.575396223598101</v>
      </c>
      <c r="J4580">
        <v>-2.5217406855262299</v>
      </c>
      <c r="K4580">
        <v>10.3622273526369</v>
      </c>
      <c r="L4580">
        <v>9.8469424454146299</v>
      </c>
      <c r="M4580">
        <v>53.997540839058303</v>
      </c>
      <c r="N4580">
        <v>0.82158488253742001</v>
      </c>
      <c r="O4580">
        <v>40.350877192982402</v>
      </c>
      <c r="P4580">
        <v>120.171673819742</v>
      </c>
      <c r="Q4580">
        <v>0.114665393045322</v>
      </c>
    </row>
    <row r="4581" spans="1:17" hidden="1" x14ac:dyDescent="0.3">
      <c r="A4581" t="s">
        <v>9317</v>
      </c>
      <c r="B4581" t="s">
        <v>9318</v>
      </c>
      <c r="C4581" t="s">
        <v>10182</v>
      </c>
      <c r="D4581" t="s">
        <v>304</v>
      </c>
      <c r="E4581">
        <v>5.6351180000000003</v>
      </c>
      <c r="F4581">
        <v>9.3699999999999992</v>
      </c>
      <c r="G4581">
        <v>12.1029646195148</v>
      </c>
      <c r="H4581">
        <v>-4.5179745409920997</v>
      </c>
      <c r="I4581">
        <v>3.2079905744623698</v>
      </c>
      <c r="J4581">
        <v>-4.6493160773758403E-2</v>
      </c>
      <c r="K4581">
        <v>8.9890116484468301</v>
      </c>
      <c r="L4581">
        <v>6.7352205489679697</v>
      </c>
      <c r="M4581">
        <v>99.997239712755402</v>
      </c>
      <c r="N4581">
        <v>1.8587360594795502E-2</v>
      </c>
      <c r="O4581">
        <v>0</v>
      </c>
      <c r="P4581">
        <v>37.188872620790598</v>
      </c>
    </row>
    <row r="4582" spans="1:17" hidden="1" x14ac:dyDescent="0.3">
      <c r="A4582" t="s">
        <v>9319</v>
      </c>
      <c r="B4582" t="s">
        <v>9320</v>
      </c>
      <c r="C4582" t="s">
        <v>10182</v>
      </c>
      <c r="D4582" t="s">
        <v>413</v>
      </c>
      <c r="E4582">
        <v>5.6340000000000003</v>
      </c>
      <c r="F4582">
        <v>15.65</v>
      </c>
      <c r="G4582">
        <v>-34.361270320116297</v>
      </c>
      <c r="H4582">
        <v>-9.06342908644665</v>
      </c>
      <c r="I4582">
        <v>-24.209014902037499</v>
      </c>
      <c r="J4582">
        <v>-0.80263682807053904</v>
      </c>
      <c r="K4582">
        <v>16.1569011528366</v>
      </c>
      <c r="L4582">
        <v>17.188521544106301</v>
      </c>
      <c r="M4582">
        <v>49.2008607224749</v>
      </c>
      <c r="N4582">
        <v>1.2678071850111501</v>
      </c>
      <c r="O4582">
        <v>31.9488817891373</v>
      </c>
      <c r="P4582">
        <v>8.5298196948682303</v>
      </c>
      <c r="Q4582">
        <v>2.3145717445630001E-2</v>
      </c>
    </row>
    <row r="4583" spans="1:17" hidden="1" x14ac:dyDescent="0.3">
      <c r="A4583" t="s">
        <v>9321</v>
      </c>
      <c r="B4583" t="s">
        <v>9322</v>
      </c>
      <c r="C4583" t="s">
        <v>10182</v>
      </c>
      <c r="E4583">
        <v>5.628609</v>
      </c>
      <c r="F4583">
        <v>11.03</v>
      </c>
      <c r="G4583">
        <v>32.485520570152801</v>
      </c>
      <c r="H4583">
        <v>44.771798186280598</v>
      </c>
      <c r="I4583">
        <v>10.637056085337701</v>
      </c>
      <c r="J4583">
        <v>15.4480123337317</v>
      </c>
      <c r="K4583">
        <v>7.9223894059624902</v>
      </c>
      <c r="L4583">
        <v>7.6254060435967101</v>
      </c>
      <c r="M4583">
        <v>95.237070054799403</v>
      </c>
      <c r="N4583">
        <v>2.9984780540834302</v>
      </c>
      <c r="O4583">
        <v>0</v>
      </c>
      <c r="P4583">
        <v>93.508771929824505</v>
      </c>
      <c r="Q4583">
        <v>4.9062219118861002E-2</v>
      </c>
    </row>
    <row r="4584" spans="1:17" hidden="1" x14ac:dyDescent="0.3">
      <c r="A4584" t="s">
        <v>9323</v>
      </c>
      <c r="B4584" t="s">
        <v>9324</v>
      </c>
      <c r="C4584" t="s">
        <v>10182</v>
      </c>
      <c r="D4584" t="s">
        <v>548</v>
      </c>
      <c r="E4584">
        <v>5.6266870000000004</v>
      </c>
      <c r="F4584">
        <v>16.39</v>
      </c>
      <c r="G4584">
        <v>655.39028247491399</v>
      </c>
      <c r="H4584">
        <v>35.831370437173803</v>
      </c>
      <c r="I4584">
        <v>89.022967079944394</v>
      </c>
      <c r="J4584">
        <v>8.0234463146801804</v>
      </c>
      <c r="K4584">
        <v>12.4109417728636</v>
      </c>
      <c r="L4584">
        <v>9.0042954135675597</v>
      </c>
      <c r="M4584">
        <v>97.382817631802197</v>
      </c>
      <c r="N4584">
        <v>0.92137205613870499</v>
      </c>
      <c r="O4584">
        <v>0</v>
      </c>
      <c r="P4584">
        <v>680.47619047619003</v>
      </c>
    </row>
    <row r="4585" spans="1:17" hidden="1" x14ac:dyDescent="0.3">
      <c r="A4585" t="s">
        <v>9325</v>
      </c>
      <c r="B4585" t="s">
        <v>9326</v>
      </c>
      <c r="C4585" t="s">
        <v>10182</v>
      </c>
      <c r="D4585" t="s">
        <v>700</v>
      </c>
      <c r="E4585">
        <v>5.6188263999999997</v>
      </c>
      <c r="F4585">
        <v>7.82</v>
      </c>
      <c r="G4585">
        <v>124.75434758977801</v>
      </c>
      <c r="H4585">
        <v>-10.8652799302136</v>
      </c>
      <c r="I4585">
        <v>13.395088397403301</v>
      </c>
      <c r="J4585">
        <v>0.85673264567785801</v>
      </c>
      <c r="K4585">
        <v>7.56959123284068</v>
      </c>
      <c r="L4585">
        <v>6.7558767881991404</v>
      </c>
      <c r="M4585">
        <v>47.925521327570699</v>
      </c>
      <c r="N4585">
        <v>1.2817587862949</v>
      </c>
      <c r="O4585">
        <v>18.0306905370843</v>
      </c>
      <c r="P4585">
        <v>175.35211267605601</v>
      </c>
      <c r="Q4585">
        <v>9.1456765830745995E-2</v>
      </c>
    </row>
    <row r="4586" spans="1:17" hidden="1" x14ac:dyDescent="0.3">
      <c r="A4586" t="s">
        <v>9327</v>
      </c>
      <c r="B4586" t="s">
        <v>9328</v>
      </c>
      <c r="C4586" t="s">
        <v>10182</v>
      </c>
      <c r="D4586" t="s">
        <v>299</v>
      </c>
      <c r="E4586">
        <v>5.5733699999999997</v>
      </c>
      <c r="F4586">
        <v>3.3</v>
      </c>
      <c r="G4586">
        <v>57.234533987674503</v>
      </c>
      <c r="H4586">
        <v>10.0999656583434</v>
      </c>
      <c r="I4586">
        <v>2.2549490619263999</v>
      </c>
      <c r="J4586">
        <v>15.725318919763099</v>
      </c>
      <c r="K4586">
        <v>3.1166045296868199</v>
      </c>
      <c r="L4586">
        <v>3.4136231561442201</v>
      </c>
      <c r="M4586">
        <v>63.332715659512203</v>
      </c>
      <c r="N4586">
        <v>1.5596875539109201</v>
      </c>
      <c r="O4586">
        <v>62.727272727272698</v>
      </c>
      <c r="P4586">
        <v>82.320441988950193</v>
      </c>
      <c r="Q4586">
        <v>1.1130333832863E-2</v>
      </c>
    </row>
    <row r="4587" spans="1:17" hidden="1" x14ac:dyDescent="0.3">
      <c r="A4587" t="s">
        <v>9329</v>
      </c>
      <c r="B4587" t="s">
        <v>9330</v>
      </c>
      <c r="C4587" t="s">
        <v>10182</v>
      </c>
      <c r="D4587" t="s">
        <v>637</v>
      </c>
      <c r="E4587">
        <v>5.5706210450000002</v>
      </c>
      <c r="F4587">
        <v>1.05</v>
      </c>
      <c r="G4587">
        <v>-5.5931859894901201</v>
      </c>
      <c r="H4587">
        <v>-1.87035303188851</v>
      </c>
      <c r="I4587">
        <v>-12.2495918825592</v>
      </c>
      <c r="J4587">
        <v>1.0670674632677399</v>
      </c>
      <c r="K4587">
        <v>0.87095729667658806</v>
      </c>
      <c r="L4587">
        <v>0.71054764949087601</v>
      </c>
      <c r="M4587">
        <v>93.6507375906683</v>
      </c>
      <c r="N4587">
        <v>1</v>
      </c>
      <c r="Q4587">
        <v>2.6574399778243E-2</v>
      </c>
    </row>
    <row r="4588" spans="1:17" hidden="1" x14ac:dyDescent="0.3">
      <c r="A4588" t="s">
        <v>9331</v>
      </c>
      <c r="B4588" t="s">
        <v>9332</v>
      </c>
      <c r="C4588" t="s">
        <v>10182</v>
      </c>
      <c r="D4588" t="s">
        <v>98</v>
      </c>
      <c r="E4588">
        <v>5.5353750000000002</v>
      </c>
      <c r="F4588">
        <v>4.3499999999999996</v>
      </c>
      <c r="G4588">
        <v>-110.985421777612</v>
      </c>
      <c r="I4588">
        <v>-26.189770410020699</v>
      </c>
      <c r="K4588">
        <v>17.265326357059401</v>
      </c>
      <c r="L4588">
        <v>64.568764294626902</v>
      </c>
      <c r="M4588">
        <v>49.458628392849597</v>
      </c>
      <c r="N4588">
        <v>0.69841269841269804</v>
      </c>
      <c r="O4588">
        <v>609.19540229885001</v>
      </c>
      <c r="P4588">
        <v>10.126582278480999</v>
      </c>
    </row>
    <row r="4589" spans="1:17" hidden="1" x14ac:dyDescent="0.3">
      <c r="A4589" t="s">
        <v>9333</v>
      </c>
      <c r="B4589" t="s">
        <v>9334</v>
      </c>
      <c r="C4589" t="s">
        <v>10182</v>
      </c>
      <c r="D4589" t="s">
        <v>387</v>
      </c>
      <c r="E4589">
        <v>5.5340999999999996</v>
      </c>
      <c r="F4589">
        <v>11.18</v>
      </c>
      <c r="G4589">
        <v>81.187154729351505</v>
      </c>
      <c r="H4589">
        <v>6.0542854008119598</v>
      </c>
      <c r="I4589">
        <v>28.4776610686434</v>
      </c>
      <c r="J4589">
        <v>-7.8134834520358796</v>
      </c>
      <c r="K4589">
        <v>11.877682555288599</v>
      </c>
      <c r="L4589">
        <v>10.622809775292099</v>
      </c>
      <c r="M4589">
        <v>27.128220973164801</v>
      </c>
      <c r="N4589">
        <v>0.30845637027206302</v>
      </c>
      <c r="O4589">
        <v>87.745974955277205</v>
      </c>
      <c r="P4589">
        <v>147.893569844789</v>
      </c>
      <c r="Q4589">
        <v>3.8771525227012001E-2</v>
      </c>
    </row>
    <row r="4590" spans="1:17" hidden="1" x14ac:dyDescent="0.3">
      <c r="A4590" t="s">
        <v>9335</v>
      </c>
      <c r="B4590" t="s">
        <v>9336</v>
      </c>
      <c r="C4590" t="s">
        <v>10182</v>
      </c>
      <c r="D4590" t="s">
        <v>1357</v>
      </c>
      <c r="E4590">
        <v>5.5276079999999999</v>
      </c>
      <c r="F4590">
        <v>10.9</v>
      </c>
      <c r="G4590">
        <v>-5.9602249411664596</v>
      </c>
      <c r="H4590">
        <v>11.8841418611243</v>
      </c>
      <c r="I4590">
        <v>-15.439495382518</v>
      </c>
      <c r="J4590">
        <v>11.515372964986801</v>
      </c>
      <c r="K4590">
        <v>10.2821660232621</v>
      </c>
      <c r="L4590">
        <v>10.439888876785901</v>
      </c>
      <c r="M4590">
        <v>56.579336595756502</v>
      </c>
      <c r="N4590">
        <v>1.24549431255439</v>
      </c>
      <c r="O4590">
        <v>15.596330275229301</v>
      </c>
      <c r="P4590">
        <v>28.235294117647001</v>
      </c>
      <c r="Q4590">
        <v>7.1856045676639002E-2</v>
      </c>
    </row>
    <row r="4591" spans="1:17" hidden="1" x14ac:dyDescent="0.3">
      <c r="A4591" t="s">
        <v>9337</v>
      </c>
      <c r="B4591" t="s">
        <v>9338</v>
      </c>
      <c r="C4591" t="s">
        <v>10182</v>
      </c>
      <c r="D4591" t="s">
        <v>75</v>
      </c>
      <c r="E4591">
        <v>5.5250829000000001</v>
      </c>
      <c r="F4591">
        <v>5.47</v>
      </c>
      <c r="G4591">
        <v>-42.830268903531397</v>
      </c>
      <c r="H4591">
        <v>-5.2271943991481304</v>
      </c>
      <c r="I4591">
        <v>-31.768737732378899</v>
      </c>
      <c r="J4591">
        <v>9.5425479351166302</v>
      </c>
      <c r="K4591">
        <v>5.5392536421974699</v>
      </c>
      <c r="L4591">
        <v>5.9761456406064397</v>
      </c>
      <c r="M4591">
        <v>54.715790710263001</v>
      </c>
      <c r="N4591">
        <v>1.4209948038865099</v>
      </c>
      <c r="O4591">
        <v>32.723948811700097</v>
      </c>
      <c r="P4591">
        <v>11.632653061224399</v>
      </c>
      <c r="Q4591">
        <v>2.9213779100872E-2</v>
      </c>
    </row>
    <row r="4592" spans="1:17" hidden="1" x14ac:dyDescent="0.3">
      <c r="A4592" t="s">
        <v>9339</v>
      </c>
      <c r="B4592" t="s">
        <v>9340</v>
      </c>
      <c r="C4592" t="s">
        <v>10182</v>
      </c>
      <c r="E4592">
        <v>5.5237182000000002</v>
      </c>
      <c r="F4592">
        <v>10.01</v>
      </c>
      <c r="G4592">
        <v>13.749043455034901</v>
      </c>
      <c r="H4592">
        <v>-9.8223223670790496</v>
      </c>
      <c r="I4592">
        <v>-6.1778010264440297</v>
      </c>
      <c r="J4592">
        <v>-6.1671828159461599</v>
      </c>
      <c r="K4592">
        <v>10.5043596031643</v>
      </c>
      <c r="L4592">
        <v>9.3456400420153205</v>
      </c>
      <c r="M4592">
        <v>36.7128310690712</v>
      </c>
      <c r="N4592">
        <v>0.244583925425678</v>
      </c>
      <c r="O4592">
        <v>29.370629370629299</v>
      </c>
      <c r="P4592">
        <v>58.637083993660802</v>
      </c>
      <c r="Q4592">
        <v>2.4069410175086001E-2</v>
      </c>
    </row>
    <row r="4593" spans="1:17" hidden="1" x14ac:dyDescent="0.3">
      <c r="A4593" t="s">
        <v>9341</v>
      </c>
      <c r="B4593" t="s">
        <v>9342</v>
      </c>
      <c r="C4593" t="s">
        <v>10182</v>
      </c>
      <c r="E4593">
        <v>5.5222309999999997</v>
      </c>
      <c r="F4593">
        <v>3.65</v>
      </c>
      <c r="G4593">
        <v>-16.130684120678701</v>
      </c>
      <c r="H4593">
        <v>-4.5179745409920997</v>
      </c>
      <c r="I4593">
        <v>-40.759756820426503</v>
      </c>
      <c r="J4593">
        <v>-4.1448538165114703</v>
      </c>
      <c r="K4593">
        <v>3.5610446919247001</v>
      </c>
      <c r="L4593">
        <v>3.8857513871565899</v>
      </c>
      <c r="M4593">
        <v>70.515169153025894</v>
      </c>
      <c r="N4593">
        <v>0.924640824071564</v>
      </c>
      <c r="O4593">
        <v>50.684931506849303</v>
      </c>
      <c r="P4593">
        <v>28.070175438596401</v>
      </c>
      <c r="Q4593">
        <v>1.1382444503489001E-2</v>
      </c>
    </row>
    <row r="4594" spans="1:17" hidden="1" x14ac:dyDescent="0.3">
      <c r="A4594" t="s">
        <v>9343</v>
      </c>
      <c r="B4594" t="s">
        <v>9344</v>
      </c>
      <c r="C4594" t="s">
        <v>10182</v>
      </c>
      <c r="D4594" t="s">
        <v>75</v>
      </c>
      <c r="E4594">
        <v>5.5110250000000001</v>
      </c>
      <c r="F4594">
        <v>5.47</v>
      </c>
      <c r="G4594">
        <v>-34.672684860779803</v>
      </c>
      <c r="H4594">
        <v>-10.5317202454594</v>
      </c>
      <c r="I4594">
        <v>-23.529682972705601</v>
      </c>
      <c r="J4594">
        <v>-0.77244597384090896</v>
      </c>
      <c r="K4594">
        <v>5.7643828106768398</v>
      </c>
      <c r="L4594">
        <v>5.9311040201347804</v>
      </c>
      <c r="M4594">
        <v>40.861264399275399</v>
      </c>
      <c r="N4594">
        <v>1.7306861935230899</v>
      </c>
      <c r="O4594">
        <v>42.413162705667197</v>
      </c>
      <c r="P4594">
        <v>21.5555555555555</v>
      </c>
      <c r="Q4594">
        <v>3.5736245146469003E-2</v>
      </c>
    </row>
    <row r="4595" spans="1:17" hidden="1" x14ac:dyDescent="0.3">
      <c r="A4595" t="s">
        <v>9345</v>
      </c>
      <c r="B4595" t="s">
        <v>9346</v>
      </c>
      <c r="C4595" t="s">
        <v>10182</v>
      </c>
      <c r="D4595" t="s">
        <v>98</v>
      </c>
      <c r="E4595">
        <v>5.4906579000000004</v>
      </c>
      <c r="F4595">
        <v>24.83</v>
      </c>
      <c r="G4595">
        <v>248.29755064534001</v>
      </c>
      <c r="H4595">
        <v>55.049522182467904</v>
      </c>
      <c r="I4595">
        <v>288.155486696335</v>
      </c>
      <c r="J4595">
        <v>8.07961696356017</v>
      </c>
      <c r="K4595">
        <v>15.231229441412699</v>
      </c>
      <c r="L4595">
        <v>10.268376319423</v>
      </c>
      <c r="M4595">
        <v>99.756033066625093</v>
      </c>
      <c r="N4595">
        <v>0.29205155505346497</v>
      </c>
      <c r="O4595">
        <v>0</v>
      </c>
      <c r="P4595">
        <v>335.614035087719</v>
      </c>
      <c r="Q4595">
        <v>0.139089677885508</v>
      </c>
    </row>
    <row r="4596" spans="1:17" hidden="1" x14ac:dyDescent="0.3">
      <c r="A4596" t="s">
        <v>9347</v>
      </c>
      <c r="B4596" t="s">
        <v>9348</v>
      </c>
      <c r="C4596" t="s">
        <v>10182</v>
      </c>
      <c r="D4596" t="s">
        <v>553</v>
      </c>
      <c r="E4596">
        <v>5.4878999999999998</v>
      </c>
      <c r="F4596">
        <v>16.63</v>
      </c>
      <c r="G4596">
        <v>-34.803606155456002</v>
      </c>
      <c r="H4596">
        <v>-4.5179745409920997</v>
      </c>
      <c r="I4596">
        <v>-12.3283842714069</v>
      </c>
      <c r="J4596">
        <v>-4.6493160773758403E-2</v>
      </c>
      <c r="K4596">
        <v>16.6364009676373</v>
      </c>
      <c r="L4596">
        <v>16.739898502162902</v>
      </c>
      <c r="M4596">
        <v>2.3131596830000001E-6</v>
      </c>
      <c r="O4596">
        <v>16.295850871918201</v>
      </c>
      <c r="P4596">
        <v>0</v>
      </c>
    </row>
    <row r="4597" spans="1:17" hidden="1" x14ac:dyDescent="0.3">
      <c r="A4597" t="s">
        <v>9349</v>
      </c>
      <c r="B4597" t="s">
        <v>9350</v>
      </c>
      <c r="C4597" t="s">
        <v>10182</v>
      </c>
      <c r="E4597">
        <v>5.4695999999999998</v>
      </c>
      <c r="F4597">
        <v>12</v>
      </c>
      <c r="G4597">
        <v>30.758247842879999</v>
      </c>
      <c r="H4597">
        <v>15.482025459007801</v>
      </c>
      <c r="I4597">
        <v>-37.328384271406897</v>
      </c>
      <c r="J4597">
        <v>-4.6493160773758403E-2</v>
      </c>
      <c r="K4597">
        <v>11.3126989436379</v>
      </c>
      <c r="L4597">
        <v>10.967314802757</v>
      </c>
      <c r="M4597">
        <v>66.943267162723302</v>
      </c>
      <c r="N4597">
        <v>0</v>
      </c>
      <c r="O4597">
        <v>33.3333333333333</v>
      </c>
      <c r="P4597">
        <v>55.8441558441558</v>
      </c>
    </row>
    <row r="4598" spans="1:17" hidden="1" x14ac:dyDescent="0.3">
      <c r="A4598" t="s">
        <v>9351</v>
      </c>
      <c r="B4598" t="s">
        <v>9352</v>
      </c>
      <c r="C4598" t="s">
        <v>10182</v>
      </c>
      <c r="D4598" t="s">
        <v>413</v>
      </c>
      <c r="E4598">
        <v>5.4211806999999999</v>
      </c>
      <c r="F4598">
        <v>18.07</v>
      </c>
      <c r="G4598">
        <v>128.70622683018399</v>
      </c>
      <c r="H4598">
        <v>-27.1784865007067</v>
      </c>
      <c r="I4598">
        <v>30.5174655309646</v>
      </c>
      <c r="J4598">
        <v>-0.53245428388390803</v>
      </c>
      <c r="K4598">
        <v>17.9304832393189</v>
      </c>
      <c r="L4598">
        <v>15.300695964647</v>
      </c>
      <c r="M4598">
        <v>50.563871794879503</v>
      </c>
      <c r="N4598">
        <v>0.47072431670494702</v>
      </c>
      <c r="O4598">
        <v>59.656889872717201</v>
      </c>
      <c r="P4598">
        <v>153.79213483146</v>
      </c>
    </row>
    <row r="4599" spans="1:17" hidden="1" x14ac:dyDescent="0.3">
      <c r="A4599" t="s">
        <v>9353</v>
      </c>
      <c r="B4599" t="s">
        <v>9354</v>
      </c>
      <c r="C4599" t="s">
        <v>10182</v>
      </c>
      <c r="D4599" t="s">
        <v>813</v>
      </c>
      <c r="E4599">
        <v>5.4179515</v>
      </c>
      <c r="F4599">
        <v>6.89</v>
      </c>
      <c r="G4599">
        <v>43.373749700435702</v>
      </c>
      <c r="H4599">
        <v>-13.8929745409921</v>
      </c>
      <c r="I4599">
        <v>-19.471241414264</v>
      </c>
      <c r="J4599">
        <v>-8.7366694831918998</v>
      </c>
      <c r="K4599">
        <v>8.1930501434993896</v>
      </c>
      <c r="L4599">
        <v>7.1275992162270398</v>
      </c>
      <c r="M4599">
        <v>22.830259939523799</v>
      </c>
      <c r="N4599">
        <v>1.26911499096929</v>
      </c>
      <c r="O4599">
        <v>55.878084179970898</v>
      </c>
      <c r="P4599">
        <v>126.644736842105</v>
      </c>
    </row>
    <row r="4600" spans="1:17" hidden="1" x14ac:dyDescent="0.3">
      <c r="A4600" t="s">
        <v>9355</v>
      </c>
      <c r="B4600" t="s">
        <v>9356</v>
      </c>
      <c r="C4600" t="s">
        <v>10182</v>
      </c>
      <c r="D4600" t="s">
        <v>484</v>
      </c>
      <c r="E4600">
        <v>5.4114725000000004</v>
      </c>
      <c r="F4600">
        <v>14.5</v>
      </c>
      <c r="G4600">
        <v>49.402659989097202</v>
      </c>
      <c r="H4600">
        <v>-7.20253829938137</v>
      </c>
      <c r="I4600">
        <v>-19.558070771726801</v>
      </c>
      <c r="J4600">
        <v>-7.6898052626845796</v>
      </c>
      <c r="K4600">
        <v>13.6229056943899</v>
      </c>
      <c r="L4600">
        <v>10.6959545123315</v>
      </c>
      <c r="M4600">
        <v>8.0119047530023106</v>
      </c>
      <c r="N4600">
        <v>8.7274149859461497E-2</v>
      </c>
      <c r="O4600">
        <v>23.103448275862</v>
      </c>
      <c r="P4600">
        <v>152.173913043478</v>
      </c>
      <c r="Q4600">
        <v>0.108179798330289</v>
      </c>
    </row>
    <row r="4601" spans="1:17" hidden="1" x14ac:dyDescent="0.3">
      <c r="A4601" t="s">
        <v>9357</v>
      </c>
      <c r="B4601" t="s">
        <v>9358</v>
      </c>
      <c r="C4601" t="s">
        <v>10182</v>
      </c>
      <c r="D4601" t="s">
        <v>711</v>
      </c>
      <c r="E4601">
        <v>5.4082145400000003</v>
      </c>
      <c r="F4601">
        <v>31.48</v>
      </c>
      <c r="G4601">
        <v>18.0050010896333</v>
      </c>
      <c r="H4601">
        <v>-0.55234334469336499</v>
      </c>
      <c r="I4601">
        <v>17.915719990074201</v>
      </c>
      <c r="J4601">
        <v>0.85151838508897704</v>
      </c>
      <c r="K4601">
        <v>29.837349526417398</v>
      </c>
      <c r="L4601">
        <v>26.3351188599224</v>
      </c>
      <c r="M4601">
        <v>52.608347411978002</v>
      </c>
      <c r="N4601">
        <v>1.16284711902114</v>
      </c>
      <c r="O4601">
        <v>4.0660736975857503</v>
      </c>
      <c r="P4601">
        <v>46.896873541763803</v>
      </c>
    </row>
    <row r="4602" spans="1:17" hidden="1" x14ac:dyDescent="0.3">
      <c r="A4602" t="s">
        <v>9359</v>
      </c>
      <c r="B4602" t="s">
        <v>9360</v>
      </c>
      <c r="C4602" t="s">
        <v>10182</v>
      </c>
      <c r="D4602" t="s">
        <v>384</v>
      </c>
      <c r="E4602">
        <v>5.3787713999999998</v>
      </c>
      <c r="F4602">
        <v>3.7</v>
      </c>
      <c r="G4602">
        <v>-86.941578104368503</v>
      </c>
      <c r="H4602">
        <v>-4.5179745409920997</v>
      </c>
      <c r="I4602">
        <v>-51.672646566488801</v>
      </c>
      <c r="J4602">
        <v>-7.1893503036309001</v>
      </c>
      <c r="K4602">
        <v>4.0474592076664804</v>
      </c>
      <c r="L4602">
        <v>5.1789571945953101</v>
      </c>
      <c r="M4602">
        <v>35.047018632077901</v>
      </c>
      <c r="N4602">
        <v>1.7754010695187099</v>
      </c>
      <c r="O4602">
        <v>167.56756756756701</v>
      </c>
      <c r="P4602">
        <v>2.7777777777777901</v>
      </c>
      <c r="Q4602">
        <v>1.9889540373267001E-2</v>
      </c>
    </row>
    <row r="4603" spans="1:17" hidden="1" x14ac:dyDescent="0.3">
      <c r="A4603" t="s">
        <v>9361</v>
      </c>
      <c r="B4603" t="s">
        <v>9362</v>
      </c>
      <c r="C4603" t="s">
        <v>10182</v>
      </c>
      <c r="D4603" t="s">
        <v>711</v>
      </c>
      <c r="E4603">
        <v>5.3691015169999998</v>
      </c>
      <c r="F4603">
        <v>114.97</v>
      </c>
      <c r="G4603">
        <v>10.332230985767801</v>
      </c>
      <c r="H4603">
        <v>-4.2986570570022797</v>
      </c>
      <c r="I4603">
        <v>6.5405156458800802</v>
      </c>
      <c r="J4603">
        <v>0.82767902465669996</v>
      </c>
      <c r="K4603">
        <v>110.04844521998</v>
      </c>
      <c r="L4603">
        <v>99.907591154055297</v>
      </c>
      <c r="M4603">
        <v>48.897049978633802</v>
      </c>
      <c r="N4603">
        <v>1.12553673860601</v>
      </c>
      <c r="O4603">
        <v>0.417500217448041</v>
      </c>
      <c r="P4603">
        <v>40.207317073170699</v>
      </c>
    </row>
    <row r="4604" spans="1:17" hidden="1" x14ac:dyDescent="0.3">
      <c r="A4604" t="s">
        <v>9363</v>
      </c>
      <c r="B4604" t="s">
        <v>9364</v>
      </c>
      <c r="C4604" t="s">
        <v>10182</v>
      </c>
      <c r="D4604" t="s">
        <v>553</v>
      </c>
      <c r="E4604">
        <v>5.3578799999999998</v>
      </c>
      <c r="F4604">
        <v>19.68</v>
      </c>
      <c r="G4604">
        <v>-71.382112417053406</v>
      </c>
      <c r="H4604">
        <v>46.145569565174902</v>
      </c>
      <c r="I4604">
        <v>-58.624588687184598</v>
      </c>
      <c r="J4604">
        <v>8.07675613894612</v>
      </c>
      <c r="K4604">
        <v>14.160119951011801</v>
      </c>
      <c r="L4604">
        <v>20.996649925424698</v>
      </c>
      <c r="M4604">
        <v>100</v>
      </c>
      <c r="N4604">
        <v>1.01449275362318</v>
      </c>
      <c r="O4604">
        <v>86.206577974870598</v>
      </c>
      <c r="P4604">
        <v>534.83870967741905</v>
      </c>
    </row>
    <row r="4605" spans="1:17" hidden="1" x14ac:dyDescent="0.3">
      <c r="A4605" t="s">
        <v>9365</v>
      </c>
      <c r="B4605" t="s">
        <v>9366</v>
      </c>
      <c r="C4605" t="s">
        <v>10182</v>
      </c>
      <c r="D4605" t="s">
        <v>140</v>
      </c>
      <c r="E4605">
        <v>5.3499600000000003</v>
      </c>
      <c r="F4605">
        <v>1.2</v>
      </c>
      <c r="G4605">
        <v>-1.37456779509018</v>
      </c>
      <c r="H4605">
        <v>-4.5179745409920997</v>
      </c>
      <c r="I4605">
        <v>-31.247303190325798</v>
      </c>
      <c r="J4605">
        <v>18.135325021044402</v>
      </c>
      <c r="K4605">
        <v>1.05794399694886</v>
      </c>
      <c r="L4605">
        <v>1.0033653379829901</v>
      </c>
      <c r="M4605">
        <v>86.921920299650196</v>
      </c>
      <c r="N4605">
        <v>1.8931871162024201</v>
      </c>
      <c r="O4605">
        <v>42.5</v>
      </c>
      <c r="P4605">
        <v>64.383561643835606</v>
      </c>
      <c r="Q4605">
        <v>1.4451280595067E-2</v>
      </c>
    </row>
    <row r="4606" spans="1:17" hidden="1" x14ac:dyDescent="0.3">
      <c r="A4606" t="s">
        <v>9367</v>
      </c>
      <c r="B4606" t="s">
        <v>9368</v>
      </c>
      <c r="C4606" t="s">
        <v>10182</v>
      </c>
      <c r="E4606">
        <v>5.3101770000000004</v>
      </c>
      <c r="F4606">
        <v>0.59</v>
      </c>
      <c r="G4606">
        <v>-28.364596525865899</v>
      </c>
      <c r="H4606">
        <v>-20.4600035264993</v>
      </c>
      <c r="I4606">
        <v>-46.772828715851297</v>
      </c>
      <c r="J4606">
        <v>-20.5944383662532</v>
      </c>
      <c r="K4606">
        <v>0.61160929635832095</v>
      </c>
      <c r="L4606">
        <v>0.68760607301376697</v>
      </c>
      <c r="M4606">
        <v>44.914927167875398</v>
      </c>
      <c r="N4606">
        <v>2.2235187771810199</v>
      </c>
      <c r="O4606">
        <v>62.711864406779597</v>
      </c>
      <c r="P4606">
        <v>11.320754716981099</v>
      </c>
      <c r="Q4606">
        <v>3.6026927743356002E-2</v>
      </c>
    </row>
    <row r="4607" spans="1:17" hidden="1" x14ac:dyDescent="0.3">
      <c r="A4607" t="s">
        <v>9369</v>
      </c>
      <c r="B4607" t="s">
        <v>9370</v>
      </c>
      <c r="C4607" t="s">
        <v>10182</v>
      </c>
      <c r="D4607" t="s">
        <v>711</v>
      </c>
      <c r="E4607">
        <v>5.3081630099999897</v>
      </c>
      <c r="F4607">
        <v>21.9</v>
      </c>
      <c r="G4607">
        <v>12.4769060690759</v>
      </c>
      <c r="H4607">
        <v>0.489247413750305</v>
      </c>
      <c r="I4607">
        <v>5.4768873800185602</v>
      </c>
      <c r="J4607">
        <v>1.1130615702095401</v>
      </c>
      <c r="K4607">
        <v>20.594790259640501</v>
      </c>
      <c r="L4607">
        <v>18.830224310479799</v>
      </c>
      <c r="M4607">
        <v>49.829539143146199</v>
      </c>
      <c r="N4607">
        <v>0.72973290740902896</v>
      </c>
      <c r="O4607">
        <v>8.6757990867579906</v>
      </c>
      <c r="P4607">
        <v>41.290322580645103</v>
      </c>
    </row>
    <row r="4608" spans="1:17" hidden="1" x14ac:dyDescent="0.3">
      <c r="A4608" t="s">
        <v>9371</v>
      </c>
      <c r="B4608" t="s">
        <v>9372</v>
      </c>
      <c r="C4608" t="s">
        <v>10182</v>
      </c>
      <c r="D4608" t="s">
        <v>140</v>
      </c>
      <c r="E4608">
        <v>5.2914880000000002</v>
      </c>
      <c r="F4608">
        <v>7.1</v>
      </c>
      <c r="G4608">
        <v>11.4525535371857</v>
      </c>
      <c r="H4608">
        <v>-17.6146697674303</v>
      </c>
      <c r="I4608">
        <v>8.0105987794405191</v>
      </c>
      <c r="J4608">
        <v>-1.7085430222696001</v>
      </c>
      <c r="K4608">
        <v>7.8184799723811702</v>
      </c>
      <c r="L4608">
        <v>7.2965764240788404</v>
      </c>
      <c r="M4608">
        <v>25.802168236204999</v>
      </c>
      <c r="N4608">
        <v>1.0511505263374701</v>
      </c>
      <c r="O4608">
        <v>57.887323943661897</v>
      </c>
      <c r="P4608">
        <v>82.051282051282001</v>
      </c>
      <c r="Q4608">
        <v>8.3284104359227007E-2</v>
      </c>
    </row>
    <row r="4609" spans="1:17" hidden="1" x14ac:dyDescent="0.3">
      <c r="A4609" t="s">
        <v>9373</v>
      </c>
      <c r="B4609" t="s">
        <v>9374</v>
      </c>
      <c r="C4609" t="s">
        <v>10182</v>
      </c>
      <c r="D4609" t="s">
        <v>75</v>
      </c>
      <c r="E4609">
        <v>5.2887541999999996</v>
      </c>
      <c r="F4609">
        <v>11.81</v>
      </c>
      <c r="G4609">
        <v>183.269183382536</v>
      </c>
      <c r="H4609">
        <v>42.810269733817002</v>
      </c>
      <c r="I4609">
        <v>206.000456698943</v>
      </c>
      <c r="J4609">
        <v>5.90044188039733</v>
      </c>
      <c r="K4609">
        <v>8.6709973832136793</v>
      </c>
      <c r="L4609">
        <v>5.9695700725330401</v>
      </c>
      <c r="M4609">
        <v>99.999998630991698</v>
      </c>
      <c r="N4609">
        <v>3.6581516216137699</v>
      </c>
      <c r="O4609">
        <v>0</v>
      </c>
      <c r="P4609">
        <v>241.329479768786</v>
      </c>
    </row>
    <row r="4610" spans="1:17" hidden="1" x14ac:dyDescent="0.3">
      <c r="A4610" t="s">
        <v>9375</v>
      </c>
      <c r="B4610" t="s">
        <v>9376</v>
      </c>
      <c r="C4610" t="s">
        <v>10182</v>
      </c>
      <c r="D4610" t="s">
        <v>553</v>
      </c>
      <c r="E4610">
        <v>5.2726706999999999</v>
      </c>
      <c r="F4610">
        <v>15.93</v>
      </c>
      <c r="G4610">
        <v>207.481941685571</v>
      </c>
      <c r="H4610">
        <v>2.37635535591511</v>
      </c>
      <c r="I4610">
        <v>7.1764919476478299</v>
      </c>
      <c r="J4610">
        <v>-0.70517579550429399</v>
      </c>
      <c r="K4610">
        <v>14.8188419495732</v>
      </c>
      <c r="L4610">
        <v>13.0889887843982</v>
      </c>
      <c r="M4610">
        <v>52.245355938890803</v>
      </c>
      <c r="N4610">
        <v>3.0525101763907698</v>
      </c>
      <c r="O4610">
        <v>25.235404896421802</v>
      </c>
      <c r="P4610">
        <v>248.577680525164</v>
      </c>
    </row>
    <row r="4611" spans="1:17" hidden="1" x14ac:dyDescent="0.3">
      <c r="A4611" t="s">
        <v>9377</v>
      </c>
      <c r="B4611" t="s">
        <v>9378</v>
      </c>
      <c r="C4611" t="s">
        <v>10182</v>
      </c>
      <c r="D4611" t="s">
        <v>1402</v>
      </c>
      <c r="E4611">
        <v>5.2001781999999999</v>
      </c>
      <c r="F4611">
        <v>9.3800000000000008</v>
      </c>
      <c r="G4611">
        <v>39.475495507496099</v>
      </c>
      <c r="H4611">
        <v>3.7042476812301102</v>
      </c>
      <c r="I4611">
        <v>29.792827849805199</v>
      </c>
      <c r="J4611">
        <v>-18.403576144847499</v>
      </c>
      <c r="K4611">
        <v>9.2268240943898192</v>
      </c>
      <c r="L4611">
        <v>7.9005599505023199</v>
      </c>
      <c r="M4611">
        <v>38.094584479011601</v>
      </c>
      <c r="N4611">
        <v>2.7034524674370299</v>
      </c>
      <c r="O4611">
        <v>28.997867803837899</v>
      </c>
      <c r="P4611">
        <v>89.878542510121406</v>
      </c>
      <c r="Q4611">
        <v>7.6136770266199999E-2</v>
      </c>
    </row>
    <row r="4612" spans="1:17" hidden="1" x14ac:dyDescent="0.3">
      <c r="A4612" t="s">
        <v>9379</v>
      </c>
      <c r="B4612" t="s">
        <v>9380</v>
      </c>
      <c r="C4612" t="s">
        <v>10182</v>
      </c>
      <c r="D4612" t="s">
        <v>553</v>
      </c>
      <c r="E4612">
        <v>5.1909599999999996</v>
      </c>
      <c r="F4612">
        <v>10.32</v>
      </c>
      <c r="G4612">
        <v>125.399528891928</v>
      </c>
      <c r="H4612">
        <v>8.3437617934130301</v>
      </c>
      <c r="I4612">
        <v>129.35779839838199</v>
      </c>
      <c r="J4612">
        <v>-4.1448538165114703</v>
      </c>
      <c r="K4612">
        <v>10.1900237194039</v>
      </c>
      <c r="L4612">
        <v>8.1031827957352505</v>
      </c>
      <c r="M4612">
        <v>35.814371136899901</v>
      </c>
      <c r="N4612">
        <v>0.255822074327412</v>
      </c>
      <c r="O4612">
        <v>13.856589147286799</v>
      </c>
      <c r="P4612">
        <v>217.53846153846101</v>
      </c>
      <c r="Q4612">
        <v>0.13135765498478</v>
      </c>
    </row>
    <row r="4613" spans="1:17" hidden="1" x14ac:dyDescent="0.3">
      <c r="A4613" t="s">
        <v>9381</v>
      </c>
      <c r="B4613" t="s">
        <v>9382</v>
      </c>
      <c r="C4613" t="s">
        <v>10182</v>
      </c>
      <c r="D4613" t="s">
        <v>413</v>
      </c>
      <c r="E4613">
        <v>5.1897827699999999</v>
      </c>
      <c r="F4613">
        <v>2.82</v>
      </c>
      <c r="G4613">
        <v>-10.9158675154458</v>
      </c>
      <c r="H4613">
        <v>-3.00854057872795</v>
      </c>
      <c r="I4613">
        <v>-10.8895353505436</v>
      </c>
      <c r="J4613">
        <v>-6.6437153829959703</v>
      </c>
      <c r="K4613">
        <v>2.97483510403625</v>
      </c>
      <c r="L4613">
        <v>2.8276694891529699</v>
      </c>
      <c r="M4613">
        <v>41.221490701625903</v>
      </c>
      <c r="N4613">
        <v>0.88564816721108697</v>
      </c>
      <c r="O4613">
        <v>43.262411347517698</v>
      </c>
      <c r="P4613">
        <v>42.424242424242401</v>
      </c>
      <c r="Q4613">
        <v>7.2709409893218002E-2</v>
      </c>
    </row>
    <row r="4614" spans="1:17" hidden="1" x14ac:dyDescent="0.3">
      <c r="A4614" t="s">
        <v>9383</v>
      </c>
      <c r="B4614" t="s">
        <v>9384</v>
      </c>
      <c r="C4614" t="s">
        <v>10182</v>
      </c>
      <c r="D4614" t="s">
        <v>78</v>
      </c>
      <c r="E4614">
        <v>5.1750237419999996</v>
      </c>
      <c r="F4614">
        <v>17.010000000000002</v>
      </c>
      <c r="G4614">
        <v>7.4939828794725001</v>
      </c>
      <c r="H4614">
        <v>-5.0670898552080903</v>
      </c>
      <c r="I4614">
        <v>15.7589651261834</v>
      </c>
      <c r="J4614">
        <v>-16.025874604072701</v>
      </c>
      <c r="K4614">
        <v>17.0332425479208</v>
      </c>
      <c r="L4614">
        <v>15.880964979912299</v>
      </c>
      <c r="M4614">
        <v>43.921147318716798</v>
      </c>
      <c r="N4614">
        <v>1.7456655598602</v>
      </c>
      <c r="O4614">
        <v>28.630217519106299</v>
      </c>
      <c r="P4614">
        <v>57.063711911357302</v>
      </c>
      <c r="Q4614">
        <v>6.5777457834264003E-2</v>
      </c>
    </row>
    <row r="4615" spans="1:17" hidden="1" x14ac:dyDescent="0.3">
      <c r="A4615" t="s">
        <v>9385</v>
      </c>
      <c r="B4615" t="s">
        <v>9386</v>
      </c>
      <c r="C4615" t="s">
        <v>10182</v>
      </c>
      <c r="D4615" t="s">
        <v>553</v>
      </c>
      <c r="E4615">
        <v>5.1578730000000004</v>
      </c>
      <c r="F4615">
        <v>7.98</v>
      </c>
      <c r="G4615">
        <v>65.823182907815095</v>
      </c>
      <c r="H4615">
        <v>-3.1343267422499599</v>
      </c>
      <c r="I4615">
        <v>-17.890514448921699</v>
      </c>
      <c r="J4615">
        <v>5.3129839634092404</v>
      </c>
      <c r="K4615">
        <v>7.8567530261554301</v>
      </c>
      <c r="L4615">
        <v>7.1362206590489397</v>
      </c>
      <c r="M4615">
        <v>55.250221061520698</v>
      </c>
      <c r="N4615">
        <v>2.25544940736052</v>
      </c>
      <c r="O4615">
        <v>36.3408521303258</v>
      </c>
      <c r="P4615">
        <v>126.704545454545</v>
      </c>
      <c r="Q4615">
        <v>0.107262779359361</v>
      </c>
    </row>
    <row r="4616" spans="1:17" hidden="1" x14ac:dyDescent="0.3">
      <c r="A4616" t="s">
        <v>9387</v>
      </c>
      <c r="B4616" t="s">
        <v>9388</v>
      </c>
      <c r="C4616" t="s">
        <v>10182</v>
      </c>
      <c r="D4616" t="s">
        <v>553</v>
      </c>
      <c r="E4616">
        <v>5.1246299999999998</v>
      </c>
      <c r="F4616">
        <v>6.9</v>
      </c>
      <c r="G4616">
        <v>6.3426634272956797</v>
      </c>
      <c r="H4616">
        <v>9.3434115976217598</v>
      </c>
      <c r="I4616">
        <v>29.939656965706401</v>
      </c>
      <c r="J4616">
        <v>-7.9236627201863001</v>
      </c>
      <c r="K4616">
        <v>6.2036077162941101</v>
      </c>
      <c r="L4616">
        <v>5.8114955474393</v>
      </c>
      <c r="M4616">
        <v>66.818486542649595</v>
      </c>
      <c r="N4616">
        <v>2.0666666666666602</v>
      </c>
      <c r="O4616">
        <v>43.188405797101403</v>
      </c>
      <c r="P4616">
        <v>112.30769230769199</v>
      </c>
    </row>
    <row r="4617" spans="1:17" hidden="1" x14ac:dyDescent="0.3">
      <c r="A4617" t="s">
        <v>9389</v>
      </c>
      <c r="B4617" t="s">
        <v>9390</v>
      </c>
      <c r="C4617" t="s">
        <v>10182</v>
      </c>
      <c r="D4617" t="s">
        <v>553</v>
      </c>
      <c r="E4617">
        <v>5.1172599999999999</v>
      </c>
      <c r="F4617">
        <v>16.55</v>
      </c>
      <c r="G4617">
        <v>-25.085908001275701</v>
      </c>
      <c r="H4617">
        <v>-4.5179745409920997</v>
      </c>
      <c r="I4617">
        <v>-12.3283842714069</v>
      </c>
      <c r="J4617">
        <v>-4.6493160773758403E-2</v>
      </c>
      <c r="K4617">
        <v>16.549999999999901</v>
      </c>
      <c r="L4617">
        <v>16.55</v>
      </c>
      <c r="M4617">
        <v>100</v>
      </c>
      <c r="O4617">
        <v>0</v>
      </c>
      <c r="P4617">
        <v>0</v>
      </c>
    </row>
    <row r="4618" spans="1:17" hidden="1" x14ac:dyDescent="0.3">
      <c r="A4618" t="s">
        <v>9391</v>
      </c>
      <c r="B4618" t="s">
        <v>9392</v>
      </c>
      <c r="C4618" t="s">
        <v>10182</v>
      </c>
      <c r="D4618" t="s">
        <v>299</v>
      </c>
      <c r="E4618">
        <v>5.1064352749999999</v>
      </c>
      <c r="F4618">
        <v>175.05</v>
      </c>
      <c r="G4618">
        <v>22.138650451205301</v>
      </c>
      <c r="H4618">
        <v>0.45953670338571101</v>
      </c>
      <c r="I4618">
        <v>35.206381847429903</v>
      </c>
      <c r="J4618">
        <v>-4.6493160773758403E-2</v>
      </c>
      <c r="K4618">
        <v>163.04742895071701</v>
      </c>
      <c r="L4618">
        <v>137.67867662954299</v>
      </c>
      <c r="M4618">
        <v>99.999999999866205</v>
      </c>
      <c r="N4618">
        <v>0</v>
      </c>
      <c r="O4618">
        <v>0</v>
      </c>
      <c r="P4618">
        <v>47.534766118836899</v>
      </c>
    </row>
    <row r="4619" spans="1:17" hidden="1" x14ac:dyDescent="0.3">
      <c r="A4619" t="s">
        <v>9393</v>
      </c>
      <c r="B4619" t="s">
        <v>9394</v>
      </c>
      <c r="C4619" t="s">
        <v>10182</v>
      </c>
      <c r="D4619" t="s">
        <v>1783</v>
      </c>
      <c r="E4619">
        <v>5.1014596650000001</v>
      </c>
      <c r="F4619">
        <v>1.55</v>
      </c>
      <c r="G4619">
        <v>38.071986735566298</v>
      </c>
      <c r="H4619">
        <v>-13.341503952756799</v>
      </c>
      <c r="I4619">
        <v>42.671615728592997</v>
      </c>
      <c r="J4619">
        <v>-6.1070992213798103</v>
      </c>
      <c r="K4619">
        <v>1.33340185418299</v>
      </c>
      <c r="L4619">
        <v>1.12001357582395</v>
      </c>
      <c r="M4619">
        <v>25.179321531180602</v>
      </c>
      <c r="N4619">
        <v>0.54398325278804904</v>
      </c>
      <c r="O4619">
        <v>25.806451612903199</v>
      </c>
      <c r="P4619">
        <v>106.666666666666</v>
      </c>
      <c r="Q4619">
        <v>7.4885960533974005E-2</v>
      </c>
    </row>
    <row r="4620" spans="1:17" hidden="1" x14ac:dyDescent="0.3">
      <c r="A4620" t="s">
        <v>9395</v>
      </c>
      <c r="B4620" t="s">
        <v>9396</v>
      </c>
      <c r="C4620" t="s">
        <v>10182</v>
      </c>
      <c r="D4620" t="s">
        <v>413</v>
      </c>
      <c r="E4620">
        <v>5.0952000000000002</v>
      </c>
      <c r="F4620">
        <v>15.44</v>
      </c>
      <c r="G4620">
        <v>-6.31667723204498</v>
      </c>
      <c r="H4620">
        <v>-23.5916797202749</v>
      </c>
      <c r="I4620">
        <v>-43.461301309765503</v>
      </c>
      <c r="J4620">
        <v>-15.6309087451893</v>
      </c>
      <c r="K4620">
        <v>18.549837385418201</v>
      </c>
      <c r="L4620">
        <v>18.0316966211962</v>
      </c>
      <c r="M4620">
        <v>23.833506400376901</v>
      </c>
      <c r="N4620">
        <v>0.48816203247913897</v>
      </c>
      <c r="O4620">
        <v>63.212435233160598</v>
      </c>
      <c r="P4620">
        <v>56.751269035532999</v>
      </c>
      <c r="Q4620">
        <v>8.9432169640426995E-2</v>
      </c>
    </row>
    <row r="4621" spans="1:17" hidden="1" x14ac:dyDescent="0.3">
      <c r="A4621" t="s">
        <v>9397</v>
      </c>
      <c r="B4621" t="s">
        <v>9398</v>
      </c>
      <c r="C4621" t="s">
        <v>10182</v>
      </c>
      <c r="D4621" t="s">
        <v>21</v>
      </c>
      <c r="E4621">
        <v>5.0697951999999997</v>
      </c>
      <c r="F4621">
        <v>3.2</v>
      </c>
      <c r="G4621">
        <v>23.7513013010498</v>
      </c>
      <c r="H4621">
        <v>6.2086690576238102</v>
      </c>
      <c r="I4621">
        <v>-15.358687301709899</v>
      </c>
      <c r="J4621">
        <v>-6.7520325193743398</v>
      </c>
      <c r="K4621">
        <v>3.2159565299099202</v>
      </c>
      <c r="M4621">
        <v>54.112796997274003</v>
      </c>
      <c r="N4621">
        <v>2.3632869087134498</v>
      </c>
      <c r="O4621">
        <v>46.875</v>
      </c>
      <c r="P4621">
        <v>64.102564102564102</v>
      </c>
      <c r="Q4621">
        <v>4.7344884870381E-2</v>
      </c>
    </row>
    <row r="4622" spans="1:17" hidden="1" x14ac:dyDescent="0.3">
      <c r="A4622" t="s">
        <v>9399</v>
      </c>
      <c r="B4622" t="s">
        <v>9400</v>
      </c>
      <c r="C4622" t="s">
        <v>10182</v>
      </c>
      <c r="D4622" t="s">
        <v>130</v>
      </c>
      <c r="E4622">
        <v>5.0652321599999999</v>
      </c>
      <c r="F4622">
        <v>0.3</v>
      </c>
      <c r="G4622">
        <v>-5.5931859894901201</v>
      </c>
      <c r="H4622">
        <v>-1.87035303188851</v>
      </c>
      <c r="I4622">
        <v>-12.2495918825592</v>
      </c>
      <c r="J4622">
        <v>1.0670674632677399</v>
      </c>
      <c r="K4622">
        <v>0.38104149371468099</v>
      </c>
      <c r="L4622">
        <v>0.316837459592406</v>
      </c>
      <c r="M4622">
        <v>38.332852816306797</v>
      </c>
      <c r="N4622">
        <v>1</v>
      </c>
      <c r="Q4622">
        <v>5.2048647419290002E-2</v>
      </c>
    </row>
    <row r="4623" spans="1:17" hidden="1" x14ac:dyDescent="0.3">
      <c r="A4623" t="s">
        <v>9401</v>
      </c>
      <c r="B4623" t="s">
        <v>9402</v>
      </c>
      <c r="C4623" t="s">
        <v>10182</v>
      </c>
      <c r="D4623" t="s">
        <v>613</v>
      </c>
      <c r="E4623">
        <v>5.0579999999999998</v>
      </c>
      <c r="F4623">
        <v>16.86</v>
      </c>
      <c r="G4623">
        <v>-16.661470702240301</v>
      </c>
      <c r="H4623">
        <v>-4.5179745409920997</v>
      </c>
      <c r="I4623">
        <v>-23.5915421661437</v>
      </c>
      <c r="J4623">
        <v>-4.6493160773758403E-2</v>
      </c>
      <c r="K4623">
        <v>16.593324793533299</v>
      </c>
      <c r="L4623">
        <v>19.254292855174</v>
      </c>
      <c r="M4623">
        <v>98.301476099178998</v>
      </c>
      <c r="N4623">
        <v>1.91384662806314E-3</v>
      </c>
      <c r="O4623">
        <v>36.832740213523103</v>
      </c>
      <c r="P4623">
        <v>10.848126232741601</v>
      </c>
    </row>
    <row r="4624" spans="1:17" hidden="1" x14ac:dyDescent="0.3">
      <c r="A4624" t="s">
        <v>9403</v>
      </c>
      <c r="B4624" t="s">
        <v>9404</v>
      </c>
      <c r="C4624" t="s">
        <v>10182</v>
      </c>
      <c r="D4624" t="s">
        <v>140</v>
      </c>
      <c r="E4624">
        <v>5.055555</v>
      </c>
      <c r="F4624">
        <v>4.8499999999999996</v>
      </c>
      <c r="G4624">
        <v>-5.5931859894901201</v>
      </c>
      <c r="H4624">
        <v>-1.87035303188851</v>
      </c>
      <c r="I4624">
        <v>-12.2495918825592</v>
      </c>
      <c r="J4624">
        <v>1.0670674632677399</v>
      </c>
      <c r="K4624">
        <v>5.1230840222052203</v>
      </c>
      <c r="M4624">
        <v>99.999956885964906</v>
      </c>
      <c r="N4624">
        <v>1</v>
      </c>
    </row>
    <row r="4625" spans="1:17" hidden="1" x14ac:dyDescent="0.3">
      <c r="A4625" t="s">
        <v>9405</v>
      </c>
      <c r="B4625" t="s">
        <v>9406</v>
      </c>
      <c r="C4625" t="s">
        <v>10182</v>
      </c>
      <c r="D4625" t="s">
        <v>700</v>
      </c>
      <c r="E4625">
        <v>5.0423520000000002</v>
      </c>
      <c r="F4625">
        <v>1680</v>
      </c>
      <c r="G4625">
        <v>-18.480158905520899</v>
      </c>
      <c r="H4625">
        <v>-15.328990205469101</v>
      </c>
      <c r="I4625">
        <v>10.1205953204298</v>
      </c>
      <c r="J4625">
        <v>2.4892335732799098</v>
      </c>
      <c r="K4625">
        <v>1797.5483505345001</v>
      </c>
      <c r="L4625">
        <v>1675.2345285622901</v>
      </c>
      <c r="M4625">
        <v>37.389144579831601</v>
      </c>
      <c r="N4625">
        <v>1.8530952061232699</v>
      </c>
      <c r="O4625">
        <v>24.160714285714199</v>
      </c>
      <c r="P4625">
        <v>93.995381062355605</v>
      </c>
      <c r="Q4625">
        <v>0.101120242325409</v>
      </c>
    </row>
    <row r="4626" spans="1:17" hidden="1" x14ac:dyDescent="0.3">
      <c r="A4626" t="s">
        <v>9407</v>
      </c>
      <c r="B4626" t="s">
        <v>9408</v>
      </c>
      <c r="C4626" t="s">
        <v>10182</v>
      </c>
      <c r="D4626" t="s">
        <v>1175</v>
      </c>
      <c r="E4626">
        <v>5.0149999999999997</v>
      </c>
      <c r="F4626">
        <v>2.95</v>
      </c>
      <c r="G4626">
        <v>26.196143280775502</v>
      </c>
      <c r="H4626">
        <v>-7.2390629763662497</v>
      </c>
      <c r="I4626">
        <v>-25.818120341788099</v>
      </c>
      <c r="J4626">
        <v>-1.0845554445107899</v>
      </c>
      <c r="K4626">
        <v>2.9847364825637701</v>
      </c>
      <c r="L4626">
        <v>3.0008440770643898</v>
      </c>
      <c r="M4626">
        <v>52.4693501527466</v>
      </c>
      <c r="N4626">
        <v>1.4882289443758701</v>
      </c>
      <c r="O4626">
        <v>50.847457627118601</v>
      </c>
      <c r="P4626">
        <v>72.514619883040893</v>
      </c>
      <c r="Q4626">
        <v>1.1913690371084E-2</v>
      </c>
    </row>
    <row r="4627" spans="1:17" hidden="1" x14ac:dyDescent="0.3">
      <c r="A4627" t="s">
        <v>9409</v>
      </c>
      <c r="B4627" t="s">
        <v>9410</v>
      </c>
      <c r="C4627" t="s">
        <v>10182</v>
      </c>
      <c r="D4627" t="s">
        <v>416</v>
      </c>
      <c r="E4627">
        <v>5.0008195999999998</v>
      </c>
      <c r="F4627">
        <v>15.61</v>
      </c>
      <c r="G4627">
        <v>74.786051025612807</v>
      </c>
      <c r="H4627">
        <v>-10.4040504903592</v>
      </c>
      <c r="I4627">
        <v>-8.4694355022785093</v>
      </c>
      <c r="J4627">
        <v>10.5111276570701</v>
      </c>
      <c r="K4627">
        <v>15.696569442986499</v>
      </c>
      <c r="L4627">
        <v>15.287134363143201</v>
      </c>
      <c r="M4627">
        <v>63.402048285278099</v>
      </c>
      <c r="N4627">
        <v>1.7671533006959199</v>
      </c>
      <c r="O4627">
        <v>33.888532991672001</v>
      </c>
      <c r="P4627">
        <v>121.41843971631199</v>
      </c>
      <c r="Q4627">
        <v>0.11745831669449</v>
      </c>
    </row>
    <row r="4628" spans="1:17" hidden="1" x14ac:dyDescent="0.3">
      <c r="A4628" t="s">
        <v>9411</v>
      </c>
      <c r="B4628" t="s">
        <v>9412</v>
      </c>
      <c r="C4628" t="s">
        <v>10182</v>
      </c>
      <c r="D4628" t="s">
        <v>98</v>
      </c>
      <c r="E4628">
        <v>4.9999152000000002</v>
      </c>
      <c r="F4628">
        <v>9.3800000000000008</v>
      </c>
      <c r="G4628">
        <v>-7.6891620688602202</v>
      </c>
      <c r="H4628">
        <v>38.235648647413598</v>
      </c>
      <c r="I4628">
        <v>11.9100263246195</v>
      </c>
      <c r="J4628">
        <v>-12.256831841700601</v>
      </c>
      <c r="K4628">
        <v>9.1267328333326994</v>
      </c>
      <c r="L4628">
        <v>8.4909748606672508</v>
      </c>
      <c r="M4628">
        <v>36.059170366566399</v>
      </c>
      <c r="N4628">
        <v>2.45805598406197</v>
      </c>
      <c r="O4628">
        <v>33.262260127931697</v>
      </c>
      <c r="P4628">
        <v>45.426356589147197</v>
      </c>
      <c r="Q4628">
        <v>7.4945769884031996E-2</v>
      </c>
    </row>
    <row r="4629" spans="1:17" hidden="1" x14ac:dyDescent="0.3">
      <c r="A4629" t="s">
        <v>9413</v>
      </c>
      <c r="B4629" t="s">
        <v>9414</v>
      </c>
      <c r="C4629" t="s">
        <v>10182</v>
      </c>
      <c r="D4629" t="s">
        <v>413</v>
      </c>
      <c r="E4629">
        <v>4.9795199999999999</v>
      </c>
      <c r="F4629">
        <v>11.97</v>
      </c>
      <c r="G4629">
        <v>16.7387365484872</v>
      </c>
      <c r="H4629">
        <v>-0.88161090462847103</v>
      </c>
      <c r="I4629">
        <v>-35.052722554169897</v>
      </c>
      <c r="J4629">
        <v>-0.95708918726381997</v>
      </c>
      <c r="K4629">
        <v>13.019795208274299</v>
      </c>
      <c r="L4629">
        <v>13.995724333025599</v>
      </c>
      <c r="M4629">
        <v>40.775872657433197</v>
      </c>
      <c r="N4629">
        <v>2.0913440626359199</v>
      </c>
      <c r="O4629">
        <v>95.238095238095198</v>
      </c>
      <c r="P4629">
        <v>56.470588235294102</v>
      </c>
      <c r="Q4629">
        <v>6.4734584137160003E-2</v>
      </c>
    </row>
    <row r="4630" spans="1:17" hidden="1" x14ac:dyDescent="0.3">
      <c r="A4630" t="s">
        <v>9415</v>
      </c>
      <c r="B4630" t="s">
        <v>9416</v>
      </c>
      <c r="C4630" t="s">
        <v>10182</v>
      </c>
      <c r="E4630">
        <v>4.9749999999999996</v>
      </c>
      <c r="F4630">
        <v>9.9499999999999993</v>
      </c>
      <c r="G4630">
        <v>-20.128102094102701</v>
      </c>
      <c r="H4630">
        <v>0.43983136618087598</v>
      </c>
      <c r="I4630">
        <v>-7.37057836423394</v>
      </c>
      <c r="J4630">
        <v>-4.6493160773758403E-2</v>
      </c>
      <c r="K4630">
        <v>9.6349705061407303</v>
      </c>
      <c r="L4630">
        <v>9.6927359550785699</v>
      </c>
      <c r="M4630">
        <v>100</v>
      </c>
      <c r="N4630">
        <v>5.4545454545454497</v>
      </c>
      <c r="O4630">
        <v>0</v>
      </c>
      <c r="P4630">
        <v>10.432852386237499</v>
      </c>
    </row>
    <row r="4631" spans="1:17" hidden="1" x14ac:dyDescent="0.3">
      <c r="A4631" t="s">
        <v>9417</v>
      </c>
      <c r="B4631" t="s">
        <v>9418</v>
      </c>
      <c r="C4631" t="s">
        <v>10182</v>
      </c>
      <c r="D4631" t="s">
        <v>413</v>
      </c>
      <c r="E4631">
        <v>4.9683311999999997</v>
      </c>
      <c r="F4631">
        <v>16.559999999999999</v>
      </c>
      <c r="G4631">
        <v>94.251840343094997</v>
      </c>
      <c r="H4631">
        <v>16.680182141035498</v>
      </c>
      <c r="I4631">
        <v>-46.061877668765803</v>
      </c>
      <c r="J4631">
        <v>5.2939607778110096</v>
      </c>
      <c r="K4631">
        <v>14.5355494623276</v>
      </c>
      <c r="L4631">
        <v>15.8284700142635</v>
      </c>
      <c r="M4631">
        <v>87.5726600727819</v>
      </c>
      <c r="N4631">
        <v>1.9786907460037599</v>
      </c>
      <c r="O4631">
        <v>61.8357487922705</v>
      </c>
      <c r="P4631">
        <v>119.33774834437</v>
      </c>
      <c r="Q4631">
        <v>3.5350364519631E-2</v>
      </c>
    </row>
    <row r="4632" spans="1:17" hidden="1" x14ac:dyDescent="0.3">
      <c r="A4632" t="s">
        <v>9419</v>
      </c>
      <c r="B4632" t="s">
        <v>9420</v>
      </c>
      <c r="C4632" t="s">
        <v>10182</v>
      </c>
      <c r="D4632" t="s">
        <v>75</v>
      </c>
      <c r="E4632">
        <v>4.9538377000000002</v>
      </c>
      <c r="F4632">
        <v>12.11</v>
      </c>
      <c r="G4632">
        <v>-40.400593315960997</v>
      </c>
      <c r="H4632">
        <v>5.0747856400033502</v>
      </c>
      <c r="I4632">
        <v>-20.585960028982601</v>
      </c>
      <c r="J4632">
        <v>-5.0661010039110099</v>
      </c>
      <c r="K4632">
        <v>11.6923066173488</v>
      </c>
      <c r="L4632">
        <v>12.1042248456757</v>
      </c>
      <c r="M4632">
        <v>43.631638528702403</v>
      </c>
      <c r="N4632">
        <v>1.05341317772556</v>
      </c>
      <c r="O4632">
        <v>23.038810900082499</v>
      </c>
      <c r="P4632">
        <v>28.148148148148099</v>
      </c>
      <c r="Q4632">
        <v>-9.0478649878283995E-2</v>
      </c>
    </row>
    <row r="4633" spans="1:17" hidden="1" x14ac:dyDescent="0.3">
      <c r="A4633" t="s">
        <v>9421</v>
      </c>
      <c r="B4633" t="s">
        <v>9422</v>
      </c>
      <c r="C4633" t="s">
        <v>10182</v>
      </c>
      <c r="E4633">
        <v>4.9537218379999999</v>
      </c>
      <c r="F4633">
        <v>4.9400000000000004</v>
      </c>
      <c r="G4633">
        <v>3.5599253320575901</v>
      </c>
      <c r="H4633">
        <v>0.74518335374472999</v>
      </c>
      <c r="I4633">
        <v>-21.852193795216401</v>
      </c>
      <c r="J4633">
        <v>2.31571156363569</v>
      </c>
      <c r="K4633">
        <v>5.1013318503362504</v>
      </c>
      <c r="L4633">
        <v>4.8873713644558396</v>
      </c>
      <c r="M4633">
        <v>33.698233300396197</v>
      </c>
      <c r="N4633">
        <v>0.90791280672614205</v>
      </c>
      <c r="O4633">
        <v>27.732793522267102</v>
      </c>
      <c r="P4633">
        <v>50.151975683890498</v>
      </c>
      <c r="Q4633">
        <v>-4.6429078776224E-2</v>
      </c>
    </row>
    <row r="4634" spans="1:17" hidden="1" x14ac:dyDescent="0.3">
      <c r="A4634" t="s">
        <v>9423</v>
      </c>
      <c r="B4634" t="s">
        <v>9424</v>
      </c>
      <c r="C4634" t="s">
        <v>10182</v>
      </c>
      <c r="D4634" t="s">
        <v>553</v>
      </c>
      <c r="E4634">
        <v>4.9530000000000003</v>
      </c>
      <c r="F4634">
        <v>16.510000000000002</v>
      </c>
      <c r="G4634">
        <v>18.8548069071811</v>
      </c>
      <c r="H4634">
        <v>-1.3304745409920899</v>
      </c>
      <c r="I4634">
        <v>14.379213579705899</v>
      </c>
      <c r="J4634">
        <v>-2.9288461019502101</v>
      </c>
      <c r="K4634">
        <v>16.150961356695301</v>
      </c>
      <c r="L4634">
        <v>14.722187995228699</v>
      </c>
      <c r="M4634">
        <v>49.825180000755601</v>
      </c>
      <c r="N4634">
        <v>0.97264517009697704</v>
      </c>
      <c r="O4634">
        <v>11.1447607510599</v>
      </c>
      <c r="P4634">
        <v>69.1598360655737</v>
      </c>
      <c r="Q4634">
        <v>4.1753383261865E-2</v>
      </c>
    </row>
    <row r="4635" spans="1:17" hidden="1" x14ac:dyDescent="0.3">
      <c r="A4635" t="s">
        <v>9425</v>
      </c>
      <c r="B4635" t="s">
        <v>9426</v>
      </c>
      <c r="C4635" t="s">
        <v>10182</v>
      </c>
      <c r="D4635" t="s">
        <v>553</v>
      </c>
      <c r="E4635">
        <v>4.9402964000000003</v>
      </c>
      <c r="F4635">
        <v>9.8800000000000008</v>
      </c>
      <c r="G4635">
        <v>18.102497795825698</v>
      </c>
      <c r="H4635">
        <v>10.6595040391792</v>
      </c>
      <c r="I4635">
        <v>20.467314653324198</v>
      </c>
      <c r="J4635">
        <v>15.4136295386127</v>
      </c>
      <c r="K4635">
        <v>7.7253271111294097</v>
      </c>
      <c r="L4635">
        <v>6.3745680761889396</v>
      </c>
      <c r="M4635">
        <v>97.449504215479607</v>
      </c>
      <c r="N4635">
        <v>1.3222168648880299</v>
      </c>
      <c r="O4635">
        <v>0</v>
      </c>
      <c r="P4635">
        <v>117.142857142857</v>
      </c>
    </row>
    <row r="4636" spans="1:17" hidden="1" x14ac:dyDescent="0.3">
      <c r="A4636" t="s">
        <v>9427</v>
      </c>
      <c r="B4636" t="s">
        <v>9428</v>
      </c>
      <c r="C4636" t="s">
        <v>10182</v>
      </c>
      <c r="D4636" t="s">
        <v>637</v>
      </c>
      <c r="E4636">
        <v>4.8989779999999996</v>
      </c>
      <c r="F4636">
        <v>14</v>
      </c>
      <c r="G4636">
        <v>44.817004620083402</v>
      </c>
      <c r="H4636">
        <v>-16.0929271026619</v>
      </c>
      <c r="I4636">
        <v>-6.6680069129163497</v>
      </c>
      <c r="J4636">
        <v>-0.33179986548131202</v>
      </c>
      <c r="K4636">
        <v>15.9801406974878</v>
      </c>
      <c r="L4636">
        <v>15.880449470789801</v>
      </c>
      <c r="M4636">
        <v>35.197490184743799</v>
      </c>
      <c r="N4636">
        <v>0.71018731168057603</v>
      </c>
      <c r="O4636">
        <v>131.85714285714201</v>
      </c>
      <c r="P4636">
        <v>83.727034120734899</v>
      </c>
      <c r="Q4636">
        <v>0.121820499827479</v>
      </c>
    </row>
    <row r="4637" spans="1:17" hidden="1" x14ac:dyDescent="0.3">
      <c r="A4637" t="s">
        <v>9429</v>
      </c>
      <c r="B4637" t="s">
        <v>9430</v>
      </c>
      <c r="C4637" t="s">
        <v>10182</v>
      </c>
      <c r="D4637" t="s">
        <v>153</v>
      </c>
      <c r="E4637">
        <v>4.8364752799999904</v>
      </c>
      <c r="F4637">
        <v>5.6</v>
      </c>
      <c r="G4637">
        <v>26.2654433500755</v>
      </c>
      <c r="K4637">
        <v>5.4856592989664099</v>
      </c>
      <c r="L4637">
        <v>5.3129273959650396</v>
      </c>
      <c r="M4637">
        <v>11.3707014279082</v>
      </c>
      <c r="N4637">
        <v>1</v>
      </c>
      <c r="O4637">
        <v>29.464285714285701</v>
      </c>
      <c r="P4637">
        <v>64.705882352941103</v>
      </c>
      <c r="Q4637">
        <v>-8.5879446318412003E-2</v>
      </c>
    </row>
    <row r="4638" spans="1:17" hidden="1" x14ac:dyDescent="0.3">
      <c r="A4638" t="s">
        <v>9431</v>
      </c>
      <c r="B4638" t="s">
        <v>9432</v>
      </c>
      <c r="C4638" t="s">
        <v>10182</v>
      </c>
      <c r="E4638">
        <v>4.8230370000000002</v>
      </c>
      <c r="F4638">
        <v>0.73</v>
      </c>
      <c r="G4638">
        <v>-19.288806552000299</v>
      </c>
      <c r="H4638">
        <v>20.905754272567201</v>
      </c>
      <c r="I4638">
        <v>-18.738640681663298</v>
      </c>
      <c r="J4638">
        <v>1.3233698529248701</v>
      </c>
      <c r="K4638">
        <v>0.66775716520403705</v>
      </c>
      <c r="L4638">
        <v>0.68523543785586905</v>
      </c>
      <c r="M4638">
        <v>55.474460494503397</v>
      </c>
      <c r="N4638">
        <v>1.8150246577279201</v>
      </c>
      <c r="O4638">
        <v>27.397260273972599</v>
      </c>
      <c r="P4638">
        <v>35.185185185185098</v>
      </c>
      <c r="Q4638">
        <v>-5.5573407421850997E-2</v>
      </c>
    </row>
    <row r="4639" spans="1:17" hidden="1" x14ac:dyDescent="0.3">
      <c r="A4639" t="s">
        <v>9433</v>
      </c>
      <c r="B4639" t="s">
        <v>9434</v>
      </c>
      <c r="C4639" t="s">
        <v>10182</v>
      </c>
      <c r="E4639">
        <v>4.7641999999999998</v>
      </c>
      <c r="F4639">
        <v>8.1999999999999993</v>
      </c>
      <c r="G4639">
        <v>32.303727315422798</v>
      </c>
      <c r="H4639">
        <v>27.3148228866606</v>
      </c>
      <c r="I4639">
        <v>12.2916765188666</v>
      </c>
      <c r="J4639">
        <v>-0.89292605073748599</v>
      </c>
      <c r="K4639">
        <v>7.1769014786376601</v>
      </c>
      <c r="L4639">
        <v>6.3211109973758104</v>
      </c>
      <c r="M4639">
        <v>68.168583308143994</v>
      </c>
      <c r="N4639">
        <v>0.56245497766892305</v>
      </c>
      <c r="O4639">
        <v>6.0975609756097597</v>
      </c>
      <c r="P4639">
        <v>98.547215496367997</v>
      </c>
    </row>
    <row r="4640" spans="1:17" hidden="1" x14ac:dyDescent="0.3">
      <c r="A4640" t="s">
        <v>9435</v>
      </c>
      <c r="B4640" t="s">
        <v>9436</v>
      </c>
      <c r="C4640" t="s">
        <v>10182</v>
      </c>
      <c r="D4640" t="s">
        <v>75</v>
      </c>
      <c r="E4640">
        <v>4.76</v>
      </c>
      <c r="F4640">
        <v>2.8</v>
      </c>
      <c r="G4640">
        <v>-27.863685779053501</v>
      </c>
      <c r="H4640">
        <v>11.3153587923412</v>
      </c>
      <c r="I4640">
        <v>-11.6089598109752</v>
      </c>
      <c r="J4640">
        <v>8.5472568392262307</v>
      </c>
      <c r="K4640">
        <v>2.5320230931535201</v>
      </c>
      <c r="L4640">
        <v>2.4814597539847298</v>
      </c>
      <c r="M4640">
        <v>58.232947514679999</v>
      </c>
      <c r="N4640">
        <v>1.8316931605878499</v>
      </c>
      <c r="O4640">
        <v>18.214285714285701</v>
      </c>
      <c r="P4640">
        <v>39.999999999999901</v>
      </c>
      <c r="Q4640">
        <v>4.3011360622339997E-2</v>
      </c>
    </row>
    <row r="4641" spans="1:17" hidden="1" x14ac:dyDescent="0.3">
      <c r="A4641" t="s">
        <v>9437</v>
      </c>
      <c r="B4641" t="s">
        <v>9438</v>
      </c>
      <c r="C4641" t="s">
        <v>10182</v>
      </c>
      <c r="E4641">
        <v>4.7574209999999999</v>
      </c>
      <c r="F4641">
        <v>8.6999999999999993</v>
      </c>
      <c r="G4641">
        <v>51.027452322610799</v>
      </c>
      <c r="H4641">
        <v>-5.5383827042574101</v>
      </c>
      <c r="I4641">
        <v>10.5529716607964</v>
      </c>
      <c r="J4641">
        <v>-2.5045937194329602</v>
      </c>
      <c r="K4641">
        <v>9.1180898923584195</v>
      </c>
      <c r="L4641">
        <v>7.7566090159557204</v>
      </c>
      <c r="M4641">
        <v>26.0685704314098</v>
      </c>
      <c r="N4641">
        <v>9.2245357871028694E-2</v>
      </c>
      <c r="O4641">
        <v>42.413793103448299</v>
      </c>
      <c r="P4641">
        <v>131.38297872340399</v>
      </c>
    </row>
    <row r="4642" spans="1:17" hidden="1" x14ac:dyDescent="0.3">
      <c r="A4642" t="s">
        <v>9439</v>
      </c>
      <c r="B4642" t="s">
        <v>9440</v>
      </c>
      <c r="C4642" t="s">
        <v>10182</v>
      </c>
      <c r="E4642">
        <v>4.7415799999999999</v>
      </c>
      <c r="F4642">
        <v>1.58</v>
      </c>
      <c r="G4642">
        <v>-7.17546024008172</v>
      </c>
      <c r="H4642">
        <v>-8.75947941566739E-2</v>
      </c>
      <c r="I4642">
        <v>-37.090289033311599</v>
      </c>
      <c r="J4642">
        <v>-1.83220744648804</v>
      </c>
      <c r="K4642">
        <v>1.54933511039023</v>
      </c>
      <c r="L4642">
        <v>1.6423710160332701</v>
      </c>
      <c r="M4642">
        <v>46.564408356406901</v>
      </c>
      <c r="N4642">
        <v>1.4535433458318601</v>
      </c>
      <c r="O4642">
        <v>45.569620253164501</v>
      </c>
      <c r="P4642">
        <v>41.071428571428498</v>
      </c>
      <c r="Q4642">
        <v>-0.13598072446216999</v>
      </c>
    </row>
    <row r="4643" spans="1:17" hidden="1" x14ac:dyDescent="0.3">
      <c r="A4643" t="s">
        <v>9441</v>
      </c>
      <c r="B4643" t="s">
        <v>9442</v>
      </c>
      <c r="C4643" t="s">
        <v>10182</v>
      </c>
      <c r="D4643" t="s">
        <v>21</v>
      </c>
      <c r="E4643">
        <v>4.7101949999999997</v>
      </c>
      <c r="F4643">
        <v>8.5500000000000007</v>
      </c>
      <c r="G4643">
        <v>-6.3359080012757403</v>
      </c>
      <c r="H4643">
        <v>13.7140696579029</v>
      </c>
      <c r="I4643">
        <v>-4.3738388168614604</v>
      </c>
      <c r="J4643">
        <v>0.778006250298094</v>
      </c>
      <c r="K4643">
        <v>8.6419548738086895</v>
      </c>
      <c r="L4643">
        <v>8.38389749515032</v>
      </c>
      <c r="M4643">
        <v>48.795651646032198</v>
      </c>
      <c r="N4643">
        <v>1.00668525837822</v>
      </c>
      <c r="O4643">
        <v>46.198830409356702</v>
      </c>
      <c r="P4643">
        <v>39.477977161500803</v>
      </c>
      <c r="Q4643">
        <v>0.10629724352136399</v>
      </c>
    </row>
    <row r="4644" spans="1:17" hidden="1" x14ac:dyDescent="0.3">
      <c r="A4644" t="s">
        <v>9443</v>
      </c>
      <c r="B4644" t="s">
        <v>9444</v>
      </c>
      <c r="C4644" t="s">
        <v>10182</v>
      </c>
      <c r="D4644" t="s">
        <v>49</v>
      </c>
      <c r="E4644">
        <v>4.6430523939999997</v>
      </c>
      <c r="F4644">
        <v>5.54</v>
      </c>
      <c r="G4644">
        <v>-49.814168870840902</v>
      </c>
      <c r="H4644">
        <v>-4.15565570041238</v>
      </c>
      <c r="I4644">
        <v>-16.811142892096498</v>
      </c>
      <c r="J4644">
        <v>-4.6493160773758403E-2</v>
      </c>
      <c r="K4644">
        <v>5.4452524249689898</v>
      </c>
      <c r="L4644">
        <v>5.8584550783316898</v>
      </c>
      <c r="M4644">
        <v>87.484409535086996</v>
      </c>
      <c r="N4644">
        <v>1.3048128342245899</v>
      </c>
      <c r="O4644">
        <v>39.350180505415103</v>
      </c>
      <c r="P4644">
        <v>10.8</v>
      </c>
    </row>
    <row r="4645" spans="1:17" hidden="1" x14ac:dyDescent="0.3">
      <c r="A4645" t="s">
        <v>9445</v>
      </c>
      <c r="B4645" t="s">
        <v>9446</v>
      </c>
      <c r="C4645" t="s">
        <v>10182</v>
      </c>
      <c r="D4645" t="s">
        <v>21</v>
      </c>
      <c r="E4645">
        <v>4.6315790000000003</v>
      </c>
      <c r="F4645">
        <v>2.1</v>
      </c>
      <c r="G4645">
        <v>-8.4192413346090795</v>
      </c>
      <c r="H4645">
        <v>-4.5179745409920997</v>
      </c>
      <c r="I4645">
        <v>-17.3057598370177</v>
      </c>
      <c r="J4645">
        <v>-4.6493160773758403E-2</v>
      </c>
      <c r="K4645">
        <v>2.05768323358182</v>
      </c>
      <c r="L4645">
        <v>1.8761920356422299</v>
      </c>
      <c r="M4645">
        <v>95.118240825399496</v>
      </c>
      <c r="N4645">
        <v>0</v>
      </c>
      <c r="O4645">
        <v>5.2380952380952399</v>
      </c>
      <c r="P4645">
        <v>19.318181818181799</v>
      </c>
    </row>
    <row r="4646" spans="1:17" hidden="1" x14ac:dyDescent="0.3">
      <c r="A4646" t="s">
        <v>9447</v>
      </c>
      <c r="B4646" t="s">
        <v>9448</v>
      </c>
      <c r="C4646" t="s">
        <v>10182</v>
      </c>
      <c r="D4646" t="s">
        <v>114</v>
      </c>
      <c r="E4646">
        <v>4.5936000000000003</v>
      </c>
      <c r="F4646">
        <v>9.2799999999999994</v>
      </c>
      <c r="G4646">
        <v>-10.518006766707799</v>
      </c>
      <c r="H4646">
        <v>-5.8581807265590999</v>
      </c>
      <c r="I4646">
        <v>-20.899812842835502</v>
      </c>
      <c r="J4646">
        <v>14.56428528234</v>
      </c>
      <c r="K4646">
        <v>9.4103776300431399</v>
      </c>
      <c r="L4646">
        <v>9.6063396987748995</v>
      </c>
      <c r="M4646">
        <v>49.1833242155842</v>
      </c>
      <c r="N4646">
        <v>2.88824179818848</v>
      </c>
      <c r="O4646">
        <v>72.306034482758605</v>
      </c>
      <c r="P4646">
        <v>32.193732193732103</v>
      </c>
      <c r="Q4646">
        <v>1.3540842866542E-2</v>
      </c>
    </row>
    <row r="4647" spans="1:17" hidden="1" x14ac:dyDescent="0.3">
      <c r="A4647" t="s">
        <v>9449</v>
      </c>
      <c r="B4647" t="s">
        <v>9450</v>
      </c>
      <c r="C4647" t="s">
        <v>10182</v>
      </c>
      <c r="D4647" t="s">
        <v>637</v>
      </c>
      <c r="E4647">
        <v>4.5298844999999996</v>
      </c>
      <c r="F4647">
        <v>18.63</v>
      </c>
      <c r="G4647">
        <v>-72.084485526169004</v>
      </c>
      <c r="H4647">
        <v>-14.4164516983525</v>
      </c>
      <c r="I4647">
        <v>-64.669136381921106</v>
      </c>
      <c r="J4647">
        <v>4.9209817061688703</v>
      </c>
      <c r="K4647">
        <v>21.918826765232701</v>
      </c>
      <c r="L4647">
        <v>25.511301528453799</v>
      </c>
      <c r="M4647">
        <v>72.004510257631694</v>
      </c>
      <c r="N4647">
        <v>4.6973415132924297</v>
      </c>
      <c r="O4647">
        <v>134.94363929146499</v>
      </c>
      <c r="P4647">
        <v>23.952095808383199</v>
      </c>
      <c r="Q4647">
        <v>-0.15050268687674301</v>
      </c>
    </row>
    <row r="4648" spans="1:17" hidden="1" x14ac:dyDescent="0.3">
      <c r="A4648" t="s">
        <v>9451</v>
      </c>
      <c r="B4648" t="s">
        <v>9452</v>
      </c>
      <c r="C4648" t="s">
        <v>10182</v>
      </c>
      <c r="D4648" t="s">
        <v>637</v>
      </c>
      <c r="E4648">
        <v>4.4980230600000004</v>
      </c>
      <c r="F4648">
        <v>13.8</v>
      </c>
      <c r="G4648">
        <v>-46.002813445401799</v>
      </c>
      <c r="I4648">
        <v>-5.7646777077003497</v>
      </c>
      <c r="K4648">
        <v>17.182926074637699</v>
      </c>
      <c r="L4648">
        <v>23.662368761796301</v>
      </c>
      <c r="M4648">
        <v>89.584477983611194</v>
      </c>
      <c r="N4648">
        <v>1</v>
      </c>
      <c r="O4648">
        <v>26.449275362318801</v>
      </c>
      <c r="P4648">
        <v>15</v>
      </c>
    </row>
    <row r="4649" spans="1:17" hidden="1" x14ac:dyDescent="0.3">
      <c r="A4649" t="s">
        <v>9453</v>
      </c>
      <c r="B4649" t="s">
        <v>9454</v>
      </c>
      <c r="C4649" t="s">
        <v>10182</v>
      </c>
      <c r="D4649" t="s">
        <v>21</v>
      </c>
      <c r="E4649">
        <v>4.4835120000000002</v>
      </c>
      <c r="F4649">
        <v>11.22</v>
      </c>
      <c r="G4649">
        <v>-38.711774052084003</v>
      </c>
      <c r="H4649">
        <v>-18.512143637202001</v>
      </c>
      <c r="I4649">
        <v>-40.497398355913901</v>
      </c>
      <c r="J4649">
        <v>-9.5556956147614702</v>
      </c>
      <c r="K4649">
        <v>11.602230477070499</v>
      </c>
      <c r="L4649">
        <v>10.4999462557344</v>
      </c>
      <c r="M4649">
        <v>3.5766139017386802</v>
      </c>
      <c r="N4649">
        <v>1.73365958195397</v>
      </c>
      <c r="O4649">
        <v>39.2156862745098</v>
      </c>
      <c r="P4649">
        <v>60.285714285714299</v>
      </c>
      <c r="Q4649">
        <v>0.15136949453474899</v>
      </c>
    </row>
    <row r="4650" spans="1:17" hidden="1" x14ac:dyDescent="0.3">
      <c r="A4650" t="s">
        <v>9455</v>
      </c>
      <c r="B4650" t="s">
        <v>9456</v>
      </c>
      <c r="C4650" t="s">
        <v>10182</v>
      </c>
      <c r="D4650" t="s">
        <v>140</v>
      </c>
      <c r="E4650">
        <v>4.431</v>
      </c>
      <c r="F4650">
        <v>14.77</v>
      </c>
      <c r="G4650">
        <v>93.082481954411094</v>
      </c>
      <c r="H4650">
        <v>11.315999325264601</v>
      </c>
      <c r="I4650">
        <v>16.7800073369846</v>
      </c>
      <c r="J4650">
        <v>-1.8705973953014401</v>
      </c>
      <c r="K4650">
        <v>16.225284287258098</v>
      </c>
      <c r="L4650">
        <v>15.083798064514999</v>
      </c>
      <c r="M4650">
        <v>36.345455302134503</v>
      </c>
      <c r="N4650">
        <v>0.61112289483731297</v>
      </c>
      <c r="O4650">
        <v>128.774542992552</v>
      </c>
      <c r="P4650">
        <v>130.06230529595001</v>
      </c>
    </row>
    <row r="4651" spans="1:17" hidden="1" x14ac:dyDescent="0.3">
      <c r="A4651" t="s">
        <v>9457</v>
      </c>
      <c r="B4651" t="s">
        <v>9458</v>
      </c>
      <c r="C4651" t="s">
        <v>10182</v>
      </c>
      <c r="E4651">
        <v>4.3877231999999999</v>
      </c>
      <c r="F4651">
        <v>13.92</v>
      </c>
      <c r="G4651">
        <v>47.191319721496498</v>
      </c>
      <c r="H4651">
        <v>-14.3281011232705</v>
      </c>
      <c r="I4651">
        <v>8.8204407938672205</v>
      </c>
      <c r="J4651">
        <v>-0.326409185966194</v>
      </c>
      <c r="K4651">
        <v>14.705405336175</v>
      </c>
      <c r="L4651">
        <v>12.2429720119879</v>
      </c>
      <c r="M4651">
        <v>36.164615173675401</v>
      </c>
      <c r="N4651">
        <v>0.449742900352881</v>
      </c>
      <c r="O4651">
        <v>34.482758620689602</v>
      </c>
      <c r="P4651">
        <v>145.50264550264501</v>
      </c>
      <c r="Q4651">
        <v>-2.8529257480846001E-2</v>
      </c>
    </row>
    <row r="4652" spans="1:17" hidden="1" x14ac:dyDescent="0.3">
      <c r="A4652" t="s">
        <v>9459</v>
      </c>
      <c r="B4652" t="s">
        <v>9460</v>
      </c>
      <c r="C4652" t="s">
        <v>10182</v>
      </c>
      <c r="D4652" t="s">
        <v>75</v>
      </c>
      <c r="E4652">
        <v>4.3804379999999998</v>
      </c>
      <c r="F4652">
        <v>2.19</v>
      </c>
      <c r="G4652">
        <v>54.422288720035702</v>
      </c>
      <c r="H4652">
        <v>11.026066909784999</v>
      </c>
      <c r="I4652">
        <v>34.651481500405097</v>
      </c>
      <c r="J4652">
        <v>-5.1528761394971596</v>
      </c>
      <c r="K4652">
        <v>2.0480634336692498</v>
      </c>
      <c r="L4652">
        <v>1.7318486690730099</v>
      </c>
      <c r="M4652">
        <v>50.895160547785501</v>
      </c>
      <c r="N4652">
        <v>2.62903721435474</v>
      </c>
      <c r="O4652">
        <v>9.1324200913241995</v>
      </c>
      <c r="P4652">
        <v>143.333333333333</v>
      </c>
      <c r="Q4652">
        <v>7.5601309205249004E-2</v>
      </c>
    </row>
    <row r="4653" spans="1:17" hidden="1" x14ac:dyDescent="0.3">
      <c r="A4653" t="s">
        <v>9461</v>
      </c>
      <c r="B4653" t="s">
        <v>9462</v>
      </c>
      <c r="C4653" t="s">
        <v>10182</v>
      </c>
      <c r="D4653" t="s">
        <v>344</v>
      </c>
      <c r="E4653">
        <v>4.3757114000000001</v>
      </c>
      <c r="F4653">
        <v>5.51</v>
      </c>
      <c r="G4653">
        <v>-33.099263593930097</v>
      </c>
      <c r="H4653">
        <v>-1.76568096301046</v>
      </c>
      <c r="I4653">
        <v>-28.334481832382501</v>
      </c>
      <c r="J4653">
        <v>-4.3199974342780303</v>
      </c>
      <c r="K4653">
        <v>5.4667844297444903</v>
      </c>
      <c r="L4653">
        <v>5.6949976149241799</v>
      </c>
      <c r="M4653">
        <v>48.4401444563686</v>
      </c>
      <c r="N4653">
        <v>0.73227371087122195</v>
      </c>
      <c r="O4653">
        <v>33.393829401088901</v>
      </c>
      <c r="P4653">
        <v>19.5227765726681</v>
      </c>
      <c r="Q4653">
        <v>7.1481228193843005E-2</v>
      </c>
    </row>
    <row r="4654" spans="1:17" hidden="1" x14ac:dyDescent="0.3">
      <c r="A4654" t="s">
        <v>9463</v>
      </c>
      <c r="B4654" t="s">
        <v>9464</v>
      </c>
      <c r="C4654" t="s">
        <v>10182</v>
      </c>
      <c r="D4654" t="s">
        <v>140</v>
      </c>
      <c r="E4654">
        <v>4.3448399999999996</v>
      </c>
      <c r="F4654">
        <v>7.29</v>
      </c>
      <c r="G4654">
        <v>-25.085908001275701</v>
      </c>
      <c r="H4654">
        <v>-4.5179745409920997</v>
      </c>
      <c r="I4654">
        <v>-12.3283842714069</v>
      </c>
      <c r="J4654">
        <v>-4.6493160773758403E-2</v>
      </c>
      <c r="K4654">
        <v>7.2899995836081697</v>
      </c>
      <c r="L4654">
        <v>7.2806855473686598</v>
      </c>
      <c r="M4654">
        <v>98.182515309086796</v>
      </c>
      <c r="O4654">
        <v>0</v>
      </c>
      <c r="P4654">
        <v>0</v>
      </c>
    </row>
    <row r="4655" spans="1:17" hidden="1" x14ac:dyDescent="0.3">
      <c r="A4655" t="s">
        <v>9465</v>
      </c>
      <c r="B4655" t="s">
        <v>9466</v>
      </c>
      <c r="C4655" t="s">
        <v>10182</v>
      </c>
      <c r="D4655" t="s">
        <v>637</v>
      </c>
      <c r="E4655">
        <v>4.3209359999999997</v>
      </c>
      <c r="F4655">
        <v>4.8</v>
      </c>
      <c r="G4655">
        <v>7.8780809183918299</v>
      </c>
      <c r="H4655">
        <v>3.3019306722780302</v>
      </c>
      <c r="I4655">
        <v>-17.090289033311599</v>
      </c>
      <c r="J4655">
        <v>-5.8435946100491201</v>
      </c>
      <c r="K4655">
        <v>4.5747788756158903</v>
      </c>
      <c r="L4655">
        <v>4.49766586257791</v>
      </c>
      <c r="M4655">
        <v>56.103689567312998</v>
      </c>
      <c r="N4655">
        <v>0.98917576257848805</v>
      </c>
      <c r="O4655">
        <v>25</v>
      </c>
      <c r="P4655">
        <v>56.862745098039198</v>
      </c>
      <c r="Q4655">
        <v>2.3322955701192999E-2</v>
      </c>
    </row>
    <row r="4656" spans="1:17" hidden="1" x14ac:dyDescent="0.3">
      <c r="A4656" t="s">
        <v>9467</v>
      </c>
      <c r="B4656" t="s">
        <v>9468</v>
      </c>
      <c r="C4656" t="s">
        <v>10182</v>
      </c>
      <c r="D4656" t="s">
        <v>553</v>
      </c>
      <c r="E4656">
        <v>4.32</v>
      </c>
      <c r="F4656">
        <v>7.2</v>
      </c>
      <c r="G4656">
        <v>42.355952463840502</v>
      </c>
      <c r="H4656">
        <v>22.064303940020501</v>
      </c>
      <c r="I4656">
        <v>-8.5819865768824304</v>
      </c>
      <c r="J4656">
        <v>29.343525323514498</v>
      </c>
      <c r="K4656">
        <v>5.7625989285774697</v>
      </c>
      <c r="L4656">
        <v>5.7254893378991296</v>
      </c>
      <c r="M4656">
        <v>88.671239558977007</v>
      </c>
      <c r="N4656">
        <v>3.75275244508394</v>
      </c>
      <c r="O4656">
        <v>2.0833333333333202</v>
      </c>
      <c r="P4656">
        <v>82.278481012658204</v>
      </c>
      <c r="Q4656">
        <v>5.2685073359586998E-2</v>
      </c>
    </row>
    <row r="4657" spans="1:17" hidden="1" x14ac:dyDescent="0.3">
      <c r="A4657" t="s">
        <v>9469</v>
      </c>
      <c r="B4657" t="s">
        <v>9470</v>
      </c>
      <c r="C4657" t="s">
        <v>10182</v>
      </c>
      <c r="D4657" t="s">
        <v>1175</v>
      </c>
      <c r="E4657">
        <v>4.3158409000000004</v>
      </c>
      <c r="F4657">
        <v>4.33</v>
      </c>
      <c r="G4657">
        <v>56.846865107967901</v>
      </c>
      <c r="H4657">
        <v>88.472679664615299</v>
      </c>
      <c r="I4657">
        <v>100.97210833942999</v>
      </c>
      <c r="J4657">
        <v>20.713740757354898</v>
      </c>
      <c r="K4657">
        <v>2.6214672557625001</v>
      </c>
      <c r="L4657">
        <v>1.8328298177737901</v>
      </c>
      <c r="M4657">
        <v>99.999611946326496</v>
      </c>
      <c r="N4657">
        <v>0.38192592893105398</v>
      </c>
      <c r="O4657">
        <v>0</v>
      </c>
      <c r="P4657">
        <v>123.19587628865899</v>
      </c>
    </row>
    <row r="4658" spans="1:17" hidden="1" x14ac:dyDescent="0.3">
      <c r="A4658" t="s">
        <v>9471</v>
      </c>
      <c r="B4658" t="s">
        <v>9472</v>
      </c>
      <c r="C4658" t="s">
        <v>10182</v>
      </c>
      <c r="D4658" t="s">
        <v>62</v>
      </c>
      <c r="E4658">
        <v>4.3140509280000003</v>
      </c>
      <c r="F4658">
        <v>9.7200000000000006</v>
      </c>
      <c r="G4658">
        <v>36.6445412499721</v>
      </c>
      <c r="H4658">
        <v>22.505345074920001</v>
      </c>
      <c r="I4658">
        <v>27.527730836506699</v>
      </c>
      <c r="J4658">
        <v>-4.6493160773758403E-2</v>
      </c>
      <c r="K4658">
        <v>8.1362020168134492</v>
      </c>
      <c r="L4658">
        <v>7.0659477335388399</v>
      </c>
      <c r="M4658">
        <v>100</v>
      </c>
      <c r="N4658">
        <v>3.4909090909090899</v>
      </c>
      <c r="O4658">
        <v>0</v>
      </c>
      <c r="P4658">
        <v>61.730449251247897</v>
      </c>
    </row>
    <row r="4659" spans="1:17" hidden="1" x14ac:dyDescent="0.3">
      <c r="A4659" t="s">
        <v>9473</v>
      </c>
      <c r="B4659" t="s">
        <v>9474</v>
      </c>
      <c r="C4659" t="s">
        <v>10182</v>
      </c>
      <c r="D4659" t="s">
        <v>18</v>
      </c>
      <c r="E4659">
        <v>4.3136092000000001</v>
      </c>
      <c r="F4659">
        <v>12.68</v>
      </c>
      <c r="G4659">
        <v>114.159375017592</v>
      </c>
      <c r="H4659">
        <v>-2.6705849827591699</v>
      </c>
      <c r="I4659">
        <v>141.77983216145799</v>
      </c>
      <c r="J4659">
        <v>-0.125295367235537</v>
      </c>
      <c r="K4659">
        <v>11.3663442469449</v>
      </c>
      <c r="L4659">
        <v>8.10547263667514</v>
      </c>
      <c r="M4659">
        <v>86.062649656803401</v>
      </c>
      <c r="N4659">
        <v>4.6581517655897797E-2</v>
      </c>
      <c r="O4659">
        <v>7.8864353312302293E-2</v>
      </c>
      <c r="P4659">
        <v>179.295154185022</v>
      </c>
    </row>
    <row r="4660" spans="1:17" hidden="1" x14ac:dyDescent="0.3">
      <c r="A4660" t="s">
        <v>9475</v>
      </c>
      <c r="B4660" t="s">
        <v>9476</v>
      </c>
      <c r="C4660" t="s">
        <v>10182</v>
      </c>
      <c r="D4660" t="s">
        <v>413</v>
      </c>
      <c r="E4660">
        <v>4.3015668570000001</v>
      </c>
      <c r="F4660">
        <v>27.79</v>
      </c>
      <c r="G4660">
        <v>192.151534921098</v>
      </c>
      <c r="H4660">
        <v>5.7277564044472804</v>
      </c>
      <c r="I4660">
        <v>204.90905865096701</v>
      </c>
      <c r="J4660">
        <v>-4.6493160773758403E-2</v>
      </c>
      <c r="K4660">
        <v>22.2287087470919</v>
      </c>
      <c r="M4660">
        <v>100</v>
      </c>
      <c r="O4660">
        <v>0</v>
      </c>
      <c r="P4660">
        <v>217.23744292237399</v>
      </c>
    </row>
    <row r="4661" spans="1:17" hidden="1" x14ac:dyDescent="0.3">
      <c r="A4661" t="s">
        <v>9477</v>
      </c>
      <c r="B4661" t="s">
        <v>9478</v>
      </c>
      <c r="C4661" t="s">
        <v>10182</v>
      </c>
      <c r="D4661" t="s">
        <v>553</v>
      </c>
      <c r="E4661">
        <v>4.2237</v>
      </c>
      <c r="F4661">
        <v>21.66</v>
      </c>
      <c r="G4661">
        <v>-15.525968699303</v>
      </c>
      <c r="H4661">
        <v>-16.811768727952</v>
      </c>
      <c r="I4661">
        <v>-10.302948567214701</v>
      </c>
      <c r="J4661">
        <v>11.603506839226201</v>
      </c>
      <c r="K4661">
        <v>21.041548584036502</v>
      </c>
      <c r="L4661">
        <v>20.8262407126361</v>
      </c>
      <c r="M4661">
        <v>54.553424335267003</v>
      </c>
      <c r="N4661">
        <v>1.1929207811696501</v>
      </c>
      <c r="O4661">
        <v>28.439519852262201</v>
      </c>
      <c r="P4661">
        <v>41.107491856677498</v>
      </c>
      <c r="Q4661">
        <v>0.132551649794518</v>
      </c>
    </row>
    <row r="4662" spans="1:17" hidden="1" x14ac:dyDescent="0.3">
      <c r="A4662" t="s">
        <v>9479</v>
      </c>
      <c r="B4662" t="s">
        <v>9480</v>
      </c>
      <c r="C4662" t="s">
        <v>10182</v>
      </c>
      <c r="E4662">
        <v>4.2062223000000003</v>
      </c>
      <c r="F4662">
        <v>14.01</v>
      </c>
      <c r="G4662">
        <v>8.2157095058603105</v>
      </c>
      <c r="H4662">
        <v>-13.883347307473899</v>
      </c>
      <c r="I4662">
        <v>-26.218980460712299</v>
      </c>
      <c r="J4662">
        <v>-5.2655653257221999</v>
      </c>
      <c r="K4662">
        <v>15.022219310535601</v>
      </c>
      <c r="L4662">
        <v>14.7720377062845</v>
      </c>
      <c r="M4662">
        <v>31.608119574149899</v>
      </c>
      <c r="N4662">
        <v>1.8416513802875001</v>
      </c>
      <c r="O4662">
        <v>48.822269807280499</v>
      </c>
      <c r="P4662">
        <v>47.784810126582201</v>
      </c>
      <c r="Q4662">
        <v>4.7912468690958998E-2</v>
      </c>
    </row>
    <row r="4663" spans="1:17" hidden="1" x14ac:dyDescent="0.3">
      <c r="A4663" t="s">
        <v>9481</v>
      </c>
      <c r="B4663" t="s">
        <v>9482</v>
      </c>
      <c r="C4663" t="s">
        <v>10182</v>
      </c>
      <c r="D4663" t="s">
        <v>299</v>
      </c>
      <c r="E4663">
        <v>4.1904776000000004</v>
      </c>
      <c r="F4663">
        <v>3.88</v>
      </c>
      <c r="G4663">
        <v>142.50029889527499</v>
      </c>
      <c r="H4663">
        <v>71.672501649484005</v>
      </c>
      <c r="I4663">
        <v>110.660121475719</v>
      </c>
      <c r="J4663">
        <v>20.868539518964798</v>
      </c>
      <c r="K4663">
        <v>2.16360262809502</v>
      </c>
      <c r="L4663">
        <v>1.3261057715900599</v>
      </c>
      <c r="M4663">
        <v>100</v>
      </c>
      <c r="N4663">
        <v>1.3914743567363701</v>
      </c>
      <c r="O4663">
        <v>0</v>
      </c>
      <c r="P4663">
        <v>167.586206896551</v>
      </c>
      <c r="Q4663">
        <v>0.21913930909740001</v>
      </c>
    </row>
    <row r="4664" spans="1:17" hidden="1" x14ac:dyDescent="0.3">
      <c r="A4664" t="s">
        <v>9483</v>
      </c>
      <c r="B4664" t="s">
        <v>9484</v>
      </c>
      <c r="C4664" t="s">
        <v>10182</v>
      </c>
      <c r="D4664" t="s">
        <v>926</v>
      </c>
      <c r="E4664">
        <v>4.1541290899999996</v>
      </c>
      <c r="F4664">
        <v>4.21</v>
      </c>
      <c r="G4664">
        <v>41.3172540540602</v>
      </c>
      <c r="H4664">
        <v>65.482025459007801</v>
      </c>
      <c r="I4664">
        <v>17.210077267054601</v>
      </c>
      <c r="J4664">
        <v>9.9037555954451495</v>
      </c>
      <c r="K4664">
        <v>3.4318587219329899</v>
      </c>
      <c r="L4664">
        <v>3.1577557901960098</v>
      </c>
      <c r="M4664">
        <v>53.353001013816801</v>
      </c>
      <c r="N4664">
        <v>1.49816520113549</v>
      </c>
      <c r="O4664">
        <v>16.389548693586701</v>
      </c>
      <c r="P4664">
        <v>82.251082251082195</v>
      </c>
      <c r="Q4664">
        <v>1.5900658575582E-2</v>
      </c>
    </row>
    <row r="4665" spans="1:17" hidden="1" x14ac:dyDescent="0.3">
      <c r="A4665" t="s">
        <v>9485</v>
      </c>
      <c r="B4665" t="s">
        <v>9486</v>
      </c>
      <c r="C4665" t="s">
        <v>10182</v>
      </c>
      <c r="E4665">
        <v>4.1328140360000001</v>
      </c>
      <c r="F4665">
        <v>4.42</v>
      </c>
      <c r="G4665">
        <v>-71.832895953082897</v>
      </c>
      <c r="H4665">
        <v>-10.8739067443819</v>
      </c>
      <c r="I4665">
        <v>-38.661717604740197</v>
      </c>
      <c r="J4665">
        <v>-4.6493160773758403E-2</v>
      </c>
      <c r="K4665">
        <v>5.0381708264442802</v>
      </c>
      <c r="L4665">
        <v>6.2838605640353897</v>
      </c>
      <c r="M4665">
        <v>9.6645012404999995E-5</v>
      </c>
      <c r="N4665">
        <v>0.38961038961038902</v>
      </c>
      <c r="O4665">
        <v>87.782805429864197</v>
      </c>
      <c r="P4665">
        <v>16.315789473684202</v>
      </c>
    </row>
    <row r="4666" spans="1:17" hidden="1" x14ac:dyDescent="0.3">
      <c r="A4666" t="s">
        <v>9487</v>
      </c>
      <c r="B4666" t="s">
        <v>9488</v>
      </c>
      <c r="C4666" t="s">
        <v>10182</v>
      </c>
      <c r="D4666" t="s">
        <v>1175</v>
      </c>
      <c r="E4666">
        <v>4.1241253049999997</v>
      </c>
      <c r="F4666">
        <v>4.7699999999999996</v>
      </c>
      <c r="G4666">
        <v>48.368637453269599</v>
      </c>
      <c r="H4666">
        <v>-19.411591562268701</v>
      </c>
      <c r="I4666">
        <v>-14.7823720014682</v>
      </c>
      <c r="J4666">
        <v>-2.6834099964735501</v>
      </c>
      <c r="K4666">
        <v>5.3128043800727598</v>
      </c>
      <c r="L4666">
        <v>5.2187488867175897</v>
      </c>
      <c r="M4666">
        <v>28.577030692983399</v>
      </c>
      <c r="N4666">
        <v>1.14474970175705</v>
      </c>
      <c r="O4666">
        <v>57.232704402515701</v>
      </c>
      <c r="P4666">
        <v>118.807339449541</v>
      </c>
      <c r="Q4666">
        <v>-9.1426613626889003E-2</v>
      </c>
    </row>
    <row r="4667" spans="1:17" hidden="1" x14ac:dyDescent="0.3">
      <c r="A4667" t="s">
        <v>9489</v>
      </c>
      <c r="B4667" t="s">
        <v>9490</v>
      </c>
      <c r="C4667" t="s">
        <v>10182</v>
      </c>
      <c r="D4667" t="s">
        <v>481</v>
      </c>
      <c r="E4667">
        <v>4.109443884</v>
      </c>
      <c r="F4667">
        <v>1.26</v>
      </c>
      <c r="G4667">
        <v>0.91409199872424496</v>
      </c>
      <c r="H4667">
        <v>-15.1562724133325</v>
      </c>
      <c r="I4667">
        <v>13.671615728593</v>
      </c>
      <c r="J4667">
        <v>-5.3096510555106002</v>
      </c>
      <c r="K4667">
        <v>1.16112408915539</v>
      </c>
      <c r="L4667">
        <v>1.0142181805031301</v>
      </c>
      <c r="M4667">
        <v>4.7504505136505601</v>
      </c>
      <c r="N4667">
        <v>1.61308715201377</v>
      </c>
      <c r="O4667">
        <v>17.460317460317398</v>
      </c>
      <c r="P4667">
        <v>68</v>
      </c>
      <c r="Q4667">
        <v>-2.6470055985266E-2</v>
      </c>
    </row>
    <row r="4668" spans="1:17" hidden="1" x14ac:dyDescent="0.3">
      <c r="A4668" t="s">
        <v>9491</v>
      </c>
      <c r="B4668" t="s">
        <v>9492</v>
      </c>
      <c r="C4668" t="s">
        <v>10182</v>
      </c>
      <c r="D4668" t="s">
        <v>236</v>
      </c>
      <c r="E4668">
        <v>4.0641464999999997</v>
      </c>
      <c r="F4668">
        <v>10.65</v>
      </c>
      <c r="G4668">
        <v>6.5580969431000202</v>
      </c>
      <c r="H4668">
        <v>4.2198895366777798</v>
      </c>
      <c r="I4668">
        <v>6.4007127185596202</v>
      </c>
      <c r="J4668">
        <v>-21.284186550365799</v>
      </c>
      <c r="K4668">
        <v>11.122934190102701</v>
      </c>
      <c r="L4668">
        <v>10.639456592899201</v>
      </c>
      <c r="M4668">
        <v>34.566069677851402</v>
      </c>
      <c r="N4668">
        <v>2.2051334078687002</v>
      </c>
      <c r="O4668">
        <v>83.661971830985806</v>
      </c>
      <c r="P4668">
        <v>93.636363636363598</v>
      </c>
      <c r="Q4668">
        <v>4.7881321401740999E-2</v>
      </c>
    </row>
    <row r="4669" spans="1:17" hidden="1" x14ac:dyDescent="0.3">
      <c r="A4669" t="s">
        <v>9493</v>
      </c>
      <c r="B4669" t="s">
        <v>9494</v>
      </c>
      <c r="C4669" t="s">
        <v>10182</v>
      </c>
      <c r="D4669" t="s">
        <v>416</v>
      </c>
      <c r="E4669">
        <v>4.0333712999999998</v>
      </c>
      <c r="F4669">
        <v>9.31</v>
      </c>
      <c r="G4669">
        <v>9.2575263421586005</v>
      </c>
      <c r="H4669">
        <v>-4.5179745409920997</v>
      </c>
      <c r="I4669">
        <v>-12.3283842714069</v>
      </c>
      <c r="J4669">
        <v>-4.6493160773758403E-2</v>
      </c>
      <c r="K4669">
        <v>9.3019185316733299</v>
      </c>
      <c r="L4669">
        <v>8.8454920096467298</v>
      </c>
      <c r="M4669">
        <v>99.999999983441796</v>
      </c>
      <c r="O4669">
        <v>0</v>
      </c>
      <c r="P4669">
        <v>34.343434343434303</v>
      </c>
    </row>
    <row r="4670" spans="1:17" hidden="1" x14ac:dyDescent="0.3">
      <c r="A4670" t="s">
        <v>9495</v>
      </c>
      <c r="B4670" t="s">
        <v>9496</v>
      </c>
      <c r="C4670" t="s">
        <v>10182</v>
      </c>
      <c r="D4670" t="s">
        <v>446</v>
      </c>
      <c r="E4670">
        <v>4.032</v>
      </c>
      <c r="F4670">
        <v>3.84</v>
      </c>
      <c r="G4670">
        <v>100.7964449399</v>
      </c>
      <c r="H4670">
        <v>-13.4731984215891</v>
      </c>
      <c r="I4670">
        <v>-21.548242427435301</v>
      </c>
      <c r="J4670">
        <v>4.8245670111459997</v>
      </c>
      <c r="K4670">
        <v>3.7697605446553499</v>
      </c>
      <c r="L4670">
        <v>3.0618740805306199</v>
      </c>
      <c r="M4670">
        <v>64.055544135729605</v>
      </c>
      <c r="N4670">
        <v>3.3014354066985598</v>
      </c>
      <c r="O4670">
        <v>10.15625</v>
      </c>
      <c r="P4670">
        <v>163.01369863013599</v>
      </c>
    </row>
    <row r="4671" spans="1:17" hidden="1" x14ac:dyDescent="0.3">
      <c r="A4671" t="s">
        <v>9497</v>
      </c>
      <c r="B4671" t="s">
        <v>9498</v>
      </c>
      <c r="C4671" t="s">
        <v>10182</v>
      </c>
      <c r="D4671" t="s">
        <v>553</v>
      </c>
      <c r="E4671">
        <v>4.0090000000000003</v>
      </c>
      <c r="F4671">
        <v>40.090000000000003</v>
      </c>
      <c r="G4671">
        <v>-24.306621927872001</v>
      </c>
      <c r="H4671">
        <v>-2.50779642394374</v>
      </c>
      <c r="I4671">
        <v>-2.64302175430704</v>
      </c>
      <c r="J4671">
        <v>4.5998132866290096</v>
      </c>
      <c r="K4671">
        <v>39.514771582298302</v>
      </c>
      <c r="L4671">
        <v>36.8993868405976</v>
      </c>
      <c r="M4671">
        <v>45.898485159874603</v>
      </c>
      <c r="N4671">
        <v>0.123276198141324</v>
      </c>
      <c r="O4671">
        <v>50.810675979047097</v>
      </c>
      <c r="P4671">
        <v>68.162751677852299</v>
      </c>
    </row>
    <row r="4672" spans="1:17" hidden="1" x14ac:dyDescent="0.3">
      <c r="A4672" t="s">
        <v>9499</v>
      </c>
      <c r="B4672" t="s">
        <v>9500</v>
      </c>
      <c r="C4672" t="s">
        <v>10182</v>
      </c>
      <c r="D4672" t="s">
        <v>637</v>
      </c>
      <c r="E4672">
        <v>3.9850457499999998</v>
      </c>
      <c r="F4672">
        <v>6.65</v>
      </c>
      <c r="G4672">
        <v>-39.8294977448654</v>
      </c>
      <c r="H4672">
        <v>32.855762832745199</v>
      </c>
      <c r="I4672">
        <v>-0.56367838905398104</v>
      </c>
      <c r="J4672">
        <v>5.3798634283735201</v>
      </c>
      <c r="K4672">
        <v>5.9723650554246897</v>
      </c>
      <c r="L4672">
        <v>7.2530218014724799</v>
      </c>
      <c r="M4672">
        <v>72.183286952354294</v>
      </c>
      <c r="N4672">
        <v>1.5071770334928201</v>
      </c>
      <c r="O4672">
        <v>22.556390977443598</v>
      </c>
      <c r="P4672">
        <v>62.195121951219498</v>
      </c>
    </row>
    <row r="4673" spans="1:17" hidden="1" x14ac:dyDescent="0.3">
      <c r="A4673" t="s">
        <v>9501</v>
      </c>
      <c r="B4673" t="s">
        <v>9502</v>
      </c>
      <c r="C4673" t="s">
        <v>10182</v>
      </c>
      <c r="D4673" t="s">
        <v>46</v>
      </c>
      <c r="E4673">
        <v>3.9830999999999999</v>
      </c>
      <c r="F4673">
        <v>1.7</v>
      </c>
      <c r="G4673">
        <v>-7.84452869093092</v>
      </c>
      <c r="H4673">
        <v>11.0848623384405</v>
      </c>
      <c r="I4673">
        <v>-30.202780406672598</v>
      </c>
      <c r="J4673">
        <v>14.7422392335924</v>
      </c>
      <c r="K4673">
        <v>1.46695158724817</v>
      </c>
      <c r="L4673">
        <v>1.5680532843602399</v>
      </c>
      <c r="M4673">
        <v>76.749938413482496</v>
      </c>
      <c r="N4673">
        <v>1.1151954069538901</v>
      </c>
      <c r="O4673">
        <v>33.529411764705898</v>
      </c>
      <c r="P4673">
        <v>49.122807017543799</v>
      </c>
      <c r="Q4673">
        <v>3.6966689164300002E-3</v>
      </c>
    </row>
    <row r="4674" spans="1:17" hidden="1" x14ac:dyDescent="0.3">
      <c r="A4674" t="s">
        <v>9503</v>
      </c>
      <c r="B4674" t="s">
        <v>9504</v>
      </c>
      <c r="C4674" t="s">
        <v>10182</v>
      </c>
      <c r="E4674">
        <v>3.9706039999999998</v>
      </c>
      <c r="F4674">
        <v>45.1</v>
      </c>
      <c r="G4674">
        <v>33.159706033811901</v>
      </c>
      <c r="H4674">
        <v>-5.3753058225924599</v>
      </c>
      <c r="I4674">
        <v>45.917229763680801</v>
      </c>
      <c r="J4674">
        <v>-0.90382444237411097</v>
      </c>
      <c r="K4674">
        <v>43.369317467308498</v>
      </c>
      <c r="L4674">
        <v>36.978800814951299</v>
      </c>
      <c r="M4674">
        <v>50.127975425573403</v>
      </c>
      <c r="N4674">
        <v>1.54040404040404</v>
      </c>
      <c r="O4674">
        <v>0.86474501108646495</v>
      </c>
      <c r="P4674">
        <v>75.828460038986293</v>
      </c>
    </row>
    <row r="4675" spans="1:17" hidden="1" x14ac:dyDescent="0.3">
      <c r="A4675" t="s">
        <v>9505</v>
      </c>
      <c r="B4675" t="s">
        <v>9506</v>
      </c>
      <c r="C4675" t="s">
        <v>10182</v>
      </c>
      <c r="D4675" t="s">
        <v>130</v>
      </c>
      <c r="E4675">
        <v>3.95881705799999</v>
      </c>
      <c r="F4675">
        <v>8.94</v>
      </c>
      <c r="G4675">
        <v>-29.573087488455201</v>
      </c>
      <c r="H4675">
        <v>-4.5179745409920997</v>
      </c>
      <c r="I4675">
        <v>-12.3283842714069</v>
      </c>
      <c r="J4675">
        <v>-4.6493160773758403E-2</v>
      </c>
      <c r="K4675">
        <v>8.9400419604471004</v>
      </c>
      <c r="L4675">
        <v>8.9762773123287598</v>
      </c>
      <c r="M4675" s="1">
        <v>1.6367834999999998E-8</v>
      </c>
      <c r="O4675">
        <v>4.6979865771812097</v>
      </c>
      <c r="P4675">
        <v>0</v>
      </c>
    </row>
    <row r="4676" spans="1:17" hidden="1" x14ac:dyDescent="0.3">
      <c r="A4676" t="s">
        <v>9507</v>
      </c>
      <c r="B4676" t="s">
        <v>9508</v>
      </c>
      <c r="C4676" t="s">
        <v>10182</v>
      </c>
      <c r="D4676" t="s">
        <v>553</v>
      </c>
      <c r="E4676">
        <v>3.94</v>
      </c>
      <c r="F4676">
        <v>3.94</v>
      </c>
      <c r="G4676">
        <v>63.4308384102075</v>
      </c>
      <c r="H4676">
        <v>2.0935957069417799</v>
      </c>
      <c r="I4676">
        <v>30.944343001320298</v>
      </c>
      <c r="J4676">
        <v>-4.49093760521819</v>
      </c>
      <c r="K4676">
        <v>3.6152815074786901</v>
      </c>
      <c r="L4676">
        <v>2.9721272948938302</v>
      </c>
      <c r="M4676">
        <v>62.310131151420698</v>
      </c>
      <c r="N4676">
        <v>1.3706196736775</v>
      </c>
      <c r="O4676">
        <v>4.5685279187817196</v>
      </c>
      <c r="P4676">
        <v>155.84415584415501</v>
      </c>
      <c r="Q4676">
        <v>9.3816726616161E-2</v>
      </c>
    </row>
    <row r="4677" spans="1:17" hidden="1" x14ac:dyDescent="0.3">
      <c r="A4677" t="s">
        <v>9509</v>
      </c>
      <c r="B4677" t="s">
        <v>9510</v>
      </c>
      <c r="C4677" t="s">
        <v>10182</v>
      </c>
      <c r="D4677" t="s">
        <v>166</v>
      </c>
      <c r="E4677">
        <v>3.9382199999999998</v>
      </c>
      <c r="F4677">
        <v>6.48</v>
      </c>
      <c r="G4677">
        <v>98.362367860793199</v>
      </c>
      <c r="H4677">
        <v>-24.978332597258099</v>
      </c>
      <c r="I4677">
        <v>49.671615728592997</v>
      </c>
      <c r="J4677">
        <v>-18.951317150343499</v>
      </c>
      <c r="K4677">
        <v>6.8895213530744197</v>
      </c>
      <c r="L4677">
        <v>5.3166087954337202</v>
      </c>
      <c r="M4677">
        <v>32.717109129502802</v>
      </c>
      <c r="N4677">
        <v>0.94876225497607902</v>
      </c>
      <c r="O4677">
        <v>29.629629629629601</v>
      </c>
      <c r="P4677">
        <v>181.739130434782</v>
      </c>
      <c r="Q4677">
        <v>3.5124539713738002E-2</v>
      </c>
    </row>
    <row r="4678" spans="1:17" hidden="1" x14ac:dyDescent="0.3">
      <c r="A4678" t="s">
        <v>9511</v>
      </c>
      <c r="B4678" t="s">
        <v>9512</v>
      </c>
      <c r="C4678" t="s">
        <v>10182</v>
      </c>
      <c r="D4678" t="s">
        <v>46</v>
      </c>
      <c r="E4678">
        <v>3.930747261</v>
      </c>
      <c r="F4678">
        <v>11.01</v>
      </c>
      <c r="G4678">
        <v>65.069532413231997</v>
      </c>
      <c r="H4678">
        <v>-3.9730154129267001</v>
      </c>
      <c r="I4678">
        <v>-19.416991866343601</v>
      </c>
      <c r="J4678">
        <v>-5.4311085453891303</v>
      </c>
      <c r="K4678">
        <v>11.120900647219999</v>
      </c>
      <c r="L4678">
        <v>10.975678742615999</v>
      </c>
      <c r="M4678">
        <v>43.379130497236297</v>
      </c>
      <c r="N4678">
        <v>0.52679451315866799</v>
      </c>
      <c r="O4678">
        <v>35.6039963669391</v>
      </c>
      <c r="P4678">
        <v>100.181818181818</v>
      </c>
      <c r="Q4678">
        <v>3.210690071227E-3</v>
      </c>
    </row>
    <row r="4679" spans="1:17" hidden="1" x14ac:dyDescent="0.3">
      <c r="A4679" t="s">
        <v>9513</v>
      </c>
      <c r="B4679" t="s">
        <v>9514</v>
      </c>
      <c r="C4679" t="s">
        <v>10182</v>
      </c>
      <c r="D4679" t="s">
        <v>46</v>
      </c>
      <c r="E4679">
        <v>3.9158772000000002</v>
      </c>
      <c r="F4679">
        <v>7.08</v>
      </c>
      <c r="G4679">
        <v>-12.167247714194399</v>
      </c>
      <c r="H4679">
        <v>33.237127499824197</v>
      </c>
      <c r="I4679">
        <v>25.147343883932798</v>
      </c>
      <c r="J4679">
        <v>16.332817184053798</v>
      </c>
      <c r="K4679">
        <v>5.0930522988957598</v>
      </c>
      <c r="L4679">
        <v>5.0368646837662796</v>
      </c>
      <c r="M4679">
        <v>86.841112165348804</v>
      </c>
      <c r="N4679">
        <v>2.27773367477592</v>
      </c>
      <c r="O4679">
        <v>0</v>
      </c>
      <c r="P4679">
        <v>102.28571428571399</v>
      </c>
      <c r="Q4679">
        <v>3.2348781865891997E-2</v>
      </c>
    </row>
    <row r="4680" spans="1:17" hidden="1" x14ac:dyDescent="0.3">
      <c r="A4680" t="s">
        <v>9515</v>
      </c>
      <c r="B4680" t="s">
        <v>9516</v>
      </c>
      <c r="C4680" t="s">
        <v>10182</v>
      </c>
      <c r="D4680" t="s">
        <v>637</v>
      </c>
      <c r="E4680">
        <v>3.9099080000000002</v>
      </c>
      <c r="F4680">
        <v>9.1999999999999993</v>
      </c>
      <c r="G4680">
        <v>31.9106790294409</v>
      </c>
      <c r="H4680">
        <v>-6.4807844583474701</v>
      </c>
      <c r="I4680">
        <v>-22.659768287001398</v>
      </c>
      <c r="J4680">
        <v>5.3979512836706798</v>
      </c>
      <c r="K4680">
        <v>9.07318338304683</v>
      </c>
      <c r="L4680">
        <v>9.4624332289748097</v>
      </c>
      <c r="M4680">
        <v>51.875461951993501</v>
      </c>
      <c r="N4680">
        <v>0.69901527044384104</v>
      </c>
      <c r="O4680">
        <v>73.369565217391298</v>
      </c>
      <c r="P4680">
        <v>73.584905660377302</v>
      </c>
      <c r="Q4680">
        <v>8.0773964877575002E-2</v>
      </c>
    </row>
    <row r="4681" spans="1:17" hidden="1" x14ac:dyDescent="0.3">
      <c r="A4681" t="s">
        <v>9517</v>
      </c>
      <c r="B4681" t="s">
        <v>9518</v>
      </c>
      <c r="C4681" t="s">
        <v>10182</v>
      </c>
      <c r="E4681">
        <v>3.9058643000000002</v>
      </c>
      <c r="F4681">
        <v>4.8099999999999996</v>
      </c>
      <c r="G4681">
        <v>-45.581775769870802</v>
      </c>
      <c r="H4681">
        <v>-6.8942121647544798</v>
      </c>
      <c r="I4681">
        <v>-28.821439826962401</v>
      </c>
      <c r="J4681">
        <v>2.2356645155747699</v>
      </c>
      <c r="K4681">
        <v>5.0043874865151698</v>
      </c>
      <c r="L4681">
        <v>5.43366216846053</v>
      </c>
      <c r="M4681">
        <v>46.684607620083902</v>
      </c>
      <c r="N4681">
        <v>0.51773148158261095</v>
      </c>
      <c r="O4681">
        <v>65.280665280665204</v>
      </c>
      <c r="P4681">
        <v>13.176470588235199</v>
      </c>
      <c r="Q4681">
        <v>-1.8489763024033001E-2</v>
      </c>
    </row>
    <row r="4682" spans="1:17" hidden="1" x14ac:dyDescent="0.3">
      <c r="A4682" t="s">
        <v>9519</v>
      </c>
      <c r="B4682" t="s">
        <v>9520</v>
      </c>
      <c r="C4682" t="s">
        <v>10182</v>
      </c>
      <c r="D4682" t="s">
        <v>304</v>
      </c>
      <c r="E4682">
        <v>3.901932</v>
      </c>
      <c r="F4682">
        <v>3</v>
      </c>
      <c r="K4682">
        <v>3.13914626791387</v>
      </c>
      <c r="L4682">
        <v>4.4077132628643598</v>
      </c>
      <c r="M4682">
        <v>99.841790054050605</v>
      </c>
      <c r="N4682">
        <v>1</v>
      </c>
    </row>
    <row r="4683" spans="1:17" hidden="1" x14ac:dyDescent="0.3">
      <c r="A4683" t="s">
        <v>9521</v>
      </c>
      <c r="B4683" t="s">
        <v>9522</v>
      </c>
      <c r="C4683" t="s">
        <v>10182</v>
      </c>
      <c r="D4683" t="s">
        <v>711</v>
      </c>
      <c r="E4683">
        <v>3.8994098080000001</v>
      </c>
      <c r="F4683">
        <v>535.98</v>
      </c>
      <c r="G4683">
        <v>1.88850933518724</v>
      </c>
      <c r="H4683">
        <v>0.13282469299389199</v>
      </c>
      <c r="I4683">
        <v>-1.0876719722080399</v>
      </c>
      <c r="J4683">
        <v>0.62838229744598295</v>
      </c>
      <c r="K4683">
        <v>509.30158159241103</v>
      </c>
      <c r="L4683">
        <v>483.56883771659</v>
      </c>
      <c r="M4683">
        <v>60.046073572563003</v>
      </c>
      <c r="N4683">
        <v>1.1697890656690799</v>
      </c>
      <c r="O4683">
        <v>3.1381767976416999</v>
      </c>
      <c r="P4683">
        <v>28.560120889400501</v>
      </c>
      <c r="Q4683">
        <v>2.4635765917062999E-2</v>
      </c>
    </row>
    <row r="4684" spans="1:17" hidden="1" x14ac:dyDescent="0.3">
      <c r="A4684" t="s">
        <v>9523</v>
      </c>
      <c r="B4684" t="s">
        <v>9524</v>
      </c>
      <c r="C4684" t="s">
        <v>10182</v>
      </c>
      <c r="D4684" t="s">
        <v>1402</v>
      </c>
      <c r="E4684">
        <v>3.8993597250000001</v>
      </c>
      <c r="F4684">
        <v>8.43</v>
      </c>
      <c r="G4684">
        <v>43.514091998724197</v>
      </c>
      <c r="H4684">
        <v>-2.0933120873753899E-2</v>
      </c>
      <c r="I4684">
        <v>1.43679791482788</v>
      </c>
      <c r="J4684">
        <v>1.2149747291344899</v>
      </c>
      <c r="K4684">
        <v>8.0849764525623193</v>
      </c>
      <c r="L4684">
        <v>6.8847876872711797</v>
      </c>
      <c r="M4684">
        <v>49.127674582136201</v>
      </c>
      <c r="N4684">
        <v>1.0715876776412001</v>
      </c>
      <c r="O4684">
        <v>11.6251482799525</v>
      </c>
      <c r="P4684">
        <v>118.39378238341899</v>
      </c>
      <c r="Q4684">
        <v>4.2997025799833999E-2</v>
      </c>
    </row>
    <row r="4685" spans="1:17" hidden="1" x14ac:dyDescent="0.3">
      <c r="A4685" t="s">
        <v>9525</v>
      </c>
      <c r="B4685" t="s">
        <v>9526</v>
      </c>
      <c r="C4685" t="s">
        <v>10182</v>
      </c>
      <c r="D4685" t="s">
        <v>637</v>
      </c>
      <c r="E4685">
        <v>3.8820000000000001</v>
      </c>
      <c r="F4685">
        <v>60</v>
      </c>
      <c r="G4685">
        <v>74.117279249720198</v>
      </c>
      <c r="H4685">
        <v>-3.0809500270445098</v>
      </c>
      <c r="I4685">
        <v>8.7125679174169601</v>
      </c>
      <c r="J4685">
        <v>-4.6493160773758403E-2</v>
      </c>
      <c r="K4685">
        <v>50.651644560378003</v>
      </c>
      <c r="L4685">
        <v>40.829872161957198</v>
      </c>
      <c r="M4685">
        <v>99.566328599164194</v>
      </c>
      <c r="N4685">
        <v>0.705831346195534</v>
      </c>
      <c r="O4685">
        <v>0</v>
      </c>
      <c r="P4685">
        <v>121.40221402214</v>
      </c>
      <c r="Q4685">
        <v>0.13035479360838101</v>
      </c>
    </row>
    <row r="4686" spans="1:17" hidden="1" x14ac:dyDescent="0.3">
      <c r="A4686" t="s">
        <v>9527</v>
      </c>
      <c r="B4686" t="s">
        <v>9528</v>
      </c>
      <c r="C4686" t="s">
        <v>10182</v>
      </c>
      <c r="D4686" t="s">
        <v>130</v>
      </c>
      <c r="E4686">
        <v>3.8599234999999998</v>
      </c>
      <c r="F4686">
        <v>7.85</v>
      </c>
      <c r="G4686">
        <v>25.009694293179301</v>
      </c>
      <c r="H4686">
        <v>7.4308163551671997</v>
      </c>
      <c r="I4686">
        <v>-25.395936873843201</v>
      </c>
      <c r="J4686">
        <v>-0.55218216203798098</v>
      </c>
      <c r="K4686">
        <v>7.72434071098691</v>
      </c>
      <c r="L4686">
        <v>7.6663146331259497</v>
      </c>
      <c r="M4686">
        <v>49.295601920472997</v>
      </c>
      <c r="N4686">
        <v>1.08051966900149</v>
      </c>
      <c r="O4686">
        <v>44.968152866242001</v>
      </c>
      <c r="P4686">
        <v>50.383141762452098</v>
      </c>
      <c r="Q4686">
        <v>5.1484066903647999E-2</v>
      </c>
    </row>
    <row r="4687" spans="1:17" hidden="1" x14ac:dyDescent="0.3">
      <c r="A4687" t="s">
        <v>9529</v>
      </c>
      <c r="B4687" t="s">
        <v>9530</v>
      </c>
      <c r="C4687" t="s">
        <v>10182</v>
      </c>
      <c r="D4687" t="s">
        <v>46</v>
      </c>
      <c r="E4687">
        <v>3.8399486999999999</v>
      </c>
      <c r="F4687">
        <v>2.4500000000000002</v>
      </c>
      <c r="G4687">
        <v>-86.804658001275698</v>
      </c>
      <c r="H4687">
        <v>15.482025459007801</v>
      </c>
      <c r="I4687">
        <v>-63.328384271406897</v>
      </c>
      <c r="J4687">
        <v>9.04441593013531</v>
      </c>
      <c r="K4687">
        <v>2.2476663503355301</v>
      </c>
      <c r="L4687">
        <v>3.7043403768652099</v>
      </c>
      <c r="M4687">
        <v>83.811720200870596</v>
      </c>
      <c r="N4687">
        <v>1.64523281596452</v>
      </c>
      <c r="O4687">
        <v>161.224489795918</v>
      </c>
      <c r="P4687">
        <v>53.125</v>
      </c>
      <c r="Q4687">
        <v>-0.13575125967115401</v>
      </c>
    </row>
    <row r="4688" spans="1:17" hidden="1" x14ac:dyDescent="0.3">
      <c r="A4688" t="s">
        <v>9531</v>
      </c>
      <c r="B4688" t="s">
        <v>9532</v>
      </c>
      <c r="C4688" t="s">
        <v>10182</v>
      </c>
      <c r="D4688" t="s">
        <v>62</v>
      </c>
      <c r="E4688">
        <v>3.8298195000000002</v>
      </c>
      <c r="F4688">
        <v>11.05</v>
      </c>
      <c r="G4688">
        <v>51.150136655821498</v>
      </c>
      <c r="H4688">
        <v>-0.16612268914026501</v>
      </c>
      <c r="I4688">
        <v>42.868244942076203</v>
      </c>
      <c r="J4688">
        <v>-6.1298264941070899</v>
      </c>
      <c r="K4688">
        <v>10.930027182543</v>
      </c>
      <c r="L4688">
        <v>12.499115149408899</v>
      </c>
      <c r="M4688">
        <v>40.446190626434998</v>
      </c>
      <c r="N4688">
        <v>0.74767067842990897</v>
      </c>
      <c r="O4688">
        <v>14.027149321266901</v>
      </c>
      <c r="P4688">
        <v>88.245315161839798</v>
      </c>
      <c r="Q4688">
        <v>1.2000293540877E-2</v>
      </c>
    </row>
    <row r="4689" spans="1:17" hidden="1" x14ac:dyDescent="0.3">
      <c r="A4689" t="s">
        <v>9533</v>
      </c>
      <c r="B4689" t="s">
        <v>9534</v>
      </c>
      <c r="C4689" t="s">
        <v>10182</v>
      </c>
      <c r="D4689" t="s">
        <v>413</v>
      </c>
      <c r="E4689">
        <v>3.8007384000000002</v>
      </c>
      <c r="F4689">
        <v>7.61</v>
      </c>
      <c r="G4689">
        <v>-2.1456818300318101</v>
      </c>
      <c r="H4689">
        <v>11.271499143218399</v>
      </c>
      <c r="I4689">
        <v>15.5707753924586</v>
      </c>
      <c r="J4689">
        <v>11.2251831398042</v>
      </c>
      <c r="K4689">
        <v>6.9419548408285898</v>
      </c>
      <c r="L4689">
        <v>6.4290849325474202</v>
      </c>
      <c r="M4689">
        <v>63.539523964351702</v>
      </c>
      <c r="N4689">
        <v>1.7022456033370601</v>
      </c>
      <c r="O4689">
        <v>1.1826544021025001</v>
      </c>
      <c r="P4689">
        <v>65.795206971677501</v>
      </c>
      <c r="Q4689">
        <v>4.8168487414609003E-2</v>
      </c>
    </row>
    <row r="4690" spans="1:17" hidden="1" x14ac:dyDescent="0.3">
      <c r="A4690" t="s">
        <v>9535</v>
      </c>
      <c r="B4690" t="s">
        <v>9536</v>
      </c>
      <c r="C4690" t="s">
        <v>10182</v>
      </c>
      <c r="D4690" t="s">
        <v>637</v>
      </c>
      <c r="E4690">
        <v>3.79381656499999</v>
      </c>
      <c r="F4690">
        <v>24.47</v>
      </c>
      <c r="G4690">
        <v>32.683273172160703</v>
      </c>
      <c r="H4690">
        <v>-4.5179745409920997</v>
      </c>
      <c r="I4690">
        <v>-34.867162365740498</v>
      </c>
      <c r="J4690">
        <v>-4.6493160773758403E-2</v>
      </c>
      <c r="K4690">
        <v>24.7192967911067</v>
      </c>
      <c r="M4690">
        <v>3.4941471230000001E-6</v>
      </c>
      <c r="N4690">
        <v>0</v>
      </c>
      <c r="O4690">
        <v>44.748671843073097</v>
      </c>
      <c r="P4690">
        <v>57.769181173436401</v>
      </c>
    </row>
    <row r="4691" spans="1:17" hidden="1" x14ac:dyDescent="0.3">
      <c r="A4691" t="s">
        <v>9537</v>
      </c>
      <c r="B4691" t="s">
        <v>9538</v>
      </c>
      <c r="C4691" t="s">
        <v>10182</v>
      </c>
      <c r="D4691" t="s">
        <v>75</v>
      </c>
      <c r="E4691">
        <v>3.7755135599999998</v>
      </c>
      <c r="F4691">
        <v>8.68</v>
      </c>
      <c r="G4691">
        <v>130.208209645783</v>
      </c>
      <c r="H4691">
        <v>-17.946255314135499</v>
      </c>
      <c r="I4691">
        <v>4.9689130258903598</v>
      </c>
      <c r="J4691">
        <v>0.78289072548216898</v>
      </c>
      <c r="K4691">
        <v>8.7413522951117102</v>
      </c>
      <c r="L4691">
        <v>7.5467057108924003</v>
      </c>
      <c r="M4691">
        <v>49.700983083641098</v>
      </c>
      <c r="N4691">
        <v>1.17180883659122</v>
      </c>
      <c r="O4691">
        <v>44.930875576036797</v>
      </c>
      <c r="P4691">
        <v>171.25</v>
      </c>
      <c r="Q4691">
        <v>9.5621420637183999E-2</v>
      </c>
    </row>
    <row r="4692" spans="1:17" hidden="1" x14ac:dyDescent="0.3">
      <c r="A4692" t="s">
        <v>9539</v>
      </c>
      <c r="B4692" t="s">
        <v>9540</v>
      </c>
      <c r="C4692" t="s">
        <v>10182</v>
      </c>
      <c r="D4692" t="s">
        <v>130</v>
      </c>
      <c r="E4692">
        <v>3.7708748000000001</v>
      </c>
      <c r="F4692">
        <v>6.41</v>
      </c>
      <c r="G4692">
        <v>-69.588072503440202</v>
      </c>
      <c r="H4692">
        <v>1.2009797073738999</v>
      </c>
      <c r="I4692">
        <v>-43.180595706142597</v>
      </c>
      <c r="J4692">
        <v>1.20546302075988</v>
      </c>
      <c r="K4692">
        <v>6.9756158934411001</v>
      </c>
      <c r="L4692">
        <v>8.1407674310490599</v>
      </c>
      <c r="M4692">
        <v>51.749250528304501</v>
      </c>
      <c r="N4692">
        <v>0.85339113683133105</v>
      </c>
      <c r="O4692">
        <v>95.007800312012407</v>
      </c>
      <c r="P4692">
        <v>9.3856655290102307</v>
      </c>
      <c r="Q4692">
        <v>9.5725821249590004E-2</v>
      </c>
    </row>
    <row r="4693" spans="1:17" hidden="1" x14ac:dyDescent="0.3">
      <c r="A4693" t="s">
        <v>9541</v>
      </c>
      <c r="B4693" t="s">
        <v>9542</v>
      </c>
      <c r="C4693" t="s">
        <v>10182</v>
      </c>
      <c r="D4693" t="s">
        <v>46</v>
      </c>
      <c r="E4693">
        <v>3.7551427500000001</v>
      </c>
      <c r="F4693">
        <v>2.65</v>
      </c>
      <c r="G4693">
        <v>-83.022415937783606</v>
      </c>
      <c r="I4693">
        <v>-20.949073926579299</v>
      </c>
      <c r="K4693">
        <v>4.20551033348326</v>
      </c>
      <c r="L4693">
        <v>8.3203468668060196</v>
      </c>
      <c r="M4693">
        <v>7.8432681322368997E-2</v>
      </c>
      <c r="N4693">
        <v>1</v>
      </c>
      <c r="O4693">
        <v>137.735849056603</v>
      </c>
      <c r="P4693">
        <v>3.9215686274509798</v>
      </c>
      <c r="Q4693">
        <v>-3.2202925944115002E-2</v>
      </c>
    </row>
    <row r="4694" spans="1:17" hidden="1" x14ac:dyDescent="0.3">
      <c r="A4694" t="s">
        <v>9543</v>
      </c>
      <c r="B4694" t="s">
        <v>9544</v>
      </c>
      <c r="C4694" t="s">
        <v>10182</v>
      </c>
      <c r="D4694" t="s">
        <v>813</v>
      </c>
      <c r="E4694">
        <v>3.7147710599999999</v>
      </c>
      <c r="F4694">
        <v>75.790000000000006</v>
      </c>
      <c r="G4694">
        <v>-25.085908001275701</v>
      </c>
      <c r="H4694">
        <v>-4.5179745409920997</v>
      </c>
      <c r="I4694">
        <v>105.52157261275499</v>
      </c>
      <c r="J4694">
        <v>-4.6493160773758403E-2</v>
      </c>
      <c r="K4694">
        <v>72.740990305712899</v>
      </c>
      <c r="M4694">
        <v>100</v>
      </c>
      <c r="N4694">
        <v>0</v>
      </c>
      <c r="O4694">
        <v>0</v>
      </c>
    </row>
    <row r="4695" spans="1:17" hidden="1" x14ac:dyDescent="0.3">
      <c r="A4695" t="s">
        <v>9545</v>
      </c>
      <c r="B4695" t="s">
        <v>9546</v>
      </c>
      <c r="C4695" t="s">
        <v>10182</v>
      </c>
      <c r="D4695" t="s">
        <v>1402</v>
      </c>
      <c r="E4695">
        <v>3.6425595000000301</v>
      </c>
      <c r="F4695">
        <v>40.54</v>
      </c>
      <c r="G4695">
        <v>28.707718705856198</v>
      </c>
      <c r="H4695">
        <v>-5.5466826749633897</v>
      </c>
      <c r="I4695">
        <v>-8.5393417726870098</v>
      </c>
      <c r="J4695">
        <v>6.6597229857312499</v>
      </c>
      <c r="K4695">
        <v>41.183670661054698</v>
      </c>
      <c r="L4695">
        <v>37.975531534362098</v>
      </c>
      <c r="M4695">
        <v>52.471646248896</v>
      </c>
      <c r="N4695">
        <v>0.89841823284292799</v>
      </c>
      <c r="O4695">
        <v>55.352738036507098</v>
      </c>
      <c r="P4695">
        <v>79.778270509977801</v>
      </c>
      <c r="Q4695">
        <v>6.3054224138243006E-2</v>
      </c>
    </row>
    <row r="4696" spans="1:17" hidden="1" x14ac:dyDescent="0.3">
      <c r="A4696" t="s">
        <v>9547</v>
      </c>
      <c r="B4696" t="s">
        <v>9548</v>
      </c>
      <c r="C4696" t="s">
        <v>10182</v>
      </c>
      <c r="D4696" t="s">
        <v>130</v>
      </c>
      <c r="E4696">
        <v>3.6329159999999998</v>
      </c>
      <c r="F4696">
        <v>8.4</v>
      </c>
      <c r="G4696">
        <v>-50.683782226253598</v>
      </c>
      <c r="H4696">
        <v>-10.675087067531299</v>
      </c>
      <c r="I4696">
        <v>-42.906896668101098</v>
      </c>
      <c r="J4696">
        <v>-11.1128915511158</v>
      </c>
      <c r="K4696">
        <v>9.4718316878887592</v>
      </c>
      <c r="L4696">
        <v>10.673486454437301</v>
      </c>
      <c r="M4696">
        <v>16.539221618929201</v>
      </c>
      <c r="N4696">
        <v>0.432540919770246</v>
      </c>
      <c r="O4696">
        <v>137.619047619047</v>
      </c>
      <c r="P4696">
        <v>37.7049180327869</v>
      </c>
      <c r="Q4696">
        <v>2.8210179345328001E-2</v>
      </c>
    </row>
    <row r="4697" spans="1:17" hidden="1" x14ac:dyDescent="0.3">
      <c r="A4697" t="s">
        <v>9549</v>
      </c>
      <c r="B4697" t="s">
        <v>9550</v>
      </c>
      <c r="C4697" t="s">
        <v>10182</v>
      </c>
      <c r="E4697">
        <v>3.6324800000000002</v>
      </c>
      <c r="F4697">
        <v>146</v>
      </c>
      <c r="G4697">
        <v>-26.437259352627098</v>
      </c>
      <c r="H4697">
        <v>-4.5179745409920997</v>
      </c>
      <c r="I4697">
        <v>-12.3283842714069</v>
      </c>
      <c r="J4697">
        <v>-4.6493160773758403E-2</v>
      </c>
      <c r="K4697">
        <v>146.030249478684</v>
      </c>
      <c r="L4697">
        <v>146.22242291151599</v>
      </c>
      <c r="M4697">
        <v>2.0094425707E-5</v>
      </c>
      <c r="O4697">
        <v>4.5205479452054602</v>
      </c>
      <c r="P4697">
        <v>0</v>
      </c>
    </row>
    <row r="4698" spans="1:17" hidden="1" x14ac:dyDescent="0.3">
      <c r="A4698" t="s">
        <v>9551</v>
      </c>
      <c r="B4698" t="s">
        <v>9552</v>
      </c>
      <c r="C4698" t="s">
        <v>10182</v>
      </c>
      <c r="D4698" t="s">
        <v>49</v>
      </c>
      <c r="E4698">
        <v>3.6217199999999998</v>
      </c>
      <c r="F4698">
        <v>12</v>
      </c>
      <c r="G4698">
        <v>63.297137524626898</v>
      </c>
      <c r="H4698">
        <v>-4.5179745409920997</v>
      </c>
      <c r="I4698">
        <v>-20.934629511315499</v>
      </c>
      <c r="J4698">
        <v>-4.6493160773758403E-2</v>
      </c>
      <c r="K4698">
        <v>12.1939243730427</v>
      </c>
      <c r="L4698">
        <v>10.384298261312701</v>
      </c>
      <c r="M4698">
        <v>0.208805843141221</v>
      </c>
      <c r="N4698">
        <v>0</v>
      </c>
      <c r="O4698">
        <v>22.499999999999901</v>
      </c>
      <c r="P4698">
        <v>88.383045525902602</v>
      </c>
    </row>
    <row r="4699" spans="1:17" hidden="1" x14ac:dyDescent="0.3">
      <c r="A4699" t="s">
        <v>9553</v>
      </c>
      <c r="B4699" t="s">
        <v>9554</v>
      </c>
      <c r="C4699" t="s">
        <v>10182</v>
      </c>
      <c r="D4699" t="s">
        <v>46</v>
      </c>
      <c r="E4699">
        <v>3.5494469999999998</v>
      </c>
      <c r="F4699">
        <v>7.03</v>
      </c>
      <c r="G4699">
        <v>23.854769964825898</v>
      </c>
      <c r="H4699">
        <v>-5.9864033221962103</v>
      </c>
      <c r="I4699">
        <v>-2.3127348191377401</v>
      </c>
      <c r="J4699">
        <v>-10.460378341014</v>
      </c>
      <c r="K4699">
        <v>6.90322164213657</v>
      </c>
      <c r="L4699">
        <v>6.3847297456443197</v>
      </c>
      <c r="M4699">
        <v>52.177307077227297</v>
      </c>
      <c r="N4699">
        <v>1.1020268342955599</v>
      </c>
      <c r="O4699">
        <v>41.963015647226101</v>
      </c>
      <c r="P4699">
        <v>67.380952380952294</v>
      </c>
      <c r="Q4699">
        <v>6.8912447684318007E-2</v>
      </c>
    </row>
    <row r="4700" spans="1:17" hidden="1" x14ac:dyDescent="0.3">
      <c r="A4700" t="s">
        <v>9555</v>
      </c>
      <c r="B4700" t="s">
        <v>9556</v>
      </c>
      <c r="C4700" t="s">
        <v>10182</v>
      </c>
      <c r="D4700" t="s">
        <v>711</v>
      </c>
      <c r="E4700">
        <v>3.52154549999999</v>
      </c>
      <c r="F4700">
        <v>20100</v>
      </c>
      <c r="G4700">
        <v>-5.5931859894901201</v>
      </c>
      <c r="H4700">
        <v>-1.87035303188851</v>
      </c>
      <c r="I4700">
        <v>-12.2495918825592</v>
      </c>
      <c r="J4700">
        <v>1.0670674632677399</v>
      </c>
      <c r="K4700">
        <v>19208.7545485521</v>
      </c>
      <c r="L4700">
        <v>17019.334615027899</v>
      </c>
      <c r="M4700">
        <v>52.023657374319697</v>
      </c>
      <c r="N4700">
        <v>1</v>
      </c>
      <c r="Q4700">
        <v>0.111248485696195</v>
      </c>
    </row>
    <row r="4701" spans="1:17" hidden="1" x14ac:dyDescent="0.3">
      <c r="A4701" t="s">
        <v>9557</v>
      </c>
      <c r="B4701" t="s">
        <v>9558</v>
      </c>
      <c r="C4701" t="s">
        <v>10182</v>
      </c>
      <c r="D4701" t="s">
        <v>481</v>
      </c>
      <c r="E4701">
        <v>3.5068847999999999</v>
      </c>
      <c r="F4701">
        <v>10.68</v>
      </c>
      <c r="G4701">
        <v>-22.982657523264201</v>
      </c>
      <c r="H4701">
        <v>3.3210085098553499</v>
      </c>
      <c r="I4701">
        <v>-34.372179891844802</v>
      </c>
      <c r="J4701">
        <v>21.433220443044799</v>
      </c>
      <c r="K4701">
        <v>9.7759872681015008</v>
      </c>
      <c r="L4701">
        <v>10.0616756854791</v>
      </c>
      <c r="M4701">
        <v>79.264688409067503</v>
      </c>
      <c r="N4701">
        <v>0.713417756666886</v>
      </c>
      <c r="O4701">
        <v>28.277153558052401</v>
      </c>
      <c r="P4701">
        <v>46.905089408528198</v>
      </c>
      <c r="Q4701">
        <v>0.15226968824783799</v>
      </c>
    </row>
    <row r="4702" spans="1:17" hidden="1" x14ac:dyDescent="0.3">
      <c r="A4702" t="s">
        <v>9559</v>
      </c>
      <c r="B4702" t="s">
        <v>9560</v>
      </c>
      <c r="C4702" t="s">
        <v>10182</v>
      </c>
      <c r="D4702" t="s">
        <v>413</v>
      </c>
      <c r="E4702">
        <v>3.5</v>
      </c>
      <c r="F4702">
        <v>7</v>
      </c>
      <c r="G4702">
        <v>-27.183810099177801</v>
      </c>
      <c r="H4702">
        <v>5.9207546571924503</v>
      </c>
      <c r="I4702">
        <v>-18.494604110549002</v>
      </c>
      <c r="J4702">
        <v>0.64316201164003195</v>
      </c>
      <c r="K4702">
        <v>6.93630585213202</v>
      </c>
      <c r="L4702">
        <v>7.1262962208976202</v>
      </c>
      <c r="M4702">
        <v>49.1976634467336</v>
      </c>
      <c r="N4702">
        <v>0.69201857439772296</v>
      </c>
      <c r="O4702">
        <v>83.142857142857096</v>
      </c>
      <c r="P4702">
        <v>45.530145530145496</v>
      </c>
      <c r="Q4702">
        <v>6.3086590108251003E-2</v>
      </c>
    </row>
    <row r="4703" spans="1:17" hidden="1" x14ac:dyDescent="0.3">
      <c r="A4703" t="s">
        <v>9561</v>
      </c>
      <c r="B4703" t="s">
        <v>9562</v>
      </c>
      <c r="C4703" t="s">
        <v>10182</v>
      </c>
      <c r="D4703" t="s">
        <v>553</v>
      </c>
      <c r="E4703">
        <v>3.4913688</v>
      </c>
      <c r="F4703">
        <v>5.62</v>
      </c>
      <c r="G4703">
        <v>-25.085908001275701</v>
      </c>
      <c r="H4703">
        <v>-4.5179745409920997</v>
      </c>
      <c r="I4703">
        <v>-12.3283842714069</v>
      </c>
      <c r="J4703">
        <v>-4.6493160773758403E-2</v>
      </c>
      <c r="K4703">
        <v>5.61999945092915</v>
      </c>
      <c r="L4703">
        <v>5.6061513327945098</v>
      </c>
      <c r="M4703">
        <v>100</v>
      </c>
      <c r="O4703">
        <v>0</v>
      </c>
      <c r="P4703">
        <v>0</v>
      </c>
    </row>
    <row r="4704" spans="1:17" hidden="1" x14ac:dyDescent="0.3">
      <c r="A4704" t="s">
        <v>9563</v>
      </c>
      <c r="B4704" t="s">
        <v>9564</v>
      </c>
      <c r="C4704" t="s">
        <v>10182</v>
      </c>
      <c r="D4704" t="s">
        <v>193</v>
      </c>
      <c r="E4704">
        <v>3.48936</v>
      </c>
      <c r="F4704">
        <v>34.72</v>
      </c>
      <c r="G4704">
        <v>57.650934103987403</v>
      </c>
      <c r="H4704">
        <v>2.3241307221657701</v>
      </c>
      <c r="I4704">
        <v>38.628137467723498</v>
      </c>
      <c r="J4704">
        <v>-13.0464931607737</v>
      </c>
      <c r="K4704">
        <v>36.818015673328802</v>
      </c>
      <c r="L4704">
        <v>30.652513842797902</v>
      </c>
      <c r="M4704">
        <v>28.5511949364519</v>
      </c>
      <c r="N4704">
        <v>1.5163710237716199</v>
      </c>
      <c r="O4704">
        <v>38.248847926267203</v>
      </c>
      <c r="P4704">
        <v>122.992935131663</v>
      </c>
      <c r="Q4704">
        <v>8.7639500907237003E-2</v>
      </c>
    </row>
    <row r="4705" spans="1:17" hidden="1" x14ac:dyDescent="0.3">
      <c r="A4705" t="s">
        <v>9565</v>
      </c>
      <c r="B4705" t="s">
        <v>9566</v>
      </c>
      <c r="C4705" t="s">
        <v>10182</v>
      </c>
      <c r="E4705">
        <v>3.4882624</v>
      </c>
      <c r="F4705">
        <v>4.4800000000000004</v>
      </c>
      <c r="G4705">
        <v>5.1466501382591403</v>
      </c>
      <c r="H4705">
        <v>76.551984306744501</v>
      </c>
      <c r="I4705">
        <v>-30.576559453888599</v>
      </c>
      <c r="J4705">
        <v>7.7966440941282</v>
      </c>
      <c r="K4705">
        <v>3.6837206313044701</v>
      </c>
      <c r="L4705">
        <v>3.9666547538669801</v>
      </c>
      <c r="M4705">
        <v>97.097129836281795</v>
      </c>
      <c r="N4705">
        <v>0.43759329298862798</v>
      </c>
      <c r="O4705">
        <v>31.249999999999901</v>
      </c>
      <c r="P4705">
        <v>95.633187772925695</v>
      </c>
      <c r="Q4705">
        <v>5.0333372120566003E-2</v>
      </c>
    </row>
    <row r="4706" spans="1:17" hidden="1" x14ac:dyDescent="0.3">
      <c r="A4706" t="s">
        <v>9567</v>
      </c>
      <c r="B4706" t="s">
        <v>9568</v>
      </c>
      <c r="C4706" t="s">
        <v>10182</v>
      </c>
      <c r="D4706" t="s">
        <v>83</v>
      </c>
      <c r="E4706">
        <v>3.4323084000000001</v>
      </c>
      <c r="F4706">
        <v>8.2799999999999994</v>
      </c>
      <c r="G4706">
        <v>56.4930393671453</v>
      </c>
      <c r="H4706">
        <v>-10.9179745409921</v>
      </c>
      <c r="I4706">
        <v>-8.8283842714069305</v>
      </c>
      <c r="J4706">
        <v>-14.332207446488001</v>
      </c>
      <c r="K4706">
        <v>7.7080512090943998</v>
      </c>
      <c r="L4706">
        <v>7.3962081944421501</v>
      </c>
      <c r="M4706">
        <v>56.482740523091799</v>
      </c>
      <c r="N4706">
        <v>1.0299016673466099</v>
      </c>
      <c r="O4706">
        <v>21.014492753623099</v>
      </c>
      <c r="P4706">
        <v>135.897435897435</v>
      </c>
      <c r="Q4706">
        <v>0.15377017097214299</v>
      </c>
    </row>
    <row r="4707" spans="1:17" hidden="1" x14ac:dyDescent="0.3">
      <c r="A4707" t="s">
        <v>9569</v>
      </c>
      <c r="B4707" t="s">
        <v>9570</v>
      </c>
      <c r="C4707" t="s">
        <v>10182</v>
      </c>
      <c r="D4707" t="s">
        <v>75</v>
      </c>
      <c r="E4707">
        <v>3.4157122497302499</v>
      </c>
      <c r="F4707">
        <v>9.2899999999999991</v>
      </c>
      <c r="G4707">
        <v>29.489799153466301</v>
      </c>
      <c r="H4707">
        <v>-4.5179745409920997</v>
      </c>
      <c r="I4707">
        <v>42.247322883335102</v>
      </c>
      <c r="J4707">
        <v>-4.6493160773758403E-2</v>
      </c>
      <c r="K4707">
        <v>9.0303017505423906</v>
      </c>
      <c r="L4707">
        <v>7.5639710599905596</v>
      </c>
      <c r="M4707">
        <v>100</v>
      </c>
      <c r="N4707">
        <v>0</v>
      </c>
      <c r="O4707">
        <v>0</v>
      </c>
      <c r="P4707">
        <v>54.575707154741998</v>
      </c>
    </row>
    <row r="4708" spans="1:17" hidden="1" x14ac:dyDescent="0.3">
      <c r="A4708" t="s">
        <v>9571</v>
      </c>
      <c r="B4708" t="s">
        <v>9572</v>
      </c>
      <c r="C4708" t="s">
        <v>10182</v>
      </c>
      <c r="D4708" t="s">
        <v>1783</v>
      </c>
      <c r="E4708">
        <v>3.4087019999999999</v>
      </c>
      <c r="F4708">
        <v>6.6</v>
      </c>
      <c r="G4708">
        <v>28.402464091747401</v>
      </c>
      <c r="H4708">
        <v>0.41048332864222697</v>
      </c>
      <c r="I4708">
        <v>51.850720206204997</v>
      </c>
      <c r="J4708">
        <v>4.8819647088605702</v>
      </c>
      <c r="K4708">
        <v>5.4899133671822202</v>
      </c>
      <c r="L4708">
        <v>4.7139907207928697</v>
      </c>
      <c r="M4708">
        <v>93.114157010710301</v>
      </c>
      <c r="N4708">
        <v>0.89396008061894505</v>
      </c>
      <c r="O4708">
        <v>4.0909090909090997</v>
      </c>
      <c r="P4708">
        <v>104.96894409937801</v>
      </c>
      <c r="Q4708">
        <v>9.6023152756904998E-2</v>
      </c>
    </row>
    <row r="4709" spans="1:17" hidden="1" x14ac:dyDescent="0.3">
      <c r="A4709" t="s">
        <v>9573</v>
      </c>
      <c r="B4709" t="s">
        <v>9574</v>
      </c>
      <c r="C4709" t="s">
        <v>10182</v>
      </c>
      <c r="D4709" t="s">
        <v>193</v>
      </c>
      <c r="E4709">
        <v>3.3906014999999998</v>
      </c>
      <c r="F4709">
        <v>4.79</v>
      </c>
      <c r="G4709">
        <v>-18.404393524661</v>
      </c>
      <c r="H4709">
        <v>-5.5080735508930898</v>
      </c>
      <c r="I4709">
        <v>-33.1548305523986</v>
      </c>
      <c r="J4709">
        <v>0.35511326492904399</v>
      </c>
      <c r="K4709">
        <v>4.8080457508698098</v>
      </c>
      <c r="L4709">
        <v>4.9470540091643498</v>
      </c>
      <c r="M4709">
        <v>44.615488618038803</v>
      </c>
      <c r="N4709">
        <v>1.9026806115375701</v>
      </c>
      <c r="O4709">
        <v>36.743215031315202</v>
      </c>
      <c r="P4709">
        <v>25.721784776902801</v>
      </c>
      <c r="Q4709">
        <v>3.9098378963630998E-2</v>
      </c>
    </row>
    <row r="4710" spans="1:17" hidden="1" x14ac:dyDescent="0.3">
      <c r="A4710" t="s">
        <v>9575</v>
      </c>
      <c r="B4710" t="s">
        <v>9576</v>
      </c>
      <c r="C4710" t="s">
        <v>10182</v>
      </c>
      <c r="D4710" t="s">
        <v>711</v>
      </c>
      <c r="E4710">
        <v>3.3721852499999998</v>
      </c>
      <c r="F4710">
        <v>2740.42</v>
      </c>
      <c r="G4710">
        <v>2.1594661310112899</v>
      </c>
      <c r="H4710">
        <v>1.0858790235550999</v>
      </c>
      <c r="I4710">
        <v>1.7816108983993699</v>
      </c>
      <c r="J4710">
        <v>1.04318989417518</v>
      </c>
      <c r="K4710">
        <v>2597.1321599081598</v>
      </c>
      <c r="L4710">
        <v>2397.1435376798099</v>
      </c>
      <c r="M4710">
        <v>62.239883768519803</v>
      </c>
      <c r="N4710">
        <v>0.31645628149997601</v>
      </c>
      <c r="O4710">
        <v>3.9256756263638302</v>
      </c>
      <c r="P4710">
        <v>32.157600308641904</v>
      </c>
      <c r="Q4710">
        <v>1.8760771011537999E-2</v>
      </c>
    </row>
    <row r="4711" spans="1:17" hidden="1" x14ac:dyDescent="0.3">
      <c r="A4711" t="s">
        <v>9577</v>
      </c>
      <c r="B4711" t="s">
        <v>9578</v>
      </c>
      <c r="C4711" t="s">
        <v>10182</v>
      </c>
      <c r="D4711" t="s">
        <v>637</v>
      </c>
      <c r="E4711">
        <v>3.335175</v>
      </c>
      <c r="F4711">
        <v>4.05</v>
      </c>
      <c r="G4711">
        <v>17.0193551566189</v>
      </c>
      <c r="H4711">
        <v>-32.503049167857696</v>
      </c>
      <c r="I4711">
        <v>-42.1377430235733</v>
      </c>
      <c r="J4711">
        <v>-0.56195707829953201</v>
      </c>
      <c r="K4711">
        <v>4.6503960123608898</v>
      </c>
      <c r="L4711">
        <v>4.6718898025571702</v>
      </c>
      <c r="M4711">
        <v>52.241878310091899</v>
      </c>
      <c r="N4711">
        <v>0.430950885162454</v>
      </c>
      <c r="O4711">
        <v>61.728395061728399</v>
      </c>
      <c r="P4711">
        <v>71.610169491525397</v>
      </c>
      <c r="Q4711">
        <v>5.3965858229119E-2</v>
      </c>
    </row>
    <row r="4712" spans="1:17" hidden="1" x14ac:dyDescent="0.3">
      <c r="A4712" t="s">
        <v>9579</v>
      </c>
      <c r="B4712" t="s">
        <v>9580</v>
      </c>
      <c r="C4712" t="s">
        <v>10182</v>
      </c>
      <c r="D4712" t="s">
        <v>344</v>
      </c>
      <c r="E4712">
        <v>3.3145111649999999</v>
      </c>
      <c r="F4712">
        <v>6.45</v>
      </c>
      <c r="G4712">
        <v>-20.885584899498699</v>
      </c>
      <c r="H4712">
        <v>14.266555845748201</v>
      </c>
      <c r="I4712">
        <v>-9.9474318904545296</v>
      </c>
      <c r="J4712">
        <v>0.73475683922623802</v>
      </c>
      <c r="K4712">
        <v>6.1591379497680903</v>
      </c>
      <c r="L4712">
        <v>6.3084244477943798</v>
      </c>
      <c r="M4712">
        <v>62.973307496928498</v>
      </c>
      <c r="N4712">
        <v>0.52982257772603103</v>
      </c>
      <c r="O4712">
        <v>18.604651162790699</v>
      </c>
      <c r="P4712">
        <v>25.730994152046701</v>
      </c>
      <c r="Q4712">
        <v>-2.3900329999228E-2</v>
      </c>
    </row>
    <row r="4713" spans="1:17" hidden="1" x14ac:dyDescent="0.3">
      <c r="A4713" t="s">
        <v>9581</v>
      </c>
      <c r="B4713" t="s">
        <v>9582</v>
      </c>
      <c r="C4713" t="s">
        <v>10182</v>
      </c>
      <c r="D4713" t="s">
        <v>371</v>
      </c>
      <c r="E4713">
        <v>3.2733429599999999</v>
      </c>
      <c r="F4713">
        <v>3.05</v>
      </c>
      <c r="G4713">
        <v>5.8153795523723</v>
      </c>
      <c r="H4713">
        <v>-11.5088559999586</v>
      </c>
      <c r="I4713">
        <v>-13.302410245432901</v>
      </c>
      <c r="J4713">
        <v>-2.9036360179166101</v>
      </c>
      <c r="K4713">
        <v>3.3083350342878801</v>
      </c>
      <c r="L4713">
        <v>3.2530593428077199</v>
      </c>
      <c r="M4713">
        <v>43.491191015728901</v>
      </c>
      <c r="N4713">
        <v>2.9749024124423098</v>
      </c>
      <c r="O4713">
        <v>76.065573770491795</v>
      </c>
      <c r="P4713">
        <v>95.512820512820397</v>
      </c>
    </row>
    <row r="4714" spans="1:17" hidden="1" x14ac:dyDescent="0.3">
      <c r="A4714" t="s">
        <v>9583</v>
      </c>
      <c r="B4714" t="s">
        <v>9584</v>
      </c>
      <c r="C4714" t="s">
        <v>10182</v>
      </c>
      <c r="D4714" t="s">
        <v>481</v>
      </c>
      <c r="E4714">
        <v>3.2544</v>
      </c>
      <c r="F4714">
        <v>2.2599999999999998</v>
      </c>
      <c r="G4714">
        <v>-5.5091884245561804</v>
      </c>
      <c r="H4714">
        <v>5.2042476812301102</v>
      </c>
      <c r="I4714">
        <v>-16.158171505449399</v>
      </c>
      <c r="J4714">
        <v>-3.7050297461396</v>
      </c>
      <c r="K4714">
        <v>2.22322379245561</v>
      </c>
      <c r="L4714">
        <v>2.13838204191357</v>
      </c>
      <c r="M4714">
        <v>43.1412821908485</v>
      </c>
      <c r="N4714">
        <v>1.0429054593162099</v>
      </c>
      <c r="O4714">
        <v>16.814159292035399</v>
      </c>
      <c r="P4714">
        <v>61.428571428571402</v>
      </c>
      <c r="Q4714">
        <v>7.3968558563289002E-2</v>
      </c>
    </row>
    <row r="4715" spans="1:17" hidden="1" x14ac:dyDescent="0.3">
      <c r="A4715" t="s">
        <v>9585</v>
      </c>
      <c r="B4715" t="s">
        <v>9586</v>
      </c>
      <c r="C4715" t="s">
        <v>10182</v>
      </c>
      <c r="E4715">
        <v>3.2124674</v>
      </c>
      <c r="F4715">
        <v>15.25</v>
      </c>
      <c r="G4715">
        <v>-52.293545232779302</v>
      </c>
      <c r="H4715">
        <v>-3.6966193048524598</v>
      </c>
      <c r="I4715">
        <v>-14.759606280364</v>
      </c>
      <c r="J4715">
        <v>-5.0142350962576199</v>
      </c>
      <c r="K4715">
        <v>14.732344586898201</v>
      </c>
      <c r="L4715">
        <v>15.3233479117066</v>
      </c>
      <c r="M4715">
        <v>52.0677046831699</v>
      </c>
      <c r="N4715">
        <v>0.90909090909090895</v>
      </c>
      <c r="O4715">
        <v>86.885245901639294</v>
      </c>
      <c r="P4715">
        <v>42.124883504193797</v>
      </c>
    </row>
    <row r="4716" spans="1:17" hidden="1" x14ac:dyDescent="0.3">
      <c r="A4716" t="s">
        <v>9587</v>
      </c>
      <c r="B4716" t="s">
        <v>9588</v>
      </c>
      <c r="C4716" t="s">
        <v>10182</v>
      </c>
      <c r="D4716" t="s">
        <v>413</v>
      </c>
      <c r="E4716">
        <v>3.2032943999999999</v>
      </c>
      <c r="F4716">
        <v>8.4600000000000009</v>
      </c>
      <c r="G4716">
        <v>10.491015075647301</v>
      </c>
      <c r="H4716">
        <v>-7.3882386052860198</v>
      </c>
      <c r="I4716">
        <v>-19.361351304373901</v>
      </c>
      <c r="J4716">
        <v>-4.6493160773758403E-2</v>
      </c>
      <c r="K4716">
        <v>8.5333587078370794</v>
      </c>
      <c r="L4716">
        <v>7.8999575580074497</v>
      </c>
      <c r="M4716">
        <v>20.171589802924402</v>
      </c>
      <c r="N4716">
        <v>0</v>
      </c>
      <c r="O4716">
        <v>7.56501182033095</v>
      </c>
      <c r="P4716">
        <v>96.287703016241295</v>
      </c>
    </row>
    <row r="4717" spans="1:17" hidden="1" x14ac:dyDescent="0.3">
      <c r="A4717" t="s">
        <v>9589</v>
      </c>
      <c r="B4717" t="s">
        <v>9590</v>
      </c>
      <c r="C4717" t="s">
        <v>10182</v>
      </c>
      <c r="D4717" t="s">
        <v>344</v>
      </c>
      <c r="E4717">
        <v>3.1498499999999998</v>
      </c>
      <c r="F4717">
        <v>20.75</v>
      </c>
      <c r="G4717">
        <v>75.397183786163794</v>
      </c>
      <c r="H4717">
        <v>20.106650083632498</v>
      </c>
      <c r="I4717">
        <v>21.542583470528498</v>
      </c>
      <c r="J4717">
        <v>-4.6493160773758403E-2</v>
      </c>
      <c r="K4717">
        <v>16.673263201841099</v>
      </c>
      <c r="M4717">
        <v>99.629431694567899</v>
      </c>
      <c r="N4717">
        <v>0.70098039215686203</v>
      </c>
      <c r="O4717">
        <v>0</v>
      </c>
      <c r="P4717">
        <v>100.48309178743899</v>
      </c>
    </row>
    <row r="4718" spans="1:17" hidden="1" x14ac:dyDescent="0.3">
      <c r="A4718" t="s">
        <v>9591</v>
      </c>
      <c r="B4718" t="s">
        <v>9592</v>
      </c>
      <c r="C4718" t="s">
        <v>10182</v>
      </c>
      <c r="D4718" t="s">
        <v>711</v>
      </c>
      <c r="E4718">
        <v>3.13730683</v>
      </c>
      <c r="F4718">
        <v>82.42</v>
      </c>
      <c r="G4718">
        <v>26.393599442208899</v>
      </c>
      <c r="H4718">
        <v>1.5306188093915201</v>
      </c>
      <c r="I4718">
        <v>8.4689189676374692</v>
      </c>
      <c r="J4718">
        <v>2.4754502191248702</v>
      </c>
      <c r="K4718">
        <v>78.353535915184906</v>
      </c>
      <c r="L4718">
        <v>70.632144827156097</v>
      </c>
      <c r="M4718">
        <v>50.818864179380903</v>
      </c>
      <c r="N4718">
        <v>1.2825347105002001</v>
      </c>
      <c r="O4718">
        <v>3.1909730647901</v>
      </c>
      <c r="P4718">
        <v>55.216572504708097</v>
      </c>
      <c r="Q4718">
        <v>1.4865976829215E-2</v>
      </c>
    </row>
    <row r="4719" spans="1:17" hidden="1" x14ac:dyDescent="0.3">
      <c r="A4719" t="s">
        <v>9593</v>
      </c>
      <c r="B4719" t="s">
        <v>9594</v>
      </c>
      <c r="C4719" t="s">
        <v>10182</v>
      </c>
      <c r="D4719" t="s">
        <v>553</v>
      </c>
      <c r="E4719">
        <v>3.1238001118785701</v>
      </c>
      <c r="F4719">
        <v>3.13</v>
      </c>
      <c r="G4719">
        <v>-25.085908001275701</v>
      </c>
      <c r="H4719">
        <v>-4.5179745409920997</v>
      </c>
      <c r="I4719">
        <v>-12.3283842714069</v>
      </c>
      <c r="J4719">
        <v>-4.6493160773758403E-2</v>
      </c>
      <c r="K4719">
        <v>3.1299999941335002</v>
      </c>
      <c r="L4719">
        <v>3.12989363088756</v>
      </c>
      <c r="M4719">
        <v>100</v>
      </c>
      <c r="O4719">
        <v>0</v>
      </c>
      <c r="P4719">
        <v>0</v>
      </c>
    </row>
    <row r="4720" spans="1:17" hidden="1" x14ac:dyDescent="0.3">
      <c r="A4720" t="s">
        <v>9595</v>
      </c>
      <c r="B4720" t="s">
        <v>9596</v>
      </c>
      <c r="C4720" t="s">
        <v>10182</v>
      </c>
      <c r="D4720" t="s">
        <v>637</v>
      </c>
      <c r="E4720">
        <v>3.1237499999999998</v>
      </c>
      <c r="F4720">
        <v>3.57</v>
      </c>
      <c r="G4720">
        <v>-38.012737269568397</v>
      </c>
      <c r="H4720">
        <v>23.033045867171101</v>
      </c>
      <c r="I4720">
        <v>-26.5110765790992</v>
      </c>
      <c r="J4720">
        <v>-4.6493160773758403E-2</v>
      </c>
      <c r="K4720">
        <v>3.6164982408784101</v>
      </c>
      <c r="L4720">
        <v>4.2793167028961703</v>
      </c>
      <c r="M4720">
        <v>43.951399015574303</v>
      </c>
      <c r="N4720">
        <v>1.5850025168333099</v>
      </c>
      <c r="O4720">
        <v>57.983193277310903</v>
      </c>
      <c r="P4720">
        <v>31.734317343173402</v>
      </c>
      <c r="Q4720">
        <v>6.4103081417239E-2</v>
      </c>
    </row>
    <row r="4721" spans="1:17" hidden="1" x14ac:dyDescent="0.3">
      <c r="A4721" t="s">
        <v>9597</v>
      </c>
      <c r="B4721" t="s">
        <v>9598</v>
      </c>
      <c r="C4721" t="s">
        <v>10182</v>
      </c>
      <c r="E4721">
        <v>3.0584878999999998</v>
      </c>
      <c r="F4721">
        <v>37.700000000000003</v>
      </c>
      <c r="G4721">
        <v>-66.861969777337507</v>
      </c>
      <c r="H4721">
        <v>1.97920060025084</v>
      </c>
      <c r="I4721">
        <v>19.030500746014599</v>
      </c>
      <c r="J4721">
        <v>7.6370258337992301</v>
      </c>
      <c r="K4721">
        <v>35.854602692720299</v>
      </c>
      <c r="L4721">
        <v>40.221406127717003</v>
      </c>
      <c r="M4721">
        <v>62.452258755387497</v>
      </c>
      <c r="N4721">
        <v>1.44333748443337</v>
      </c>
      <c r="O4721">
        <v>157.294429708222</v>
      </c>
      <c r="P4721">
        <v>45.559845559845499</v>
      </c>
      <c r="Q4721">
        <v>-3.5218755853432003E-2</v>
      </c>
    </row>
    <row r="4722" spans="1:17" hidden="1" x14ac:dyDescent="0.3">
      <c r="A4722" t="s">
        <v>9599</v>
      </c>
      <c r="B4722" t="s">
        <v>9600</v>
      </c>
      <c r="C4722" t="s">
        <v>10182</v>
      </c>
      <c r="D4722" t="s">
        <v>140</v>
      </c>
      <c r="E4722">
        <v>3.0084</v>
      </c>
      <c r="F4722">
        <v>8.7200000000000006</v>
      </c>
      <c r="G4722">
        <v>-76.641463556831297</v>
      </c>
      <c r="H4722">
        <v>-6.7601270073598103</v>
      </c>
      <c r="I4722">
        <v>-42.005803626245601</v>
      </c>
      <c r="J4722">
        <v>-1.5154197144460599</v>
      </c>
      <c r="K4722">
        <v>9.2626063136762102</v>
      </c>
      <c r="L4722">
        <v>11.5669379098427</v>
      </c>
      <c r="M4722">
        <v>44.412620898056701</v>
      </c>
      <c r="N4722">
        <v>0.67869369932643597</v>
      </c>
      <c r="O4722">
        <v>115.481651376146</v>
      </c>
      <c r="P4722">
        <v>10.379746835442999</v>
      </c>
      <c r="Q4722">
        <v>-6.4034346659091995E-2</v>
      </c>
    </row>
    <row r="4723" spans="1:17" hidden="1" x14ac:dyDescent="0.3">
      <c r="A4723" t="s">
        <v>9601</v>
      </c>
      <c r="B4723" t="s">
        <v>9602</v>
      </c>
      <c r="C4723" t="s">
        <v>10182</v>
      </c>
      <c r="D4723" t="s">
        <v>114</v>
      </c>
      <c r="E4723">
        <v>3.0079349999999998</v>
      </c>
      <c r="F4723">
        <v>315.3</v>
      </c>
      <c r="G4723">
        <v>946.26985142787805</v>
      </c>
      <c r="H4723">
        <v>76.908081797036004</v>
      </c>
      <c r="I4723">
        <v>-13.981534614513601</v>
      </c>
      <c r="J4723">
        <v>8.1614172347460094</v>
      </c>
      <c r="K4723">
        <v>244.573649046676</v>
      </c>
      <c r="L4723">
        <v>249.64921129137301</v>
      </c>
      <c r="M4723">
        <v>4.3324220454509996E-3</v>
      </c>
      <c r="N4723">
        <v>0.61379018745996605</v>
      </c>
      <c r="O4723">
        <v>115.350459879479</v>
      </c>
      <c r="P4723">
        <v>971.35575942915398</v>
      </c>
    </row>
    <row r="4724" spans="1:17" hidden="1" x14ac:dyDescent="0.3">
      <c r="A4724" t="s">
        <v>9603</v>
      </c>
      <c r="B4724" t="s">
        <v>9604</v>
      </c>
      <c r="C4724" t="s">
        <v>10182</v>
      </c>
      <c r="D4724" t="s">
        <v>553</v>
      </c>
      <c r="E4724">
        <v>2.9933882440000001</v>
      </c>
      <c r="F4724">
        <v>13.46</v>
      </c>
      <c r="G4724">
        <v>-25.085908001275701</v>
      </c>
      <c r="H4724">
        <v>-4.5179745409920997</v>
      </c>
      <c r="I4724">
        <v>-12.3283842714069</v>
      </c>
      <c r="J4724">
        <v>-4.6493160773758403E-2</v>
      </c>
      <c r="K4724">
        <v>13.459996968395</v>
      </c>
      <c r="L4724">
        <v>13.324779234963801</v>
      </c>
      <c r="M4724">
        <v>100</v>
      </c>
      <c r="O4724">
        <v>0</v>
      </c>
      <c r="P4724">
        <v>0</v>
      </c>
    </row>
    <row r="4725" spans="1:17" hidden="1" x14ac:dyDescent="0.3">
      <c r="A4725" t="s">
        <v>9605</v>
      </c>
      <c r="B4725" t="s">
        <v>9606</v>
      </c>
      <c r="C4725" t="s">
        <v>10182</v>
      </c>
      <c r="D4725" t="s">
        <v>637</v>
      </c>
      <c r="E4725">
        <v>2.9876148200000001</v>
      </c>
      <c r="F4725">
        <v>2.62</v>
      </c>
      <c r="G4725">
        <v>-28.048870964238699</v>
      </c>
      <c r="H4725">
        <v>-2.9615543075290698</v>
      </c>
      <c r="I4725">
        <v>-33.885270498951797</v>
      </c>
      <c r="J4725">
        <v>8.2522620259482196</v>
      </c>
      <c r="K4725">
        <v>2.6805924114927899</v>
      </c>
      <c r="L4725">
        <v>2.5231101491924401</v>
      </c>
      <c r="M4725">
        <v>70.002221847097303</v>
      </c>
      <c r="N4725">
        <v>1.3885305066924301</v>
      </c>
      <c r="O4725">
        <v>30.152671755725098</v>
      </c>
      <c r="P4725">
        <v>8.7136929460580799</v>
      </c>
    </row>
    <row r="4726" spans="1:17" hidden="1" x14ac:dyDescent="0.3">
      <c r="A4726" t="s">
        <v>9607</v>
      </c>
      <c r="B4726" t="s">
        <v>9608</v>
      </c>
      <c r="C4726" t="s">
        <v>10182</v>
      </c>
      <c r="D4726" t="s">
        <v>1545</v>
      </c>
      <c r="E4726">
        <v>2.9604400000000002</v>
      </c>
      <c r="F4726">
        <v>1.94</v>
      </c>
      <c r="G4726">
        <v>46.595507927927798</v>
      </c>
      <c r="H4726">
        <v>59.1988396182999</v>
      </c>
      <c r="I4726">
        <v>59.353031657796599</v>
      </c>
      <c r="J4726">
        <v>9.4209624605280204</v>
      </c>
      <c r="M4726">
        <v>100</v>
      </c>
      <c r="O4726">
        <v>0</v>
      </c>
      <c r="P4726">
        <v>71.681415929203496</v>
      </c>
    </row>
    <row r="4727" spans="1:17" hidden="1" x14ac:dyDescent="0.3">
      <c r="A4727" t="s">
        <v>9609</v>
      </c>
      <c r="B4727" t="s">
        <v>9610</v>
      </c>
      <c r="C4727" t="s">
        <v>10182</v>
      </c>
      <c r="D4727" t="s">
        <v>543</v>
      </c>
      <c r="E4727">
        <v>2.9116780000000002</v>
      </c>
      <c r="F4727">
        <v>1.48</v>
      </c>
      <c r="G4727">
        <v>-25.085908001275701</v>
      </c>
      <c r="H4727">
        <v>-2.3440614975138399</v>
      </c>
      <c r="I4727">
        <v>-24.233146176168798</v>
      </c>
      <c r="J4727">
        <v>-4.1281258138349797</v>
      </c>
      <c r="K4727">
        <v>1.43995708762149</v>
      </c>
      <c r="L4727">
        <v>1.58004558586251</v>
      </c>
      <c r="M4727">
        <v>58.330216208610302</v>
      </c>
      <c r="N4727">
        <v>0.87773431082179099</v>
      </c>
      <c r="O4727">
        <v>64.189189189189193</v>
      </c>
      <c r="P4727">
        <v>27.586206896551701</v>
      </c>
      <c r="Q4727">
        <v>-2.0558057475411E-2</v>
      </c>
    </row>
    <row r="4728" spans="1:17" hidden="1" x14ac:dyDescent="0.3">
      <c r="A4728" t="s">
        <v>9611</v>
      </c>
      <c r="B4728" t="s">
        <v>9612</v>
      </c>
      <c r="C4728" t="s">
        <v>10182</v>
      </c>
      <c r="E4728">
        <v>2.8783485</v>
      </c>
      <c r="F4728">
        <v>18.18</v>
      </c>
      <c r="G4728">
        <v>-20.1205500336083</v>
      </c>
      <c r="H4728">
        <v>-4.5179745409920997</v>
      </c>
      <c r="I4728">
        <v>-12.3283842714069</v>
      </c>
      <c r="J4728">
        <v>-4.6493160773758403E-2</v>
      </c>
      <c r="K4728">
        <v>18.177270973244301</v>
      </c>
      <c r="L4728">
        <v>17.919648614995499</v>
      </c>
      <c r="M4728">
        <v>100</v>
      </c>
      <c r="O4728">
        <v>0</v>
      </c>
      <c r="P4728">
        <v>4.9653579676674298</v>
      </c>
    </row>
    <row r="4729" spans="1:17" hidden="1" x14ac:dyDescent="0.3">
      <c r="A4729" t="s">
        <v>9613</v>
      </c>
      <c r="B4729" t="s">
        <v>9614</v>
      </c>
      <c r="C4729" t="s">
        <v>10182</v>
      </c>
      <c r="E4729">
        <v>2.8777013999999999</v>
      </c>
      <c r="F4729">
        <v>4.41</v>
      </c>
      <c r="G4729">
        <v>86.933322767955005</v>
      </c>
      <c r="H4729">
        <v>64.836864168685295</v>
      </c>
      <c r="I4729">
        <v>72.965733375651894</v>
      </c>
      <c r="J4729">
        <v>21.340790076220401</v>
      </c>
      <c r="K4729">
        <v>2.6338174091344899</v>
      </c>
      <c r="L4729">
        <v>1.5957427121836301</v>
      </c>
      <c r="M4729">
        <v>99.929455894666503</v>
      </c>
      <c r="N4729">
        <v>0.54331945861013797</v>
      </c>
      <c r="O4729">
        <v>0</v>
      </c>
      <c r="P4729">
        <v>122.72727272727199</v>
      </c>
    </row>
    <row r="4730" spans="1:17" hidden="1" x14ac:dyDescent="0.3">
      <c r="A4730" t="s">
        <v>9615</v>
      </c>
      <c r="B4730" t="s">
        <v>9616</v>
      </c>
      <c r="C4730" t="s">
        <v>10182</v>
      </c>
      <c r="D4730" t="s">
        <v>62</v>
      </c>
      <c r="E4730">
        <v>2.8753242000000001</v>
      </c>
      <c r="F4730">
        <v>2.8</v>
      </c>
      <c r="G4730">
        <v>-31.440423051442899</v>
      </c>
      <c r="H4730">
        <v>-7.5791990307880202</v>
      </c>
      <c r="I4730">
        <v>-25.371862532276499</v>
      </c>
      <c r="J4730">
        <v>3.5898704755898798</v>
      </c>
      <c r="K4730">
        <v>2.8251303447345602</v>
      </c>
      <c r="L4730">
        <v>3.04999159865437</v>
      </c>
      <c r="M4730">
        <v>52.9742455309026</v>
      </c>
      <c r="N4730">
        <v>1.00035520098043</v>
      </c>
      <c r="O4730">
        <v>60.357142857142797</v>
      </c>
      <c r="P4730">
        <v>9.8039215686274606</v>
      </c>
      <c r="Q4730">
        <v>-0.159839770468789</v>
      </c>
    </row>
    <row r="4731" spans="1:17" hidden="1" x14ac:dyDescent="0.3">
      <c r="A4731" t="s">
        <v>9617</v>
      </c>
      <c r="B4731" t="s">
        <v>9618</v>
      </c>
      <c r="C4731" t="s">
        <v>10182</v>
      </c>
      <c r="D4731" t="s">
        <v>75</v>
      </c>
      <c r="E4731">
        <v>2.8451119999999999</v>
      </c>
      <c r="F4731">
        <v>2.84</v>
      </c>
      <c r="G4731">
        <v>-20.288860030795998</v>
      </c>
      <c r="H4731">
        <v>52.388102807074098</v>
      </c>
      <c r="I4731">
        <v>-7.5313363009272196</v>
      </c>
      <c r="J4731">
        <v>-4.6493160773758403E-2</v>
      </c>
      <c r="M4731">
        <v>100</v>
      </c>
      <c r="O4731">
        <v>0</v>
      </c>
      <c r="P4731">
        <v>4.7970479704797002</v>
      </c>
    </row>
    <row r="4732" spans="1:17" hidden="1" x14ac:dyDescent="0.3">
      <c r="A4732" t="s">
        <v>9619</v>
      </c>
      <c r="B4732" t="s">
        <v>9620</v>
      </c>
      <c r="C4732" t="s">
        <v>10182</v>
      </c>
      <c r="D4732" t="s">
        <v>553</v>
      </c>
      <c r="E4732">
        <v>2.823</v>
      </c>
      <c r="F4732">
        <v>9.41</v>
      </c>
      <c r="G4732">
        <v>40.5831060832313</v>
      </c>
      <c r="H4732">
        <v>-4.5179745409920997</v>
      </c>
      <c r="I4732">
        <v>41.933910810560299</v>
      </c>
      <c r="J4732">
        <v>-4.6493160773758403E-2</v>
      </c>
      <c r="K4732">
        <v>9.1691517080900002</v>
      </c>
      <c r="L4732">
        <v>7.6350442647087799</v>
      </c>
      <c r="M4732">
        <v>99.992037052364694</v>
      </c>
      <c r="O4732">
        <v>0</v>
      </c>
      <c r="P4732">
        <v>65.669014084506998</v>
      </c>
    </row>
    <row r="4733" spans="1:17" hidden="1" x14ac:dyDescent="0.3">
      <c r="A4733" t="s">
        <v>9621</v>
      </c>
      <c r="B4733" t="s">
        <v>9622</v>
      </c>
      <c r="C4733" t="s">
        <v>10182</v>
      </c>
      <c r="D4733" t="s">
        <v>711</v>
      </c>
      <c r="E4733">
        <v>2.7862319549999999</v>
      </c>
      <c r="F4733">
        <v>263.94</v>
      </c>
      <c r="G4733">
        <v>2.2921142949454598</v>
      </c>
      <c r="H4733">
        <v>0.36434407406333402</v>
      </c>
      <c r="I4733">
        <v>0.50023967592774199</v>
      </c>
      <c r="J4733">
        <v>2.6582687439881498</v>
      </c>
      <c r="K4733">
        <v>252.552491428509</v>
      </c>
      <c r="L4733">
        <v>234.996006308804</v>
      </c>
      <c r="M4733">
        <v>60.128846353450299</v>
      </c>
      <c r="N4733">
        <v>0.79379386241858896</v>
      </c>
      <c r="O4733">
        <v>2.2580889596120102</v>
      </c>
      <c r="P4733">
        <v>49.965909090909101</v>
      </c>
      <c r="Q4733">
        <v>3.1679578910440001E-2</v>
      </c>
    </row>
    <row r="4734" spans="1:17" hidden="1" x14ac:dyDescent="0.3">
      <c r="A4734" t="s">
        <v>9623</v>
      </c>
      <c r="B4734" t="s">
        <v>9624</v>
      </c>
      <c r="C4734" t="s">
        <v>10182</v>
      </c>
      <c r="D4734" t="s">
        <v>637</v>
      </c>
      <c r="E4734">
        <v>2.7644431200000001</v>
      </c>
      <c r="F4734">
        <v>6.92</v>
      </c>
      <c r="G4734">
        <v>39.675996760628998</v>
      </c>
      <c r="H4734">
        <v>0.33051030749274601</v>
      </c>
      <c r="I4734">
        <v>19.4811395381168</v>
      </c>
      <c r="K4734">
        <v>6.3383896074242996</v>
      </c>
      <c r="M4734">
        <v>99.598262172721206</v>
      </c>
      <c r="N4734">
        <v>4.9295774647887303</v>
      </c>
      <c r="O4734">
        <v>0</v>
      </c>
      <c r="P4734">
        <v>73</v>
      </c>
    </row>
    <row r="4735" spans="1:17" hidden="1" x14ac:dyDescent="0.3">
      <c r="A4735" t="s">
        <v>9625</v>
      </c>
      <c r="B4735" t="s">
        <v>9626</v>
      </c>
      <c r="C4735" t="s">
        <v>10182</v>
      </c>
      <c r="E4735">
        <v>2.7495432000000002</v>
      </c>
      <c r="F4735">
        <v>1.44</v>
      </c>
      <c r="G4735">
        <v>-24.386607301975001</v>
      </c>
      <c r="H4735">
        <v>-11.879937731176099</v>
      </c>
      <c r="I4735">
        <v>-21.189143765077802</v>
      </c>
      <c r="J4735">
        <v>-9.0826377390869997</v>
      </c>
      <c r="K4735">
        <v>1.5985112964589001</v>
      </c>
      <c r="L4735">
        <v>1.5233396003274799</v>
      </c>
      <c r="M4735">
        <v>36.970883695098401</v>
      </c>
      <c r="N4735">
        <v>2.1049365813189</v>
      </c>
      <c r="O4735">
        <v>60.4166666666666</v>
      </c>
      <c r="P4735">
        <v>50</v>
      </c>
      <c r="Q4735">
        <v>-1.6778737687682999E-2</v>
      </c>
    </row>
    <row r="4736" spans="1:17" hidden="1" x14ac:dyDescent="0.3">
      <c r="A4736" t="s">
        <v>9627</v>
      </c>
      <c r="B4736" t="s">
        <v>9628</v>
      </c>
      <c r="C4736" t="s">
        <v>10182</v>
      </c>
      <c r="D4736" t="s">
        <v>413</v>
      </c>
      <c r="E4736">
        <v>2.698</v>
      </c>
      <c r="F4736">
        <v>134.9</v>
      </c>
      <c r="G4736">
        <v>885.40098338449195</v>
      </c>
      <c r="H4736">
        <v>22.136799658613501</v>
      </c>
      <c r="I4736">
        <v>804.73483802634905</v>
      </c>
      <c r="J4736">
        <v>1.9187373758853401</v>
      </c>
      <c r="K4736">
        <v>104.051197082839</v>
      </c>
      <c r="L4736">
        <v>57.320380857750401</v>
      </c>
      <c r="M4736">
        <v>100</v>
      </c>
      <c r="N4736">
        <v>0.39664458839799099</v>
      </c>
      <c r="O4736">
        <v>0</v>
      </c>
      <c r="P4736">
        <v>910.48689138576697</v>
      </c>
    </row>
    <row r="4737" spans="1:17" hidden="1" x14ac:dyDescent="0.3">
      <c r="A4737" t="s">
        <v>9629</v>
      </c>
      <c r="B4737" t="s">
        <v>9630</v>
      </c>
      <c r="C4737" t="s">
        <v>10182</v>
      </c>
      <c r="D4737" t="s">
        <v>553</v>
      </c>
      <c r="E4737">
        <v>2.6956533333333299</v>
      </c>
      <c r="F4737">
        <v>13.77</v>
      </c>
      <c r="G4737">
        <v>-25.085908001275701</v>
      </c>
      <c r="H4737">
        <v>-4.5179745409920997</v>
      </c>
      <c r="I4737">
        <v>-12.3283842714069</v>
      </c>
      <c r="J4737">
        <v>-4.6493160773758403E-2</v>
      </c>
      <c r="K4737">
        <v>13.7699970549687</v>
      </c>
      <c r="L4737">
        <v>13.730164767383799</v>
      </c>
      <c r="M4737">
        <v>100</v>
      </c>
      <c r="O4737">
        <v>0</v>
      </c>
      <c r="P4737">
        <v>0</v>
      </c>
    </row>
    <row r="4738" spans="1:17" hidden="1" x14ac:dyDescent="0.3">
      <c r="A4738" t="s">
        <v>9631</v>
      </c>
      <c r="B4738" t="s">
        <v>9632</v>
      </c>
      <c r="C4738" t="s">
        <v>10182</v>
      </c>
      <c r="D4738" t="s">
        <v>75</v>
      </c>
      <c r="E4738">
        <v>2.6850138000000001</v>
      </c>
      <c r="F4738">
        <v>8.1300000000000008</v>
      </c>
      <c r="G4738">
        <v>-25.085908001275701</v>
      </c>
      <c r="H4738">
        <v>-4.5179745409920997</v>
      </c>
      <c r="I4738">
        <v>-12.3283842714069</v>
      </c>
      <c r="J4738">
        <v>-4.6493160773758403E-2</v>
      </c>
      <c r="K4738">
        <v>8.1299999643026108</v>
      </c>
      <c r="L4738">
        <v>8.1293330321489492</v>
      </c>
      <c r="M4738">
        <v>100</v>
      </c>
      <c r="O4738">
        <v>0</v>
      </c>
      <c r="P4738">
        <v>0</v>
      </c>
    </row>
    <row r="4739" spans="1:17" hidden="1" x14ac:dyDescent="0.3">
      <c r="A4739" t="s">
        <v>9633</v>
      </c>
      <c r="B4739" t="s">
        <v>9634</v>
      </c>
      <c r="C4739" t="s">
        <v>10182</v>
      </c>
      <c r="D4739" t="s">
        <v>416</v>
      </c>
      <c r="E4739">
        <v>2.6145664800000001</v>
      </c>
      <c r="F4739">
        <v>1.42</v>
      </c>
      <c r="G4739">
        <v>-28.4872685454934</v>
      </c>
      <c r="H4739">
        <v>7.6032375802200001</v>
      </c>
      <c r="I4739">
        <v>-37.1961091391317</v>
      </c>
      <c r="J4739">
        <v>-1.3798264941070899</v>
      </c>
      <c r="K4739">
        <v>1.48298538898219</v>
      </c>
      <c r="L4739">
        <v>1.5447278794931001</v>
      </c>
      <c r="M4739">
        <v>32.050813801539299</v>
      </c>
      <c r="N4739">
        <v>1.00960289718083</v>
      </c>
      <c r="O4739">
        <v>39.4366197183098</v>
      </c>
      <c r="P4739">
        <v>24.5614035087719</v>
      </c>
      <c r="Q4739">
        <v>-4.7715898353733001E-2</v>
      </c>
    </row>
    <row r="4740" spans="1:17" hidden="1" x14ac:dyDescent="0.3">
      <c r="A4740" t="s">
        <v>9635</v>
      </c>
      <c r="B4740" t="s">
        <v>9636</v>
      </c>
      <c r="C4740" t="s">
        <v>10182</v>
      </c>
      <c r="D4740" t="s">
        <v>553</v>
      </c>
      <c r="E4740">
        <v>2.5708799999999998</v>
      </c>
      <c r="F4740">
        <v>4.12</v>
      </c>
      <c r="G4740">
        <v>-29.048611963979699</v>
      </c>
      <c r="H4740">
        <v>-18.775400283566299</v>
      </c>
      <c r="I4740">
        <v>-23.343503061903601</v>
      </c>
      <c r="J4740">
        <v>-6.5259748022424304</v>
      </c>
      <c r="K4740">
        <v>4.82324626258628</v>
      </c>
      <c r="L4740">
        <v>4.8378665651648296</v>
      </c>
      <c r="M4740">
        <v>8.3028970759319893</v>
      </c>
      <c r="N4740">
        <v>2.0934325241385499</v>
      </c>
      <c r="O4740">
        <v>98.300970873786397</v>
      </c>
      <c r="P4740">
        <v>8.1364829396325398</v>
      </c>
      <c r="Q4740">
        <v>0.115870075673542</v>
      </c>
    </row>
    <row r="4741" spans="1:17" hidden="1" x14ac:dyDescent="0.3">
      <c r="A4741" t="s">
        <v>9637</v>
      </c>
      <c r="B4741" t="s">
        <v>9638</v>
      </c>
      <c r="C4741" t="s">
        <v>10182</v>
      </c>
      <c r="D4741" t="s">
        <v>75</v>
      </c>
      <c r="E4741">
        <v>2.5524376000000002</v>
      </c>
      <c r="F4741">
        <v>16.27</v>
      </c>
      <c r="G4741">
        <v>-12.6463779390781</v>
      </c>
      <c r="H4741">
        <v>9.4175996886997702</v>
      </c>
      <c r="I4741">
        <v>-22.538097295689401</v>
      </c>
      <c r="J4741">
        <v>-4.6493160773758403E-2</v>
      </c>
      <c r="K4741">
        <v>15.6933139723181</v>
      </c>
      <c r="L4741">
        <v>15.8257384888906</v>
      </c>
      <c r="M4741">
        <v>97.890498070148993</v>
      </c>
      <c r="N4741">
        <v>4.0775401069518699E-2</v>
      </c>
      <c r="O4741">
        <v>16.779348494160999</v>
      </c>
      <c r="P4741">
        <v>25.1538461538461</v>
      </c>
    </row>
    <row r="4742" spans="1:17" hidden="1" x14ac:dyDescent="0.3">
      <c r="A4742" t="s">
        <v>9639</v>
      </c>
      <c r="B4742" t="s">
        <v>9640</v>
      </c>
      <c r="C4742" t="s">
        <v>10182</v>
      </c>
      <c r="D4742" t="s">
        <v>413</v>
      </c>
      <c r="E4742">
        <v>2.5237386000000002</v>
      </c>
      <c r="F4742">
        <v>7.38</v>
      </c>
      <c r="G4742">
        <v>-18.129386262145299</v>
      </c>
      <c r="H4742">
        <v>-38.278267313178702</v>
      </c>
      <c r="I4742">
        <v>-24.471241414264</v>
      </c>
      <c r="J4742">
        <v>-7.5816144889985297</v>
      </c>
      <c r="K4742">
        <v>9.0614668522096196</v>
      </c>
      <c r="L4742">
        <v>8.8528408105388898</v>
      </c>
      <c r="M4742">
        <v>14.8382140450483</v>
      </c>
      <c r="N4742">
        <v>2.9039033981004199</v>
      </c>
      <c r="O4742">
        <v>73.983739837398304</v>
      </c>
      <c r="P4742">
        <v>29.701230228470902</v>
      </c>
      <c r="Q4742">
        <v>4.0912150716379998E-2</v>
      </c>
    </row>
    <row r="4743" spans="1:17" hidden="1" x14ac:dyDescent="0.3">
      <c r="A4743" t="s">
        <v>9641</v>
      </c>
      <c r="B4743" t="s">
        <v>9642</v>
      </c>
      <c r="C4743" t="s">
        <v>10182</v>
      </c>
      <c r="E4743">
        <v>2.5116299999999998</v>
      </c>
      <c r="F4743">
        <v>3.87</v>
      </c>
      <c r="G4743">
        <v>3.9140919987242402</v>
      </c>
      <c r="H4743">
        <v>-5.9742852206037602</v>
      </c>
      <c r="I4743">
        <v>-40.528755328920802</v>
      </c>
      <c r="J4743">
        <v>-4.7413288415249299</v>
      </c>
      <c r="K4743">
        <v>4.3565451752066702</v>
      </c>
      <c r="L4743">
        <v>4.1025140027516498</v>
      </c>
      <c r="M4743">
        <v>18.217647591720301</v>
      </c>
      <c r="N4743">
        <v>0.413223140495867</v>
      </c>
      <c r="O4743">
        <v>55.8139534883721</v>
      </c>
      <c r="P4743">
        <v>78.341013824884797</v>
      </c>
    </row>
    <row r="4744" spans="1:17" hidden="1" x14ac:dyDescent="0.3">
      <c r="A4744" t="s">
        <v>9643</v>
      </c>
      <c r="B4744" t="s">
        <v>9644</v>
      </c>
      <c r="C4744" t="s">
        <v>10182</v>
      </c>
      <c r="D4744" t="s">
        <v>413</v>
      </c>
      <c r="E4744">
        <v>2.50595422912424</v>
      </c>
      <c r="F4744">
        <v>8.33</v>
      </c>
      <c r="G4744">
        <v>-25.085908001275701</v>
      </c>
      <c r="H4744">
        <v>-4.5179745409920997</v>
      </c>
      <c r="I4744">
        <v>-12.3283842714069</v>
      </c>
      <c r="J4744">
        <v>-4.6493160773758403E-2</v>
      </c>
      <c r="K4744">
        <v>8.3299999999999894</v>
      </c>
      <c r="L4744">
        <v>8.3299999999999805</v>
      </c>
      <c r="M4744">
        <v>50</v>
      </c>
      <c r="O4744">
        <v>0</v>
      </c>
      <c r="P4744">
        <v>0</v>
      </c>
    </row>
    <row r="4745" spans="1:17" hidden="1" x14ac:dyDescent="0.3">
      <c r="A4745" t="s">
        <v>9645</v>
      </c>
      <c r="B4745" t="s">
        <v>9646</v>
      </c>
      <c r="C4745" t="s">
        <v>10182</v>
      </c>
      <c r="D4745" t="s">
        <v>637</v>
      </c>
      <c r="E4745">
        <v>2.5025556276588099</v>
      </c>
      <c r="F4745">
        <v>12.52</v>
      </c>
      <c r="G4745">
        <v>-25.3249518259769</v>
      </c>
      <c r="H4745">
        <v>-4.5179745409920997</v>
      </c>
      <c r="I4745">
        <v>-12.3283842714069</v>
      </c>
      <c r="J4745">
        <v>-4.6493160773758403E-2</v>
      </c>
      <c r="K4745">
        <v>12.5199950293001</v>
      </c>
      <c r="L4745">
        <v>12.567023629325799</v>
      </c>
      <c r="M4745">
        <v>55.887715274265297</v>
      </c>
      <c r="O4745">
        <v>0.23961661341853599</v>
      </c>
      <c r="P4745">
        <v>4.94551550712489</v>
      </c>
    </row>
    <row r="4746" spans="1:17" hidden="1" x14ac:dyDescent="0.3">
      <c r="A4746" t="s">
        <v>9647</v>
      </c>
      <c r="B4746" t="s">
        <v>9648</v>
      </c>
      <c r="C4746" t="s">
        <v>10182</v>
      </c>
      <c r="D4746" t="s">
        <v>256</v>
      </c>
      <c r="E4746">
        <v>2.4054000000000002</v>
      </c>
      <c r="F4746">
        <v>3.99</v>
      </c>
      <c r="G4746">
        <v>-70.428373754700402</v>
      </c>
      <c r="H4746">
        <v>-4.5179745409920997</v>
      </c>
      <c r="I4746">
        <v>-5.9283842714069097</v>
      </c>
      <c r="J4746">
        <v>-4.6493160773758403E-2</v>
      </c>
      <c r="K4746">
        <v>3.8586248689932399</v>
      </c>
      <c r="L4746">
        <v>4.4319043663914703</v>
      </c>
      <c r="M4746">
        <v>12.9715163768309</v>
      </c>
      <c r="N4746">
        <v>0</v>
      </c>
      <c r="O4746">
        <v>82.957393483709197</v>
      </c>
      <c r="P4746">
        <v>19.461077844311301</v>
      </c>
    </row>
    <row r="4747" spans="1:17" hidden="1" x14ac:dyDescent="0.3">
      <c r="A4747" t="s">
        <v>9649</v>
      </c>
      <c r="B4747" t="s">
        <v>9650</v>
      </c>
      <c r="C4747" t="s">
        <v>10182</v>
      </c>
      <c r="D4747" t="s">
        <v>46</v>
      </c>
      <c r="E4747">
        <v>2.34178631999999</v>
      </c>
      <c r="F4747">
        <v>2.4</v>
      </c>
      <c r="G4747">
        <v>-5.5931859894901201</v>
      </c>
      <c r="H4747">
        <v>-1.87035303188851</v>
      </c>
      <c r="I4747">
        <v>-12.2495918825592</v>
      </c>
      <c r="J4747">
        <v>1.0670674632677399</v>
      </c>
      <c r="K4747">
        <v>1.7400020759405499</v>
      </c>
      <c r="L4747">
        <v>1.26157303085244</v>
      </c>
      <c r="M4747">
        <v>79.607056726233907</v>
      </c>
      <c r="N4747">
        <v>1</v>
      </c>
      <c r="Q4747">
        <v>-3.5149089750809E-2</v>
      </c>
    </row>
    <row r="4748" spans="1:17" hidden="1" x14ac:dyDescent="0.3">
      <c r="A4748" t="s">
        <v>9651</v>
      </c>
      <c r="B4748" t="s">
        <v>9652</v>
      </c>
      <c r="C4748" t="s">
        <v>10182</v>
      </c>
      <c r="D4748" t="s">
        <v>46</v>
      </c>
      <c r="E4748">
        <v>2.2983612181383499</v>
      </c>
      <c r="F4748">
        <v>24.48</v>
      </c>
      <c r="G4748">
        <v>2.41409199872425</v>
      </c>
      <c r="H4748">
        <v>-4.5179745409920997</v>
      </c>
      <c r="I4748">
        <v>-7.3541132594000604</v>
      </c>
      <c r="J4748">
        <v>-4.6493160773758403E-2</v>
      </c>
      <c r="K4748">
        <v>24.417135506287998</v>
      </c>
      <c r="L4748">
        <v>23.2460183931654</v>
      </c>
      <c r="M4748">
        <v>100</v>
      </c>
      <c r="O4748">
        <v>0</v>
      </c>
      <c r="P4748">
        <v>27.5</v>
      </c>
    </row>
    <row r="4749" spans="1:17" hidden="1" x14ac:dyDescent="0.3">
      <c r="A4749" t="s">
        <v>9653</v>
      </c>
      <c r="B4749" t="s">
        <v>9654</v>
      </c>
      <c r="C4749" t="s">
        <v>10182</v>
      </c>
      <c r="D4749" t="s">
        <v>246</v>
      </c>
      <c r="E4749">
        <v>2.2678451000000002</v>
      </c>
      <c r="F4749">
        <v>3.31</v>
      </c>
      <c r="G4749">
        <v>-20.339072558237699</v>
      </c>
      <c r="H4749">
        <v>0.22886090204586401</v>
      </c>
      <c r="I4749">
        <v>-7.5815488283689501</v>
      </c>
      <c r="J4749">
        <v>-4.6493160773758403E-2</v>
      </c>
      <c r="K4749">
        <v>3.2398571458244101</v>
      </c>
      <c r="L4749">
        <v>3.1859563263140802</v>
      </c>
      <c r="M4749">
        <v>50</v>
      </c>
      <c r="O4749">
        <v>0</v>
      </c>
      <c r="P4749">
        <v>4.7468354430379698</v>
      </c>
    </row>
    <row r="4750" spans="1:17" hidden="1" x14ac:dyDescent="0.3">
      <c r="A4750" t="s">
        <v>9655</v>
      </c>
      <c r="B4750" t="s">
        <v>9656</v>
      </c>
      <c r="C4750" t="s">
        <v>10182</v>
      </c>
      <c r="E4750">
        <v>2.2430983119999999</v>
      </c>
      <c r="F4750">
        <v>3.76</v>
      </c>
      <c r="G4750">
        <v>287.30118877291699</v>
      </c>
      <c r="H4750">
        <v>5.1030167126521899</v>
      </c>
      <c r="I4750">
        <v>183.73460785457701</v>
      </c>
      <c r="J4750">
        <v>-4.6493160773758403E-2</v>
      </c>
      <c r="K4750">
        <v>3.3386064045972201</v>
      </c>
      <c r="L4750">
        <v>2.1856182997910101</v>
      </c>
      <c r="M4750">
        <v>99.999999987781294</v>
      </c>
      <c r="N4750">
        <v>1.3358070500927599</v>
      </c>
      <c r="O4750">
        <v>0</v>
      </c>
      <c r="P4750">
        <v>362.07228915662603</v>
      </c>
    </row>
    <row r="4751" spans="1:17" hidden="1" x14ac:dyDescent="0.3">
      <c r="A4751" t="s">
        <v>9657</v>
      </c>
      <c r="B4751" t="s">
        <v>9658</v>
      </c>
      <c r="C4751" t="s">
        <v>10182</v>
      </c>
      <c r="D4751" t="s">
        <v>416</v>
      </c>
      <c r="E4751">
        <v>2.2416722999999998</v>
      </c>
      <c r="F4751">
        <v>7.47</v>
      </c>
      <c r="G4751">
        <v>-0.58590800127575804</v>
      </c>
      <c r="H4751">
        <v>1.4459644326556</v>
      </c>
      <c r="I4751">
        <v>-21.230823295797101</v>
      </c>
      <c r="J4751">
        <v>2.7798863816219299</v>
      </c>
      <c r="K4751">
        <v>7.4513937352122603</v>
      </c>
      <c r="L4751">
        <v>7.3379508050449997</v>
      </c>
      <c r="M4751">
        <v>52.082905448247601</v>
      </c>
      <c r="N4751">
        <v>1.0070624720582999</v>
      </c>
      <c r="O4751">
        <v>25.167336010709501</v>
      </c>
      <c r="P4751">
        <v>42.015209125475202</v>
      </c>
      <c r="Q4751">
        <v>5.3467472843181998E-2</v>
      </c>
    </row>
    <row r="4752" spans="1:17" hidden="1" x14ac:dyDescent="0.3">
      <c r="A4752" t="s">
        <v>9659</v>
      </c>
      <c r="B4752" t="s">
        <v>9660</v>
      </c>
      <c r="C4752" t="s">
        <v>10182</v>
      </c>
      <c r="D4752" t="s">
        <v>711</v>
      </c>
      <c r="E4752">
        <v>2.2099980540000002</v>
      </c>
      <c r="F4752">
        <v>73.760000000000005</v>
      </c>
      <c r="G4752">
        <v>44.750610534298701</v>
      </c>
      <c r="H4752">
        <v>-1.1006075942133899</v>
      </c>
      <c r="I4752">
        <v>19.151116619858598</v>
      </c>
      <c r="J4752">
        <v>1.1041917707330899</v>
      </c>
      <c r="K4752">
        <v>70.095841820457395</v>
      </c>
      <c r="L4752">
        <v>60.558177668165797</v>
      </c>
      <c r="M4752">
        <v>42.618677459081702</v>
      </c>
      <c r="N4752">
        <v>0.81037224274609698</v>
      </c>
      <c r="O4752">
        <v>1.6811279826464101</v>
      </c>
      <c r="P4752">
        <v>72.740046838407494</v>
      </c>
    </row>
    <row r="4753" spans="1:17" hidden="1" x14ac:dyDescent="0.3">
      <c r="A4753" t="s">
        <v>9661</v>
      </c>
      <c r="B4753" t="s">
        <v>9662</v>
      </c>
      <c r="C4753" t="s">
        <v>10182</v>
      </c>
      <c r="D4753" t="s">
        <v>553</v>
      </c>
      <c r="E4753">
        <v>2.1650564000000001</v>
      </c>
      <c r="F4753">
        <v>6.98</v>
      </c>
      <c r="G4753">
        <v>-25.085908001275701</v>
      </c>
      <c r="H4753">
        <v>-4.5179745409920997</v>
      </c>
      <c r="I4753">
        <v>-12.3283842714069</v>
      </c>
      <c r="J4753">
        <v>-4.6493160773758403E-2</v>
      </c>
      <c r="K4753">
        <v>6.9799950119776</v>
      </c>
      <c r="L4753">
        <v>6.9493952352543298</v>
      </c>
      <c r="M4753">
        <v>99.999996303717197</v>
      </c>
      <c r="O4753">
        <v>0</v>
      </c>
      <c r="P4753">
        <v>0</v>
      </c>
    </row>
    <row r="4754" spans="1:17" hidden="1" x14ac:dyDescent="0.3">
      <c r="A4754" t="s">
        <v>9663</v>
      </c>
      <c r="B4754" t="s">
        <v>9664</v>
      </c>
      <c r="C4754" t="s">
        <v>10182</v>
      </c>
      <c r="D4754" t="s">
        <v>21</v>
      </c>
      <c r="E4754">
        <v>2.08</v>
      </c>
      <c r="F4754">
        <v>16.64</v>
      </c>
      <c r="G4754">
        <v>-20.1016808719382</v>
      </c>
      <c r="H4754">
        <v>0.46625258834543798</v>
      </c>
      <c r="I4754">
        <v>-7.3441571420693803</v>
      </c>
      <c r="J4754">
        <v>-4.6493160773758403E-2</v>
      </c>
      <c r="K4754">
        <v>16.042952910959698</v>
      </c>
      <c r="L4754">
        <v>15.898442321003801</v>
      </c>
      <c r="M4754">
        <v>100</v>
      </c>
      <c r="N4754">
        <v>5.4545454545454497</v>
      </c>
      <c r="O4754">
        <v>0</v>
      </c>
      <c r="P4754">
        <v>4.9842271293375404</v>
      </c>
    </row>
    <row r="4755" spans="1:17" hidden="1" x14ac:dyDescent="0.3">
      <c r="A4755" t="s">
        <v>9665</v>
      </c>
      <c r="B4755" t="s">
        <v>9666</v>
      </c>
      <c r="C4755" t="s">
        <v>10182</v>
      </c>
      <c r="D4755" t="s">
        <v>413</v>
      </c>
      <c r="E4755">
        <v>2.0541</v>
      </c>
      <c r="F4755">
        <v>4.0999999999999996</v>
      </c>
      <c r="G4755">
        <v>-25.085908001275701</v>
      </c>
      <c r="H4755">
        <v>-4.5179745409920997</v>
      </c>
      <c r="I4755">
        <v>-12.3283842714069</v>
      </c>
      <c r="J4755">
        <v>-4.6493160773758403E-2</v>
      </c>
      <c r="K4755">
        <v>4.0999871641896899</v>
      </c>
      <c r="L4755">
        <v>4.0880358983106104</v>
      </c>
      <c r="M4755">
        <v>99.806682354411805</v>
      </c>
      <c r="O4755">
        <v>0</v>
      </c>
      <c r="P4755">
        <v>0</v>
      </c>
    </row>
    <row r="4756" spans="1:17" hidden="1" x14ac:dyDescent="0.3">
      <c r="A4756" t="s">
        <v>9667</v>
      </c>
      <c r="B4756" t="s">
        <v>9668</v>
      </c>
      <c r="C4756" t="s">
        <v>10182</v>
      </c>
      <c r="D4756" t="s">
        <v>413</v>
      </c>
      <c r="E4756">
        <v>2.0539000000000001</v>
      </c>
      <c r="F4756">
        <v>4.37</v>
      </c>
      <c r="G4756">
        <v>339.80770902</v>
      </c>
      <c r="H4756">
        <v>185.346890323872</v>
      </c>
      <c r="I4756">
        <v>352.56523274986898</v>
      </c>
      <c r="J4756">
        <v>14.0492515200773</v>
      </c>
      <c r="M4756">
        <v>100</v>
      </c>
      <c r="O4756">
        <v>0</v>
      </c>
      <c r="P4756">
        <v>364.89361702127599</v>
      </c>
    </row>
    <row r="4757" spans="1:17" hidden="1" x14ac:dyDescent="0.3">
      <c r="A4757" t="s">
        <v>9669</v>
      </c>
      <c r="B4757" t="s">
        <v>9670</v>
      </c>
      <c r="C4757" t="s">
        <v>10182</v>
      </c>
      <c r="D4757" t="s">
        <v>122</v>
      </c>
      <c r="E4757">
        <v>2.0488152999999998</v>
      </c>
      <c r="F4757">
        <v>141.4</v>
      </c>
      <c r="G4757">
        <v>57.248070077383097</v>
      </c>
      <c r="H4757">
        <v>5.4820254590078896</v>
      </c>
      <c r="I4757">
        <v>-1.8596342714069201</v>
      </c>
      <c r="J4757">
        <v>2.0398377744780398</v>
      </c>
      <c r="K4757">
        <v>147.90213295468499</v>
      </c>
      <c r="L4757">
        <v>129.663525797072</v>
      </c>
      <c r="M4757">
        <v>34.3038427195251</v>
      </c>
      <c r="N4757">
        <v>1.3475043808130001</v>
      </c>
      <c r="O4757">
        <v>30.127298444130101</v>
      </c>
      <c r="P4757">
        <v>135.62739543409401</v>
      </c>
      <c r="Q4757">
        <v>2.4068133924325E-2</v>
      </c>
    </row>
    <row r="4758" spans="1:17" hidden="1" x14ac:dyDescent="0.3">
      <c r="A4758" t="s">
        <v>9671</v>
      </c>
      <c r="B4758" t="s">
        <v>9672</v>
      </c>
      <c r="C4758" t="s">
        <v>10182</v>
      </c>
      <c r="D4758" t="s">
        <v>299</v>
      </c>
      <c r="E4758">
        <v>1.976</v>
      </c>
      <c r="F4758">
        <v>61.75</v>
      </c>
      <c r="G4758">
        <v>-25.085908001275701</v>
      </c>
      <c r="H4758">
        <v>-4.5179745409920997</v>
      </c>
      <c r="I4758">
        <v>-12.3283842714069</v>
      </c>
      <c r="J4758">
        <v>-4.6493160773758403E-2</v>
      </c>
      <c r="K4758">
        <v>61.75</v>
      </c>
      <c r="L4758">
        <v>61.75</v>
      </c>
      <c r="M4758">
        <v>50</v>
      </c>
      <c r="O4758">
        <v>0</v>
      </c>
      <c r="P4758">
        <v>0</v>
      </c>
    </row>
    <row r="4759" spans="1:17" hidden="1" x14ac:dyDescent="0.3">
      <c r="A4759" t="s">
        <v>9673</v>
      </c>
      <c r="B4759" t="s">
        <v>9674</v>
      </c>
      <c r="C4759" t="s">
        <v>10182</v>
      </c>
      <c r="D4759" t="s">
        <v>86</v>
      </c>
      <c r="E4759">
        <v>1.95423462</v>
      </c>
      <c r="F4759">
        <v>7.9</v>
      </c>
      <c r="K4759">
        <v>7.7408079907778697</v>
      </c>
      <c r="M4759">
        <v>57.238046106161903</v>
      </c>
      <c r="N4759">
        <v>1</v>
      </c>
    </row>
    <row r="4760" spans="1:17" hidden="1" x14ac:dyDescent="0.3">
      <c r="A4760" t="s">
        <v>9675</v>
      </c>
      <c r="B4760" t="s">
        <v>9676</v>
      </c>
      <c r="C4760" t="s">
        <v>10182</v>
      </c>
      <c r="D4760" t="s">
        <v>938</v>
      </c>
      <c r="E4760">
        <v>1.9468433999999999</v>
      </c>
      <c r="F4760">
        <v>3.93</v>
      </c>
      <c r="G4760">
        <v>22.6584529009798</v>
      </c>
      <c r="H4760">
        <v>5.2585617718570496</v>
      </c>
      <c r="I4760">
        <v>10.101522270649101</v>
      </c>
      <c r="J4760">
        <v>-4.6493160773758403E-2</v>
      </c>
      <c r="K4760">
        <v>3.7154953373398301</v>
      </c>
      <c r="L4760">
        <v>3.3387857367062201</v>
      </c>
      <c r="M4760">
        <v>99.758189427494898</v>
      </c>
      <c r="N4760">
        <v>4.1088854648176598</v>
      </c>
      <c r="O4760">
        <v>0</v>
      </c>
      <c r="P4760">
        <v>47.7443609022556</v>
      </c>
    </row>
    <row r="4761" spans="1:17" hidden="1" x14ac:dyDescent="0.3">
      <c r="A4761" t="s">
        <v>9677</v>
      </c>
      <c r="B4761" t="s">
        <v>9678</v>
      </c>
      <c r="C4761" t="s">
        <v>10182</v>
      </c>
      <c r="D4761" t="s">
        <v>711</v>
      </c>
      <c r="E4761">
        <v>1.7649299939999901</v>
      </c>
      <c r="F4761">
        <v>4531.74</v>
      </c>
      <c r="G4761">
        <v>-22.092051169132201</v>
      </c>
      <c r="K4761">
        <v>4523.2196314963803</v>
      </c>
      <c r="L4761">
        <v>4345.2923176734603</v>
      </c>
      <c r="M4761">
        <v>66.2688689774686</v>
      </c>
      <c r="N4761">
        <v>1</v>
      </c>
      <c r="O4761">
        <v>4.3749200086500899</v>
      </c>
      <c r="P4761">
        <v>2.9938568321435399</v>
      </c>
      <c r="Q4761">
        <v>7.1969087878504007E-2</v>
      </c>
    </row>
    <row r="4762" spans="1:17" hidden="1" x14ac:dyDescent="0.3">
      <c r="A4762" t="s">
        <v>9679</v>
      </c>
      <c r="B4762" t="s">
        <v>9680</v>
      </c>
      <c r="C4762" t="s">
        <v>10182</v>
      </c>
      <c r="D4762" t="s">
        <v>553</v>
      </c>
      <c r="E4762">
        <v>1.6512704</v>
      </c>
      <c r="F4762">
        <v>22.3</v>
      </c>
      <c r="G4762">
        <v>54.030557862178</v>
      </c>
      <c r="H4762">
        <v>29.319454570539001</v>
      </c>
      <c r="I4762">
        <v>42.532726839704097</v>
      </c>
      <c r="J4762">
        <v>10.176651623865499</v>
      </c>
      <c r="K4762">
        <v>14.612149520882101</v>
      </c>
      <c r="M4762">
        <v>100</v>
      </c>
      <c r="N4762">
        <v>0.23086680761099301</v>
      </c>
      <c r="O4762">
        <v>0</v>
      </c>
      <c r="P4762">
        <v>79.116465863453797</v>
      </c>
    </row>
    <row r="4763" spans="1:17" hidden="1" x14ac:dyDescent="0.3">
      <c r="A4763" t="s">
        <v>9681</v>
      </c>
      <c r="B4763" t="s">
        <v>9682</v>
      </c>
      <c r="C4763" t="s">
        <v>10182</v>
      </c>
      <c r="D4763" t="s">
        <v>21</v>
      </c>
      <c r="E4763">
        <v>1.6015999999999999</v>
      </c>
      <c r="F4763">
        <v>0.44</v>
      </c>
      <c r="G4763">
        <v>-25.085908001275701</v>
      </c>
      <c r="H4763">
        <v>-4.5179745409920997</v>
      </c>
      <c r="I4763">
        <v>-12.3283842714069</v>
      </c>
      <c r="J4763">
        <v>-4.6493160773758403E-2</v>
      </c>
      <c r="K4763">
        <v>0.43999996820174597</v>
      </c>
      <c r="L4763">
        <v>0.43919798429601298</v>
      </c>
      <c r="M4763">
        <v>100</v>
      </c>
      <c r="O4763">
        <v>0</v>
      </c>
      <c r="P4763">
        <v>0</v>
      </c>
    </row>
    <row r="4764" spans="1:17" hidden="1" x14ac:dyDescent="0.3">
      <c r="A4764" t="s">
        <v>9683</v>
      </c>
      <c r="B4764" t="s">
        <v>9684</v>
      </c>
      <c r="C4764" t="s">
        <v>10182</v>
      </c>
      <c r="D4764" t="s">
        <v>637</v>
      </c>
      <c r="E4764">
        <v>1.5193308000000001</v>
      </c>
      <c r="F4764">
        <v>4.42</v>
      </c>
      <c r="G4764">
        <v>52.4241321593667</v>
      </c>
      <c r="H4764">
        <v>-4.5179745409920997</v>
      </c>
      <c r="I4764">
        <v>48.985484341731699</v>
      </c>
      <c r="J4764">
        <v>-4.6493160773758403E-2</v>
      </c>
      <c r="K4764">
        <v>4.2878536210871996</v>
      </c>
      <c r="L4764">
        <v>3.46122494996726</v>
      </c>
      <c r="M4764">
        <v>100</v>
      </c>
      <c r="N4764">
        <v>0</v>
      </c>
      <c r="O4764">
        <v>0</v>
      </c>
      <c r="P4764">
        <v>77.510040160642504</v>
      </c>
    </row>
    <row r="4765" spans="1:17" hidden="1" x14ac:dyDescent="0.3">
      <c r="A4765" t="s">
        <v>9685</v>
      </c>
      <c r="B4765" t="s">
        <v>9686</v>
      </c>
      <c r="C4765" t="s">
        <v>10182</v>
      </c>
      <c r="D4765" t="s">
        <v>553</v>
      </c>
      <c r="E4765">
        <v>1.4890559000000001</v>
      </c>
      <c r="F4765">
        <v>4.43</v>
      </c>
      <c r="G4765">
        <v>554.36194475946002</v>
      </c>
      <c r="H4765">
        <v>71.1689530193742</v>
      </c>
      <c r="I4765">
        <v>130.27840652815399</v>
      </c>
      <c r="J4765">
        <v>21.287606896730502</v>
      </c>
      <c r="K4765">
        <v>2.79429179249099</v>
      </c>
      <c r="L4765">
        <v>2.0889222589902401</v>
      </c>
      <c r="M4765">
        <v>98.159926571457405</v>
      </c>
      <c r="N4765">
        <v>2.1059618085529599</v>
      </c>
      <c r="O4765">
        <v>0</v>
      </c>
      <c r="P4765">
        <v>728.03738317756995</v>
      </c>
      <c r="Q4765">
        <v>8.5257817099597996E-2</v>
      </c>
    </row>
    <row r="4766" spans="1:17" hidden="1" x14ac:dyDescent="0.3">
      <c r="A4766" t="s">
        <v>9687</v>
      </c>
      <c r="B4766" t="s">
        <v>9688</v>
      </c>
      <c r="C4766" t="s">
        <v>10182</v>
      </c>
      <c r="D4766" t="s">
        <v>140</v>
      </c>
      <c r="E4766">
        <v>1.3824000000000001</v>
      </c>
      <c r="F4766">
        <v>11.52</v>
      </c>
      <c r="G4766">
        <v>-25.085908001275701</v>
      </c>
      <c r="H4766">
        <v>-4.5179745409920997</v>
      </c>
      <c r="I4766">
        <v>-12.3283842714069</v>
      </c>
      <c r="J4766">
        <v>-4.6493160773758403E-2</v>
      </c>
      <c r="K4766">
        <v>11.5199999999999</v>
      </c>
      <c r="L4766">
        <v>11.52</v>
      </c>
      <c r="M4766">
        <v>50</v>
      </c>
      <c r="O4766">
        <v>0</v>
      </c>
      <c r="P4766">
        <v>0</v>
      </c>
    </row>
    <row r="4767" spans="1:17" hidden="1" x14ac:dyDescent="0.3">
      <c r="A4767" t="s">
        <v>9689</v>
      </c>
      <c r="B4767" t="s">
        <v>9690</v>
      </c>
      <c r="C4767" t="s">
        <v>10182</v>
      </c>
      <c r="D4767" t="s">
        <v>108</v>
      </c>
      <c r="E4767">
        <v>1.37832452449136</v>
      </c>
      <c r="F4767">
        <v>13.12</v>
      </c>
      <c r="G4767">
        <v>-25.085908001275701</v>
      </c>
      <c r="H4767">
        <v>-4.5179745409920997</v>
      </c>
      <c r="I4767">
        <v>-12.3283842714069</v>
      </c>
      <c r="J4767">
        <v>-4.6493160773758403E-2</v>
      </c>
      <c r="K4767">
        <v>13.12</v>
      </c>
      <c r="L4767">
        <v>13.1199999999999</v>
      </c>
      <c r="M4767">
        <v>50</v>
      </c>
      <c r="O4767">
        <v>0</v>
      </c>
      <c r="P4767">
        <v>0</v>
      </c>
    </row>
    <row r="4768" spans="1:17" hidden="1" x14ac:dyDescent="0.3">
      <c r="A4768" t="s">
        <v>9691</v>
      </c>
      <c r="B4768" t="s">
        <v>9692</v>
      </c>
      <c r="C4768" t="s">
        <v>10182</v>
      </c>
      <c r="D4768" t="s">
        <v>613</v>
      </c>
      <c r="E4768">
        <v>1.3188</v>
      </c>
      <c r="F4768">
        <v>18.84</v>
      </c>
      <c r="G4768">
        <v>-25.085908001275701</v>
      </c>
      <c r="H4768">
        <v>-4.5179745409920997</v>
      </c>
      <c r="I4768">
        <v>-12.3283842714069</v>
      </c>
      <c r="J4768">
        <v>-4.6493160773758403E-2</v>
      </c>
      <c r="K4768">
        <v>18.839963557187499</v>
      </c>
      <c r="L4768">
        <v>18.733267592039301</v>
      </c>
      <c r="M4768">
        <v>100</v>
      </c>
      <c r="O4768">
        <v>0</v>
      </c>
      <c r="P4768">
        <v>0</v>
      </c>
    </row>
    <row r="4769" spans="1:16" hidden="1" x14ac:dyDescent="0.3">
      <c r="A4769" t="s">
        <v>9693</v>
      </c>
      <c r="B4769" t="s">
        <v>9694</v>
      </c>
      <c r="C4769" t="s">
        <v>10182</v>
      </c>
      <c r="D4769" t="s">
        <v>1175</v>
      </c>
      <c r="E4769">
        <v>1.2757499999999999</v>
      </c>
      <c r="F4769">
        <v>85.05</v>
      </c>
      <c r="G4769">
        <v>-46.079869914884597</v>
      </c>
      <c r="H4769">
        <v>-4.5179745409920997</v>
      </c>
      <c r="I4769">
        <v>-25.983206606432301</v>
      </c>
      <c r="J4769">
        <v>-4.6493160773758403E-2</v>
      </c>
      <c r="K4769">
        <v>85.369331236531806</v>
      </c>
      <c r="L4769">
        <v>90.440128365230095</v>
      </c>
      <c r="M4769">
        <v>3.8134211653962402</v>
      </c>
      <c r="O4769">
        <v>26.5726043503821</v>
      </c>
      <c r="P4769">
        <v>0</v>
      </c>
    </row>
    <row r="4770" spans="1:16" hidden="1" x14ac:dyDescent="0.3">
      <c r="A4770" t="s">
        <v>9695</v>
      </c>
      <c r="B4770" t="s">
        <v>9696</v>
      </c>
      <c r="C4770" t="s">
        <v>10182</v>
      </c>
      <c r="E4770">
        <v>1.2705</v>
      </c>
      <c r="F4770">
        <v>10.5</v>
      </c>
      <c r="G4770">
        <v>-25.085908001275701</v>
      </c>
      <c r="H4770">
        <v>-4.5179745409920997</v>
      </c>
      <c r="I4770">
        <v>-12.3283842714069</v>
      </c>
      <c r="J4770">
        <v>-4.6493160773758403E-2</v>
      </c>
      <c r="K4770">
        <v>10.4999999745586</v>
      </c>
      <c r="L4770">
        <v>10.499552341046799</v>
      </c>
      <c r="M4770">
        <v>100</v>
      </c>
      <c r="O4770">
        <v>0</v>
      </c>
      <c r="P4770">
        <v>0</v>
      </c>
    </row>
    <row r="4771" spans="1:16" hidden="1" x14ac:dyDescent="0.3">
      <c r="A4771" t="s">
        <v>9697</v>
      </c>
      <c r="B4771" t="s">
        <v>9698</v>
      </c>
      <c r="C4771" t="s">
        <v>10182</v>
      </c>
      <c r="D4771" t="s">
        <v>75</v>
      </c>
      <c r="E4771">
        <v>1.2510239999999999</v>
      </c>
      <c r="F4771">
        <v>10.050000000000001</v>
      </c>
      <c r="G4771">
        <v>-25.085908001275701</v>
      </c>
      <c r="H4771">
        <v>-4.5179745409920997</v>
      </c>
      <c r="I4771">
        <v>-12.3283842714069</v>
      </c>
      <c r="J4771">
        <v>-4.6493160773758403E-2</v>
      </c>
      <c r="K4771">
        <v>10.050000000000001</v>
      </c>
      <c r="L4771">
        <v>10.049999999999899</v>
      </c>
      <c r="M4771">
        <v>50</v>
      </c>
      <c r="O4771">
        <v>0</v>
      </c>
      <c r="P4771">
        <v>0</v>
      </c>
    </row>
    <row r="4772" spans="1:16" hidden="1" x14ac:dyDescent="0.3">
      <c r="A4772" t="s">
        <v>9699</v>
      </c>
      <c r="B4772" t="s">
        <v>9700</v>
      </c>
      <c r="C4772" t="s">
        <v>10182</v>
      </c>
      <c r="D4772" t="s">
        <v>75</v>
      </c>
      <c r="E4772">
        <v>1.143</v>
      </c>
      <c r="F4772">
        <v>3.81</v>
      </c>
      <c r="G4772">
        <v>-25.085908001275701</v>
      </c>
      <c r="H4772">
        <v>-4.5179745409920997</v>
      </c>
      <c r="I4772">
        <v>-12.3283842714069</v>
      </c>
      <c r="J4772">
        <v>-4.6493160773758403E-2</v>
      </c>
      <c r="K4772">
        <v>3.80999995306659</v>
      </c>
      <c r="L4772">
        <v>3.8090963886720202</v>
      </c>
      <c r="M4772">
        <v>100</v>
      </c>
      <c r="O4772">
        <v>0</v>
      </c>
      <c r="P4772">
        <v>0</v>
      </c>
    </row>
    <row r="4773" spans="1:16" hidden="1" x14ac:dyDescent="0.3">
      <c r="A4773" t="s">
        <v>9701</v>
      </c>
      <c r="B4773" t="s">
        <v>9702</v>
      </c>
      <c r="C4773" t="s">
        <v>10182</v>
      </c>
      <c r="E4773">
        <v>1.129</v>
      </c>
      <c r="F4773">
        <v>11.29</v>
      </c>
      <c r="G4773">
        <v>44.944212480651899</v>
      </c>
      <c r="H4773">
        <v>0.40767601662870501</v>
      </c>
      <c r="I4773">
        <v>57.7017362105207</v>
      </c>
      <c r="J4773">
        <v>-4.6493160773758403E-2</v>
      </c>
      <c r="K4773">
        <v>10.571259649610401</v>
      </c>
      <c r="L4773">
        <v>8.2567530673909602</v>
      </c>
      <c r="M4773">
        <v>100</v>
      </c>
      <c r="N4773">
        <v>3.3439129449104499</v>
      </c>
      <c r="O4773">
        <v>0</v>
      </c>
      <c r="P4773">
        <v>70.030120481927696</v>
      </c>
    </row>
    <row r="4774" spans="1:16" hidden="1" x14ac:dyDescent="0.3">
      <c r="A4774" t="s">
        <v>9703</v>
      </c>
      <c r="B4774" t="s">
        <v>9704</v>
      </c>
      <c r="C4774" t="s">
        <v>10182</v>
      </c>
      <c r="D4774" t="s">
        <v>637</v>
      </c>
      <c r="E4774">
        <v>1.0733211024003799</v>
      </c>
      <c r="F4774">
        <v>1.95</v>
      </c>
      <c r="K4774">
        <v>2.2159995707425302</v>
      </c>
      <c r="M4774" s="1">
        <v>2.4459774300000002E-7</v>
      </c>
      <c r="N4774">
        <v>1</v>
      </c>
    </row>
    <row r="4775" spans="1:16" hidden="1" x14ac:dyDescent="0.3">
      <c r="A4775" t="s">
        <v>9705</v>
      </c>
      <c r="B4775" t="s">
        <v>9706</v>
      </c>
      <c r="C4775" t="s">
        <v>10182</v>
      </c>
      <c r="D4775" t="s">
        <v>46</v>
      </c>
      <c r="E4775">
        <v>0.93283125</v>
      </c>
      <c r="F4775">
        <v>57.85</v>
      </c>
      <c r="G4775">
        <v>-25.085908001275701</v>
      </c>
      <c r="H4775">
        <v>-4.5179745409920997</v>
      </c>
      <c r="I4775">
        <v>-12.3283842714069</v>
      </c>
      <c r="J4775">
        <v>-4.6493160773758403E-2</v>
      </c>
      <c r="K4775">
        <v>57.849901923693899</v>
      </c>
      <c r="L4775">
        <v>57.563647632795401</v>
      </c>
      <c r="M4775">
        <v>100</v>
      </c>
      <c r="O4775">
        <v>0</v>
      </c>
      <c r="P4775">
        <v>0</v>
      </c>
    </row>
    <row r="4776" spans="1:16" hidden="1" x14ac:dyDescent="0.3">
      <c r="A4776" t="s">
        <v>9707</v>
      </c>
      <c r="B4776" t="s">
        <v>9708</v>
      </c>
      <c r="C4776" t="s">
        <v>10182</v>
      </c>
      <c r="D4776" t="s">
        <v>166</v>
      </c>
      <c r="E4776">
        <v>0.92903103284561495</v>
      </c>
      <c r="F4776">
        <v>9.5</v>
      </c>
      <c r="G4776">
        <v>-25.085908001275701</v>
      </c>
      <c r="H4776">
        <v>-4.5179745409920997</v>
      </c>
      <c r="I4776">
        <v>-12.3283842714069</v>
      </c>
      <c r="K4776">
        <v>9.5</v>
      </c>
      <c r="L4776">
        <v>9.5</v>
      </c>
      <c r="M4776">
        <v>50</v>
      </c>
      <c r="O4776">
        <v>0</v>
      </c>
      <c r="P4776">
        <v>0</v>
      </c>
    </row>
    <row r="4777" spans="1:16" hidden="1" x14ac:dyDescent="0.3">
      <c r="A4777" t="s">
        <v>9709</v>
      </c>
      <c r="B4777" t="s">
        <v>9710</v>
      </c>
      <c r="C4777" t="s">
        <v>10182</v>
      </c>
      <c r="D4777" t="s">
        <v>553</v>
      </c>
      <c r="E4777">
        <v>0.86460657346542202</v>
      </c>
      <c r="F4777">
        <v>11.02</v>
      </c>
      <c r="G4777">
        <v>-25.085908001275701</v>
      </c>
      <c r="H4777">
        <v>-4.5179745409920997</v>
      </c>
      <c r="I4777">
        <v>-12.3283842714069</v>
      </c>
      <c r="J4777">
        <v>-4.6493160773758403E-2</v>
      </c>
      <c r="K4777">
        <v>11.0199999276658</v>
      </c>
      <c r="L4777">
        <v>11.0186485125123</v>
      </c>
      <c r="M4777">
        <v>100</v>
      </c>
      <c r="O4777">
        <v>0</v>
      </c>
      <c r="P4777">
        <v>0</v>
      </c>
    </row>
    <row r="4778" spans="1:16" hidden="1" x14ac:dyDescent="0.3">
      <c r="A4778" t="s">
        <v>9711</v>
      </c>
      <c r="B4778" t="s">
        <v>9712</v>
      </c>
      <c r="C4778" t="s">
        <v>10182</v>
      </c>
      <c r="D4778" t="s">
        <v>613</v>
      </c>
      <c r="E4778">
        <v>0.73349999999999704</v>
      </c>
      <c r="F4778">
        <v>4.8899999999999997</v>
      </c>
      <c r="G4778">
        <v>-25.085908001275701</v>
      </c>
      <c r="H4778">
        <v>-4.5179745409920997</v>
      </c>
      <c r="I4778">
        <v>-12.3283842714069</v>
      </c>
      <c r="K4778">
        <v>4.8899999999999899</v>
      </c>
      <c r="L4778">
        <v>4.8899999999999801</v>
      </c>
      <c r="M4778">
        <v>50</v>
      </c>
      <c r="O4778">
        <v>0</v>
      </c>
      <c r="P4778">
        <v>0</v>
      </c>
    </row>
    <row r="4779" spans="1:16" hidden="1" x14ac:dyDescent="0.3">
      <c r="A4779" t="s">
        <v>9713</v>
      </c>
      <c r="B4779" t="s">
        <v>9714</v>
      </c>
      <c r="C4779" t="s">
        <v>10182</v>
      </c>
      <c r="D4779" t="s">
        <v>193</v>
      </c>
      <c r="E4779">
        <v>0.72540000000000004</v>
      </c>
      <c r="F4779">
        <v>8.06</v>
      </c>
      <c r="G4779">
        <v>56.037687504342202</v>
      </c>
      <c r="H4779">
        <v>0.42994212567456902</v>
      </c>
      <c r="I4779">
        <v>44.4809542499938</v>
      </c>
      <c r="J4779">
        <v>4.9014235058929101</v>
      </c>
      <c r="K4779">
        <v>7.1061642512129204</v>
      </c>
      <c r="L4779">
        <v>5.7250685778205197</v>
      </c>
      <c r="M4779">
        <v>100</v>
      </c>
      <c r="N4779">
        <v>0.208754208754208</v>
      </c>
      <c r="O4779">
        <v>0</v>
      </c>
      <c r="P4779">
        <v>81.123595505617899</v>
      </c>
    </row>
    <row r="4780" spans="1:16" hidden="1" x14ac:dyDescent="0.3">
      <c r="A4780" t="s">
        <v>9715</v>
      </c>
      <c r="B4780" t="s">
        <v>9716</v>
      </c>
      <c r="C4780" t="s">
        <v>10182</v>
      </c>
      <c r="E4780">
        <v>0.66086999999999996</v>
      </c>
      <c r="F4780">
        <v>10.5</v>
      </c>
      <c r="G4780">
        <v>-25.085908001275701</v>
      </c>
      <c r="H4780">
        <v>-4.5179745409920997</v>
      </c>
      <c r="I4780">
        <v>-12.3283842714069</v>
      </c>
      <c r="J4780">
        <v>-4.6493160773758403E-2</v>
      </c>
      <c r="K4780">
        <v>9.8149147695560792</v>
      </c>
      <c r="M4780">
        <v>50</v>
      </c>
      <c r="O4780">
        <v>0</v>
      </c>
    </row>
    <row r="4781" spans="1:16" hidden="1" x14ac:dyDescent="0.3">
      <c r="A4781" t="s">
        <v>9717</v>
      </c>
      <c r="B4781" t="s">
        <v>9718</v>
      </c>
      <c r="C4781" t="s">
        <v>10182</v>
      </c>
      <c r="D4781" t="s">
        <v>711</v>
      </c>
      <c r="E4781">
        <v>0.62861604399999904</v>
      </c>
      <c r="F4781">
        <v>37.08</v>
      </c>
      <c r="G4781">
        <v>44.7720855855314</v>
      </c>
      <c r="H4781">
        <v>-1.47667989813497</v>
      </c>
      <c r="I4781">
        <v>19.394528694845199</v>
      </c>
      <c r="J4781">
        <v>0.96554185016715299</v>
      </c>
      <c r="K4781">
        <v>35.252834326744399</v>
      </c>
      <c r="L4781">
        <v>30.5667714292792</v>
      </c>
      <c r="M4781">
        <v>21.949362773198501</v>
      </c>
      <c r="N4781">
        <v>0.82341801687009597</v>
      </c>
      <c r="O4781">
        <v>5.151024811219</v>
      </c>
      <c r="P4781">
        <v>71.825764596848899</v>
      </c>
    </row>
    <row r="4782" spans="1:16" hidden="1" x14ac:dyDescent="0.3">
      <c r="A4782" t="s">
        <v>9719</v>
      </c>
      <c r="B4782" t="s">
        <v>9720</v>
      </c>
      <c r="C4782" t="s">
        <v>10182</v>
      </c>
      <c r="D4782" t="s">
        <v>114</v>
      </c>
      <c r="E4782">
        <v>0.49906499999999998</v>
      </c>
      <c r="F4782">
        <v>20.37</v>
      </c>
      <c r="G4782">
        <v>-14.858635274002999</v>
      </c>
      <c r="H4782">
        <v>0.482025459007905</v>
      </c>
      <c r="I4782">
        <v>-7.3283842714069101</v>
      </c>
      <c r="J4782">
        <v>-4.6493160773758403E-2</v>
      </c>
      <c r="K4782">
        <v>19.691386908748001</v>
      </c>
      <c r="L4782">
        <v>19.1952850969815</v>
      </c>
      <c r="M4782">
        <v>100</v>
      </c>
      <c r="N4782">
        <v>5.4545454545454497</v>
      </c>
      <c r="O4782">
        <v>0</v>
      </c>
      <c r="P4782">
        <v>10.2272727272727</v>
      </c>
    </row>
    <row r="4783" spans="1:16" hidden="1" x14ac:dyDescent="0.3">
      <c r="A4783" t="s">
        <v>9721</v>
      </c>
      <c r="B4783" t="s">
        <v>9722</v>
      </c>
      <c r="C4783" t="s">
        <v>10182</v>
      </c>
      <c r="D4783" t="s">
        <v>140</v>
      </c>
      <c r="E4783">
        <v>0.49402200000000002</v>
      </c>
      <c r="F4783">
        <v>4.1100000000000003</v>
      </c>
      <c r="G4783">
        <v>-25.085908001275701</v>
      </c>
      <c r="H4783">
        <v>-4.5179745409920997</v>
      </c>
      <c r="I4783">
        <v>-12.3283842714069</v>
      </c>
      <c r="J4783">
        <v>-4.6493160773758403E-2</v>
      </c>
      <c r="K4783">
        <v>4.1099999483327299</v>
      </c>
      <c r="L4783">
        <v>4.1090346517944898</v>
      </c>
      <c r="M4783">
        <v>100</v>
      </c>
      <c r="O4783">
        <v>0</v>
      </c>
      <c r="P4783">
        <v>0</v>
      </c>
    </row>
    <row r="4784" spans="1:16" hidden="1" x14ac:dyDescent="0.3">
      <c r="A4784" t="s">
        <v>9723</v>
      </c>
      <c r="B4784" t="s">
        <v>9724</v>
      </c>
      <c r="C4784" t="s">
        <v>10182</v>
      </c>
      <c r="E4784">
        <v>0.38200000000000001</v>
      </c>
      <c r="F4784">
        <v>9.5500000000000007</v>
      </c>
      <c r="G4784">
        <v>-25.085908001275701</v>
      </c>
      <c r="H4784">
        <v>-4.5179745409920997</v>
      </c>
      <c r="I4784">
        <v>-12.3283842714069</v>
      </c>
      <c r="J4784">
        <v>-4.6493160773758403E-2</v>
      </c>
      <c r="K4784">
        <v>9.5499983723201805</v>
      </c>
      <c r="L4784">
        <v>9.5243687171389197</v>
      </c>
      <c r="M4784">
        <v>100</v>
      </c>
      <c r="O4784">
        <v>0</v>
      </c>
      <c r="P4784">
        <v>0</v>
      </c>
    </row>
    <row r="4785" spans="1:16" hidden="1" x14ac:dyDescent="0.3">
      <c r="A4785" t="s">
        <v>9725</v>
      </c>
      <c r="B4785" t="s">
        <v>9726</v>
      </c>
      <c r="C4785" t="s">
        <v>10182</v>
      </c>
      <c r="D4785" t="s">
        <v>46</v>
      </c>
      <c r="E4785">
        <v>0.36780000000000002</v>
      </c>
      <c r="F4785">
        <v>12.26</v>
      </c>
      <c r="G4785">
        <v>166.818853903486</v>
      </c>
      <c r="H4785">
        <v>5.6347658004274699</v>
      </c>
      <c r="I4785">
        <v>179.57637763335401</v>
      </c>
      <c r="J4785">
        <v>-4.6493160773758403E-2</v>
      </c>
      <c r="K4785">
        <v>10.974221497395099</v>
      </c>
      <c r="M4785">
        <v>100</v>
      </c>
      <c r="N4785">
        <v>0.170454545454545</v>
      </c>
      <c r="O4785">
        <v>0</v>
      </c>
      <c r="P4785">
        <v>191.90476190476099</v>
      </c>
    </row>
    <row r="4786" spans="1:16" hidden="1" x14ac:dyDescent="0.3">
      <c r="A4786" t="s">
        <v>9727</v>
      </c>
      <c r="B4786" t="s">
        <v>9728</v>
      </c>
      <c r="C4786" t="s">
        <v>10182</v>
      </c>
      <c r="D4786" t="s">
        <v>553</v>
      </c>
      <c r="E4786">
        <v>0.36536371200000001</v>
      </c>
      <c r="F4786">
        <v>3.84</v>
      </c>
      <c r="G4786">
        <v>-25.085908001275701</v>
      </c>
      <c r="H4786">
        <v>-4.5179745409920997</v>
      </c>
      <c r="I4786">
        <v>-12.3283842714069</v>
      </c>
      <c r="J4786">
        <v>-4.6493160773758403E-2</v>
      </c>
      <c r="K4786">
        <v>3.83998995909239</v>
      </c>
      <c r="L4786">
        <v>3.8182698852760901</v>
      </c>
      <c r="M4786">
        <v>100</v>
      </c>
      <c r="O4786">
        <v>0</v>
      </c>
      <c r="P4786">
        <v>0</v>
      </c>
    </row>
    <row r="4787" spans="1:16" hidden="1" x14ac:dyDescent="0.3">
      <c r="A4787" t="s">
        <v>9729</v>
      </c>
      <c r="B4787" t="s">
        <v>9730</v>
      </c>
      <c r="C4787" t="s">
        <v>10182</v>
      </c>
      <c r="D4787" t="s">
        <v>413</v>
      </c>
      <c r="E4787">
        <v>0.35678500000000002</v>
      </c>
      <c r="F4787">
        <v>7.15</v>
      </c>
      <c r="G4787">
        <v>-25.085908001275701</v>
      </c>
      <c r="H4787">
        <v>-4.5179745409920997</v>
      </c>
      <c r="I4787">
        <v>-12.3283842714069</v>
      </c>
      <c r="J4787">
        <v>-4.6493160773758403E-2</v>
      </c>
      <c r="K4787">
        <v>7.1499999041806896</v>
      </c>
      <c r="L4787">
        <v>7.1482626378298697</v>
      </c>
      <c r="M4787">
        <v>100</v>
      </c>
      <c r="O4787">
        <v>0</v>
      </c>
      <c r="P4787">
        <v>0</v>
      </c>
    </row>
    <row r="4788" spans="1:16" hidden="1" x14ac:dyDescent="0.3">
      <c r="A4788" t="s">
        <v>9731</v>
      </c>
      <c r="B4788" t="s">
        <v>9732</v>
      </c>
      <c r="C4788" t="s">
        <v>10182</v>
      </c>
      <c r="D4788" t="s">
        <v>114</v>
      </c>
      <c r="E4788">
        <v>0.34499999999999997</v>
      </c>
      <c r="F4788">
        <v>3.45</v>
      </c>
      <c r="G4788">
        <v>-15.213296536307499</v>
      </c>
      <c r="H4788">
        <v>-4.5179745409920997</v>
      </c>
      <c r="I4788">
        <v>-12.3283842714069</v>
      </c>
      <c r="J4788">
        <v>-4.6493160773758403E-2</v>
      </c>
      <c r="K4788">
        <v>3.4497655138205201</v>
      </c>
      <c r="L4788">
        <v>3.4040642319384702</v>
      </c>
      <c r="M4788">
        <v>100</v>
      </c>
      <c r="O4788">
        <v>0</v>
      </c>
      <c r="P4788">
        <v>9.8726114649681591</v>
      </c>
    </row>
    <row r="4789" spans="1:16" hidden="1" x14ac:dyDescent="0.3">
      <c r="A4789" t="s">
        <v>9733</v>
      </c>
      <c r="B4789" t="s">
        <v>9734</v>
      </c>
      <c r="C4789" t="s">
        <v>10182</v>
      </c>
      <c r="D4789" t="s">
        <v>637</v>
      </c>
      <c r="E4789">
        <v>0.33499999999999802</v>
      </c>
      <c r="F4789">
        <v>1</v>
      </c>
      <c r="G4789">
        <v>-14.8449732899431</v>
      </c>
      <c r="H4789">
        <v>-4.2627840798750798</v>
      </c>
      <c r="I4789">
        <v>-17.738252227332602</v>
      </c>
      <c r="J4789">
        <v>-0.68487498968562099</v>
      </c>
      <c r="M4789">
        <v>50</v>
      </c>
      <c r="N4789">
        <v>1</v>
      </c>
    </row>
    <row r="4790" spans="1:16" hidden="1" x14ac:dyDescent="0.3">
      <c r="A4790" t="s">
        <v>9735</v>
      </c>
      <c r="B4790" t="s">
        <v>9736</v>
      </c>
      <c r="C4790" t="s">
        <v>10182</v>
      </c>
      <c r="D4790" t="s">
        <v>413</v>
      </c>
      <c r="E4790">
        <v>0.28151999999999999</v>
      </c>
      <c r="F4790">
        <v>11.73</v>
      </c>
      <c r="G4790">
        <v>105.81960380974699</v>
      </c>
      <c r="H4790">
        <v>-4.5179745409920997</v>
      </c>
      <c r="I4790">
        <v>-12.3283842714069</v>
      </c>
      <c r="J4790">
        <v>-4.6493160773758403E-2</v>
      </c>
      <c r="K4790">
        <v>11.7099461892044</v>
      </c>
      <c r="L4790">
        <v>10.2443039529917</v>
      </c>
      <c r="M4790">
        <v>99.999262565895194</v>
      </c>
      <c r="O4790">
        <v>0</v>
      </c>
      <c r="P4790">
        <v>263.15789473684202</v>
      </c>
    </row>
    <row r="4791" spans="1:16" hidden="1" x14ac:dyDescent="0.3">
      <c r="A4791" t="s">
        <v>9737</v>
      </c>
      <c r="B4791" t="s">
        <v>9738</v>
      </c>
      <c r="C4791" t="s">
        <v>10182</v>
      </c>
      <c r="D4791" t="s">
        <v>344</v>
      </c>
      <c r="E4791">
        <v>0.22970760000000001</v>
      </c>
      <c r="F4791">
        <v>2.14</v>
      </c>
      <c r="G4791">
        <v>-20.183947216962</v>
      </c>
      <c r="H4791">
        <v>0.38398624332162201</v>
      </c>
      <c r="I4791">
        <v>-7.4264234870931896</v>
      </c>
      <c r="J4791">
        <v>-4.6493160773758403E-2</v>
      </c>
      <c r="K4791">
        <v>2.08727525327948</v>
      </c>
      <c r="L4791">
        <v>2.05470434627731</v>
      </c>
      <c r="M4791">
        <v>100</v>
      </c>
      <c r="N4791">
        <v>0</v>
      </c>
      <c r="O4791">
        <v>0</v>
      </c>
      <c r="P4791">
        <v>4.9019607843137303</v>
      </c>
    </row>
    <row r="4792" spans="1:16" hidden="1" x14ac:dyDescent="0.3">
      <c r="A4792" t="s">
        <v>9739</v>
      </c>
      <c r="B4792" t="s">
        <v>9740</v>
      </c>
      <c r="C4792" t="s">
        <v>10182</v>
      </c>
      <c r="D4792" t="s">
        <v>75</v>
      </c>
      <c r="E4792">
        <v>0.205176</v>
      </c>
      <c r="F4792">
        <v>1.03</v>
      </c>
      <c r="G4792">
        <v>-25.085908001275701</v>
      </c>
      <c r="H4792">
        <v>-4.5179745409920997</v>
      </c>
      <c r="I4792">
        <v>-12.3283842714069</v>
      </c>
      <c r="J4792">
        <v>-4.6493160773758403E-2</v>
      </c>
      <c r="K4792">
        <v>1.0299999941335101</v>
      </c>
      <c r="L4792">
        <v>1.0298936308875399</v>
      </c>
      <c r="M4792">
        <v>100</v>
      </c>
      <c r="O4792">
        <v>0</v>
      </c>
      <c r="P4792">
        <v>0</v>
      </c>
    </row>
    <row r="4793" spans="1:16" hidden="1" x14ac:dyDescent="0.3">
      <c r="A4793" t="s">
        <v>9741</v>
      </c>
      <c r="B4793" t="s">
        <v>9742</v>
      </c>
      <c r="C4793" t="s">
        <v>10182</v>
      </c>
      <c r="D4793" t="s">
        <v>938</v>
      </c>
      <c r="E4793">
        <v>0.20382</v>
      </c>
      <c r="F4793">
        <v>2.58</v>
      </c>
      <c r="G4793">
        <v>-25.085908001275701</v>
      </c>
      <c r="H4793">
        <v>-4.5179745409920997</v>
      </c>
      <c r="I4793">
        <v>-12.3283842714069</v>
      </c>
      <c r="K4793">
        <v>2.5799999999999899</v>
      </c>
      <c r="L4793">
        <v>2.5799999999999899</v>
      </c>
      <c r="M4793">
        <v>50</v>
      </c>
      <c r="O4793">
        <v>0</v>
      </c>
      <c r="P4793">
        <v>0</v>
      </c>
    </row>
    <row r="4794" spans="1:16" hidden="1" x14ac:dyDescent="0.3">
      <c r="A4794" t="s">
        <v>9743</v>
      </c>
      <c r="B4794" t="s">
        <v>9744</v>
      </c>
      <c r="C4794" t="s">
        <v>10182</v>
      </c>
      <c r="E4794">
        <v>0.20069999999999999</v>
      </c>
      <c r="F4794">
        <v>21.07</v>
      </c>
      <c r="G4794">
        <v>-25.085908001275701</v>
      </c>
      <c r="H4794">
        <v>-4.5179745409920997</v>
      </c>
      <c r="I4794">
        <v>28.138282395259701</v>
      </c>
      <c r="J4794">
        <v>-4.6493160773758403E-2</v>
      </c>
      <c r="K4794">
        <v>18.949377824480301</v>
      </c>
      <c r="M4794">
        <v>100</v>
      </c>
      <c r="N4794">
        <v>0</v>
      </c>
      <c r="O4794">
        <v>0</v>
      </c>
    </row>
    <row r="4795" spans="1:16" hidden="1" x14ac:dyDescent="0.3">
      <c r="A4795" t="s">
        <v>9745</v>
      </c>
      <c r="B4795" t="s">
        <v>9746</v>
      </c>
      <c r="C4795" t="s">
        <v>10182</v>
      </c>
      <c r="D4795" t="s">
        <v>98</v>
      </c>
      <c r="E4795">
        <v>0.17280000000000001</v>
      </c>
      <c r="F4795">
        <v>1.44</v>
      </c>
      <c r="G4795">
        <v>-90.636147235725502</v>
      </c>
      <c r="H4795">
        <v>-4.5179745409920997</v>
      </c>
      <c r="I4795">
        <v>-77.878623505856694</v>
      </c>
      <c r="J4795">
        <v>-4.6493160773758403E-2</v>
      </c>
      <c r="K4795">
        <v>1.51599561782055</v>
      </c>
      <c r="L4795">
        <v>2.56737409726624</v>
      </c>
      <c r="M4795">
        <v>100</v>
      </c>
      <c r="O4795">
        <v>190.277777777777</v>
      </c>
      <c r="P4795">
        <v>71.428571428571402</v>
      </c>
    </row>
    <row r="4796" spans="1:16" hidden="1" x14ac:dyDescent="0.3">
      <c r="A4796" t="s">
        <v>9747</v>
      </c>
      <c r="B4796" t="s">
        <v>9748</v>
      </c>
      <c r="C4796" t="s">
        <v>10182</v>
      </c>
      <c r="D4796" t="s">
        <v>214</v>
      </c>
      <c r="E4796">
        <v>0.124319999999998</v>
      </c>
      <c r="F4796">
        <v>5.18</v>
      </c>
      <c r="G4796">
        <v>-25.085908001275701</v>
      </c>
      <c r="H4796">
        <v>-4.5179745409920997</v>
      </c>
      <c r="I4796">
        <v>-12.3283842714069</v>
      </c>
      <c r="J4796">
        <v>-4.6493160773758403E-2</v>
      </c>
      <c r="K4796">
        <v>5.18</v>
      </c>
      <c r="L4796">
        <v>5.1799999999999899</v>
      </c>
      <c r="M4796">
        <v>100</v>
      </c>
      <c r="O4796">
        <v>0</v>
      </c>
      <c r="P4796">
        <v>0</v>
      </c>
    </row>
    <row r="4797" spans="1:16" hidden="1" x14ac:dyDescent="0.3">
      <c r="A4797" t="s">
        <v>9749</v>
      </c>
      <c r="B4797" t="s">
        <v>9750</v>
      </c>
      <c r="C4797" t="s">
        <v>10182</v>
      </c>
      <c r="D4797" t="s">
        <v>214</v>
      </c>
      <c r="E4797">
        <v>0.114264</v>
      </c>
      <c r="F4797">
        <v>12</v>
      </c>
      <c r="G4797">
        <v>-25.085908001275701</v>
      </c>
      <c r="H4797">
        <v>-4.5179745409920997</v>
      </c>
      <c r="I4797">
        <v>-12.3283842714069</v>
      </c>
      <c r="J4797">
        <v>-4.6493160773758403E-2</v>
      </c>
      <c r="K4797">
        <v>12</v>
      </c>
      <c r="L4797">
        <v>12</v>
      </c>
      <c r="M4797">
        <v>50</v>
      </c>
      <c r="O4797">
        <v>0</v>
      </c>
      <c r="P4797">
        <v>0</v>
      </c>
    </row>
    <row r="4798" spans="1:16" hidden="1" x14ac:dyDescent="0.3">
      <c r="A4798" t="s">
        <v>9751</v>
      </c>
      <c r="B4798" t="s">
        <v>9752</v>
      </c>
      <c r="C4798" t="s">
        <v>10182</v>
      </c>
      <c r="D4798" t="s">
        <v>130</v>
      </c>
      <c r="E4798">
        <v>0.105825</v>
      </c>
      <c r="F4798">
        <v>4.25</v>
      </c>
      <c r="G4798">
        <v>-25.085908001275701</v>
      </c>
      <c r="H4798">
        <v>-4.5179745409920997</v>
      </c>
      <c r="I4798">
        <v>-12.3283842714069</v>
      </c>
      <c r="J4798">
        <v>-4.6493160773758403E-2</v>
      </c>
      <c r="K4798">
        <v>4.2499999859089304</v>
      </c>
      <c r="L4798">
        <v>4.2497367232166701</v>
      </c>
      <c r="M4798">
        <v>100</v>
      </c>
      <c r="O4798">
        <v>0</v>
      </c>
      <c r="P4798">
        <v>0</v>
      </c>
    </row>
    <row r="4799" spans="1:16" hidden="1" x14ac:dyDescent="0.3">
      <c r="A4799" t="s">
        <v>9753</v>
      </c>
      <c r="B4799" t="s">
        <v>9754</v>
      </c>
      <c r="C4799" t="s">
        <v>10182</v>
      </c>
      <c r="D4799" t="s">
        <v>166</v>
      </c>
      <c r="E4799">
        <v>9.7919999999999993E-2</v>
      </c>
      <c r="F4799">
        <v>2.04</v>
      </c>
      <c r="G4799">
        <v>-5.08590800127575</v>
      </c>
      <c r="H4799">
        <v>9.7410074392512494E-2</v>
      </c>
      <c r="I4799">
        <v>7.6716157285930704</v>
      </c>
      <c r="J4799">
        <v>-4.6493160773758403E-2</v>
      </c>
      <c r="K4799">
        <v>1.93312140711804</v>
      </c>
      <c r="L4799">
        <v>1.7915523404439899</v>
      </c>
      <c r="M4799">
        <v>100</v>
      </c>
      <c r="N4799">
        <v>0</v>
      </c>
      <c r="O4799">
        <v>0</v>
      </c>
      <c r="P4799">
        <v>19.999999999999901</v>
      </c>
    </row>
    <row r="4800" spans="1:16" hidden="1" x14ac:dyDescent="0.3">
      <c r="A4800" t="s">
        <v>9755</v>
      </c>
      <c r="B4800" t="s">
        <v>9756</v>
      </c>
      <c r="C4800" t="s">
        <v>10182</v>
      </c>
      <c r="D4800" t="s">
        <v>413</v>
      </c>
      <c r="E4800">
        <v>9.7884604062407093E-2</v>
      </c>
      <c r="F4800">
        <v>4.63</v>
      </c>
      <c r="G4800">
        <v>-9.3359080012757492</v>
      </c>
      <c r="H4800">
        <v>11.232025459007801</v>
      </c>
      <c r="I4800">
        <v>3.4216157285930699</v>
      </c>
      <c r="J4800">
        <v>-4.6493160773758403E-2</v>
      </c>
      <c r="K4800">
        <v>4.3348685846757897</v>
      </c>
      <c r="L4800">
        <v>4.1088338082708598</v>
      </c>
      <c r="M4800">
        <v>50</v>
      </c>
      <c r="N4800">
        <v>0</v>
      </c>
      <c r="O4800">
        <v>0</v>
      </c>
      <c r="P4800">
        <v>15.749999999999901</v>
      </c>
    </row>
    <row r="4801" spans="1:17" hidden="1" x14ac:dyDescent="0.3">
      <c r="A4801" t="s">
        <v>9757</v>
      </c>
      <c r="B4801" t="s">
        <v>9758</v>
      </c>
      <c r="C4801" t="s">
        <v>10182</v>
      </c>
      <c r="D4801" t="s">
        <v>553</v>
      </c>
      <c r="E4801">
        <v>9.1329431639917899E-2</v>
      </c>
      <c r="F4801">
        <v>4.55</v>
      </c>
      <c r="G4801">
        <v>-25.085908001275701</v>
      </c>
      <c r="H4801">
        <v>-4.5179745409920997</v>
      </c>
      <c r="I4801">
        <v>-12.3283842714069</v>
      </c>
      <c r="J4801">
        <v>-4.6493160773758403E-2</v>
      </c>
      <c r="K4801">
        <v>4.55</v>
      </c>
      <c r="L4801">
        <v>4.5499999999999803</v>
      </c>
      <c r="M4801">
        <v>50</v>
      </c>
      <c r="O4801">
        <v>0</v>
      </c>
      <c r="P4801">
        <v>0</v>
      </c>
    </row>
    <row r="4802" spans="1:17" hidden="1" x14ac:dyDescent="0.3">
      <c r="A4802" t="s">
        <v>9759</v>
      </c>
      <c r="B4802" t="s">
        <v>9760</v>
      </c>
      <c r="C4802" t="s">
        <v>10182</v>
      </c>
      <c r="D4802" t="s">
        <v>130</v>
      </c>
      <c r="E4802">
        <v>9.0601812000000004E-2</v>
      </c>
      <c r="F4802">
        <v>0.44</v>
      </c>
      <c r="G4802">
        <v>-15.085908001275699</v>
      </c>
      <c r="H4802">
        <v>-4.5179745409920997</v>
      </c>
      <c r="I4802">
        <v>-12.3283842714069</v>
      </c>
      <c r="J4802">
        <v>-4.6493160773758403E-2</v>
      </c>
      <c r="K4802">
        <v>0.43998472647879</v>
      </c>
      <c r="L4802">
        <v>0.43378649372970202</v>
      </c>
      <c r="M4802">
        <v>50</v>
      </c>
      <c r="O4802">
        <v>0</v>
      </c>
      <c r="P4802">
        <v>9.9999999999999805</v>
      </c>
    </row>
    <row r="4803" spans="1:17" hidden="1" x14ac:dyDescent="0.3">
      <c r="A4803" t="s">
        <v>9761</v>
      </c>
      <c r="B4803" t="s">
        <v>9762</v>
      </c>
      <c r="C4803" t="s">
        <v>10182</v>
      </c>
      <c r="D4803" t="s">
        <v>613</v>
      </c>
      <c r="E4803">
        <v>8.9298000000000002E-2</v>
      </c>
      <c r="F4803">
        <v>38.74</v>
      </c>
      <c r="G4803">
        <v>-20.099458136777098</v>
      </c>
      <c r="H4803">
        <v>-4.5179745409920997</v>
      </c>
      <c r="I4803">
        <v>-12.3283842714069</v>
      </c>
      <c r="J4803">
        <v>-4.6493160773758403E-2</v>
      </c>
      <c r="K4803">
        <v>38.739150511460402</v>
      </c>
      <c r="L4803">
        <v>38.441182684692201</v>
      </c>
      <c r="M4803">
        <v>50</v>
      </c>
      <c r="O4803">
        <v>0</v>
      </c>
      <c r="P4803">
        <v>4.9864498644986499</v>
      </c>
    </row>
    <row r="4804" spans="1:17" hidden="1" x14ac:dyDescent="0.3">
      <c r="A4804" t="s">
        <v>9763</v>
      </c>
      <c r="B4804" t="s">
        <v>9764</v>
      </c>
      <c r="C4804" t="s">
        <v>10182</v>
      </c>
      <c r="E4804">
        <v>8.1900000000000001E-2</v>
      </c>
      <c r="F4804">
        <v>0.13</v>
      </c>
      <c r="G4804">
        <v>-25.085908001275701</v>
      </c>
      <c r="H4804">
        <v>-4.5179745409920997</v>
      </c>
      <c r="I4804">
        <v>-12.3283842714069</v>
      </c>
      <c r="J4804">
        <v>-4.6493160773758403E-2</v>
      </c>
      <c r="K4804">
        <v>0.12999999999999901</v>
      </c>
      <c r="L4804">
        <v>0.12999999999999901</v>
      </c>
      <c r="M4804">
        <v>50</v>
      </c>
      <c r="O4804">
        <v>0</v>
      </c>
      <c r="P4804">
        <v>0</v>
      </c>
    </row>
    <row r="4805" spans="1:17" hidden="1" x14ac:dyDescent="0.3">
      <c r="A4805" t="s">
        <v>9765</v>
      </c>
      <c r="B4805" t="s">
        <v>9766</v>
      </c>
      <c r="C4805" t="s">
        <v>10182</v>
      </c>
      <c r="D4805" t="s">
        <v>553</v>
      </c>
      <c r="E4805">
        <v>7.0599999999999996E-2</v>
      </c>
      <c r="F4805">
        <v>3.53</v>
      </c>
      <c r="G4805">
        <v>-15.117060649250799</v>
      </c>
      <c r="H4805">
        <v>0.22979993972005</v>
      </c>
      <c r="I4805">
        <v>-7.5806097906947603</v>
      </c>
      <c r="J4805">
        <v>-4.6493160773758403E-2</v>
      </c>
      <c r="K4805">
        <v>3.4419135738247002</v>
      </c>
      <c r="L4805">
        <v>3.4504000253928</v>
      </c>
      <c r="M4805">
        <v>100</v>
      </c>
      <c r="N4805">
        <v>0</v>
      </c>
      <c r="O4805">
        <v>0</v>
      </c>
      <c r="P4805">
        <v>9.9688473520249197</v>
      </c>
    </row>
    <row r="4806" spans="1:17" hidden="1" x14ac:dyDescent="0.3">
      <c r="A4806" t="s">
        <v>9767</v>
      </c>
      <c r="B4806" t="s">
        <v>9768</v>
      </c>
      <c r="C4806" t="s">
        <v>10182</v>
      </c>
      <c r="D4806" t="s">
        <v>416</v>
      </c>
      <c r="E4806">
        <v>5.2079951999999999E-2</v>
      </c>
      <c r="F4806">
        <v>1.78</v>
      </c>
      <c r="G4806">
        <v>166.71737068724801</v>
      </c>
      <c r="H4806">
        <v>0.18790781194907399</v>
      </c>
      <c r="I4806">
        <v>19.523467580444901</v>
      </c>
      <c r="J4806">
        <v>-4.6493160773758403E-2</v>
      </c>
      <c r="K4806">
        <v>1.6465799668012799</v>
      </c>
      <c r="L4806">
        <v>1.32488901252821</v>
      </c>
      <c r="M4806">
        <v>100</v>
      </c>
      <c r="N4806">
        <v>2.2909090909090901</v>
      </c>
      <c r="O4806">
        <v>0</v>
      </c>
      <c r="P4806">
        <v>191.80327868852399</v>
      </c>
    </row>
    <row r="4807" spans="1:17" hidden="1" x14ac:dyDescent="0.3">
      <c r="A4807" t="s">
        <v>9769</v>
      </c>
      <c r="B4807" t="s">
        <v>9770</v>
      </c>
      <c r="C4807" t="s">
        <v>10182</v>
      </c>
      <c r="D4807" t="s">
        <v>177</v>
      </c>
      <c r="E4807">
        <v>5.1029999999999999E-2</v>
      </c>
      <c r="F4807">
        <v>22.68</v>
      </c>
      <c r="G4807">
        <v>-93.409930347644405</v>
      </c>
      <c r="H4807">
        <v>-4.5179745409920997</v>
      </c>
      <c r="I4807">
        <v>-12.3283842714069</v>
      </c>
      <c r="J4807">
        <v>-4.6493160773758403E-2</v>
      </c>
      <c r="K4807">
        <v>22.899888908562499</v>
      </c>
      <c r="L4807">
        <v>35.349126583086999</v>
      </c>
      <c r="M4807">
        <v>0</v>
      </c>
      <c r="O4807">
        <v>215.69664902998201</v>
      </c>
      <c r="P4807">
        <v>4.9999999999999796</v>
      </c>
    </row>
    <row r="4808" spans="1:17" hidden="1" x14ac:dyDescent="0.3">
      <c r="A4808" t="s">
        <v>9771</v>
      </c>
      <c r="B4808" t="s">
        <v>9772</v>
      </c>
      <c r="C4808" t="s">
        <v>10182</v>
      </c>
      <c r="D4808" t="s">
        <v>140</v>
      </c>
      <c r="E4808">
        <v>2.6800000000000001E-2</v>
      </c>
      <c r="F4808">
        <v>1.34</v>
      </c>
      <c r="G4808">
        <v>-25.085908001275701</v>
      </c>
      <c r="H4808">
        <v>-4.5179745409920997</v>
      </c>
      <c r="I4808">
        <v>-12.3283842714069</v>
      </c>
      <c r="J4808">
        <v>-4.6493160773758403E-2</v>
      </c>
      <c r="K4808">
        <v>1.33999999154535</v>
      </c>
      <c r="L4808">
        <v>1.3398420339300099</v>
      </c>
      <c r="M4808">
        <v>100</v>
      </c>
      <c r="O4808">
        <v>0</v>
      </c>
      <c r="P4808">
        <v>0</v>
      </c>
    </row>
    <row r="4809" spans="1:17" hidden="1" x14ac:dyDescent="0.3">
      <c r="A4809" t="s">
        <v>9773</v>
      </c>
      <c r="B4809" t="s">
        <v>9774</v>
      </c>
      <c r="C4809" t="s">
        <v>10182</v>
      </c>
      <c r="D4809" t="s">
        <v>130</v>
      </c>
      <c r="E4809">
        <v>2.4500000000000001E-2</v>
      </c>
      <c r="F4809">
        <v>0.05</v>
      </c>
      <c r="G4809">
        <v>-25.085908001275701</v>
      </c>
      <c r="H4809">
        <v>-4.5179745409920997</v>
      </c>
      <c r="I4809">
        <v>137.671615728593</v>
      </c>
      <c r="J4809">
        <v>-4.6493160773758403E-2</v>
      </c>
      <c r="K4809">
        <v>4.1286583424742201E-2</v>
      </c>
      <c r="M4809">
        <v>100</v>
      </c>
      <c r="N4809">
        <v>0</v>
      </c>
      <c r="O4809">
        <v>0</v>
      </c>
    </row>
    <row r="4810" spans="1:17" hidden="1" x14ac:dyDescent="0.3">
      <c r="A4810" t="s">
        <v>9775</v>
      </c>
      <c r="B4810" t="s">
        <v>9776</v>
      </c>
      <c r="C4810" t="s">
        <v>10182</v>
      </c>
      <c r="E4810">
        <v>4.9799999999999996E-4</v>
      </c>
      <c r="F4810">
        <v>0.02</v>
      </c>
      <c r="G4810">
        <v>-25.085908001275701</v>
      </c>
      <c r="H4810">
        <v>-4.5179745409920997</v>
      </c>
      <c r="I4810">
        <v>-12.3283842714069</v>
      </c>
      <c r="J4810">
        <v>-4.6493160773758403E-2</v>
      </c>
      <c r="K4810">
        <v>0.02</v>
      </c>
      <c r="L4810">
        <v>0.02</v>
      </c>
      <c r="M4810">
        <v>50</v>
      </c>
      <c r="O4810">
        <v>0</v>
      </c>
      <c r="P4810">
        <v>0</v>
      </c>
    </row>
    <row r="4811" spans="1:17" hidden="1" x14ac:dyDescent="0.3">
      <c r="A4811" t="s">
        <v>9777</v>
      </c>
      <c r="B4811" t="s">
        <v>9778</v>
      </c>
      <c r="C4811" t="s">
        <v>10182</v>
      </c>
      <c r="D4811" t="s">
        <v>1315</v>
      </c>
      <c r="E4811">
        <v>0</v>
      </c>
      <c r="F4811">
        <v>1233.33</v>
      </c>
      <c r="G4811">
        <v>-17.806237843661201</v>
      </c>
      <c r="H4811">
        <v>-3.6839598230853099</v>
      </c>
      <c r="I4811">
        <v>-7.8505068158172104</v>
      </c>
      <c r="J4811">
        <v>0.29524809227750598</v>
      </c>
      <c r="K4811">
        <v>1223.78290321756</v>
      </c>
      <c r="L4811">
        <v>1196.1102981132899</v>
      </c>
      <c r="M4811">
        <v>36.382996971611497</v>
      </c>
      <c r="N4811">
        <v>1.0614063868102901</v>
      </c>
      <c r="O4811">
        <v>2.40568217751939</v>
      </c>
      <c r="P4811">
        <v>7.6204188481675299</v>
      </c>
      <c r="Q4811">
        <v>-0.13193077695746</v>
      </c>
    </row>
    <row r="4812" spans="1:17" hidden="1" x14ac:dyDescent="0.3">
      <c r="A4812" t="s">
        <v>9779</v>
      </c>
      <c r="B4812" t="s">
        <v>9780</v>
      </c>
      <c r="C4812" t="s">
        <v>10182</v>
      </c>
      <c r="D4812" t="s">
        <v>1315</v>
      </c>
      <c r="E4812">
        <v>0</v>
      </c>
      <c r="F4812">
        <v>1221.6300000000001</v>
      </c>
      <c r="G4812">
        <v>-17.9037572164682</v>
      </c>
      <c r="H4812">
        <v>-3.8809898764185</v>
      </c>
      <c r="I4812">
        <v>-8.4526987138200695</v>
      </c>
      <c r="J4812">
        <v>5.6785527750830997E-2</v>
      </c>
      <c r="K4812">
        <v>1212.9695825465701</v>
      </c>
      <c r="L4812">
        <v>1187.2478637908</v>
      </c>
      <c r="M4812">
        <v>36.058663394519002</v>
      </c>
      <c r="N4812">
        <v>1.0808916784968701</v>
      </c>
      <c r="O4812">
        <v>2.9444267085778599</v>
      </c>
      <c r="P4812">
        <v>8.9282211324119594</v>
      </c>
      <c r="Q4812">
        <v>-0.13333261542483699</v>
      </c>
    </row>
    <row r="4813" spans="1:17" hidden="1" x14ac:dyDescent="0.3">
      <c r="A4813" t="s">
        <v>9781</v>
      </c>
      <c r="B4813" t="s">
        <v>9782</v>
      </c>
      <c r="C4813" t="s">
        <v>10182</v>
      </c>
      <c r="D4813" t="s">
        <v>711</v>
      </c>
      <c r="E4813">
        <v>0</v>
      </c>
      <c r="F4813">
        <v>53.18</v>
      </c>
      <c r="G4813">
        <v>-7.9957675283354996</v>
      </c>
      <c r="H4813">
        <v>1.04854736978562</v>
      </c>
      <c r="I4813">
        <v>-1.7693522346509101</v>
      </c>
      <c r="J4813">
        <v>-1.39310817645352</v>
      </c>
      <c r="K4813">
        <v>51.348069130964902</v>
      </c>
      <c r="L4813">
        <v>48.213136420901797</v>
      </c>
      <c r="M4813">
        <v>37.853305265548997</v>
      </c>
      <c r="N4813">
        <v>0.155260056741791</v>
      </c>
      <c r="O4813">
        <v>4.3625423091387496</v>
      </c>
      <c r="P4813">
        <v>24.665947770640901</v>
      </c>
      <c r="Q4813">
        <v>7.2054511565187995E-2</v>
      </c>
    </row>
    <row r="4814" spans="1:17" hidden="1" x14ac:dyDescent="0.3">
      <c r="A4814" t="s">
        <v>9783</v>
      </c>
      <c r="B4814" t="s">
        <v>9784</v>
      </c>
      <c r="C4814" t="s">
        <v>10182</v>
      </c>
      <c r="D4814" t="s">
        <v>711</v>
      </c>
      <c r="E4814">
        <v>0</v>
      </c>
      <c r="F4814">
        <v>26.18</v>
      </c>
      <c r="G4814">
        <v>-9.7859872754764208</v>
      </c>
      <c r="H4814">
        <v>1.3953506918956899</v>
      </c>
      <c r="I4814">
        <v>-5.3227437907398798</v>
      </c>
      <c r="J4814">
        <v>-1.5901678595689299</v>
      </c>
      <c r="K4814">
        <v>25.174128566198899</v>
      </c>
      <c r="L4814">
        <v>23.930205615578899</v>
      </c>
      <c r="M4814">
        <v>42.1652590342811</v>
      </c>
      <c r="N4814">
        <v>1.1460651268915201</v>
      </c>
      <c r="O4814">
        <v>2.6737967914438299</v>
      </c>
      <c r="P4814">
        <v>19.816933638443899</v>
      </c>
      <c r="Q4814">
        <v>-2.5629607369169999E-2</v>
      </c>
    </row>
    <row r="4815" spans="1:17" hidden="1" x14ac:dyDescent="0.3">
      <c r="A4815" t="s">
        <v>9785</v>
      </c>
      <c r="B4815" t="s">
        <v>9786</v>
      </c>
      <c r="C4815" t="s">
        <v>10182</v>
      </c>
      <c r="D4815" t="s">
        <v>711</v>
      </c>
      <c r="E4815">
        <v>0</v>
      </c>
      <c r="F4815">
        <v>21.84</v>
      </c>
      <c r="G4815">
        <v>33.312699483493603</v>
      </c>
      <c r="H4815">
        <v>2.9272809334604299</v>
      </c>
      <c r="I4815">
        <v>9.5058230252571398</v>
      </c>
      <c r="J4815">
        <v>1.8455234520550201</v>
      </c>
      <c r="K4815">
        <v>20.5810795206271</v>
      </c>
      <c r="L4815">
        <v>18.215968534116801</v>
      </c>
      <c r="M4815">
        <v>39.917065374287702</v>
      </c>
      <c r="N4815">
        <v>1.3685252133618899</v>
      </c>
      <c r="O4815">
        <v>4.7161172161172198</v>
      </c>
      <c r="P4815">
        <v>59.183673469387699</v>
      </c>
      <c r="Q4815">
        <v>8.1438948753974005E-2</v>
      </c>
    </row>
    <row r="4816" spans="1:17" hidden="1" x14ac:dyDescent="0.3">
      <c r="A4816" t="s">
        <v>9787</v>
      </c>
      <c r="B4816" t="s">
        <v>9788</v>
      </c>
      <c r="C4816" t="s">
        <v>10182</v>
      </c>
      <c r="D4816" t="s">
        <v>711</v>
      </c>
      <c r="E4816">
        <v>0</v>
      </c>
      <c r="F4816">
        <v>29.71</v>
      </c>
      <c r="G4816">
        <v>25.4435544296914</v>
      </c>
      <c r="H4816">
        <v>0.33947002078191202</v>
      </c>
      <c r="I4816">
        <v>10.6434700332288</v>
      </c>
      <c r="J4816">
        <v>2.5008390251126298</v>
      </c>
      <c r="K4816">
        <v>28.248253169270399</v>
      </c>
      <c r="L4816">
        <v>25.340828268906201</v>
      </c>
      <c r="M4816">
        <v>46.770192321881197</v>
      </c>
      <c r="N4816">
        <v>1.4788871628628399</v>
      </c>
      <c r="O4816">
        <v>9.2224840121171301</v>
      </c>
      <c r="P4816">
        <v>52.2418652318729</v>
      </c>
      <c r="Q4816">
        <v>-1.7638996257211999E-2</v>
      </c>
    </row>
    <row r="4817" spans="1:17" hidden="1" x14ac:dyDescent="0.3">
      <c r="A4817" t="s">
        <v>9789</v>
      </c>
      <c r="B4817" t="s">
        <v>9790</v>
      </c>
      <c r="C4817" t="s">
        <v>10182</v>
      </c>
      <c r="D4817" t="s">
        <v>711</v>
      </c>
      <c r="E4817">
        <v>0</v>
      </c>
      <c r="F4817">
        <v>39.9</v>
      </c>
      <c r="G4817">
        <v>4.1363503781580198</v>
      </c>
      <c r="H4817">
        <v>3.5112225392998599</v>
      </c>
      <c r="I4817">
        <v>-3.3715300933621299</v>
      </c>
      <c r="J4817">
        <v>-0.19641819825502299</v>
      </c>
      <c r="K4817">
        <v>37.658057015262699</v>
      </c>
      <c r="L4817">
        <v>36.240462387932503</v>
      </c>
      <c r="M4817">
        <v>42.372329352446798</v>
      </c>
      <c r="N4817">
        <v>1.2953816586314899</v>
      </c>
      <c r="O4817">
        <v>3.6340852130325798</v>
      </c>
      <c r="P4817">
        <v>41.489361702127603</v>
      </c>
      <c r="Q4817">
        <v>2.6969867049001998E-2</v>
      </c>
    </row>
    <row r="4818" spans="1:17" hidden="1" x14ac:dyDescent="0.3">
      <c r="A4818" t="s">
        <v>9791</v>
      </c>
      <c r="B4818" t="s">
        <v>9792</v>
      </c>
      <c r="C4818" t="s">
        <v>10182</v>
      </c>
      <c r="D4818" t="s">
        <v>711</v>
      </c>
      <c r="E4818">
        <v>0</v>
      </c>
      <c r="F4818">
        <v>38.64</v>
      </c>
      <c r="G4818">
        <v>13.2599566603783</v>
      </c>
      <c r="H4818">
        <v>1.0557959508111601</v>
      </c>
      <c r="I4818">
        <v>5.1898639037755396</v>
      </c>
      <c r="J4818">
        <v>0.44765508369957702</v>
      </c>
      <c r="K4818">
        <v>36.786966035973499</v>
      </c>
      <c r="L4818">
        <v>33.491044834321499</v>
      </c>
      <c r="M4818">
        <v>37.855201331873801</v>
      </c>
      <c r="N4818">
        <v>0.53858861667581304</v>
      </c>
      <c r="O4818">
        <v>1.1645962732919199</v>
      </c>
      <c r="P4818">
        <v>59.669421487603302</v>
      </c>
      <c r="Q4818">
        <v>5.8879591037521002E-2</v>
      </c>
    </row>
    <row r="4819" spans="1:17" hidden="1" x14ac:dyDescent="0.3">
      <c r="A4819" t="s">
        <v>9793</v>
      </c>
      <c r="B4819" t="s">
        <v>9794</v>
      </c>
      <c r="C4819" t="s">
        <v>10182</v>
      </c>
      <c r="D4819" t="s">
        <v>711</v>
      </c>
      <c r="E4819">
        <v>0</v>
      </c>
      <c r="F4819">
        <v>53</v>
      </c>
      <c r="G4819">
        <v>-7.6994185217630102</v>
      </c>
      <c r="H4819">
        <v>2.34087237749696</v>
      </c>
      <c r="I4819">
        <v>-1.7042974419349901</v>
      </c>
      <c r="J4819">
        <v>-0.47257689549031401</v>
      </c>
      <c r="K4819">
        <v>51.188931744457904</v>
      </c>
      <c r="L4819">
        <v>48.061865723882804</v>
      </c>
      <c r="M4819">
        <v>38.548106434567202</v>
      </c>
      <c r="N4819">
        <v>0.53216715097279399</v>
      </c>
      <c r="O4819">
        <v>2.8301886792452899</v>
      </c>
      <c r="P4819">
        <v>25.443786982248501</v>
      </c>
      <c r="Q4819">
        <v>-3.9160773297699998E-4</v>
      </c>
    </row>
    <row r="4820" spans="1:17" hidden="1" x14ac:dyDescent="0.3">
      <c r="A4820" t="s">
        <v>9795</v>
      </c>
      <c r="B4820" t="s">
        <v>9796</v>
      </c>
      <c r="C4820" t="s">
        <v>10182</v>
      </c>
      <c r="D4820" t="s">
        <v>711</v>
      </c>
      <c r="E4820">
        <v>0</v>
      </c>
      <c r="F4820">
        <v>152.91</v>
      </c>
      <c r="G4820">
        <v>12.040807091541</v>
      </c>
      <c r="H4820">
        <v>3.16296040690988</v>
      </c>
      <c r="I4820">
        <v>5.2946926516699904</v>
      </c>
      <c r="J4820">
        <v>1.6084317362088101</v>
      </c>
      <c r="K4820">
        <v>145.47365800124399</v>
      </c>
      <c r="L4820">
        <v>134.289492121135</v>
      </c>
      <c r="M4820">
        <v>34.574083232051997</v>
      </c>
      <c r="N4820">
        <v>0.78120702210233905</v>
      </c>
      <c r="O4820">
        <v>1.1706232424301799</v>
      </c>
      <c r="P4820">
        <v>38.996454867739203</v>
      </c>
      <c r="Q4820">
        <v>3.8010026247456002E-2</v>
      </c>
    </row>
    <row r="4821" spans="1:17" hidden="1" x14ac:dyDescent="0.3">
      <c r="A4821" t="s">
        <v>9797</v>
      </c>
      <c r="B4821" t="s">
        <v>9798</v>
      </c>
      <c r="C4821" t="s">
        <v>10182</v>
      </c>
      <c r="D4821" t="s">
        <v>548</v>
      </c>
      <c r="E4821">
        <v>0</v>
      </c>
      <c r="F4821">
        <v>87.36</v>
      </c>
      <c r="G4821">
        <v>-35.728478282400197</v>
      </c>
      <c r="H4821">
        <v>-21.480608651239901</v>
      </c>
      <c r="I4821">
        <v>-22.4055844772741</v>
      </c>
      <c r="J4821">
        <v>-1.5278933582937699</v>
      </c>
      <c r="K4821">
        <v>93.479938872310697</v>
      </c>
      <c r="L4821">
        <v>98.079360301594207</v>
      </c>
      <c r="M4821">
        <v>70.236447926634199</v>
      </c>
      <c r="N4821">
        <v>0.64173051277515802</v>
      </c>
      <c r="O4821">
        <v>51.442307692307701</v>
      </c>
      <c r="P4821">
        <v>32.283464566929098</v>
      </c>
      <c r="Q4821">
        <v>0.14567341613641299</v>
      </c>
    </row>
    <row r="4822" spans="1:17" hidden="1" x14ac:dyDescent="0.3">
      <c r="A4822" t="s">
        <v>9799</v>
      </c>
      <c r="B4822" t="s">
        <v>9800</v>
      </c>
      <c r="C4822" t="s">
        <v>10182</v>
      </c>
      <c r="D4822" t="s">
        <v>711</v>
      </c>
      <c r="E4822">
        <v>0</v>
      </c>
      <c r="F4822">
        <v>272.70999999999998</v>
      </c>
      <c r="G4822">
        <v>7.1114840196656299</v>
      </c>
      <c r="H4822">
        <v>-0.93119020064361502</v>
      </c>
      <c r="I4822">
        <v>3.4769577813341499</v>
      </c>
      <c r="J4822">
        <v>1.5515536708764399</v>
      </c>
      <c r="K4822">
        <v>260.61824464814799</v>
      </c>
      <c r="L4822">
        <v>239.76832213857</v>
      </c>
      <c r="M4822">
        <v>38.8935273072047</v>
      </c>
      <c r="N4822">
        <v>0.95256333432626905</v>
      </c>
      <c r="O4822">
        <v>1.90678742987058</v>
      </c>
      <c r="P4822">
        <v>35.8455790784557</v>
      </c>
      <c r="Q4822">
        <v>1.8802390589823002E-2</v>
      </c>
    </row>
    <row r="4823" spans="1:17" hidden="1" x14ac:dyDescent="0.3">
      <c r="A4823" t="s">
        <v>9801</v>
      </c>
      <c r="B4823" t="s">
        <v>9802</v>
      </c>
      <c r="C4823" t="s">
        <v>10182</v>
      </c>
      <c r="D4823" t="s">
        <v>214</v>
      </c>
      <c r="E4823">
        <v>0</v>
      </c>
      <c r="F4823">
        <v>1535.15</v>
      </c>
      <c r="G4823">
        <v>-6.4177983889385697</v>
      </c>
      <c r="H4823">
        <v>-4.22710585676439</v>
      </c>
      <c r="I4823">
        <v>-4.2534784317082304</v>
      </c>
      <c r="J4823">
        <v>-2.9357336671028702</v>
      </c>
      <c r="K4823">
        <v>1552.80312655436</v>
      </c>
      <c r="L4823">
        <v>1508.5337882901599</v>
      </c>
      <c r="M4823">
        <v>62.226032105996701</v>
      </c>
      <c r="N4823">
        <v>0.89844549975463295</v>
      </c>
      <c r="O4823">
        <v>41.679966127088498</v>
      </c>
      <c r="P4823">
        <v>31.710351336279</v>
      </c>
      <c r="Q4823">
        <v>6.3467078324692006E-2</v>
      </c>
    </row>
    <row r="4824" spans="1:17" hidden="1" x14ac:dyDescent="0.3">
      <c r="A4824" t="s">
        <v>9803</v>
      </c>
      <c r="B4824" t="s">
        <v>9804</v>
      </c>
      <c r="C4824" t="s">
        <v>10182</v>
      </c>
      <c r="D4824" t="s">
        <v>711</v>
      </c>
      <c r="E4824">
        <v>0</v>
      </c>
      <c r="F4824">
        <v>266.69</v>
      </c>
      <c r="G4824">
        <v>1.8911905084609399</v>
      </c>
      <c r="H4824">
        <v>0.20264962166846101</v>
      </c>
      <c r="I4824">
        <v>1.8173099590330699</v>
      </c>
      <c r="J4824">
        <v>0.54016139431500099</v>
      </c>
      <c r="K4824">
        <v>254.46070806502601</v>
      </c>
      <c r="L4824">
        <v>237.49246983010701</v>
      </c>
      <c r="M4824">
        <v>30.520322535784199</v>
      </c>
      <c r="N4824">
        <v>2.2788416955735902</v>
      </c>
      <c r="O4824">
        <v>9.4904195882860201</v>
      </c>
      <c r="P4824">
        <v>31.051597051597</v>
      </c>
      <c r="Q4824">
        <v>1.6721317295981999E-2</v>
      </c>
    </row>
    <row r="4825" spans="1:17" hidden="1" x14ac:dyDescent="0.3">
      <c r="A4825" t="s">
        <v>9805</v>
      </c>
      <c r="B4825" t="s">
        <v>9806</v>
      </c>
      <c r="C4825" t="s">
        <v>10182</v>
      </c>
      <c r="D4825" t="s">
        <v>711</v>
      </c>
      <c r="E4825">
        <v>0</v>
      </c>
      <c r="F4825">
        <v>751.9</v>
      </c>
      <c r="G4825">
        <v>43.467522920735497</v>
      </c>
      <c r="H4825">
        <v>1.43655807691243</v>
      </c>
      <c r="I4825">
        <v>23.535877952581998</v>
      </c>
      <c r="J4825">
        <v>1.6627347724294499</v>
      </c>
      <c r="K4825">
        <v>703.022169996402</v>
      </c>
      <c r="L4825">
        <v>602.92557966662196</v>
      </c>
      <c r="M4825">
        <v>33.773001793398997</v>
      </c>
      <c r="N4825">
        <v>0.58242170381071601</v>
      </c>
      <c r="O4825">
        <v>0.147626014097612</v>
      </c>
      <c r="P4825">
        <v>74.454756380510403</v>
      </c>
      <c r="Q4825">
        <v>3.7138248543373997E-2</v>
      </c>
    </row>
    <row r="4826" spans="1:17" hidden="1" x14ac:dyDescent="0.3">
      <c r="A4826" t="s">
        <v>9807</v>
      </c>
      <c r="B4826" t="s">
        <v>9808</v>
      </c>
      <c r="C4826" t="s">
        <v>10182</v>
      </c>
      <c r="D4826" t="s">
        <v>711</v>
      </c>
      <c r="E4826">
        <v>0</v>
      </c>
      <c r="F4826">
        <v>258.79000000000002</v>
      </c>
      <c r="G4826">
        <v>2.30272109052834</v>
      </c>
      <c r="H4826">
        <v>-0.90554104897306398</v>
      </c>
      <c r="I4826">
        <v>1.4554708112522401</v>
      </c>
      <c r="J4826">
        <v>0.33332235740313398</v>
      </c>
      <c r="K4826">
        <v>248.35749364799901</v>
      </c>
      <c r="L4826">
        <v>231.54399799832601</v>
      </c>
      <c r="M4826">
        <v>38.590708796903002</v>
      </c>
      <c r="N4826">
        <v>0.53411502760268204</v>
      </c>
      <c r="O4826">
        <v>6.2599018509216</v>
      </c>
      <c r="P4826">
        <v>30.045226130653202</v>
      </c>
      <c r="Q4826">
        <v>1.5258138167479E-2</v>
      </c>
    </row>
    <row r="4827" spans="1:17" hidden="1" x14ac:dyDescent="0.3">
      <c r="A4827" t="s">
        <v>9809</v>
      </c>
      <c r="B4827" t="s">
        <v>9810</v>
      </c>
      <c r="C4827" t="s">
        <v>10182</v>
      </c>
      <c r="D4827" t="s">
        <v>711</v>
      </c>
      <c r="E4827">
        <v>0</v>
      </c>
      <c r="F4827">
        <v>267.8</v>
      </c>
      <c r="G4827">
        <v>-9.7542973208278507</v>
      </c>
      <c r="H4827">
        <v>1.26974294530327</v>
      </c>
      <c r="I4827">
        <v>-6.0163556886359801</v>
      </c>
      <c r="J4827">
        <v>-3.16774166017351</v>
      </c>
      <c r="K4827">
        <v>257.87387565029502</v>
      </c>
      <c r="L4827">
        <v>245.145073027515</v>
      </c>
      <c r="M4827">
        <v>43.6990592984979</v>
      </c>
      <c r="N4827">
        <v>1.0690348006145201</v>
      </c>
      <c r="O4827">
        <v>2.6549663928304699</v>
      </c>
      <c r="P4827">
        <v>19.3670603967015</v>
      </c>
      <c r="Q4827">
        <v>-2.6504851824225999E-2</v>
      </c>
    </row>
    <row r="4828" spans="1:17" hidden="1" x14ac:dyDescent="0.3">
      <c r="A4828" t="s">
        <v>9811</v>
      </c>
      <c r="B4828" t="s">
        <v>9812</v>
      </c>
      <c r="C4828" t="s">
        <v>10182</v>
      </c>
      <c r="D4828" t="s">
        <v>711</v>
      </c>
      <c r="E4828">
        <v>0</v>
      </c>
      <c r="F4828">
        <v>263.67</v>
      </c>
      <c r="G4828">
        <v>2.0391100788553902</v>
      </c>
      <c r="H4828">
        <v>0.34940526574427599</v>
      </c>
      <c r="I4828">
        <v>0.91246781586330805</v>
      </c>
      <c r="J4828">
        <v>0.32651334780918201</v>
      </c>
      <c r="K4828">
        <v>252.18888271933599</v>
      </c>
      <c r="L4828">
        <v>234.27342511666799</v>
      </c>
      <c r="M4828">
        <v>39.772223044646402</v>
      </c>
      <c r="N4828">
        <v>0.479454569335656</v>
      </c>
      <c r="O4828">
        <v>1.0315925209542101</v>
      </c>
      <c r="P4828">
        <v>1149.44320712694</v>
      </c>
      <c r="Q4828">
        <v>-4.0451341168239998E-3</v>
      </c>
    </row>
    <row r="4829" spans="1:17" hidden="1" x14ac:dyDescent="0.3">
      <c r="A4829" t="s">
        <v>9813</v>
      </c>
      <c r="B4829" t="s">
        <v>9814</v>
      </c>
      <c r="C4829" t="s">
        <v>10182</v>
      </c>
      <c r="D4829" t="s">
        <v>259</v>
      </c>
      <c r="E4829">
        <v>0</v>
      </c>
      <c r="F4829">
        <v>162</v>
      </c>
      <c r="G4829">
        <v>9.9140919987242402</v>
      </c>
      <c r="H4829">
        <v>4.9414849184673502</v>
      </c>
      <c r="I4829">
        <v>-5.3976912020999901</v>
      </c>
      <c r="J4829">
        <v>9.4129662986856992</v>
      </c>
      <c r="K4829">
        <v>145.76408928375099</v>
      </c>
      <c r="L4829">
        <v>144.02452993215999</v>
      </c>
      <c r="M4829">
        <v>50</v>
      </c>
      <c r="N4829">
        <v>1.0909090909090899</v>
      </c>
      <c r="O4829">
        <v>0</v>
      </c>
      <c r="P4829">
        <v>62</v>
      </c>
    </row>
    <row r="4830" spans="1:17" hidden="1" x14ac:dyDescent="0.3">
      <c r="A4830" t="s">
        <v>9815</v>
      </c>
      <c r="B4830" t="s">
        <v>9816</v>
      </c>
      <c r="C4830" t="s">
        <v>10182</v>
      </c>
      <c r="D4830" t="s">
        <v>711</v>
      </c>
      <c r="E4830">
        <v>0</v>
      </c>
      <c r="F4830">
        <v>895.22</v>
      </c>
      <c r="G4830">
        <v>32.546134252245302</v>
      </c>
      <c r="H4830">
        <v>-1.023773007917</v>
      </c>
      <c r="I4830">
        <v>14.6711901363104</v>
      </c>
      <c r="J4830">
        <v>1.4073266795911199</v>
      </c>
      <c r="K4830">
        <v>841.96903101436703</v>
      </c>
      <c r="L4830">
        <v>740.14672341199002</v>
      </c>
      <c r="M4830">
        <v>37.3388535311583</v>
      </c>
      <c r="N4830">
        <v>0.98924036796835901</v>
      </c>
      <c r="O4830">
        <v>3.3265566006121401</v>
      </c>
      <c r="P4830">
        <v>91.474526243743796</v>
      </c>
      <c r="Q4830">
        <v>2.6632969630870001E-2</v>
      </c>
    </row>
    <row r="4831" spans="1:17" hidden="1" x14ac:dyDescent="0.3">
      <c r="A4831" t="s">
        <v>9817</v>
      </c>
      <c r="B4831" t="s">
        <v>9818</v>
      </c>
      <c r="C4831" t="s">
        <v>10182</v>
      </c>
      <c r="D4831" t="s">
        <v>711</v>
      </c>
      <c r="E4831">
        <v>0</v>
      </c>
      <c r="F4831">
        <v>858.2</v>
      </c>
      <c r="G4831">
        <v>-1.6749215186758</v>
      </c>
      <c r="H4831">
        <v>0.116171800471307</v>
      </c>
      <c r="I4831">
        <v>-0.23768772085377901</v>
      </c>
      <c r="J4831">
        <v>0.6932039156616</v>
      </c>
      <c r="K4831">
        <v>824.88593668096701</v>
      </c>
      <c r="L4831">
        <v>770.52037657329504</v>
      </c>
      <c r="M4831">
        <v>43.617668529781398</v>
      </c>
      <c r="N4831">
        <v>3.3150202135378799</v>
      </c>
      <c r="O4831">
        <v>15.357725471917901</v>
      </c>
      <c r="P4831">
        <v>39.544715447154402</v>
      </c>
      <c r="Q4831">
        <v>3.5665262196414999E-2</v>
      </c>
    </row>
    <row r="4832" spans="1:17" hidden="1" x14ac:dyDescent="0.3">
      <c r="A4832" t="s">
        <v>9819</v>
      </c>
      <c r="B4832" t="s">
        <v>9820</v>
      </c>
      <c r="C4832" t="s">
        <v>10182</v>
      </c>
      <c r="D4832" t="s">
        <v>711</v>
      </c>
      <c r="E4832">
        <v>0</v>
      </c>
      <c r="F4832">
        <v>281.10000000000002</v>
      </c>
      <c r="G4832">
        <v>6.7744916609815</v>
      </c>
      <c r="H4832">
        <v>1.0926981384516901</v>
      </c>
      <c r="I4832">
        <v>3.96800396242701</v>
      </c>
      <c r="J4832">
        <v>1.73909177222151</v>
      </c>
      <c r="K4832">
        <v>268.39063991049102</v>
      </c>
      <c r="L4832">
        <v>246.89639302139099</v>
      </c>
      <c r="M4832">
        <v>36.174903309900898</v>
      </c>
      <c r="N4832">
        <v>0.66051472076476303</v>
      </c>
      <c r="O4832">
        <v>3.9131981501245101</v>
      </c>
      <c r="P4832">
        <v>60.1618141416443</v>
      </c>
      <c r="Q4832">
        <v>1.2902501101542001E-2</v>
      </c>
    </row>
    <row r="4833" spans="1:17" hidden="1" x14ac:dyDescent="0.3">
      <c r="A4833" t="s">
        <v>9821</v>
      </c>
      <c r="B4833" t="s">
        <v>9822</v>
      </c>
      <c r="C4833" t="s">
        <v>10182</v>
      </c>
      <c r="D4833" t="s">
        <v>711</v>
      </c>
      <c r="E4833">
        <v>0</v>
      </c>
      <c r="F4833">
        <v>897.31</v>
      </c>
      <c r="G4833">
        <v>-1.8640903190610101</v>
      </c>
      <c r="H4833">
        <v>-0.30012981329801902</v>
      </c>
      <c r="I4833">
        <v>-0.35079701022864601</v>
      </c>
      <c r="J4833">
        <v>-0.40323243089850902</v>
      </c>
      <c r="K4833">
        <v>862.99292573420996</v>
      </c>
      <c r="L4833">
        <v>807.62886820566598</v>
      </c>
      <c r="M4833">
        <v>36.216852662223999</v>
      </c>
      <c r="N4833">
        <v>0.76186782321730395</v>
      </c>
      <c r="O4833">
        <v>1.7374151630985899</v>
      </c>
      <c r="P4833">
        <v>27.278014184397101</v>
      </c>
      <c r="Q4833">
        <v>1.1367808071405999E-2</v>
      </c>
    </row>
    <row r="4834" spans="1:17" hidden="1" x14ac:dyDescent="0.3">
      <c r="A4834" t="s">
        <v>9823</v>
      </c>
      <c r="B4834" t="s">
        <v>9824</v>
      </c>
      <c r="C4834" t="s">
        <v>10182</v>
      </c>
      <c r="D4834" t="s">
        <v>711</v>
      </c>
      <c r="E4834">
        <v>0</v>
      </c>
      <c r="F4834">
        <v>870.14</v>
      </c>
      <c r="G4834">
        <v>-1.76211926768349</v>
      </c>
      <c r="H4834">
        <v>-0.81391726175583401</v>
      </c>
      <c r="I4834">
        <v>-0.221500470177808</v>
      </c>
      <c r="J4834">
        <v>-0.41108007691877502</v>
      </c>
      <c r="K4834">
        <v>836.84044813929904</v>
      </c>
      <c r="L4834">
        <v>783.23190358044405</v>
      </c>
      <c r="M4834">
        <v>37.423081017166801</v>
      </c>
      <c r="N4834">
        <v>1.03436446095282</v>
      </c>
      <c r="O4834">
        <v>1.05270416254854</v>
      </c>
      <c r="P4834">
        <v>27.560324859999401</v>
      </c>
      <c r="Q4834">
        <v>2.5475784075280001E-3</v>
      </c>
    </row>
    <row r="4835" spans="1:17" hidden="1" x14ac:dyDescent="0.3">
      <c r="A4835" t="s">
        <v>9825</v>
      </c>
      <c r="B4835" t="s">
        <v>9826</v>
      </c>
      <c r="C4835" t="s">
        <v>10182</v>
      </c>
      <c r="D4835" t="s">
        <v>711</v>
      </c>
      <c r="E4835">
        <v>0</v>
      </c>
      <c r="F4835">
        <v>263.83999999999997</v>
      </c>
      <c r="G4835">
        <v>-10.358303517828</v>
      </c>
      <c r="H4835">
        <v>2.4552952643862298</v>
      </c>
      <c r="I4835">
        <v>-6.0826628523274797</v>
      </c>
      <c r="J4835">
        <v>-1.5558429507287701</v>
      </c>
      <c r="K4835">
        <v>254.69874001282</v>
      </c>
      <c r="L4835">
        <v>242.14192239011601</v>
      </c>
      <c r="M4835">
        <v>45.289626408737497</v>
      </c>
      <c r="N4835">
        <v>0.591523402020113</v>
      </c>
      <c r="O4835">
        <v>2.1528198908429199</v>
      </c>
      <c r="P4835">
        <v>19.384615384615302</v>
      </c>
    </row>
    <row r="4836" spans="1:17" hidden="1" x14ac:dyDescent="0.3">
      <c r="A4836" t="s">
        <v>9827</v>
      </c>
      <c r="B4836" t="s">
        <v>9828</v>
      </c>
      <c r="C4836" t="s">
        <v>10182</v>
      </c>
      <c r="D4836" t="s">
        <v>711</v>
      </c>
      <c r="E4836">
        <v>0</v>
      </c>
      <c r="F4836">
        <v>398.29</v>
      </c>
      <c r="G4836">
        <v>4.5109422899421601</v>
      </c>
      <c r="H4836">
        <v>3.4806283231364201</v>
      </c>
      <c r="I4836">
        <v>-3.7522045696377</v>
      </c>
      <c r="J4836">
        <v>0.49377697429376699</v>
      </c>
      <c r="K4836">
        <v>376.663061708231</v>
      </c>
      <c r="L4836">
        <v>362.62937183765001</v>
      </c>
      <c r="M4836">
        <v>43.691570787736502</v>
      </c>
      <c r="N4836">
        <v>1.29066020917207</v>
      </c>
      <c r="O4836">
        <v>3.6430741419568502</v>
      </c>
      <c r="P4836">
        <v>31.271217164892299</v>
      </c>
    </row>
    <row r="4837" spans="1:17" hidden="1" x14ac:dyDescent="0.3">
      <c r="A4837" t="s">
        <v>9829</v>
      </c>
      <c r="B4837" t="s">
        <v>9830</v>
      </c>
      <c r="C4837" t="s">
        <v>10182</v>
      </c>
      <c r="D4837" t="s">
        <v>711</v>
      </c>
      <c r="E4837">
        <v>0</v>
      </c>
      <c r="F4837">
        <v>533.66999999999996</v>
      </c>
      <c r="G4837">
        <v>-7.7467993625035296</v>
      </c>
      <c r="H4837">
        <v>1.2121438351102201</v>
      </c>
      <c r="I4837">
        <v>-1.5694028879314299</v>
      </c>
      <c r="J4837">
        <v>-2.0656354394411398</v>
      </c>
      <c r="K4837">
        <v>514.45271358070602</v>
      </c>
      <c r="L4837">
        <v>482.99448435265901</v>
      </c>
      <c r="M4837">
        <v>38.951823625668403</v>
      </c>
      <c r="N4837">
        <v>0.57116909304467001</v>
      </c>
      <c r="O4837">
        <v>1.9731294620271</v>
      </c>
      <c r="P4837">
        <v>24.805893358278698</v>
      </c>
    </row>
    <row r="4838" spans="1:17" hidden="1" x14ac:dyDescent="0.3">
      <c r="A4838" t="s">
        <v>9831</v>
      </c>
      <c r="B4838" t="s">
        <v>9832</v>
      </c>
      <c r="C4838" t="s">
        <v>10182</v>
      </c>
      <c r="D4838" t="s">
        <v>1315</v>
      </c>
      <c r="E4838">
        <v>0</v>
      </c>
      <c r="F4838">
        <v>122.25</v>
      </c>
      <c r="G4838">
        <v>-17.849410885386899</v>
      </c>
      <c r="H4838">
        <v>-3.7542396309157202</v>
      </c>
      <c r="I4838">
        <v>-8.9019883323206308</v>
      </c>
      <c r="J4838">
        <v>-3.8342537251054701E-2</v>
      </c>
      <c r="K4838">
        <v>121.69492876278299</v>
      </c>
      <c r="L4838">
        <v>119.219762701487</v>
      </c>
      <c r="M4838">
        <v>42.831285615245399</v>
      </c>
      <c r="N4838">
        <v>2.4566003583722198</v>
      </c>
      <c r="O4838">
        <v>3.0674846625766898</v>
      </c>
      <c r="P4838">
        <v>6.9086139046786199</v>
      </c>
    </row>
    <row r="4839" spans="1:17" hidden="1" x14ac:dyDescent="0.3">
      <c r="A4839" t="s">
        <v>9833</v>
      </c>
      <c r="B4839" t="s">
        <v>9834</v>
      </c>
      <c r="C4839" t="s">
        <v>10182</v>
      </c>
      <c r="D4839" t="s">
        <v>711</v>
      </c>
      <c r="E4839">
        <v>0</v>
      </c>
      <c r="F4839">
        <v>41.04</v>
      </c>
      <c r="G4839">
        <v>6.5369271494618904</v>
      </c>
      <c r="H4839">
        <v>-3.81998858201804E-3</v>
      </c>
      <c r="I4839">
        <v>2.18054430002163</v>
      </c>
      <c r="J4839">
        <v>-9.5273648578643996E-2</v>
      </c>
      <c r="K4839">
        <v>39.249707017494998</v>
      </c>
      <c r="L4839">
        <v>36.3631867817179</v>
      </c>
      <c r="M4839">
        <v>40.246772189485696</v>
      </c>
      <c r="N4839">
        <v>0.97474010867830996</v>
      </c>
      <c r="O4839">
        <v>1.80311890838207</v>
      </c>
      <c r="P4839">
        <v>32.643826761473797</v>
      </c>
    </row>
    <row r="4840" spans="1:17" hidden="1" x14ac:dyDescent="0.3">
      <c r="A4840" t="s">
        <v>9835</v>
      </c>
      <c r="B4840" t="s">
        <v>9836</v>
      </c>
      <c r="C4840" t="s">
        <v>10182</v>
      </c>
      <c r="D4840" t="s">
        <v>1315</v>
      </c>
      <c r="E4840">
        <v>0</v>
      </c>
      <c r="F4840">
        <v>56.01</v>
      </c>
      <c r="G4840">
        <v>-18.0536129506355</v>
      </c>
      <c r="H4840">
        <v>-2.0474931604289801</v>
      </c>
      <c r="I4840">
        <v>-8.9316702230406708</v>
      </c>
      <c r="J4840">
        <v>0.95619260466938405</v>
      </c>
      <c r="K4840">
        <v>55.6126160144293</v>
      </c>
      <c r="L4840">
        <v>54.460868042854798</v>
      </c>
      <c r="M4840">
        <v>51.453169897924603</v>
      </c>
      <c r="N4840">
        <v>2.0189250898727198</v>
      </c>
      <c r="O4840">
        <v>3.9100160685591798</v>
      </c>
      <c r="P4840">
        <v>7.2166921898928003</v>
      </c>
    </row>
    <row r="4841" spans="1:17" hidden="1" x14ac:dyDescent="0.3">
      <c r="A4841" t="s">
        <v>9837</v>
      </c>
      <c r="B4841" t="s">
        <v>9838</v>
      </c>
      <c r="C4841" t="s">
        <v>10182</v>
      </c>
      <c r="D4841" t="s">
        <v>637</v>
      </c>
      <c r="M4841">
        <v>50</v>
      </c>
    </row>
    <row r="4842" spans="1:17" hidden="1" x14ac:dyDescent="0.3">
      <c r="A4842" t="s">
        <v>9839</v>
      </c>
      <c r="B4842" t="s">
        <v>9840</v>
      </c>
      <c r="C4842" t="s">
        <v>10182</v>
      </c>
    </row>
    <row r="4843" spans="1:17" hidden="1" x14ac:dyDescent="0.3">
      <c r="A4843" t="s">
        <v>9841</v>
      </c>
      <c r="B4843" t="s">
        <v>9842</v>
      </c>
      <c r="C4843" t="s">
        <v>10182</v>
      </c>
      <c r="D4843" t="s">
        <v>613</v>
      </c>
      <c r="F4843">
        <v>250</v>
      </c>
      <c r="G4843">
        <v>-5.5931859894901201</v>
      </c>
      <c r="H4843">
        <v>-1.87035303188851</v>
      </c>
      <c r="I4843">
        <v>-12.2495918825592</v>
      </c>
      <c r="J4843">
        <v>1.0670674632677399</v>
      </c>
      <c r="N4843">
        <v>1</v>
      </c>
    </row>
    <row r="4844" spans="1:17" hidden="1" x14ac:dyDescent="0.3">
      <c r="A4844" t="s">
        <v>9843</v>
      </c>
      <c r="B4844" t="s">
        <v>9844</v>
      </c>
      <c r="C4844" t="s">
        <v>10182</v>
      </c>
      <c r="F4844">
        <v>10.28</v>
      </c>
      <c r="G4844">
        <v>-5.5931859894901201</v>
      </c>
      <c r="H4844">
        <v>-1.87035303188851</v>
      </c>
      <c r="I4844">
        <v>-12.2495918825592</v>
      </c>
      <c r="J4844">
        <v>1.0670674632677399</v>
      </c>
    </row>
    <row r="4845" spans="1:17" hidden="1" x14ac:dyDescent="0.3">
      <c r="A4845" t="s">
        <v>9845</v>
      </c>
      <c r="B4845" t="s">
        <v>9846</v>
      </c>
      <c r="C4845" t="s">
        <v>10182</v>
      </c>
      <c r="F4845">
        <v>1.1499999999999999</v>
      </c>
      <c r="G4845">
        <v>-5.5931859894901201</v>
      </c>
      <c r="H4845">
        <v>-1.87035303188851</v>
      </c>
      <c r="I4845">
        <v>-12.2495918825592</v>
      </c>
      <c r="J4845">
        <v>1.0670674632677399</v>
      </c>
    </row>
    <row r="4846" spans="1:17" hidden="1" x14ac:dyDescent="0.3">
      <c r="A4846" t="s">
        <v>9847</v>
      </c>
      <c r="B4846" t="s">
        <v>9848</v>
      </c>
      <c r="C4846" t="s">
        <v>10182</v>
      </c>
      <c r="D4846" t="s">
        <v>130</v>
      </c>
      <c r="F4846">
        <v>78.38</v>
      </c>
      <c r="G4846">
        <v>-13.9401337528355</v>
      </c>
      <c r="H4846">
        <v>-12.651307874325401</v>
      </c>
      <c r="I4846">
        <v>-38.034545408847599</v>
      </c>
      <c r="J4846">
        <v>-0.45385189927571301</v>
      </c>
      <c r="K4846">
        <v>84.133467747937203</v>
      </c>
      <c r="L4846">
        <v>85.952230708163896</v>
      </c>
      <c r="N4846">
        <v>0.62206208219358805</v>
      </c>
      <c r="O4846">
        <v>60.4363357999489</v>
      </c>
      <c r="P4846">
        <v>38.065879866126402</v>
      </c>
    </row>
    <row r="4847" spans="1:17" hidden="1" x14ac:dyDescent="0.3">
      <c r="A4847" t="s">
        <v>9849</v>
      </c>
      <c r="B4847" t="s">
        <v>9850</v>
      </c>
      <c r="C4847" t="s">
        <v>10182</v>
      </c>
    </row>
    <row r="4848" spans="1:17" hidden="1" x14ac:dyDescent="0.3">
      <c r="A4848" t="s">
        <v>9851</v>
      </c>
      <c r="B4848" t="s">
        <v>9852</v>
      </c>
      <c r="C4848" t="s">
        <v>10182</v>
      </c>
    </row>
    <row r="4849" spans="1:16" hidden="1" x14ac:dyDescent="0.3">
      <c r="A4849" t="s">
        <v>9853</v>
      </c>
      <c r="B4849" t="s">
        <v>9854</v>
      </c>
      <c r="C4849" t="s">
        <v>10182</v>
      </c>
    </row>
    <row r="4850" spans="1:16" hidden="1" x14ac:dyDescent="0.3">
      <c r="A4850" t="s">
        <v>9855</v>
      </c>
      <c r="B4850" t="s">
        <v>9856</v>
      </c>
      <c r="C4850" t="s">
        <v>10182</v>
      </c>
    </row>
    <row r="4851" spans="1:16" hidden="1" x14ac:dyDescent="0.3">
      <c r="A4851" t="s">
        <v>9857</v>
      </c>
      <c r="B4851" t="s">
        <v>9858</v>
      </c>
      <c r="C4851" t="s">
        <v>10182</v>
      </c>
    </row>
    <row r="4852" spans="1:16" hidden="1" x14ac:dyDescent="0.3">
      <c r="A4852" t="s">
        <v>9859</v>
      </c>
      <c r="B4852" t="s">
        <v>9860</v>
      </c>
      <c r="C4852" t="s">
        <v>10182</v>
      </c>
    </row>
    <row r="4853" spans="1:16" hidden="1" x14ac:dyDescent="0.3">
      <c r="A4853" t="s">
        <v>9861</v>
      </c>
      <c r="B4853" t="s">
        <v>9862</v>
      </c>
      <c r="C4853" t="s">
        <v>10182</v>
      </c>
    </row>
    <row r="4854" spans="1:16" hidden="1" x14ac:dyDescent="0.3">
      <c r="A4854" t="s">
        <v>9863</v>
      </c>
      <c r="B4854" t="s">
        <v>9864</v>
      </c>
      <c r="C4854" t="s">
        <v>10182</v>
      </c>
    </row>
    <row r="4855" spans="1:16" hidden="1" x14ac:dyDescent="0.3">
      <c r="A4855" t="s">
        <v>9865</v>
      </c>
      <c r="B4855" t="s">
        <v>9866</v>
      </c>
      <c r="C4855" t="s">
        <v>10182</v>
      </c>
      <c r="D4855" t="s">
        <v>553</v>
      </c>
      <c r="F4855">
        <v>0</v>
      </c>
      <c r="G4855">
        <v>-25.085908001275701</v>
      </c>
      <c r="M4855">
        <v>50</v>
      </c>
    </row>
    <row r="4856" spans="1:16" hidden="1" x14ac:dyDescent="0.3">
      <c r="A4856" t="s">
        <v>9867</v>
      </c>
      <c r="B4856" t="s">
        <v>9868</v>
      </c>
      <c r="C4856" t="s">
        <v>10182</v>
      </c>
    </row>
    <row r="4857" spans="1:16" hidden="1" x14ac:dyDescent="0.3">
      <c r="A4857" t="s">
        <v>9869</v>
      </c>
      <c r="B4857" t="s">
        <v>9870</v>
      </c>
      <c r="C4857" t="s">
        <v>10182</v>
      </c>
      <c r="F4857">
        <v>0.87</v>
      </c>
      <c r="G4857">
        <v>-18.988347025665899</v>
      </c>
      <c r="H4857">
        <v>5.6086077374889003</v>
      </c>
      <c r="I4857">
        <v>-17.763166880102499</v>
      </c>
      <c r="J4857">
        <v>-5.4812757694694101</v>
      </c>
      <c r="K4857">
        <v>0.79775984235719</v>
      </c>
      <c r="L4857">
        <v>0.82904823844567399</v>
      </c>
      <c r="N4857">
        <v>1.84578539754196</v>
      </c>
      <c r="O4857">
        <v>11.4942528735632</v>
      </c>
      <c r="P4857">
        <v>77.551020408163197</v>
      </c>
    </row>
    <row r="4858" spans="1:16" hidden="1" x14ac:dyDescent="0.3">
      <c r="A4858" t="s">
        <v>9871</v>
      </c>
      <c r="B4858" t="s">
        <v>9872</v>
      </c>
      <c r="C4858" t="s">
        <v>10182</v>
      </c>
      <c r="D4858" t="s">
        <v>130</v>
      </c>
      <c r="F4858">
        <v>0</v>
      </c>
      <c r="G4858">
        <v>-25.085908001275701</v>
      </c>
      <c r="M4858">
        <v>50</v>
      </c>
    </row>
    <row r="4859" spans="1:16" hidden="1" x14ac:dyDescent="0.3">
      <c r="A4859" t="s">
        <v>9873</v>
      </c>
      <c r="B4859" t="s">
        <v>9874</v>
      </c>
      <c r="C4859" t="s">
        <v>10182</v>
      </c>
      <c r="F4859">
        <v>0</v>
      </c>
      <c r="G4859">
        <v>-25.085908001275701</v>
      </c>
      <c r="M4859">
        <v>50</v>
      </c>
    </row>
    <row r="4860" spans="1:16" hidden="1" x14ac:dyDescent="0.3">
      <c r="A4860" t="s">
        <v>9875</v>
      </c>
      <c r="B4860" t="s">
        <v>9876</v>
      </c>
      <c r="C4860" t="s">
        <v>10182</v>
      </c>
      <c r="D4860" t="s">
        <v>413</v>
      </c>
      <c r="F4860">
        <v>0</v>
      </c>
      <c r="G4860">
        <v>-25.085908001275701</v>
      </c>
      <c r="M4860">
        <v>50</v>
      </c>
    </row>
    <row r="4861" spans="1:16" hidden="1" x14ac:dyDescent="0.3">
      <c r="A4861" t="s">
        <v>9877</v>
      </c>
      <c r="B4861" t="s">
        <v>9878</v>
      </c>
      <c r="C4861" t="s">
        <v>10182</v>
      </c>
      <c r="D4861" t="s">
        <v>553</v>
      </c>
    </row>
    <row r="4862" spans="1:16" hidden="1" x14ac:dyDescent="0.3">
      <c r="A4862" t="s">
        <v>9879</v>
      </c>
      <c r="B4862" t="s">
        <v>9880</v>
      </c>
      <c r="C4862" t="s">
        <v>10182</v>
      </c>
      <c r="D4862" t="s">
        <v>246</v>
      </c>
    </row>
    <row r="4863" spans="1:16" hidden="1" x14ac:dyDescent="0.3">
      <c r="A4863" t="s">
        <v>9881</v>
      </c>
      <c r="B4863" t="s">
        <v>9882</v>
      </c>
      <c r="C4863" t="s">
        <v>10182</v>
      </c>
      <c r="D4863" t="s">
        <v>140</v>
      </c>
      <c r="F4863">
        <v>0</v>
      </c>
      <c r="G4863">
        <v>-25.085908001275701</v>
      </c>
    </row>
    <row r="4864" spans="1:16" hidden="1" x14ac:dyDescent="0.3">
      <c r="A4864" t="s">
        <v>9883</v>
      </c>
      <c r="B4864" t="s">
        <v>9884</v>
      </c>
      <c r="C4864" t="s">
        <v>10182</v>
      </c>
      <c r="D4864" t="s">
        <v>637</v>
      </c>
      <c r="F4864">
        <v>0</v>
      </c>
      <c r="G4864">
        <v>-25.085908001275701</v>
      </c>
      <c r="M4864">
        <v>50</v>
      </c>
    </row>
    <row r="4865" spans="1:16" hidden="1" x14ac:dyDescent="0.3">
      <c r="A4865" t="s">
        <v>9885</v>
      </c>
      <c r="B4865" t="s">
        <v>9886</v>
      </c>
      <c r="C4865" t="s">
        <v>10182</v>
      </c>
      <c r="F4865">
        <v>0</v>
      </c>
      <c r="G4865">
        <v>-25.085908001275701</v>
      </c>
      <c r="M4865">
        <v>50</v>
      </c>
    </row>
    <row r="4866" spans="1:16" hidden="1" x14ac:dyDescent="0.3">
      <c r="A4866" t="s">
        <v>9887</v>
      </c>
      <c r="B4866" t="s">
        <v>9888</v>
      </c>
      <c r="C4866" t="s">
        <v>10182</v>
      </c>
      <c r="D4866" t="s">
        <v>637</v>
      </c>
      <c r="F4866">
        <v>0</v>
      </c>
      <c r="G4866">
        <v>-25.085908001275701</v>
      </c>
      <c r="M4866">
        <v>50</v>
      </c>
    </row>
    <row r="4867" spans="1:16" hidden="1" x14ac:dyDescent="0.3">
      <c r="A4867" t="s">
        <v>9889</v>
      </c>
      <c r="B4867" t="s">
        <v>9890</v>
      </c>
      <c r="C4867" t="s">
        <v>10182</v>
      </c>
      <c r="D4867" t="s">
        <v>114</v>
      </c>
      <c r="F4867">
        <v>0</v>
      </c>
      <c r="G4867">
        <v>-25.085908001275701</v>
      </c>
      <c r="M4867">
        <v>50</v>
      </c>
    </row>
    <row r="4868" spans="1:16" hidden="1" x14ac:dyDescent="0.3">
      <c r="A4868" t="s">
        <v>9891</v>
      </c>
      <c r="B4868" t="s">
        <v>9892</v>
      </c>
      <c r="C4868" t="s">
        <v>10182</v>
      </c>
      <c r="D4868" t="s">
        <v>637</v>
      </c>
      <c r="F4868">
        <v>0</v>
      </c>
      <c r="G4868">
        <v>-25.085908001275701</v>
      </c>
      <c r="M4868">
        <v>50</v>
      </c>
    </row>
    <row r="4869" spans="1:16" hidden="1" x14ac:dyDescent="0.3">
      <c r="A4869" t="s">
        <v>9893</v>
      </c>
      <c r="B4869" t="s">
        <v>9894</v>
      </c>
      <c r="C4869" t="s">
        <v>10182</v>
      </c>
      <c r="F4869">
        <v>0</v>
      </c>
      <c r="G4869">
        <v>-25.085908001275701</v>
      </c>
      <c r="M4869">
        <v>50</v>
      </c>
    </row>
    <row r="4870" spans="1:16" hidden="1" x14ac:dyDescent="0.3">
      <c r="A4870" t="s">
        <v>9895</v>
      </c>
      <c r="B4870" t="s">
        <v>9896</v>
      </c>
      <c r="C4870" t="s">
        <v>10182</v>
      </c>
      <c r="F4870">
        <v>0</v>
      </c>
      <c r="G4870">
        <v>-25.085908001275701</v>
      </c>
      <c r="M4870">
        <v>50</v>
      </c>
    </row>
    <row r="4871" spans="1:16" hidden="1" x14ac:dyDescent="0.3">
      <c r="A4871" t="s">
        <v>9897</v>
      </c>
      <c r="B4871" t="s">
        <v>9898</v>
      </c>
      <c r="C4871" t="s">
        <v>10182</v>
      </c>
      <c r="D4871" t="s">
        <v>46</v>
      </c>
      <c r="F4871">
        <v>0</v>
      </c>
      <c r="G4871">
        <v>-25.085908001275701</v>
      </c>
      <c r="M4871">
        <v>50</v>
      </c>
    </row>
    <row r="4872" spans="1:16" hidden="1" x14ac:dyDescent="0.3">
      <c r="A4872" t="s">
        <v>9899</v>
      </c>
      <c r="B4872" t="s">
        <v>9900</v>
      </c>
      <c r="C4872" t="s">
        <v>10182</v>
      </c>
      <c r="D4872" t="s">
        <v>700</v>
      </c>
    </row>
    <row r="4873" spans="1:16" hidden="1" x14ac:dyDescent="0.3">
      <c r="A4873" t="s">
        <v>9901</v>
      </c>
      <c r="B4873" t="s">
        <v>9902</v>
      </c>
      <c r="C4873" t="s">
        <v>10182</v>
      </c>
      <c r="F4873">
        <v>0</v>
      </c>
      <c r="G4873">
        <v>-25.085908001275701</v>
      </c>
      <c r="M4873">
        <v>50</v>
      </c>
    </row>
    <row r="4874" spans="1:16" hidden="1" x14ac:dyDescent="0.3">
      <c r="A4874" t="s">
        <v>9903</v>
      </c>
      <c r="B4874" t="s">
        <v>9904</v>
      </c>
      <c r="C4874" t="s">
        <v>10182</v>
      </c>
      <c r="D4874" t="s">
        <v>75</v>
      </c>
      <c r="F4874">
        <v>0</v>
      </c>
      <c r="G4874">
        <v>-25.085908001275701</v>
      </c>
      <c r="M4874">
        <v>50</v>
      </c>
    </row>
    <row r="4875" spans="1:16" hidden="1" x14ac:dyDescent="0.3">
      <c r="A4875" t="s">
        <v>9905</v>
      </c>
      <c r="B4875" t="s">
        <v>9906</v>
      </c>
      <c r="C4875" t="s">
        <v>10182</v>
      </c>
      <c r="D4875" t="s">
        <v>256</v>
      </c>
      <c r="F4875">
        <v>0</v>
      </c>
      <c r="G4875">
        <v>-25.085908001275701</v>
      </c>
      <c r="M4875">
        <v>50</v>
      </c>
    </row>
    <row r="4876" spans="1:16" hidden="1" x14ac:dyDescent="0.3">
      <c r="A4876" t="s">
        <v>9907</v>
      </c>
      <c r="B4876" t="s">
        <v>9908</v>
      </c>
      <c r="C4876" t="s">
        <v>10182</v>
      </c>
      <c r="D4876" t="s">
        <v>413</v>
      </c>
      <c r="F4876">
        <v>0</v>
      </c>
      <c r="G4876">
        <v>-25.085908001275701</v>
      </c>
      <c r="M4876">
        <v>50</v>
      </c>
    </row>
    <row r="4877" spans="1:16" hidden="1" x14ac:dyDescent="0.3">
      <c r="A4877" t="s">
        <v>9909</v>
      </c>
      <c r="B4877" t="s">
        <v>9910</v>
      </c>
      <c r="C4877" t="s">
        <v>10182</v>
      </c>
      <c r="D4877" t="s">
        <v>114</v>
      </c>
      <c r="F4877">
        <v>0</v>
      </c>
      <c r="G4877">
        <v>-25.085908001275701</v>
      </c>
      <c r="M4877">
        <v>50</v>
      </c>
    </row>
    <row r="4878" spans="1:16" hidden="1" x14ac:dyDescent="0.3">
      <c r="A4878" t="s">
        <v>9911</v>
      </c>
      <c r="B4878" t="s">
        <v>9912</v>
      </c>
      <c r="C4878" t="s">
        <v>10182</v>
      </c>
      <c r="F4878">
        <v>20.56</v>
      </c>
      <c r="G4878">
        <v>-29.235092150459899</v>
      </c>
      <c r="H4878">
        <v>7.97540820119952</v>
      </c>
      <c r="I4878">
        <v>-31.921657638634102</v>
      </c>
      <c r="J4878">
        <v>2.5114218971412998</v>
      </c>
      <c r="K4878">
        <v>19.717049159824601</v>
      </c>
      <c r="L4878">
        <v>20.341542917894799</v>
      </c>
      <c r="N4878">
        <v>2.1492406648285098</v>
      </c>
      <c r="O4878">
        <v>38.570038910505801</v>
      </c>
      <c r="P4878">
        <v>29.308176100628899</v>
      </c>
    </row>
    <row r="4879" spans="1:16" hidden="1" x14ac:dyDescent="0.3">
      <c r="A4879" t="s">
        <v>9913</v>
      </c>
      <c r="B4879" t="s">
        <v>9914</v>
      </c>
      <c r="C4879" t="s">
        <v>10182</v>
      </c>
      <c r="D4879" t="s">
        <v>1175</v>
      </c>
    </row>
    <row r="4880" spans="1:16" hidden="1" x14ac:dyDescent="0.3">
      <c r="A4880" t="s">
        <v>9915</v>
      </c>
      <c r="B4880" t="s">
        <v>9916</v>
      </c>
      <c r="C4880" t="s">
        <v>10182</v>
      </c>
      <c r="F4880">
        <v>0</v>
      </c>
      <c r="G4880">
        <v>-25.085908001275701</v>
      </c>
      <c r="M4880">
        <v>50</v>
      </c>
    </row>
    <row r="4881" spans="1:13" hidden="1" x14ac:dyDescent="0.3">
      <c r="A4881" t="s">
        <v>9917</v>
      </c>
      <c r="B4881" t="s">
        <v>9918</v>
      </c>
      <c r="C4881" t="s">
        <v>10182</v>
      </c>
      <c r="D4881" t="s">
        <v>553</v>
      </c>
      <c r="F4881">
        <v>0</v>
      </c>
      <c r="G4881">
        <v>-25.085908001275701</v>
      </c>
      <c r="M4881">
        <v>50</v>
      </c>
    </row>
    <row r="4882" spans="1:13" hidden="1" x14ac:dyDescent="0.3">
      <c r="A4882" t="s">
        <v>9919</v>
      </c>
      <c r="B4882" t="s">
        <v>9920</v>
      </c>
      <c r="C4882" t="s">
        <v>10182</v>
      </c>
      <c r="D4882" t="s">
        <v>553</v>
      </c>
      <c r="F4882">
        <v>0</v>
      </c>
      <c r="G4882">
        <v>-25.085908001275701</v>
      </c>
      <c r="M4882">
        <v>50</v>
      </c>
    </row>
    <row r="4883" spans="1:13" hidden="1" x14ac:dyDescent="0.3">
      <c r="A4883" t="s">
        <v>9921</v>
      </c>
      <c r="B4883" t="s">
        <v>9922</v>
      </c>
      <c r="C4883" t="s">
        <v>10182</v>
      </c>
      <c r="F4883">
        <v>0</v>
      </c>
      <c r="G4883">
        <v>-25.085908001275701</v>
      </c>
      <c r="M4883">
        <v>50</v>
      </c>
    </row>
    <row r="4884" spans="1:13" hidden="1" x14ac:dyDescent="0.3">
      <c r="A4884" t="s">
        <v>9923</v>
      </c>
      <c r="B4884" t="s">
        <v>9924</v>
      </c>
      <c r="C4884" t="s">
        <v>10182</v>
      </c>
      <c r="F4884">
        <v>0</v>
      </c>
      <c r="G4884">
        <v>-25.085908001275701</v>
      </c>
      <c r="M4884">
        <v>50</v>
      </c>
    </row>
    <row r="4885" spans="1:13" hidden="1" x14ac:dyDescent="0.3">
      <c r="A4885" t="s">
        <v>9925</v>
      </c>
      <c r="B4885" t="s">
        <v>9926</v>
      </c>
      <c r="C4885" t="s">
        <v>10182</v>
      </c>
      <c r="D4885" t="s">
        <v>75</v>
      </c>
      <c r="F4885">
        <v>0</v>
      </c>
      <c r="G4885">
        <v>-25.085908001275701</v>
      </c>
      <c r="M4885">
        <v>50</v>
      </c>
    </row>
    <row r="4886" spans="1:13" hidden="1" x14ac:dyDescent="0.3">
      <c r="A4886" t="s">
        <v>9927</v>
      </c>
      <c r="B4886" t="s">
        <v>9928</v>
      </c>
      <c r="C4886" t="s">
        <v>10182</v>
      </c>
      <c r="D4886" t="s">
        <v>49</v>
      </c>
      <c r="F4886">
        <v>0</v>
      </c>
      <c r="G4886">
        <v>-25.085908001275701</v>
      </c>
      <c r="M4886">
        <v>50</v>
      </c>
    </row>
    <row r="4887" spans="1:13" hidden="1" x14ac:dyDescent="0.3">
      <c r="A4887" t="s">
        <v>9929</v>
      </c>
      <c r="B4887" t="s">
        <v>9930</v>
      </c>
      <c r="C4887" t="s">
        <v>10182</v>
      </c>
      <c r="F4887">
        <v>0</v>
      </c>
      <c r="G4887">
        <v>-25.085908001275701</v>
      </c>
      <c r="M4887">
        <v>50</v>
      </c>
    </row>
    <row r="4888" spans="1:13" hidden="1" x14ac:dyDescent="0.3">
      <c r="A4888" t="s">
        <v>9931</v>
      </c>
      <c r="B4888" t="s">
        <v>9932</v>
      </c>
      <c r="C4888" t="s">
        <v>10182</v>
      </c>
      <c r="D4888" t="s">
        <v>553</v>
      </c>
      <c r="F4888">
        <v>0</v>
      </c>
      <c r="G4888">
        <v>-25.085908001275701</v>
      </c>
      <c r="M4888">
        <v>50</v>
      </c>
    </row>
    <row r="4889" spans="1:13" hidden="1" x14ac:dyDescent="0.3">
      <c r="A4889" t="s">
        <v>9933</v>
      </c>
      <c r="B4889" t="s">
        <v>9934</v>
      </c>
      <c r="C4889" t="s">
        <v>10182</v>
      </c>
      <c r="D4889" t="s">
        <v>114</v>
      </c>
      <c r="F4889">
        <v>0</v>
      </c>
      <c r="G4889">
        <v>-25.085908001275701</v>
      </c>
    </row>
    <row r="4890" spans="1:13" hidden="1" x14ac:dyDescent="0.3">
      <c r="A4890" t="s">
        <v>9935</v>
      </c>
      <c r="B4890" t="s">
        <v>9936</v>
      </c>
      <c r="C4890" t="s">
        <v>10182</v>
      </c>
      <c r="D4890" t="s">
        <v>553</v>
      </c>
      <c r="F4890">
        <v>0</v>
      </c>
      <c r="G4890">
        <v>-25.085908001275701</v>
      </c>
      <c r="M4890">
        <v>50</v>
      </c>
    </row>
    <row r="4891" spans="1:13" hidden="1" x14ac:dyDescent="0.3">
      <c r="A4891" t="s">
        <v>9937</v>
      </c>
      <c r="B4891" t="s">
        <v>9938</v>
      </c>
      <c r="C4891" t="s">
        <v>10182</v>
      </c>
      <c r="D4891" t="s">
        <v>140</v>
      </c>
      <c r="F4891">
        <v>0</v>
      </c>
      <c r="G4891">
        <v>-25.085908001275701</v>
      </c>
      <c r="M4891">
        <v>50</v>
      </c>
    </row>
    <row r="4892" spans="1:13" hidden="1" x14ac:dyDescent="0.3">
      <c r="A4892" t="s">
        <v>9939</v>
      </c>
      <c r="B4892" t="s">
        <v>9940</v>
      </c>
      <c r="C4892" t="s">
        <v>10182</v>
      </c>
      <c r="D4892" t="s">
        <v>140</v>
      </c>
      <c r="F4892">
        <v>0</v>
      </c>
      <c r="G4892">
        <v>-25.085908001275701</v>
      </c>
      <c r="M4892">
        <v>50</v>
      </c>
    </row>
    <row r="4893" spans="1:13" hidden="1" x14ac:dyDescent="0.3">
      <c r="A4893" t="s">
        <v>9941</v>
      </c>
      <c r="B4893" t="s">
        <v>9942</v>
      </c>
      <c r="C4893" t="s">
        <v>10182</v>
      </c>
      <c r="D4893" t="s">
        <v>553</v>
      </c>
      <c r="F4893">
        <v>0</v>
      </c>
      <c r="G4893">
        <v>-25.085908001275701</v>
      </c>
      <c r="M4893">
        <v>50</v>
      </c>
    </row>
    <row r="4894" spans="1:13" hidden="1" x14ac:dyDescent="0.3">
      <c r="A4894" t="s">
        <v>9943</v>
      </c>
      <c r="B4894" t="s">
        <v>9944</v>
      </c>
      <c r="C4894" t="s">
        <v>10182</v>
      </c>
      <c r="F4894">
        <v>0</v>
      </c>
      <c r="G4894">
        <v>-25.085908001275701</v>
      </c>
      <c r="M4894">
        <v>50</v>
      </c>
    </row>
    <row r="4895" spans="1:13" hidden="1" x14ac:dyDescent="0.3">
      <c r="A4895" t="s">
        <v>9945</v>
      </c>
      <c r="B4895" t="s">
        <v>9946</v>
      </c>
      <c r="C4895" t="s">
        <v>10182</v>
      </c>
      <c r="D4895" t="s">
        <v>413</v>
      </c>
      <c r="F4895">
        <v>0</v>
      </c>
      <c r="G4895">
        <v>-25.085908001275701</v>
      </c>
      <c r="M4895">
        <v>50</v>
      </c>
    </row>
    <row r="4896" spans="1:13" hidden="1" x14ac:dyDescent="0.3">
      <c r="A4896" t="s">
        <v>9947</v>
      </c>
      <c r="B4896" t="s">
        <v>9948</v>
      </c>
      <c r="C4896" t="s">
        <v>10182</v>
      </c>
      <c r="D4896" t="s">
        <v>553</v>
      </c>
      <c r="F4896">
        <v>0</v>
      </c>
      <c r="G4896">
        <v>-25.085908001275701</v>
      </c>
    </row>
    <row r="4897" spans="1:16" hidden="1" x14ac:dyDescent="0.3">
      <c r="A4897" t="s">
        <v>9949</v>
      </c>
      <c r="B4897" t="s">
        <v>9950</v>
      </c>
      <c r="C4897" t="s">
        <v>10182</v>
      </c>
      <c r="F4897">
        <v>0</v>
      </c>
      <c r="G4897">
        <v>-25.085908001275701</v>
      </c>
      <c r="M4897">
        <v>50</v>
      </c>
    </row>
    <row r="4898" spans="1:16" hidden="1" x14ac:dyDescent="0.3">
      <c r="A4898" t="s">
        <v>9951</v>
      </c>
      <c r="B4898" t="s">
        <v>9952</v>
      </c>
      <c r="C4898" t="s">
        <v>10182</v>
      </c>
      <c r="D4898" t="s">
        <v>553</v>
      </c>
      <c r="F4898">
        <v>0</v>
      </c>
      <c r="G4898">
        <v>-25.085908001275701</v>
      </c>
      <c r="M4898">
        <v>50</v>
      </c>
    </row>
    <row r="4899" spans="1:16" hidden="1" x14ac:dyDescent="0.3">
      <c r="A4899" t="s">
        <v>9953</v>
      </c>
      <c r="B4899" t="s">
        <v>9954</v>
      </c>
      <c r="C4899" t="s">
        <v>10182</v>
      </c>
      <c r="D4899" t="s">
        <v>114</v>
      </c>
      <c r="F4899">
        <v>0</v>
      </c>
      <c r="G4899">
        <v>-25.085908001275701</v>
      </c>
      <c r="M4899">
        <v>50</v>
      </c>
    </row>
    <row r="4900" spans="1:16" hidden="1" x14ac:dyDescent="0.3">
      <c r="A4900" t="s">
        <v>9955</v>
      </c>
      <c r="B4900" t="s">
        <v>9956</v>
      </c>
      <c r="C4900" t="s">
        <v>10182</v>
      </c>
      <c r="D4900" t="s">
        <v>62</v>
      </c>
      <c r="F4900">
        <v>0</v>
      </c>
      <c r="G4900">
        <v>-25.085908001275701</v>
      </c>
      <c r="M4900">
        <v>50</v>
      </c>
    </row>
    <row r="4901" spans="1:16" hidden="1" x14ac:dyDescent="0.3">
      <c r="A4901" t="s">
        <v>9957</v>
      </c>
      <c r="B4901" t="s">
        <v>9958</v>
      </c>
      <c r="C4901" t="s">
        <v>10182</v>
      </c>
      <c r="D4901" t="s">
        <v>613</v>
      </c>
      <c r="F4901">
        <v>0</v>
      </c>
      <c r="G4901">
        <v>-25.085908001275701</v>
      </c>
      <c r="M4901">
        <v>50</v>
      </c>
    </row>
    <row r="4902" spans="1:16" hidden="1" x14ac:dyDescent="0.3">
      <c r="A4902" t="s">
        <v>9959</v>
      </c>
      <c r="B4902" t="s">
        <v>9960</v>
      </c>
      <c r="C4902" t="s">
        <v>10182</v>
      </c>
      <c r="D4902" t="s">
        <v>214</v>
      </c>
      <c r="F4902">
        <v>0</v>
      </c>
      <c r="G4902">
        <v>-25.085908001275701</v>
      </c>
      <c r="M4902">
        <v>50</v>
      </c>
    </row>
    <row r="4903" spans="1:16" hidden="1" x14ac:dyDescent="0.3">
      <c r="A4903" t="s">
        <v>9961</v>
      </c>
      <c r="B4903" t="s">
        <v>9962</v>
      </c>
      <c r="C4903" t="s">
        <v>10182</v>
      </c>
      <c r="D4903" t="s">
        <v>214</v>
      </c>
      <c r="F4903">
        <v>0</v>
      </c>
      <c r="G4903">
        <v>-25.085908001275701</v>
      </c>
      <c r="M4903">
        <v>50</v>
      </c>
    </row>
    <row r="4904" spans="1:16" hidden="1" x14ac:dyDescent="0.3">
      <c r="A4904" t="s">
        <v>9963</v>
      </c>
      <c r="B4904" t="s">
        <v>9964</v>
      </c>
      <c r="C4904" t="s">
        <v>10182</v>
      </c>
      <c r="F4904">
        <v>0</v>
      </c>
      <c r="G4904">
        <v>-25.085908001275701</v>
      </c>
      <c r="M4904">
        <v>50</v>
      </c>
    </row>
    <row r="4905" spans="1:16" hidden="1" x14ac:dyDescent="0.3">
      <c r="A4905" t="s">
        <v>9965</v>
      </c>
      <c r="B4905" t="s">
        <v>9966</v>
      </c>
      <c r="C4905" t="s">
        <v>10182</v>
      </c>
      <c r="F4905">
        <v>0</v>
      </c>
      <c r="G4905">
        <v>-25.085908001275701</v>
      </c>
      <c r="M4905">
        <v>50</v>
      </c>
    </row>
    <row r="4906" spans="1:16" hidden="1" x14ac:dyDescent="0.3">
      <c r="A4906" t="s">
        <v>9967</v>
      </c>
      <c r="B4906" t="s">
        <v>9968</v>
      </c>
      <c r="C4906" t="s">
        <v>10182</v>
      </c>
      <c r="D4906" t="s">
        <v>344</v>
      </c>
      <c r="F4906">
        <v>0</v>
      </c>
      <c r="G4906">
        <v>-25.085908001275701</v>
      </c>
      <c r="M4906">
        <v>50</v>
      </c>
    </row>
    <row r="4907" spans="1:16" hidden="1" x14ac:dyDescent="0.3">
      <c r="A4907" t="s">
        <v>9969</v>
      </c>
      <c r="B4907" t="s">
        <v>9970</v>
      </c>
      <c r="C4907" t="s">
        <v>10182</v>
      </c>
      <c r="D4907" t="s">
        <v>243</v>
      </c>
      <c r="F4907">
        <v>0</v>
      </c>
      <c r="G4907">
        <v>-25.085908001275701</v>
      </c>
      <c r="M4907">
        <v>50</v>
      </c>
    </row>
    <row r="4908" spans="1:16" hidden="1" x14ac:dyDescent="0.3">
      <c r="A4908" t="s">
        <v>9971</v>
      </c>
      <c r="B4908" t="s">
        <v>9972</v>
      </c>
      <c r="C4908" t="s">
        <v>10182</v>
      </c>
      <c r="D4908" t="s">
        <v>46</v>
      </c>
    </row>
    <row r="4909" spans="1:16" hidden="1" x14ac:dyDescent="0.3">
      <c r="A4909" t="s">
        <v>27</v>
      </c>
      <c r="B4909" t="s">
        <v>9973</v>
      </c>
      <c r="C4909" t="s">
        <v>10182</v>
      </c>
      <c r="D4909" t="s">
        <v>29</v>
      </c>
      <c r="F4909">
        <v>1037.2</v>
      </c>
      <c r="G4909">
        <v>86.113440400271699</v>
      </c>
      <c r="H4909">
        <v>-4.2439755985318897</v>
      </c>
      <c r="I4909">
        <v>42.766942831396797</v>
      </c>
      <c r="J4909">
        <v>2.3791181521988398</v>
      </c>
      <c r="K4909">
        <v>989.80327478221</v>
      </c>
      <c r="L4909">
        <v>795.88559183888697</v>
      </c>
      <c r="N4909">
        <v>1.24804809117535</v>
      </c>
      <c r="O4909">
        <v>13.4496721943694</v>
      </c>
      <c r="P4909">
        <v>126.95842450765799</v>
      </c>
    </row>
    <row r="4910" spans="1:16" hidden="1" x14ac:dyDescent="0.3">
      <c r="A4910" t="s">
        <v>9974</v>
      </c>
      <c r="B4910" t="s">
        <v>9975</v>
      </c>
      <c r="C4910" t="s">
        <v>10182</v>
      </c>
      <c r="F4910">
        <v>120</v>
      </c>
      <c r="G4910">
        <v>53.885009224675002</v>
      </c>
      <c r="H4910">
        <v>9.8790910252619</v>
      </c>
      <c r="I4910">
        <v>25.128660402132599</v>
      </c>
      <c r="J4910">
        <v>0.31553419240403902</v>
      </c>
      <c r="K4910">
        <v>112.493701961724</v>
      </c>
      <c r="L4910">
        <v>90.432339298804195</v>
      </c>
      <c r="N4910">
        <v>1.16942277086663</v>
      </c>
      <c r="O4910">
        <v>10.7083333333333</v>
      </c>
      <c r="P4910">
        <v>96.399345335515505</v>
      </c>
    </row>
    <row r="4911" spans="1:16" hidden="1" x14ac:dyDescent="0.3">
      <c r="A4911" t="s">
        <v>9976</v>
      </c>
      <c r="B4911" t="s">
        <v>9977</v>
      </c>
      <c r="C4911" t="s">
        <v>10182</v>
      </c>
      <c r="F4911">
        <v>0</v>
      </c>
      <c r="G4911">
        <v>-25.085908001275701</v>
      </c>
      <c r="M4911">
        <v>50</v>
      </c>
    </row>
    <row r="4912" spans="1:16" hidden="1" x14ac:dyDescent="0.3">
      <c r="A4912" t="s">
        <v>9978</v>
      </c>
      <c r="B4912" t="s">
        <v>9979</v>
      </c>
      <c r="C4912" t="s">
        <v>10182</v>
      </c>
      <c r="D4912" t="s">
        <v>46</v>
      </c>
    </row>
    <row r="4913" spans="1:16" hidden="1" x14ac:dyDescent="0.3">
      <c r="A4913" t="s">
        <v>9980</v>
      </c>
      <c r="B4913" t="s">
        <v>9981</v>
      </c>
      <c r="C4913" t="s">
        <v>10182</v>
      </c>
      <c r="D4913" t="s">
        <v>86</v>
      </c>
      <c r="F4913">
        <v>100.9</v>
      </c>
      <c r="G4913">
        <v>-25.085908001275701</v>
      </c>
      <c r="H4913">
        <v>-5.4020609849999497</v>
      </c>
      <c r="I4913">
        <v>-13.2124707154147</v>
      </c>
      <c r="J4913">
        <v>-4.6493160773758403E-2</v>
      </c>
      <c r="K4913">
        <v>88.670908164765805</v>
      </c>
      <c r="N4913">
        <v>3.3333333333333299</v>
      </c>
      <c r="O4913">
        <v>0.89197224975221501</v>
      </c>
    </row>
    <row r="4914" spans="1:16" hidden="1" x14ac:dyDescent="0.3">
      <c r="A4914" t="s">
        <v>9982</v>
      </c>
      <c r="B4914" t="s">
        <v>9983</v>
      </c>
      <c r="C4914" t="s">
        <v>10182</v>
      </c>
      <c r="D4914" t="s">
        <v>711</v>
      </c>
      <c r="F4914">
        <v>25.44</v>
      </c>
      <c r="G4914">
        <v>6.3190506764102103</v>
      </c>
      <c r="H4914">
        <v>1.74507347570935</v>
      </c>
      <c r="I4914">
        <v>-1.13957308259572</v>
      </c>
      <c r="J4914">
        <v>0.62597519365661403</v>
      </c>
      <c r="K4914">
        <v>24.267723040783402</v>
      </c>
      <c r="L4914">
        <v>22.5051116084149</v>
      </c>
      <c r="N4914">
        <v>0.70082146954808999</v>
      </c>
      <c r="O4914">
        <v>0.39308176100627501</v>
      </c>
      <c r="P4914">
        <v>54.181818181818201</v>
      </c>
    </row>
    <row r="4915" spans="1:16" hidden="1" x14ac:dyDescent="0.3">
      <c r="A4915" t="s">
        <v>9984</v>
      </c>
      <c r="B4915" t="s">
        <v>9985</v>
      </c>
      <c r="C4915" t="s">
        <v>10182</v>
      </c>
      <c r="D4915" t="s">
        <v>711</v>
      </c>
      <c r="F4915">
        <v>90.91</v>
      </c>
      <c r="G4915">
        <v>2.8148392142888699</v>
      </c>
      <c r="H4915">
        <v>-1.53847980892004</v>
      </c>
      <c r="I4915">
        <v>15.318344175658501</v>
      </c>
      <c r="J4915">
        <v>1.7680229682585</v>
      </c>
      <c r="K4915">
        <v>86.725104867114297</v>
      </c>
      <c r="L4915">
        <v>78.739401641245095</v>
      </c>
      <c r="N4915">
        <v>0.74545346269019797</v>
      </c>
      <c r="O4915">
        <v>3.45396546034539</v>
      </c>
      <c r="P4915">
        <v>34.901320670722598</v>
      </c>
    </row>
    <row r="4916" spans="1:16" hidden="1" x14ac:dyDescent="0.3">
      <c r="A4916" t="s">
        <v>9986</v>
      </c>
      <c r="B4916" t="s">
        <v>9987</v>
      </c>
      <c r="C4916" t="s">
        <v>10182</v>
      </c>
      <c r="D4916" t="s">
        <v>1315</v>
      </c>
      <c r="F4916">
        <v>232.5</v>
      </c>
      <c r="G4916">
        <v>-17.596310220415798</v>
      </c>
      <c r="H4916">
        <v>-3.6502955822068501</v>
      </c>
      <c r="I4916">
        <v>-8.1617176047402502</v>
      </c>
      <c r="J4916">
        <v>2.2371434216340799E-2</v>
      </c>
      <c r="K4916">
        <v>230.66607726691001</v>
      </c>
      <c r="L4916">
        <v>224.04276264929501</v>
      </c>
      <c r="N4916">
        <v>0.71104554674534304</v>
      </c>
      <c r="O4916">
        <v>0.4</v>
      </c>
      <c r="P4916">
        <v>7.6339058376926996</v>
      </c>
    </row>
    <row r="4917" spans="1:16" hidden="1" x14ac:dyDescent="0.3">
      <c r="A4917" t="s">
        <v>9988</v>
      </c>
      <c r="B4917" t="s">
        <v>9989</v>
      </c>
      <c r="C4917" t="s">
        <v>10182</v>
      </c>
      <c r="D4917" t="s">
        <v>711</v>
      </c>
      <c r="F4917">
        <v>1129.79</v>
      </c>
      <c r="G4917">
        <v>-17.165153752897201</v>
      </c>
      <c r="H4917">
        <v>-3.32157537140229</v>
      </c>
      <c r="I4917">
        <v>-7.2365280786717001</v>
      </c>
      <c r="J4917">
        <v>-0.40860769821868298</v>
      </c>
      <c r="K4917">
        <v>1120.81913454858</v>
      </c>
      <c r="L4917">
        <v>1093.67843029909</v>
      </c>
      <c r="N4917">
        <v>0.29716257155592202</v>
      </c>
      <c r="O4917">
        <v>11.755281955053499</v>
      </c>
      <c r="P4917">
        <v>31.571347051904599</v>
      </c>
    </row>
    <row r="4918" spans="1:16" hidden="1" x14ac:dyDescent="0.3">
      <c r="A4918" t="s">
        <v>9990</v>
      </c>
      <c r="B4918" t="s">
        <v>9991</v>
      </c>
      <c r="C4918" t="s">
        <v>10182</v>
      </c>
      <c r="D4918" t="s">
        <v>711</v>
      </c>
      <c r="F4918">
        <v>94.15</v>
      </c>
      <c r="G4918">
        <v>28.5029990134061</v>
      </c>
      <c r="H4918">
        <v>-0.83012468916464599</v>
      </c>
      <c r="I4918">
        <v>9.1398133805089508</v>
      </c>
      <c r="J4918">
        <v>0.46419946610144502</v>
      </c>
      <c r="K4918">
        <v>90.750149480225303</v>
      </c>
      <c r="L4918">
        <v>80.912382225744693</v>
      </c>
      <c r="N4918">
        <v>0.66497602535315004</v>
      </c>
      <c r="O4918">
        <v>0.90281465746149203</v>
      </c>
      <c r="P4918">
        <v>55.619834710743802</v>
      </c>
    </row>
    <row r="4919" spans="1:16" hidden="1" x14ac:dyDescent="0.3">
      <c r="A4919" t="s">
        <v>9992</v>
      </c>
      <c r="B4919" t="s">
        <v>9993</v>
      </c>
      <c r="C4919" t="s">
        <v>10182</v>
      </c>
      <c r="D4919" t="s">
        <v>711</v>
      </c>
      <c r="F4919">
        <v>53.09</v>
      </c>
      <c r="G4919">
        <v>-7.0556723409822704</v>
      </c>
      <c r="H4919">
        <v>2.05753320081365</v>
      </c>
      <c r="I4919">
        <v>-1.214947687062</v>
      </c>
      <c r="J4919">
        <v>-1.8073828734707</v>
      </c>
      <c r="K4919">
        <v>51.1647896605322</v>
      </c>
      <c r="L4919">
        <v>47.989355429812001</v>
      </c>
      <c r="N4919">
        <v>0.25434547760323001</v>
      </c>
      <c r="O4919">
        <v>10.9813524204181</v>
      </c>
      <c r="P4919">
        <v>46.900940785832802</v>
      </c>
    </row>
    <row r="4920" spans="1:16" hidden="1" x14ac:dyDescent="0.3">
      <c r="A4920" t="s">
        <v>9994</v>
      </c>
      <c r="B4920" t="s">
        <v>9995</v>
      </c>
      <c r="C4920" t="s">
        <v>10182</v>
      </c>
      <c r="D4920" t="s">
        <v>1315</v>
      </c>
      <c r="F4920">
        <v>1000</v>
      </c>
      <c r="G4920">
        <v>-25.0849079912756</v>
      </c>
      <c r="H4920">
        <v>-4.5179745409920997</v>
      </c>
      <c r="I4920">
        <v>-12.327384261406801</v>
      </c>
      <c r="J4920">
        <v>-4.5493150773659299E-2</v>
      </c>
      <c r="K4920">
        <v>999.99767615252301</v>
      </c>
      <c r="L4920">
        <v>999.99865523524204</v>
      </c>
      <c r="N4920">
        <v>1.4271698251915099</v>
      </c>
      <c r="O4920">
        <v>4.4989999999999997</v>
      </c>
      <c r="P4920">
        <v>0.100100100100108</v>
      </c>
    </row>
    <row r="4921" spans="1:16" hidden="1" x14ac:dyDescent="0.3">
      <c r="A4921" t="s">
        <v>9996</v>
      </c>
      <c r="B4921" t="s">
        <v>9997</v>
      </c>
      <c r="C4921" t="s">
        <v>10182</v>
      </c>
      <c r="D4921" t="s">
        <v>711</v>
      </c>
      <c r="F4921">
        <v>177.13</v>
      </c>
      <c r="G4921">
        <v>37.927160285122099</v>
      </c>
      <c r="H4921">
        <v>3.4027571663249701</v>
      </c>
      <c r="I4921">
        <v>9.5109333788888506</v>
      </c>
      <c r="J4921">
        <v>0.17434489132138001</v>
      </c>
      <c r="K4921">
        <v>165.98724917077601</v>
      </c>
      <c r="L4921">
        <v>145.829402190541</v>
      </c>
      <c r="N4921">
        <v>0.96025313266560897</v>
      </c>
      <c r="O4921">
        <v>3.3139502060633501</v>
      </c>
      <c r="P4921">
        <v>63.903025816600298</v>
      </c>
    </row>
    <row r="4922" spans="1:16" hidden="1" x14ac:dyDescent="0.3">
      <c r="A4922" t="s">
        <v>9998</v>
      </c>
      <c r="B4922" t="s">
        <v>9999</v>
      </c>
      <c r="C4922" t="s">
        <v>10182</v>
      </c>
      <c r="D4922" t="s">
        <v>711</v>
      </c>
      <c r="F4922">
        <v>21.39</v>
      </c>
      <c r="G4922">
        <v>32.4930889248743</v>
      </c>
      <c r="H4922">
        <v>3.3533125877207599</v>
      </c>
      <c r="I4922">
        <v>9.4132207371303505</v>
      </c>
      <c r="J4922">
        <v>2.8821794892026098</v>
      </c>
      <c r="K4922">
        <v>20.1817798774258</v>
      </c>
      <c r="L4922">
        <v>17.7632882912493</v>
      </c>
      <c r="N4922">
        <v>0.727214620202421</v>
      </c>
      <c r="O4922">
        <v>2.3842917251051698</v>
      </c>
      <c r="P4922">
        <v>58.548031285257302</v>
      </c>
    </row>
    <row r="4923" spans="1:16" hidden="1" x14ac:dyDescent="0.3">
      <c r="A4923" t="s">
        <v>10000</v>
      </c>
      <c r="B4923" t="s">
        <v>10001</v>
      </c>
      <c r="C4923" t="s">
        <v>10182</v>
      </c>
      <c r="D4923" t="s">
        <v>711</v>
      </c>
      <c r="F4923">
        <v>37.06</v>
      </c>
      <c r="G4923">
        <v>16.960853209916198</v>
      </c>
      <c r="H4923">
        <v>1.78755712997379</v>
      </c>
      <c r="I4923">
        <v>6.9122849692623296</v>
      </c>
      <c r="J4923">
        <v>0.98864712797590704</v>
      </c>
      <c r="K4923">
        <v>35.051215309800803</v>
      </c>
      <c r="L4923">
        <v>31.931310774239002</v>
      </c>
      <c r="N4923">
        <v>0.695197141389858</v>
      </c>
      <c r="O4923">
        <v>2.4554776038855799</v>
      </c>
      <c r="P4923">
        <v>43.866459627329199</v>
      </c>
    </row>
    <row r="4924" spans="1:16" hidden="1" x14ac:dyDescent="0.3">
      <c r="A4924" t="s">
        <v>10002</v>
      </c>
      <c r="B4924" t="s">
        <v>10003</v>
      </c>
      <c r="C4924" t="s">
        <v>10182</v>
      </c>
      <c r="D4924" t="s">
        <v>1634</v>
      </c>
      <c r="F4924">
        <v>72.23</v>
      </c>
      <c r="G4924">
        <v>-2.6621791877164198</v>
      </c>
      <c r="H4924">
        <v>-3.7211060941865801</v>
      </c>
      <c r="I4924">
        <v>3.5362291389235199</v>
      </c>
      <c r="J4924">
        <v>1.3314595951317301</v>
      </c>
      <c r="K4924">
        <v>71.015739562982404</v>
      </c>
      <c r="L4924">
        <v>66.4510043091706</v>
      </c>
      <c r="N4924">
        <v>0.63107445317730304</v>
      </c>
      <c r="O4924">
        <v>13.5262356361622</v>
      </c>
      <c r="P4924">
        <v>49.699481865284902</v>
      </c>
    </row>
    <row r="4925" spans="1:16" hidden="1" x14ac:dyDescent="0.3">
      <c r="A4925" t="s">
        <v>10004</v>
      </c>
      <c r="B4925" t="s">
        <v>10005</v>
      </c>
      <c r="C4925" t="s">
        <v>10182</v>
      </c>
      <c r="D4925" t="s">
        <v>711</v>
      </c>
      <c r="F4925">
        <v>1000</v>
      </c>
      <c r="G4925">
        <v>-25.085908001275701</v>
      </c>
      <c r="H4925">
        <v>-4.5189745309921996</v>
      </c>
      <c r="I4925">
        <v>-12.3283842714069</v>
      </c>
      <c r="J4925">
        <v>-4.74931507738574E-2</v>
      </c>
      <c r="K4925">
        <v>999.99820022925701</v>
      </c>
      <c r="L4925">
        <v>999.998503567738</v>
      </c>
      <c r="N4925">
        <v>1.5229706660542801</v>
      </c>
      <c r="O4925">
        <v>3</v>
      </c>
      <c r="P4925">
        <v>0.59957345780854399</v>
      </c>
    </row>
    <row r="4926" spans="1:16" hidden="1" x14ac:dyDescent="0.3">
      <c r="A4926" t="s">
        <v>10006</v>
      </c>
      <c r="B4926" t="s">
        <v>10007</v>
      </c>
      <c r="C4926" t="s">
        <v>10182</v>
      </c>
      <c r="D4926" t="s">
        <v>711</v>
      </c>
      <c r="F4926">
        <v>73.27</v>
      </c>
      <c r="G4926">
        <v>39.4548510375744</v>
      </c>
      <c r="H4926">
        <v>-4.8558580387620696</v>
      </c>
      <c r="I4926">
        <v>15.364191538979901</v>
      </c>
      <c r="J4926">
        <v>0.18457928723494299</v>
      </c>
      <c r="K4926">
        <v>73.400290602141695</v>
      </c>
      <c r="L4926">
        <v>64.464908078770193</v>
      </c>
      <c r="N4926">
        <v>1.2220393162366301</v>
      </c>
      <c r="O4926">
        <v>18.329466357308501</v>
      </c>
      <c r="P4926">
        <v>68.127581459384999</v>
      </c>
    </row>
    <row r="4927" spans="1:16" hidden="1" x14ac:dyDescent="0.3">
      <c r="A4927" t="s">
        <v>10008</v>
      </c>
      <c r="B4927" t="s">
        <v>10009</v>
      </c>
      <c r="C4927" t="s">
        <v>10182</v>
      </c>
      <c r="D4927" t="s">
        <v>711</v>
      </c>
      <c r="F4927">
        <v>81.260000000000005</v>
      </c>
      <c r="G4927">
        <v>-1.4024985644416501</v>
      </c>
      <c r="H4927">
        <v>0.12179862565307099</v>
      </c>
      <c r="I4927">
        <v>0.34493796930300202</v>
      </c>
      <c r="J4927">
        <v>-0.120339314619915</v>
      </c>
      <c r="K4927">
        <v>77.821413388609002</v>
      </c>
      <c r="L4927">
        <v>72.724502178256799</v>
      </c>
      <c r="N4927">
        <v>1.00474793754353</v>
      </c>
      <c r="O4927">
        <v>4.6025104602510396</v>
      </c>
      <c r="P4927">
        <v>29.086576648133398</v>
      </c>
    </row>
    <row r="4928" spans="1:16" hidden="1" x14ac:dyDescent="0.3">
      <c r="A4928" t="s">
        <v>10010</v>
      </c>
      <c r="B4928" t="s">
        <v>10011</v>
      </c>
      <c r="C4928" t="s">
        <v>10182</v>
      </c>
      <c r="D4928" t="s">
        <v>711</v>
      </c>
      <c r="F4928">
        <v>196.65</v>
      </c>
      <c r="G4928">
        <v>7.8935347901767798</v>
      </c>
      <c r="H4928">
        <v>0.77395751845587502</v>
      </c>
      <c r="I4928">
        <v>0.75384689593062504</v>
      </c>
      <c r="J4928">
        <v>2.2060841588138702</v>
      </c>
      <c r="K4928">
        <v>188.522225044436</v>
      </c>
      <c r="L4928">
        <v>173.37224153179201</v>
      </c>
      <c r="N4928">
        <v>2.1823644568068201</v>
      </c>
      <c r="O4928">
        <v>1.8815153826595401</v>
      </c>
      <c r="P4928">
        <v>39.388999149418702</v>
      </c>
    </row>
    <row r="4929" spans="1:16" hidden="1" x14ac:dyDescent="0.3">
      <c r="A4929" t="s">
        <v>10012</v>
      </c>
      <c r="B4929" t="s">
        <v>10013</v>
      </c>
      <c r="C4929" t="s">
        <v>10182</v>
      </c>
      <c r="F4929">
        <v>0</v>
      </c>
      <c r="G4929">
        <v>-25.085908001275701</v>
      </c>
    </row>
    <row r="4930" spans="1:16" hidden="1" x14ac:dyDescent="0.3">
      <c r="A4930" t="s">
        <v>10014</v>
      </c>
      <c r="B4930" t="s">
        <v>10015</v>
      </c>
      <c r="C4930" t="s">
        <v>10182</v>
      </c>
      <c r="D4930" t="s">
        <v>1315</v>
      </c>
      <c r="F4930">
        <v>26.6</v>
      </c>
      <c r="G4930">
        <v>-17.393600308968001</v>
      </c>
      <c r="H4930">
        <v>-3.3729363730531698</v>
      </c>
      <c r="I4930">
        <v>-6.6889879251003199</v>
      </c>
      <c r="J4930">
        <v>0.21835738784523601</v>
      </c>
      <c r="K4930">
        <v>26.195998495618799</v>
      </c>
      <c r="L4930">
        <v>25.5784341604035</v>
      </c>
      <c r="N4930">
        <v>1.1023582686456399</v>
      </c>
      <c r="O4930">
        <v>12.030075187969899</v>
      </c>
      <c r="P4930">
        <v>12.283663993246</v>
      </c>
    </row>
    <row r="4931" spans="1:16" hidden="1" x14ac:dyDescent="0.3">
      <c r="A4931" t="s">
        <v>10016</v>
      </c>
      <c r="B4931" t="s">
        <v>10017</v>
      </c>
      <c r="C4931" t="s">
        <v>10182</v>
      </c>
      <c r="D4931" t="s">
        <v>711</v>
      </c>
      <c r="F4931">
        <v>92.98</v>
      </c>
      <c r="G4931">
        <v>5.5476463940960397</v>
      </c>
      <c r="H4931">
        <v>-1.0351660398237501</v>
      </c>
      <c r="I4931">
        <v>17.7135737705511</v>
      </c>
      <c r="J4931">
        <v>2.3764143282130199</v>
      </c>
      <c r="K4931">
        <v>88.402426330871506</v>
      </c>
      <c r="L4931">
        <v>80.059178153827801</v>
      </c>
      <c r="N4931">
        <v>0.77743197225845995</v>
      </c>
      <c r="O4931">
        <v>3.2480103248010201</v>
      </c>
      <c r="P4931">
        <v>36.735294117647001</v>
      </c>
    </row>
    <row r="4932" spans="1:16" hidden="1" x14ac:dyDescent="0.3">
      <c r="A4932" t="s">
        <v>10018</v>
      </c>
      <c r="B4932" t="s">
        <v>10019</v>
      </c>
      <c r="C4932" t="s">
        <v>10182</v>
      </c>
      <c r="D4932" t="s">
        <v>1634</v>
      </c>
      <c r="F4932">
        <v>72.42</v>
      </c>
      <c r="G4932">
        <v>-1.71282452597763</v>
      </c>
      <c r="H4932">
        <v>-1.7382369933696999</v>
      </c>
      <c r="I4932">
        <v>4.5723421208448896</v>
      </c>
      <c r="J4932">
        <v>1.2749701860060401</v>
      </c>
      <c r="K4932">
        <v>71.047094437862896</v>
      </c>
      <c r="L4932">
        <v>66.304788576015994</v>
      </c>
      <c r="N4932">
        <v>0.99681254283739895</v>
      </c>
      <c r="O4932">
        <v>4.4739022369511199</v>
      </c>
      <c r="P4932">
        <v>31.672727272727201</v>
      </c>
    </row>
    <row r="4933" spans="1:16" hidden="1" x14ac:dyDescent="0.3">
      <c r="A4933" t="s">
        <v>10020</v>
      </c>
      <c r="B4933" t="s">
        <v>10021</v>
      </c>
      <c r="C4933" t="s">
        <v>10182</v>
      </c>
      <c r="F4933">
        <v>362.35</v>
      </c>
      <c r="G4933">
        <v>95.976591998724203</v>
      </c>
      <c r="H4933">
        <v>50.107576119800797</v>
      </c>
      <c r="I4933">
        <v>28.856108228105999</v>
      </c>
      <c r="J4933">
        <v>-15.2638844651215</v>
      </c>
      <c r="K4933">
        <v>272.43791191627201</v>
      </c>
      <c r="L4933">
        <v>236.14213474776</v>
      </c>
      <c r="N4933">
        <v>3.1728477330394398</v>
      </c>
      <c r="O4933">
        <v>18.4490133848489</v>
      </c>
      <c r="P4933">
        <v>144.83108108108101</v>
      </c>
    </row>
    <row r="4934" spans="1:16" hidden="1" x14ac:dyDescent="0.3">
      <c r="A4934" t="s">
        <v>10022</v>
      </c>
      <c r="B4934" t="s">
        <v>10023</v>
      </c>
      <c r="C4934" t="s">
        <v>10182</v>
      </c>
      <c r="D4934" t="s">
        <v>711</v>
      </c>
      <c r="F4934">
        <v>91.19</v>
      </c>
      <c r="G4934">
        <v>2.7513209483159198</v>
      </c>
      <c r="H4934">
        <v>-1.79111326015932</v>
      </c>
      <c r="I4934">
        <v>15.6037144940251</v>
      </c>
      <c r="J4934">
        <v>1.8502520693048099</v>
      </c>
      <c r="K4934">
        <v>87.065500215364807</v>
      </c>
      <c r="L4934">
        <v>79.284145665091899</v>
      </c>
      <c r="N4934">
        <v>0.20155580554411801</v>
      </c>
      <c r="O4934">
        <v>3.7942756881237099</v>
      </c>
      <c r="P4934">
        <v>34.083223055433002</v>
      </c>
    </row>
    <row r="4935" spans="1:16" hidden="1" x14ac:dyDescent="0.3">
      <c r="A4935" t="s">
        <v>10024</v>
      </c>
      <c r="B4935" t="s">
        <v>10025</v>
      </c>
      <c r="C4935" t="s">
        <v>10182</v>
      </c>
      <c r="F4935">
        <v>0</v>
      </c>
      <c r="G4935">
        <v>-25.085908001275701</v>
      </c>
    </row>
    <row r="4936" spans="1:16" hidden="1" x14ac:dyDescent="0.3">
      <c r="A4936" t="s">
        <v>10026</v>
      </c>
      <c r="B4936" t="s">
        <v>10027</v>
      </c>
      <c r="C4936" t="s">
        <v>10182</v>
      </c>
    </row>
    <row r="4937" spans="1:16" hidden="1" x14ac:dyDescent="0.3">
      <c r="A4937" t="s">
        <v>10028</v>
      </c>
      <c r="B4937" t="s">
        <v>10029</v>
      </c>
      <c r="C4937" t="s">
        <v>10182</v>
      </c>
      <c r="D4937" t="s">
        <v>711</v>
      </c>
      <c r="F4937">
        <v>37.86</v>
      </c>
      <c r="G4937">
        <v>2.4747388989937802</v>
      </c>
      <c r="H4937">
        <v>3.7653730739750402</v>
      </c>
      <c r="I4937">
        <v>-4.28043906592747</v>
      </c>
      <c r="J4937">
        <v>-0.15189500530605399</v>
      </c>
      <c r="K4937">
        <v>35.8977558297508</v>
      </c>
      <c r="L4937">
        <v>34.452813945150801</v>
      </c>
      <c r="N4937">
        <v>0.62832275340796295</v>
      </c>
      <c r="O4937">
        <v>4.0676175382989799</v>
      </c>
      <c r="P4937">
        <v>30.551724137931</v>
      </c>
    </row>
    <row r="4938" spans="1:16" hidden="1" x14ac:dyDescent="0.3">
      <c r="A4938" t="s">
        <v>10030</v>
      </c>
      <c r="B4938" t="s">
        <v>10031</v>
      </c>
      <c r="C4938" t="s">
        <v>10182</v>
      </c>
      <c r="D4938" t="s">
        <v>711</v>
      </c>
      <c r="F4938">
        <v>526</v>
      </c>
      <c r="G4938">
        <v>-19.6412764560909</v>
      </c>
      <c r="H4938">
        <v>1.1698027885762601</v>
      </c>
      <c r="I4938">
        <v>-1.66842171907485</v>
      </c>
      <c r="J4938">
        <v>-1.99627048946653</v>
      </c>
      <c r="K4938">
        <v>507.74694193340201</v>
      </c>
      <c r="L4938">
        <v>476.34337400029301</v>
      </c>
      <c r="N4938">
        <v>0.63576568154475099</v>
      </c>
      <c r="O4938">
        <v>5.18060836501901</v>
      </c>
      <c r="P4938">
        <v>24.940617577197099</v>
      </c>
    </row>
    <row r="4939" spans="1:16" hidden="1" x14ac:dyDescent="0.3">
      <c r="A4939" t="s">
        <v>10032</v>
      </c>
      <c r="B4939" t="s">
        <v>10033</v>
      </c>
      <c r="C4939" t="s">
        <v>10182</v>
      </c>
      <c r="D4939" t="s">
        <v>1315</v>
      </c>
      <c r="F4939">
        <v>999.99</v>
      </c>
      <c r="G4939">
        <v>-25.085908001275701</v>
      </c>
      <c r="H4939">
        <v>-4.5179745409920997</v>
      </c>
      <c r="I4939">
        <v>-12.3283842714069</v>
      </c>
      <c r="J4939">
        <v>-4.7493160773757398E-2</v>
      </c>
      <c r="K4939">
        <v>999.99033298122299</v>
      </c>
      <c r="L4939">
        <v>999.99052806894304</v>
      </c>
      <c r="N4939">
        <v>2.2100727091533501</v>
      </c>
      <c r="O4939">
        <v>1.8010180101801101</v>
      </c>
      <c r="P4939">
        <v>0.23957497995188401</v>
      </c>
    </row>
    <row r="4940" spans="1:16" hidden="1" x14ac:dyDescent="0.3">
      <c r="A4940" t="s">
        <v>10034</v>
      </c>
      <c r="B4940" t="s">
        <v>10035</v>
      </c>
      <c r="C4940" t="s">
        <v>10182</v>
      </c>
      <c r="D4940" t="s">
        <v>711</v>
      </c>
      <c r="F4940">
        <v>72.709999999999994</v>
      </c>
      <c r="G4940">
        <v>36.779630734253999</v>
      </c>
      <c r="H4940">
        <v>-5.9831760061935704</v>
      </c>
      <c r="I4940">
        <v>14.2779190543809</v>
      </c>
      <c r="J4940">
        <v>-0.55334247584225704</v>
      </c>
      <c r="K4940">
        <v>72.888678051542598</v>
      </c>
      <c r="L4940">
        <v>63.225190889162199</v>
      </c>
      <c r="N4940">
        <v>1.04401212470314</v>
      </c>
      <c r="O4940">
        <v>14.014578462384801</v>
      </c>
      <c r="P4940">
        <v>65.5510018214936</v>
      </c>
    </row>
    <row r="4941" spans="1:16" hidden="1" x14ac:dyDescent="0.3">
      <c r="A4941" t="s">
        <v>10036</v>
      </c>
      <c r="B4941" t="s">
        <v>10037</v>
      </c>
      <c r="C4941" t="s">
        <v>10182</v>
      </c>
      <c r="D4941" t="s">
        <v>711</v>
      </c>
      <c r="F4941">
        <v>26.34</v>
      </c>
      <c r="G4941">
        <v>-31.1151623715932</v>
      </c>
      <c r="H4941">
        <v>1.6135300979752101</v>
      </c>
      <c r="I4941">
        <v>-5.6022902681654303</v>
      </c>
      <c r="J4941">
        <v>-1.72810751054955</v>
      </c>
      <c r="K4941">
        <v>25.318652053066401</v>
      </c>
      <c r="L4941">
        <v>24.1831727260073</v>
      </c>
      <c r="N4941">
        <v>0.13490667860410899</v>
      </c>
      <c r="O4941">
        <v>17.6917236142748</v>
      </c>
      <c r="P4941">
        <v>21.103448275862</v>
      </c>
    </row>
    <row r="4942" spans="1:16" hidden="1" x14ac:dyDescent="0.3">
      <c r="A4942" t="s">
        <v>10038</v>
      </c>
      <c r="B4942" t="s">
        <v>10039</v>
      </c>
      <c r="C4942" t="s">
        <v>10182</v>
      </c>
      <c r="D4942" t="s">
        <v>711</v>
      </c>
      <c r="F4942">
        <v>80.41</v>
      </c>
      <c r="G4942">
        <v>-23.953974911098399</v>
      </c>
      <c r="H4942">
        <v>0.73010463598404396</v>
      </c>
      <c r="I4942">
        <v>-0.539144732966789</v>
      </c>
      <c r="J4942">
        <v>-0.14538067622494799</v>
      </c>
      <c r="K4942">
        <v>77.448892253318803</v>
      </c>
      <c r="L4942">
        <v>72.300210498626498</v>
      </c>
      <c r="N4942">
        <v>0.57267586384897995</v>
      </c>
      <c r="O4942">
        <v>3.2209924138788701</v>
      </c>
      <c r="P4942">
        <v>27.574171029668399</v>
      </c>
    </row>
    <row r="4943" spans="1:16" hidden="1" x14ac:dyDescent="0.3">
      <c r="A4943" t="s">
        <v>10040</v>
      </c>
      <c r="B4943" t="s">
        <v>10041</v>
      </c>
      <c r="C4943" t="s">
        <v>10182</v>
      </c>
      <c r="D4943" t="s">
        <v>711</v>
      </c>
      <c r="F4943">
        <v>21.75</v>
      </c>
      <c r="G4943">
        <v>11.286278342695599</v>
      </c>
      <c r="H4943">
        <v>0.77072026735335597</v>
      </c>
      <c r="I4943">
        <v>5.7754384914080097</v>
      </c>
      <c r="J4943">
        <v>1.9751335435045601</v>
      </c>
      <c r="K4943">
        <v>20.434187988346899</v>
      </c>
      <c r="L4943">
        <v>18.589349721520101</v>
      </c>
      <c r="N4943">
        <v>0.76510424237596797</v>
      </c>
      <c r="O4943">
        <v>4.3678160919540199</v>
      </c>
      <c r="P4943">
        <v>38.711734693877503</v>
      </c>
    </row>
    <row r="4944" spans="1:16" hidden="1" x14ac:dyDescent="0.3">
      <c r="A4944" t="s">
        <v>10042</v>
      </c>
      <c r="B4944" t="s">
        <v>10043</v>
      </c>
      <c r="C4944" t="s">
        <v>10182</v>
      </c>
      <c r="D4944" t="s">
        <v>1315</v>
      </c>
      <c r="F4944">
        <v>1000</v>
      </c>
      <c r="G4944">
        <v>-25.086907991275801</v>
      </c>
      <c r="H4944">
        <v>-4.5189745309921996</v>
      </c>
      <c r="I4944">
        <v>-12.3283842714069</v>
      </c>
      <c r="J4944">
        <v>-4.6493160773758403E-2</v>
      </c>
      <c r="K4944">
        <v>1000.00087687259</v>
      </c>
      <c r="L4944">
        <v>1000.0346146332899</v>
      </c>
      <c r="N4944">
        <v>0.25692271949524897</v>
      </c>
      <c r="O4944">
        <v>2</v>
      </c>
      <c r="P4944">
        <v>2.0408163265306101</v>
      </c>
    </row>
    <row r="4945" spans="1:16" hidden="1" x14ac:dyDescent="0.3">
      <c r="A4945" t="s">
        <v>10044</v>
      </c>
      <c r="B4945" t="s">
        <v>10045</v>
      </c>
      <c r="C4945" t="s">
        <v>10182</v>
      </c>
      <c r="D4945" t="s">
        <v>1018</v>
      </c>
      <c r="F4945">
        <v>220.22</v>
      </c>
      <c r="G4945">
        <v>-25.085908001275701</v>
      </c>
      <c r="H4945">
        <v>-4.5179745409920997</v>
      </c>
      <c r="I4945">
        <v>-12.3283842714069</v>
      </c>
      <c r="O4945">
        <v>0</v>
      </c>
      <c r="P4945">
        <v>0</v>
      </c>
    </row>
    <row r="4946" spans="1:16" hidden="1" x14ac:dyDescent="0.3">
      <c r="A4946" t="s">
        <v>10046</v>
      </c>
      <c r="B4946" t="s">
        <v>10047</v>
      </c>
      <c r="C4946" t="s">
        <v>10182</v>
      </c>
      <c r="D4946" t="s">
        <v>711</v>
      </c>
      <c r="F4946">
        <v>213.82</v>
      </c>
      <c r="G4946">
        <v>16.526119285299501</v>
      </c>
      <c r="H4946">
        <v>-1.89881228774222</v>
      </c>
      <c r="I4946">
        <v>8.0250999118644906</v>
      </c>
      <c r="J4946">
        <v>0.50072827521076602</v>
      </c>
      <c r="K4946">
        <v>201.492762245552</v>
      </c>
      <c r="L4946">
        <v>177.13348198509601</v>
      </c>
      <c r="N4946">
        <v>1.13725218389701</v>
      </c>
      <c r="O4946">
        <v>1.01487232251427</v>
      </c>
      <c r="P4946">
        <v>51.034823762096401</v>
      </c>
    </row>
    <row r="4947" spans="1:16" hidden="1" x14ac:dyDescent="0.3">
      <c r="A4947" t="s">
        <v>10048</v>
      </c>
      <c r="B4947" t="s">
        <v>10049</v>
      </c>
      <c r="C4947" t="s">
        <v>10182</v>
      </c>
      <c r="D4947" t="s">
        <v>711</v>
      </c>
      <c r="F4947">
        <v>246.04</v>
      </c>
      <c r="G4947">
        <v>-2.6048247675043399</v>
      </c>
      <c r="H4947">
        <v>0.26461563830178603</v>
      </c>
      <c r="I4947">
        <v>1.55793307723221</v>
      </c>
      <c r="J4947">
        <v>-3.0232998172135601E-2</v>
      </c>
      <c r="K4947">
        <v>236.27350378387399</v>
      </c>
      <c r="N4947">
        <v>0.479659958764585</v>
      </c>
      <c r="O4947">
        <v>14.176556657454</v>
      </c>
      <c r="P4947">
        <v>30.179894179894099</v>
      </c>
    </row>
    <row r="4948" spans="1:16" hidden="1" x14ac:dyDescent="0.3">
      <c r="A4948" t="s">
        <v>10050</v>
      </c>
      <c r="B4948" t="s">
        <v>10051</v>
      </c>
      <c r="C4948" t="s">
        <v>10182</v>
      </c>
      <c r="D4948" t="s">
        <v>711</v>
      </c>
      <c r="F4948">
        <v>23.2</v>
      </c>
      <c r="G4948">
        <v>7.8653813970050503</v>
      </c>
      <c r="H4948">
        <v>1.3161184398647601</v>
      </c>
      <c r="I4948">
        <v>5.8580650408702004</v>
      </c>
      <c r="J4948">
        <v>0.86615351458476897</v>
      </c>
      <c r="K4948">
        <v>22.076961355822501</v>
      </c>
      <c r="N4948">
        <v>1.13090812216434</v>
      </c>
      <c r="O4948">
        <v>5.6034482758620703</v>
      </c>
      <c r="P4948">
        <v>42.331288343558199</v>
      </c>
    </row>
    <row r="4949" spans="1:16" hidden="1" x14ac:dyDescent="0.3">
      <c r="A4949" t="s">
        <v>10052</v>
      </c>
      <c r="B4949" t="s">
        <v>10053</v>
      </c>
      <c r="C4949" t="s">
        <v>10182</v>
      </c>
      <c r="D4949" t="s">
        <v>711</v>
      </c>
      <c r="F4949">
        <v>80.72</v>
      </c>
      <c r="G4949">
        <v>-3.3913504858227101</v>
      </c>
      <c r="H4949">
        <v>-0.84377104664472802</v>
      </c>
      <c r="I4949">
        <v>-1.44841740088548E-2</v>
      </c>
      <c r="J4949">
        <v>-0.416863531144125</v>
      </c>
      <c r="K4949">
        <v>77.526808580746902</v>
      </c>
      <c r="N4949">
        <v>0.98628514464199901</v>
      </c>
      <c r="O4949">
        <v>1.5857284440039701</v>
      </c>
      <c r="P4949">
        <v>29.629034848241499</v>
      </c>
    </row>
    <row r="4950" spans="1:16" hidden="1" x14ac:dyDescent="0.3">
      <c r="A4950" t="s">
        <v>10054</v>
      </c>
      <c r="B4950" t="s">
        <v>10055</v>
      </c>
      <c r="C4950" t="s">
        <v>10182</v>
      </c>
      <c r="F4950">
        <v>101.75</v>
      </c>
      <c r="G4950">
        <v>-25.331006040491399</v>
      </c>
      <c r="H4950">
        <v>-4.5179745409920997</v>
      </c>
      <c r="I4950">
        <v>-12.3283842714069</v>
      </c>
      <c r="J4950">
        <v>-4.6493160773758403E-2</v>
      </c>
      <c r="K4950">
        <v>101.750058944778</v>
      </c>
      <c r="O4950">
        <v>0.24570024570025301</v>
      </c>
      <c r="P4950">
        <v>0</v>
      </c>
    </row>
    <row r="4951" spans="1:16" hidden="1" x14ac:dyDescent="0.3">
      <c r="A4951" t="s">
        <v>10056</v>
      </c>
      <c r="B4951" t="s">
        <v>10057</v>
      </c>
      <c r="C4951" t="s">
        <v>10182</v>
      </c>
      <c r="D4951" t="s">
        <v>711</v>
      </c>
      <c r="F4951">
        <v>28.83</v>
      </c>
      <c r="G4951">
        <v>47.445510311112002</v>
      </c>
      <c r="H4951">
        <v>5.00223701926478</v>
      </c>
      <c r="I4951">
        <v>23.983672466181702</v>
      </c>
      <c r="J4951">
        <v>3.5632280686758402</v>
      </c>
      <c r="K4951">
        <v>26.633145657499401</v>
      </c>
      <c r="N4951">
        <v>1.0748921990977001</v>
      </c>
      <c r="O4951">
        <v>1.31807145334721</v>
      </c>
      <c r="P4951">
        <v>74.094202898550705</v>
      </c>
    </row>
    <row r="4952" spans="1:16" hidden="1" x14ac:dyDescent="0.3">
      <c r="A4952" t="s">
        <v>10058</v>
      </c>
      <c r="B4952" t="s">
        <v>10059</v>
      </c>
      <c r="C4952" t="s">
        <v>10182</v>
      </c>
      <c r="D4952" t="s">
        <v>711</v>
      </c>
      <c r="F4952">
        <v>38.020000000000003</v>
      </c>
      <c r="G4952">
        <v>-1.3180740194339799</v>
      </c>
      <c r="H4952">
        <v>3.0307956031978902</v>
      </c>
      <c r="I4952">
        <v>-3.8857145623367502</v>
      </c>
      <c r="J4952">
        <v>-0.20397347573439401</v>
      </c>
      <c r="K4952">
        <v>35.911604930352901</v>
      </c>
      <c r="N4952">
        <v>4.2491990839597298</v>
      </c>
      <c r="O4952">
        <v>5.2077853761178297</v>
      </c>
      <c r="P4952">
        <v>25.065789473684202</v>
      </c>
    </row>
    <row r="4953" spans="1:16" hidden="1" x14ac:dyDescent="0.3">
      <c r="A4953" t="s">
        <v>10060</v>
      </c>
      <c r="B4953" t="s">
        <v>10061</v>
      </c>
      <c r="C4953" t="s">
        <v>10182</v>
      </c>
      <c r="D4953" t="s">
        <v>1315</v>
      </c>
      <c r="F4953">
        <v>999.99</v>
      </c>
      <c r="G4953">
        <v>-25.085908001275701</v>
      </c>
      <c r="H4953">
        <v>-4.5159745209919002</v>
      </c>
      <c r="I4953">
        <v>-12.3293842714069</v>
      </c>
      <c r="J4953">
        <v>-4.5493160773759297E-2</v>
      </c>
      <c r="K4953">
        <v>1000.0003296695</v>
      </c>
      <c r="N4953">
        <v>3.16279614285527</v>
      </c>
      <c r="O4953">
        <v>2.0000200001923899E-3</v>
      </c>
      <c r="P4953">
        <v>0.50150753768845002</v>
      </c>
    </row>
    <row r="4954" spans="1:16" hidden="1" x14ac:dyDescent="0.3">
      <c r="A4954" t="s">
        <v>10062</v>
      </c>
      <c r="B4954" t="s">
        <v>10063</v>
      </c>
      <c r="C4954" t="s">
        <v>10182</v>
      </c>
      <c r="D4954" t="s">
        <v>1634</v>
      </c>
      <c r="F4954">
        <v>74.650000000000006</v>
      </c>
      <c r="G4954">
        <v>-10.239754155121799</v>
      </c>
      <c r="H4954">
        <v>-2.7456500692811101</v>
      </c>
      <c r="I4954">
        <v>4.2211863765243898</v>
      </c>
      <c r="J4954">
        <v>0.96839181892854098</v>
      </c>
      <c r="K4954">
        <v>73.354995397586507</v>
      </c>
      <c r="N4954">
        <v>0.86108879525761794</v>
      </c>
      <c r="O4954">
        <v>2.9470864032149899</v>
      </c>
      <c r="P4954">
        <v>40.583804143126102</v>
      </c>
    </row>
    <row r="4955" spans="1:16" hidden="1" x14ac:dyDescent="0.3">
      <c r="A4955" t="s">
        <v>10064</v>
      </c>
      <c r="B4955" t="s">
        <v>10065</v>
      </c>
      <c r="C4955" t="s">
        <v>10182</v>
      </c>
      <c r="D4955" t="s">
        <v>711</v>
      </c>
      <c r="F4955">
        <v>93.76</v>
      </c>
      <c r="G4955">
        <v>-3.5564199909063401</v>
      </c>
      <c r="H4955">
        <v>-1.8030921492576599</v>
      </c>
      <c r="I4955">
        <v>14.9073329222421</v>
      </c>
      <c r="J4955">
        <v>1.9620211935543701</v>
      </c>
      <c r="K4955">
        <v>89.576315906658905</v>
      </c>
      <c r="N4955">
        <v>0.70237550678479099</v>
      </c>
      <c r="O4955">
        <v>4.4901877133105703</v>
      </c>
      <c r="P4955">
        <v>32.597935228397603</v>
      </c>
    </row>
    <row r="4956" spans="1:16" hidden="1" x14ac:dyDescent="0.3">
      <c r="A4956" t="s">
        <v>10066</v>
      </c>
      <c r="B4956" t="s">
        <v>10067</v>
      </c>
      <c r="C4956" t="s">
        <v>10182</v>
      </c>
      <c r="D4956" t="s">
        <v>1634</v>
      </c>
      <c r="F4956">
        <v>72.2</v>
      </c>
      <c r="G4956">
        <v>-8.54030670991175</v>
      </c>
      <c r="H4956">
        <v>-2.54057341104859</v>
      </c>
      <c r="I4956">
        <v>4.5000946929943701</v>
      </c>
      <c r="J4956">
        <v>0.93252781824722397</v>
      </c>
      <c r="K4956">
        <v>70.936938367641304</v>
      </c>
      <c r="N4956">
        <v>0.291794243034386</v>
      </c>
      <c r="O4956">
        <v>4.7091412742381999</v>
      </c>
      <c r="P4956">
        <v>33.703703703703702</v>
      </c>
    </row>
    <row r="4957" spans="1:16" hidden="1" x14ac:dyDescent="0.3">
      <c r="A4957" t="s">
        <v>10068</v>
      </c>
      <c r="B4957" t="s">
        <v>10069</v>
      </c>
      <c r="C4957" t="s">
        <v>10182</v>
      </c>
      <c r="D4957" t="s">
        <v>236</v>
      </c>
      <c r="F4957">
        <v>100.5</v>
      </c>
      <c r="G4957">
        <v>-24.585908001275701</v>
      </c>
      <c r="I4957">
        <v>-11.8283842714069</v>
      </c>
      <c r="N4957">
        <v>1.7777777777777699</v>
      </c>
      <c r="O4957">
        <v>6.4676616915422898</v>
      </c>
      <c r="P4957">
        <v>0.49999999999998901</v>
      </c>
    </row>
    <row r="4958" spans="1:16" hidden="1" x14ac:dyDescent="0.3">
      <c r="A4958" t="s">
        <v>10070</v>
      </c>
      <c r="B4958" t="s">
        <v>10071</v>
      </c>
      <c r="C4958" t="s">
        <v>10182</v>
      </c>
      <c r="D4958" t="s">
        <v>1634</v>
      </c>
      <c r="F4958">
        <v>7.23</v>
      </c>
      <c r="G4958">
        <v>-23.254922085782699</v>
      </c>
      <c r="H4958">
        <v>-3.1154499968125702</v>
      </c>
      <c r="I4958">
        <v>-10.4973983559139</v>
      </c>
      <c r="J4958">
        <v>0.37017350589291098</v>
      </c>
      <c r="K4958">
        <v>7.1068429020873696</v>
      </c>
      <c r="N4958">
        <v>0.86949487258175295</v>
      </c>
      <c r="O4958">
        <v>17.565698478561501</v>
      </c>
      <c r="P4958">
        <v>20.5</v>
      </c>
    </row>
    <row r="4959" spans="1:16" hidden="1" x14ac:dyDescent="0.3">
      <c r="A4959" t="s">
        <v>10072</v>
      </c>
      <c r="B4959" t="s">
        <v>10073</v>
      </c>
      <c r="C4959" t="s">
        <v>10182</v>
      </c>
      <c r="D4959" t="s">
        <v>711</v>
      </c>
      <c r="F4959">
        <v>9.08</v>
      </c>
      <c r="G4959">
        <v>-12.7096703775133</v>
      </c>
      <c r="H4959">
        <v>-2.15576981658266</v>
      </c>
      <c r="I4959">
        <v>4.7853352355451399E-2</v>
      </c>
      <c r="J4959">
        <v>2.0859423049950299</v>
      </c>
      <c r="K4959">
        <v>8.6776901257751504</v>
      </c>
      <c r="N4959">
        <v>0.97646959076594597</v>
      </c>
      <c r="O4959">
        <v>13.656387665198199</v>
      </c>
      <c r="P4959">
        <v>34.718100890207701</v>
      </c>
    </row>
    <row r="4960" spans="1:16" hidden="1" x14ac:dyDescent="0.3">
      <c r="A4960" t="s">
        <v>10074</v>
      </c>
      <c r="B4960" t="s">
        <v>10075</v>
      </c>
      <c r="C4960" t="s">
        <v>10182</v>
      </c>
      <c r="D4960" t="s">
        <v>1315</v>
      </c>
      <c r="F4960">
        <v>103.17</v>
      </c>
      <c r="G4960">
        <v>-22.142383754618301</v>
      </c>
      <c r="H4960">
        <v>-3.9918638628938901</v>
      </c>
      <c r="I4960">
        <v>-9.3848600247495604</v>
      </c>
      <c r="J4960">
        <v>8.93764044436334E-2</v>
      </c>
      <c r="K4960">
        <v>102.562905092072</v>
      </c>
      <c r="N4960">
        <v>1.0670853786288499</v>
      </c>
      <c r="O4960">
        <v>2.8884365610158</v>
      </c>
      <c r="P4960">
        <v>4.9008642602948704</v>
      </c>
    </row>
    <row r="4961" spans="1:16" hidden="1" x14ac:dyDescent="0.3">
      <c r="A4961" t="s">
        <v>10076</v>
      </c>
      <c r="B4961" t="s">
        <v>10077</v>
      </c>
      <c r="C4961" t="s">
        <v>10182</v>
      </c>
      <c r="D4961" t="s">
        <v>711</v>
      </c>
      <c r="F4961">
        <v>52.5</v>
      </c>
      <c r="G4961">
        <v>-10.0300237146222</v>
      </c>
      <c r="H4961">
        <v>0.58815281183128998</v>
      </c>
      <c r="I4961">
        <v>2.72750001524658</v>
      </c>
      <c r="J4961">
        <v>-1.2138815998624299</v>
      </c>
      <c r="K4961">
        <v>50.7748536771037</v>
      </c>
      <c r="N4961">
        <v>0.117064502200061</v>
      </c>
      <c r="O4961">
        <v>14.285714285714199</v>
      </c>
      <c r="P4961">
        <v>17.5548589341692</v>
      </c>
    </row>
    <row r="4962" spans="1:16" hidden="1" x14ac:dyDescent="0.3">
      <c r="A4962" t="s">
        <v>10078</v>
      </c>
      <c r="B4962" t="s">
        <v>10079</v>
      </c>
      <c r="C4962" t="s">
        <v>10182</v>
      </c>
      <c r="D4962" t="s">
        <v>711</v>
      </c>
      <c r="F4962">
        <v>244.36</v>
      </c>
      <c r="G4962">
        <v>-12.8139116769017</v>
      </c>
      <c r="H4962">
        <v>0.29561677566669398</v>
      </c>
      <c r="I4962">
        <v>-5.6387947032925802E-2</v>
      </c>
      <c r="J4962">
        <v>-0.1242027722257</v>
      </c>
      <c r="K4962">
        <v>234.73531829623801</v>
      </c>
      <c r="N4962">
        <v>0.47109065947482898</v>
      </c>
      <c r="O4962">
        <v>5.22998854149614</v>
      </c>
      <c r="P4962">
        <v>13.634672619047601</v>
      </c>
    </row>
    <row r="4963" spans="1:16" hidden="1" x14ac:dyDescent="0.3">
      <c r="A4963" t="s">
        <v>10080</v>
      </c>
      <c r="B4963" t="s">
        <v>10081</v>
      </c>
      <c r="C4963" t="s">
        <v>10182</v>
      </c>
      <c r="D4963" t="s">
        <v>711</v>
      </c>
      <c r="F4963">
        <v>376.02</v>
      </c>
      <c r="G4963">
        <v>-21.8205906695535</v>
      </c>
      <c r="H4963">
        <v>5.2038099350974001</v>
      </c>
      <c r="I4963">
        <v>-9.0630669396847399</v>
      </c>
      <c r="J4963">
        <v>1.2094892819137699</v>
      </c>
      <c r="K4963">
        <v>356.70859055617899</v>
      </c>
      <c r="N4963">
        <v>0.81978628288434996</v>
      </c>
      <c r="O4963">
        <v>14.8875059837242</v>
      </c>
      <c r="P4963">
        <v>16.892564038796301</v>
      </c>
    </row>
    <row r="4964" spans="1:16" hidden="1" x14ac:dyDescent="0.3">
      <c r="A4964" t="s">
        <v>10082</v>
      </c>
      <c r="B4964" t="s">
        <v>10083</v>
      </c>
      <c r="C4964" t="s">
        <v>10182</v>
      </c>
      <c r="D4964" t="s">
        <v>1315</v>
      </c>
      <c r="F4964">
        <v>23.64</v>
      </c>
      <c r="G4964">
        <v>-37.982002326994198</v>
      </c>
      <c r="H4964">
        <v>-3.0831919322964598</v>
      </c>
      <c r="I4964">
        <v>-25.224478597125401</v>
      </c>
      <c r="J4964">
        <v>0.38398466961796701</v>
      </c>
      <c r="K4964">
        <v>23.287094343226201</v>
      </c>
      <c r="N4964">
        <v>2.8510484499091402</v>
      </c>
      <c r="O4964">
        <v>15.482233502538</v>
      </c>
      <c r="P4964">
        <v>9.4444444444444304</v>
      </c>
    </row>
    <row r="4965" spans="1:16" hidden="1" x14ac:dyDescent="0.3">
      <c r="A4965" t="s">
        <v>10084</v>
      </c>
      <c r="B4965" t="s">
        <v>10085</v>
      </c>
      <c r="C4965" t="s">
        <v>10182</v>
      </c>
      <c r="D4965" t="s">
        <v>1315</v>
      </c>
      <c r="F4965">
        <v>57.27</v>
      </c>
      <c r="G4965">
        <v>-34.022145876931603</v>
      </c>
      <c r="H4965">
        <v>-3.1551426825850202</v>
      </c>
      <c r="I4965">
        <v>-21.264622147062799</v>
      </c>
      <c r="J4965">
        <v>1.67641980547847</v>
      </c>
      <c r="K4965">
        <v>56.565893724689303</v>
      </c>
      <c r="N4965">
        <v>2.3549603049255499</v>
      </c>
      <c r="O4965">
        <v>15.488039112973601</v>
      </c>
      <c r="P4965">
        <v>7.6503759398496296</v>
      </c>
    </row>
    <row r="4966" spans="1:16" hidden="1" x14ac:dyDescent="0.3">
      <c r="A4966" t="s">
        <v>10086</v>
      </c>
      <c r="B4966" t="s">
        <v>10087</v>
      </c>
      <c r="C4966" t="s">
        <v>10182</v>
      </c>
      <c r="D4966" t="s">
        <v>711</v>
      </c>
      <c r="F4966">
        <v>73.02</v>
      </c>
      <c r="G4966">
        <v>-16.489834235659998</v>
      </c>
      <c r="H4966">
        <v>-4.7911985847079501</v>
      </c>
      <c r="I4966">
        <v>-3.7323105057912098</v>
      </c>
      <c r="J4966">
        <v>-0.57790070948611705</v>
      </c>
      <c r="K4966">
        <v>73.313873807262794</v>
      </c>
      <c r="N4966">
        <v>1.8302404485147501</v>
      </c>
      <c r="O4966">
        <v>11.818679813749601</v>
      </c>
      <c r="P4966">
        <v>11.6513761467889</v>
      </c>
    </row>
    <row r="4967" spans="1:16" hidden="1" x14ac:dyDescent="0.3">
      <c r="A4967" t="s">
        <v>10088</v>
      </c>
      <c r="B4967" t="s">
        <v>10089</v>
      </c>
      <c r="C4967" t="s">
        <v>10182</v>
      </c>
      <c r="D4967" t="s">
        <v>711</v>
      </c>
      <c r="F4967">
        <v>130.5</v>
      </c>
      <c r="G4967">
        <v>-13.984256375190199</v>
      </c>
      <c r="H4967">
        <v>0.70825338061447796</v>
      </c>
      <c r="I4967">
        <v>-1.22673264532144</v>
      </c>
      <c r="J4967">
        <v>2.62111779295617</v>
      </c>
      <c r="K4967">
        <v>124.053143305471</v>
      </c>
      <c r="N4967">
        <v>0.91669459869729297</v>
      </c>
      <c r="O4967">
        <v>1.14942528735633</v>
      </c>
      <c r="P4967">
        <v>13.5770234986945</v>
      </c>
    </row>
    <row r="4968" spans="1:16" hidden="1" x14ac:dyDescent="0.3">
      <c r="A4968" t="s">
        <v>10090</v>
      </c>
      <c r="B4968" t="s">
        <v>10091</v>
      </c>
      <c r="C4968" t="s">
        <v>10182</v>
      </c>
      <c r="D4968" t="s">
        <v>384</v>
      </c>
      <c r="F4968">
        <v>101.4</v>
      </c>
      <c r="G4968">
        <v>-27.585908001275701</v>
      </c>
      <c r="H4968">
        <v>-2.2004203003609399</v>
      </c>
      <c r="I4968">
        <v>-14.8283842714069</v>
      </c>
      <c r="N4968">
        <v>0.5</v>
      </c>
      <c r="O4968">
        <v>2.5641025641025501</v>
      </c>
      <c r="P4968">
        <v>1.0463378176382701</v>
      </c>
    </row>
    <row r="4969" spans="1:16" hidden="1" x14ac:dyDescent="0.3">
      <c r="A4969" t="s">
        <v>10092</v>
      </c>
      <c r="B4969" t="s">
        <v>10093</v>
      </c>
      <c r="C4969" t="s">
        <v>10182</v>
      </c>
      <c r="D4969" t="s">
        <v>711</v>
      </c>
      <c r="F4969">
        <v>58.31</v>
      </c>
      <c r="G4969">
        <v>-4.7598659047012504</v>
      </c>
      <c r="H4969">
        <v>5.3024305029513199</v>
      </c>
      <c r="I4969">
        <v>7.9976578251675701</v>
      </c>
      <c r="J4969">
        <v>1.4724047551570001</v>
      </c>
      <c r="K4969">
        <v>53.472999570065703</v>
      </c>
      <c r="N4969">
        <v>3.0310300204597498</v>
      </c>
      <c r="O4969">
        <v>0.72028811524609204</v>
      </c>
      <c r="P4969">
        <v>32.2222222222222</v>
      </c>
    </row>
    <row r="4970" spans="1:16" hidden="1" x14ac:dyDescent="0.3">
      <c r="A4970" t="s">
        <v>10094</v>
      </c>
      <c r="B4970" t="s">
        <v>10095</v>
      </c>
      <c r="C4970" t="s">
        <v>10182</v>
      </c>
      <c r="F4970">
        <v>70.400000000000006</v>
      </c>
      <c r="G4970">
        <v>-58.982621616299198</v>
      </c>
      <c r="H4970">
        <v>0.482025459007901</v>
      </c>
      <c r="I4970">
        <v>-46.225097886430397</v>
      </c>
      <c r="J4970">
        <v>-6.0991247397211197</v>
      </c>
      <c r="K4970">
        <v>74.6442707021545</v>
      </c>
      <c r="N4970">
        <v>1.0649508219320301</v>
      </c>
      <c r="O4970">
        <v>64.559659090908994</v>
      </c>
      <c r="P4970">
        <v>32.830188679245197</v>
      </c>
    </row>
    <row r="4971" spans="1:16" hidden="1" x14ac:dyDescent="0.3">
      <c r="A4971" t="s">
        <v>10096</v>
      </c>
      <c r="B4971" t="s">
        <v>10097</v>
      </c>
      <c r="C4971" t="s">
        <v>10182</v>
      </c>
      <c r="F4971">
        <v>220.8</v>
      </c>
      <c r="G4971">
        <v>-7.06716636807628</v>
      </c>
      <c r="H4971">
        <v>25.167226988869601</v>
      </c>
      <c r="I4971">
        <v>5.90454745550071</v>
      </c>
      <c r="J4971">
        <v>-2.0909376052181998</v>
      </c>
      <c r="K4971">
        <v>195.992598361918</v>
      </c>
      <c r="N4971">
        <v>0.70850008344431503</v>
      </c>
      <c r="O4971">
        <v>16.802536231884002</v>
      </c>
      <c r="P4971">
        <v>94.794883105425697</v>
      </c>
    </row>
    <row r="4972" spans="1:16" hidden="1" x14ac:dyDescent="0.3">
      <c r="A4972" t="s">
        <v>10098</v>
      </c>
      <c r="B4972" t="s">
        <v>10099</v>
      </c>
      <c r="C4972" t="s">
        <v>10182</v>
      </c>
      <c r="D4972" t="s">
        <v>711</v>
      </c>
      <c r="F4972">
        <v>53.5</v>
      </c>
      <c r="G4972">
        <v>-5.7461801404682502</v>
      </c>
      <c r="H4972">
        <v>3.6452907651303401</v>
      </c>
      <c r="I4972">
        <v>7.0113435894005702</v>
      </c>
      <c r="J4972">
        <v>0.90588779160719302</v>
      </c>
      <c r="K4972">
        <v>49.345619572788699</v>
      </c>
      <c r="N4972">
        <v>1.2511971175944001</v>
      </c>
      <c r="O4972">
        <v>3.2710280373831702</v>
      </c>
      <c r="P4972">
        <v>36.340468909276197</v>
      </c>
    </row>
    <row r="4973" spans="1:16" hidden="1" x14ac:dyDescent="0.3">
      <c r="A4973" t="s">
        <v>10100</v>
      </c>
      <c r="B4973" t="s">
        <v>10101</v>
      </c>
      <c r="C4973" t="s">
        <v>10182</v>
      </c>
      <c r="D4973" t="s">
        <v>1634</v>
      </c>
      <c r="F4973">
        <v>11.71</v>
      </c>
      <c r="G4973">
        <v>-9.1453139418697997</v>
      </c>
      <c r="H4973">
        <v>-1.3656102677872</v>
      </c>
      <c r="I4973">
        <v>3.6122097879990198</v>
      </c>
      <c r="J4973">
        <v>1.3304431559215899</v>
      </c>
      <c r="K4973">
        <v>11.4852319052646</v>
      </c>
      <c r="N4973">
        <v>0.81040340390458698</v>
      </c>
      <c r="O4973">
        <v>9.1374893253629299</v>
      </c>
      <c r="P4973">
        <v>17.100000000000001</v>
      </c>
    </row>
    <row r="4974" spans="1:16" hidden="1" x14ac:dyDescent="0.3">
      <c r="A4974" t="s">
        <v>10102</v>
      </c>
      <c r="B4974" t="s">
        <v>10103</v>
      </c>
      <c r="C4974" t="s">
        <v>10182</v>
      </c>
      <c r="F4974">
        <v>4.05</v>
      </c>
      <c r="G4974">
        <v>-60.2859080012757</v>
      </c>
      <c r="I4974">
        <v>-47.5283842714069</v>
      </c>
      <c r="N4974">
        <v>0.64681073168884395</v>
      </c>
      <c r="O4974">
        <v>54.320987654320902</v>
      </c>
      <c r="P4974">
        <v>20.8955223880596</v>
      </c>
    </row>
    <row r="4975" spans="1:16" hidden="1" x14ac:dyDescent="0.3">
      <c r="A4975" t="s">
        <v>10104</v>
      </c>
      <c r="B4975" t="s">
        <v>10105</v>
      </c>
      <c r="C4975" t="s">
        <v>10182</v>
      </c>
      <c r="F4975">
        <v>9</v>
      </c>
      <c r="G4975">
        <v>-62.016531687330399</v>
      </c>
      <c r="H4975">
        <v>-4.5179745409920997</v>
      </c>
      <c r="I4975">
        <v>-49.259007957461499</v>
      </c>
      <c r="J4975">
        <v>1.0771023448442101</v>
      </c>
      <c r="K4975">
        <v>8.9167815976874092</v>
      </c>
      <c r="N4975">
        <v>0.35512583216395399</v>
      </c>
      <c r="O4975">
        <v>58.5555555555555</v>
      </c>
      <c r="P4975">
        <v>57.894736842105203</v>
      </c>
    </row>
    <row r="4976" spans="1:16" hidden="1" x14ac:dyDescent="0.3">
      <c r="A4976" t="s">
        <v>10106</v>
      </c>
      <c r="B4976" t="s">
        <v>10107</v>
      </c>
      <c r="C4976" t="s">
        <v>10182</v>
      </c>
      <c r="D4976" t="s">
        <v>1018</v>
      </c>
      <c r="F4976">
        <v>105.97</v>
      </c>
      <c r="G4976">
        <v>-22.252332067263101</v>
      </c>
      <c r="H4976">
        <v>-4.5462764277845604</v>
      </c>
      <c r="I4976">
        <v>-9.4948083373943</v>
      </c>
      <c r="J4976">
        <v>-7.4795047566212303E-2</v>
      </c>
      <c r="K4976">
        <v>106.238737901969</v>
      </c>
      <c r="N4976">
        <v>0.97574246558245303</v>
      </c>
      <c r="O4976">
        <v>5.5959233745399697</v>
      </c>
      <c r="P4976">
        <v>4.8170128585558896</v>
      </c>
    </row>
    <row r="4977" spans="1:16" hidden="1" x14ac:dyDescent="0.3">
      <c r="A4977" t="s">
        <v>10108</v>
      </c>
      <c r="B4977" t="s">
        <v>10109</v>
      </c>
      <c r="C4977" t="s">
        <v>10182</v>
      </c>
      <c r="D4977" t="s">
        <v>711</v>
      </c>
      <c r="F4977">
        <v>17.670000000000002</v>
      </c>
      <c r="G4977">
        <v>0.67921655388439395</v>
      </c>
      <c r="H4977">
        <v>4.1511341281165697</v>
      </c>
      <c r="I4977">
        <v>13.436740283753201</v>
      </c>
      <c r="J4977">
        <v>0.74625882110619901</v>
      </c>
      <c r="K4977">
        <v>16.5667488148963</v>
      </c>
      <c r="N4977">
        <v>1.5880673060961501</v>
      </c>
      <c r="O4977">
        <v>1.5846066779852701</v>
      </c>
      <c r="P4977">
        <v>35.923076923076898</v>
      </c>
    </row>
    <row r="4978" spans="1:16" hidden="1" x14ac:dyDescent="0.3">
      <c r="A4978" t="s">
        <v>10110</v>
      </c>
      <c r="B4978" t="s">
        <v>10111</v>
      </c>
      <c r="C4978" t="s">
        <v>10182</v>
      </c>
      <c r="D4978" t="s">
        <v>711</v>
      </c>
      <c r="F4978">
        <v>111.19</v>
      </c>
      <c r="G4978">
        <v>3.8748899574345201</v>
      </c>
      <c r="H4978">
        <v>-0.88594665875786505</v>
      </c>
      <c r="I4978">
        <v>16.632413687303298</v>
      </c>
      <c r="J4978">
        <v>0.85545361543627096</v>
      </c>
      <c r="K4978">
        <v>105.90061406894699</v>
      </c>
      <c r="N4978">
        <v>0.93649524445348598</v>
      </c>
      <c r="O4978">
        <v>4.1370626854932899</v>
      </c>
      <c r="P4978">
        <v>30.351699882766699</v>
      </c>
    </row>
    <row r="4979" spans="1:16" hidden="1" x14ac:dyDescent="0.3">
      <c r="A4979" t="s">
        <v>10112</v>
      </c>
      <c r="B4979" t="s">
        <v>10113</v>
      </c>
      <c r="C4979" t="s">
        <v>10182</v>
      </c>
      <c r="D4979" t="s">
        <v>711</v>
      </c>
      <c r="F4979">
        <v>1019.39</v>
      </c>
      <c r="G4979">
        <v>-23.4011199713505</v>
      </c>
      <c r="H4979">
        <v>-4.0072271538889703</v>
      </c>
      <c r="I4979">
        <v>-10.643596241481699</v>
      </c>
      <c r="J4979">
        <v>-0.78846005463938695</v>
      </c>
      <c r="K4979">
        <v>1013.45661606974</v>
      </c>
      <c r="N4979">
        <v>1.58914887656607</v>
      </c>
      <c r="O4979">
        <v>19.6499867567859</v>
      </c>
      <c r="P4979">
        <v>1.9889745975527999</v>
      </c>
    </row>
    <row r="4980" spans="1:16" hidden="1" x14ac:dyDescent="0.3">
      <c r="A4980" t="s">
        <v>10114</v>
      </c>
      <c r="B4980" t="s">
        <v>10115</v>
      </c>
      <c r="C4980" t="s">
        <v>10182</v>
      </c>
      <c r="D4980" t="s">
        <v>711</v>
      </c>
      <c r="F4980">
        <v>11.42</v>
      </c>
      <c r="G4980">
        <v>-21.362020626162199</v>
      </c>
      <c r="H4980">
        <v>4.1985005547933296</v>
      </c>
      <c r="I4980">
        <v>-8.6044968962933908</v>
      </c>
      <c r="J4980">
        <v>4.1775656087395401</v>
      </c>
      <c r="O4980">
        <v>1.57618213660244</v>
      </c>
      <c r="P4980">
        <v>23.326133909287201</v>
      </c>
    </row>
    <row r="4981" spans="1:16" hidden="1" x14ac:dyDescent="0.3">
      <c r="A4981" t="s">
        <v>10116</v>
      </c>
      <c r="B4981" t="s">
        <v>10117</v>
      </c>
      <c r="C4981" t="s">
        <v>10182</v>
      </c>
      <c r="F4981">
        <v>11.14</v>
      </c>
      <c r="G4981">
        <v>47.359912432160698</v>
      </c>
      <c r="H4981">
        <v>60.489137834541303</v>
      </c>
      <c r="I4981">
        <v>60.117436162029598</v>
      </c>
      <c r="J4981">
        <v>-10.8843102245708</v>
      </c>
      <c r="O4981">
        <v>17.055655296229698</v>
      </c>
      <c r="P4981">
        <v>100.72072072072</v>
      </c>
    </row>
    <row r="4982" spans="1:16" hidden="1" x14ac:dyDescent="0.3">
      <c r="A4982" t="s">
        <v>10118</v>
      </c>
      <c r="B4982" t="s">
        <v>10119</v>
      </c>
      <c r="C4982" t="s">
        <v>10182</v>
      </c>
      <c r="D4982" t="s">
        <v>711</v>
      </c>
      <c r="F4982">
        <v>54.83</v>
      </c>
      <c r="G4982">
        <v>-14.741774372779</v>
      </c>
      <c r="H4982">
        <v>4.5820254590078804</v>
      </c>
      <c r="I4982">
        <v>-1.98425064291024</v>
      </c>
      <c r="J4982">
        <v>2.0306026476094701</v>
      </c>
      <c r="O4982">
        <v>2.7722049972642702</v>
      </c>
      <c r="P4982">
        <v>20.5054945054945</v>
      </c>
    </row>
    <row r="4983" spans="1:16" hidden="1" x14ac:dyDescent="0.3">
      <c r="A4983" t="s">
        <v>10120</v>
      </c>
      <c r="B4983" t="s">
        <v>10121</v>
      </c>
      <c r="C4983" t="s">
        <v>10182</v>
      </c>
      <c r="D4983" t="s">
        <v>553</v>
      </c>
      <c r="F4983">
        <v>2.1</v>
      </c>
      <c r="G4983">
        <v>-25.085908001275701</v>
      </c>
      <c r="H4983">
        <v>-4.5179745409920997</v>
      </c>
      <c r="I4983">
        <v>-12.3283842714069</v>
      </c>
      <c r="J4983">
        <v>-4.6493160773758403E-2</v>
      </c>
      <c r="O4983">
        <v>0</v>
      </c>
      <c r="P4983">
        <v>0</v>
      </c>
    </row>
    <row r="4984" spans="1:16" hidden="1" x14ac:dyDescent="0.3">
      <c r="A4984" t="s">
        <v>10122</v>
      </c>
      <c r="B4984" t="s">
        <v>10123</v>
      </c>
      <c r="C4984" t="s">
        <v>10182</v>
      </c>
      <c r="D4984" t="s">
        <v>114</v>
      </c>
    </row>
    <row r="4985" spans="1:16" hidden="1" x14ac:dyDescent="0.3">
      <c r="A4985" t="s">
        <v>10124</v>
      </c>
      <c r="B4985" t="s">
        <v>10125</v>
      </c>
      <c r="C4985" t="s">
        <v>10182</v>
      </c>
      <c r="D4985" t="s">
        <v>1315</v>
      </c>
      <c r="F4985">
        <v>999.99</v>
      </c>
      <c r="G4985">
        <v>-25.085908001275701</v>
      </c>
      <c r="H4985">
        <v>-6.2851998302905203</v>
      </c>
      <c r="I4985">
        <v>-12.3283842714069</v>
      </c>
      <c r="J4985">
        <v>-4.7493160773757398E-2</v>
      </c>
      <c r="O4985">
        <v>3.0010300103000902</v>
      </c>
      <c r="P4985">
        <v>11.116173120728901</v>
      </c>
    </row>
    <row r="4986" spans="1:16" hidden="1" x14ac:dyDescent="0.3">
      <c r="A4986" t="s">
        <v>10126</v>
      </c>
      <c r="B4986" t="s">
        <v>10127</v>
      </c>
      <c r="C4986" t="s">
        <v>10182</v>
      </c>
      <c r="F4986">
        <v>17.079999999999998</v>
      </c>
      <c r="G4986">
        <v>-30.616881452603099</v>
      </c>
      <c r="H4986">
        <v>-4.6291474148108902</v>
      </c>
      <c r="I4986">
        <v>-17.859357722734298</v>
      </c>
      <c r="J4986">
        <v>-6.9376848706183196</v>
      </c>
      <c r="O4986">
        <v>21.4871194379391</v>
      </c>
      <c r="P4986">
        <v>4.4009779951100096</v>
      </c>
    </row>
    <row r="4987" spans="1:16" hidden="1" x14ac:dyDescent="0.3">
      <c r="A4987" t="s">
        <v>10128</v>
      </c>
      <c r="B4987" t="s">
        <v>10129</v>
      </c>
      <c r="C4987" t="s">
        <v>10182</v>
      </c>
      <c r="D4987" t="s">
        <v>711</v>
      </c>
      <c r="F4987">
        <v>10.43</v>
      </c>
      <c r="G4987">
        <v>-22.225947449007499</v>
      </c>
      <c r="H4987">
        <v>-9.3361563591739198</v>
      </c>
      <c r="I4987">
        <v>-9.4684237191386895</v>
      </c>
      <c r="J4987">
        <v>0.43335328836252401</v>
      </c>
      <c r="O4987">
        <v>14.9568552253116</v>
      </c>
      <c r="P4987">
        <v>4.2999999999999901</v>
      </c>
    </row>
    <row r="4988" spans="1:16" hidden="1" x14ac:dyDescent="0.3">
      <c r="A4988" t="s">
        <v>10130</v>
      </c>
      <c r="B4988" t="s">
        <v>10131</v>
      </c>
      <c r="C4988" t="s">
        <v>10182</v>
      </c>
      <c r="D4988" t="s">
        <v>711</v>
      </c>
      <c r="F4988">
        <v>10.51</v>
      </c>
      <c r="G4988">
        <v>-21.5391099717191</v>
      </c>
      <c r="H4988">
        <v>-16.538007929973698</v>
      </c>
      <c r="I4988">
        <v>-8.7815862418502793</v>
      </c>
      <c r="J4988">
        <v>1.78925563149676</v>
      </c>
      <c r="O4988">
        <v>13.986679352997101</v>
      </c>
      <c r="P4988">
        <v>4.2658730158730203</v>
      </c>
    </row>
    <row r="4989" spans="1:16" hidden="1" x14ac:dyDescent="0.3">
      <c r="A4989" t="s">
        <v>10132</v>
      </c>
      <c r="B4989" t="s">
        <v>10133</v>
      </c>
      <c r="C4989" t="s">
        <v>10182</v>
      </c>
      <c r="D4989" t="s">
        <v>711</v>
      </c>
      <c r="F4989">
        <v>52.15</v>
      </c>
      <c r="G4989">
        <v>-23.527972266124799</v>
      </c>
      <c r="H4989">
        <v>-3.7625997588886699</v>
      </c>
      <c r="I4989">
        <v>-10.770448536256</v>
      </c>
      <c r="J4989">
        <v>-3.7131598274404101</v>
      </c>
      <c r="O4989">
        <v>4.6979865771812097</v>
      </c>
      <c r="P4989">
        <v>4.0502793296089301</v>
      </c>
    </row>
    <row r="4990" spans="1:16" hidden="1" x14ac:dyDescent="0.3">
      <c r="A4990" t="s">
        <v>10134</v>
      </c>
      <c r="B4990" t="s">
        <v>10135</v>
      </c>
      <c r="C4990" t="s">
        <v>10182</v>
      </c>
      <c r="F4990">
        <v>346.85</v>
      </c>
      <c r="G4990">
        <v>37.1072180216375</v>
      </c>
      <c r="H4990">
        <v>56.763297378577597</v>
      </c>
      <c r="I4990">
        <v>49.864741751506301</v>
      </c>
      <c r="J4990">
        <v>21.226361972840799</v>
      </c>
      <c r="O4990">
        <v>4.3534669165345097</v>
      </c>
      <c r="P4990">
        <v>73.424999999999997</v>
      </c>
    </row>
    <row r="4991" spans="1:16" hidden="1" x14ac:dyDescent="0.3">
      <c r="A4991" t="s">
        <v>10136</v>
      </c>
      <c r="B4991" t="s">
        <v>10137</v>
      </c>
      <c r="C4991" t="s">
        <v>10182</v>
      </c>
      <c r="D4991" t="s">
        <v>1018</v>
      </c>
      <c r="F4991">
        <v>101.75</v>
      </c>
      <c r="G4991">
        <v>-23.539001813651002</v>
      </c>
      <c r="H4991">
        <v>-2.9710683533673499</v>
      </c>
      <c r="I4991">
        <v>-10.781478083782099</v>
      </c>
      <c r="J4991">
        <v>1.2981283531704499</v>
      </c>
      <c r="O4991">
        <v>0.24570024570025301</v>
      </c>
      <c r="P4991">
        <v>1.5469061876247401</v>
      </c>
    </row>
    <row r="4992" spans="1:16" hidden="1" x14ac:dyDescent="0.3">
      <c r="A4992" t="s">
        <v>10138</v>
      </c>
      <c r="B4992" t="s">
        <v>10139</v>
      </c>
      <c r="C4992" t="s">
        <v>10182</v>
      </c>
      <c r="D4992" t="s">
        <v>711</v>
      </c>
      <c r="F4992">
        <v>92.47</v>
      </c>
      <c r="G4992">
        <v>-24.594373320773201</v>
      </c>
      <c r="H4992">
        <v>-3.4190734420909998</v>
      </c>
      <c r="I4992">
        <v>-11.323468924601899</v>
      </c>
      <c r="J4992">
        <v>1.0524079381273399</v>
      </c>
      <c r="O4992">
        <v>0.77863090732128704</v>
      </c>
      <c r="P4992">
        <v>2.6304106548279602</v>
      </c>
    </row>
    <row r="4993" spans="1:16" hidden="1" x14ac:dyDescent="0.3">
      <c r="A4993" t="s">
        <v>10140</v>
      </c>
      <c r="B4993" t="s">
        <v>10141</v>
      </c>
      <c r="C4993" t="s">
        <v>10182</v>
      </c>
      <c r="D4993" t="s">
        <v>1315</v>
      </c>
      <c r="F4993">
        <v>1001.5</v>
      </c>
      <c r="G4993">
        <v>-24.946923289594</v>
      </c>
      <c r="H4993">
        <v>-4.4999980901427099</v>
      </c>
      <c r="I4993">
        <v>-12.189399559725199</v>
      </c>
      <c r="J4993">
        <v>-2.8516709924364701E-2</v>
      </c>
      <c r="O4993">
        <v>9.985022466185709E-4</v>
      </c>
      <c r="P4993">
        <v>0.15000000000000499</v>
      </c>
    </row>
    <row r="4994" spans="1:16" hidden="1" x14ac:dyDescent="0.3">
      <c r="A4994" t="s">
        <v>10142</v>
      </c>
      <c r="B4994" t="s">
        <v>10143</v>
      </c>
      <c r="C4994" t="s">
        <v>10182</v>
      </c>
      <c r="D4994" t="s">
        <v>130</v>
      </c>
      <c r="F4994">
        <v>362.6</v>
      </c>
      <c r="G4994">
        <v>-21.589404504772201</v>
      </c>
      <c r="H4994">
        <v>-6.1050531926774898</v>
      </c>
      <c r="I4994">
        <v>-8.8318807749034196</v>
      </c>
      <c r="J4994">
        <v>-1.6335718124591401</v>
      </c>
      <c r="M4994">
        <v>100</v>
      </c>
      <c r="O4994">
        <v>2.5923883066740001</v>
      </c>
      <c r="P4994">
        <v>7.9166666666666803</v>
      </c>
    </row>
    <row r="4995" spans="1:16" hidden="1" x14ac:dyDescent="0.3">
      <c r="A4995" t="s">
        <v>10144</v>
      </c>
      <c r="B4995" t="s">
        <v>10145</v>
      </c>
      <c r="C4995" t="s">
        <v>10182</v>
      </c>
      <c r="D4995" t="s">
        <v>62</v>
      </c>
      <c r="F4995">
        <v>1361.95</v>
      </c>
      <c r="G4995">
        <v>-24.879896891390899</v>
      </c>
      <c r="H4995">
        <v>-1.9444867480786201</v>
      </c>
      <c r="I4995">
        <v>-12.122373161522001</v>
      </c>
      <c r="J4995">
        <v>2.5269946321397199</v>
      </c>
      <c r="M4995">
        <v>100</v>
      </c>
      <c r="O4995">
        <v>1.69242630052497</v>
      </c>
      <c r="P4995">
        <v>2.7848005735632699</v>
      </c>
    </row>
    <row r="4996" spans="1:16" hidden="1" x14ac:dyDescent="0.3">
      <c r="A4996" t="s">
        <v>10146</v>
      </c>
      <c r="B4996" t="s">
        <v>10147</v>
      </c>
      <c r="C4996" t="s">
        <v>10182</v>
      </c>
      <c r="F4996">
        <v>27.86</v>
      </c>
      <c r="G4996">
        <v>-25.085908001275701</v>
      </c>
      <c r="I4996">
        <v>-12.3283842714069</v>
      </c>
      <c r="O4996">
        <v>0.53840631730079902</v>
      </c>
      <c r="P4996">
        <v>0</v>
      </c>
    </row>
    <row r="4997" spans="1:16" hidden="1" x14ac:dyDescent="0.3">
      <c r="A4997" t="s">
        <v>10148</v>
      </c>
      <c r="B4997" t="s">
        <v>10149</v>
      </c>
      <c r="C4997" t="s">
        <v>10182</v>
      </c>
      <c r="D4997" t="s">
        <v>711</v>
      </c>
      <c r="F4997">
        <v>100.42</v>
      </c>
      <c r="G4997">
        <v>-35.248727825931297</v>
      </c>
      <c r="H4997">
        <v>-4.5179745409920997</v>
      </c>
      <c r="I4997">
        <v>-22.4912040960624</v>
      </c>
      <c r="J4997">
        <v>-4.6493160773758403E-2</v>
      </c>
      <c r="O4997">
        <v>19.498107946624099</v>
      </c>
      <c r="P4997">
        <v>0.41999999999999799</v>
      </c>
    </row>
    <row r="4998" spans="1:16" hidden="1" x14ac:dyDescent="0.3">
      <c r="A4998" t="s">
        <v>10150</v>
      </c>
      <c r="B4998" t="s">
        <v>10151</v>
      </c>
      <c r="C4998" t="s">
        <v>10182</v>
      </c>
      <c r="F4998">
        <v>89.25</v>
      </c>
      <c r="G4998">
        <v>-25.085908001275701</v>
      </c>
      <c r="I4998">
        <v>-12.3283842714069</v>
      </c>
      <c r="O4998">
        <v>0</v>
      </c>
      <c r="P4998">
        <v>5</v>
      </c>
    </row>
    <row r="4999" spans="1:16" hidden="1" x14ac:dyDescent="0.3">
      <c r="A4999" t="s">
        <v>10152</v>
      </c>
      <c r="B4999" t="s">
        <v>10153</v>
      </c>
      <c r="C4999" t="s">
        <v>10182</v>
      </c>
    </row>
    <row r="5000" spans="1:16" hidden="1" x14ac:dyDescent="0.3">
      <c r="A5000" t="s">
        <v>10154</v>
      </c>
      <c r="B5000" t="s">
        <v>10155</v>
      </c>
      <c r="C5000" t="s">
        <v>10182</v>
      </c>
    </row>
    <row r="5001" spans="1:16" hidden="1" x14ac:dyDescent="0.3">
      <c r="A5001" t="s">
        <v>10156</v>
      </c>
      <c r="B5001" t="s">
        <v>10157</v>
      </c>
      <c r="C5001" t="s">
        <v>10182</v>
      </c>
    </row>
    <row r="5002" spans="1:16" hidden="1" x14ac:dyDescent="0.3">
      <c r="A5002" t="s">
        <v>10158</v>
      </c>
      <c r="B5002" t="s">
        <v>10159</v>
      </c>
      <c r="C5002" t="s">
        <v>10182</v>
      </c>
    </row>
    <row r="5003" spans="1:16" hidden="1" x14ac:dyDescent="0.3">
      <c r="A5003" t="s">
        <v>10160</v>
      </c>
      <c r="B5003" t="s">
        <v>10161</v>
      </c>
      <c r="C5003" t="s">
        <v>10182</v>
      </c>
      <c r="D5003" t="s">
        <v>49</v>
      </c>
    </row>
    <row r="5004" spans="1:16" hidden="1" x14ac:dyDescent="0.3">
      <c r="A5004" t="s">
        <v>10162</v>
      </c>
      <c r="B5004" t="s">
        <v>10163</v>
      </c>
      <c r="C5004" t="s">
        <v>10182</v>
      </c>
      <c r="D5004" t="s">
        <v>637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Price_Filter_12_07_2024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2024-07-12T03:15:27Z</dcterms:created>
  <dcterms:modified xsi:type="dcterms:W3CDTF">2024-10-22T03:28:51Z</dcterms:modified>
</cp:coreProperties>
</file>